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6344" windowHeight="8712" firstSheet="2" activeTab="7"/>
  </bookViews>
  <sheets>
    <sheet name="Rekapitulace stavby" sheetId="1" r:id="rId1"/>
    <sheet name="Architektonická část" sheetId="2" r:id="rId2"/>
    <sheet name="Statická část" sheetId="3" r:id="rId3"/>
    <sheet name="Elektro-rekap" sheetId="7" r:id="rId4"/>
    <sheet name="Elektro-položky" sheetId="9" r:id="rId5"/>
    <sheet name="VZT" sheetId="8" r:id="rId6"/>
    <sheet name="Gastro-rekap" sheetId="4" r:id="rId7"/>
    <sheet name="Gastro-položky" sheetId="10" r:id="rId8"/>
    <sheet name="Pokyny pro vyplnění" sheetId="5" r:id="rId9"/>
  </sheets>
  <definedNames>
    <definedName name="_xlnm._FilterDatabase" localSheetId="1" hidden="1">'Architektonická část'!$C$113:$K$803</definedName>
    <definedName name="_xlnm._FilterDatabase" localSheetId="6" hidden="1">'Gastro-rekap'!$C$80:$K$84</definedName>
    <definedName name="_xlnm._FilterDatabase" localSheetId="2" hidden="1">'Statická část'!$C$92:$K$190</definedName>
    <definedName name="_xlnm.Print_Area" localSheetId="1">'Architektonická část'!$C$4:$J$39,'Architektonická část'!$C$45:$J$95,'Architektonická část'!$C$101:$K$803</definedName>
    <definedName name="_xlnm.Print_Area" localSheetId="6">'Gastro-rekap'!$C$4:$J$39,'Gastro-rekap'!$C$45:$J$62,'Gastro-rekap'!$C$68:$K$84</definedName>
    <definedName name="_xlnm.Print_Area" localSheetId="8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stavby'!$C$42:$AQ$58</definedName>
    <definedName name="_xlnm.Print_Area" localSheetId="2">'Statická část'!$C$4:$J$39,'Statická část'!$C$45:$J$74,'Statická část'!$C$80:$K$190</definedName>
    <definedName name="_xlnm.Print_Titles" localSheetId="0">'Rekapitulace stavby'!$52:$52</definedName>
    <definedName name="_xlnm.Print_Titles" localSheetId="1">'Architektonická část'!$113:$113</definedName>
    <definedName name="_xlnm.Print_Titles" localSheetId="2">'Statická část'!$92:$92</definedName>
    <definedName name="_xlnm.Print_Titles" localSheetId="6">'Gastro-rekap'!$80:$80</definedName>
  </definedNames>
  <calcPr calcId="152511"/>
</workbook>
</file>

<file path=xl/sharedStrings.xml><?xml version="1.0" encoding="utf-8"?>
<sst xmlns="http://schemas.openxmlformats.org/spreadsheetml/2006/main" count="11970" uniqueCount="2973">
  <si>
    <t>Export Komplet</t>
  </si>
  <si>
    <t>VZ</t>
  </si>
  <si>
    <t>2.0</t>
  </si>
  <si>
    <t/>
  </si>
  <si>
    <t>False</t>
  </si>
  <si>
    <t>{4ea848c0-1aa2-4fe3-a145-fe7aa484d45b}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</si>
  <si>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</si>
  <si>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</si>
  <si>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</si>
  <si>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</si>
  <si>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</si>
  <si>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</si>
  <si>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</si>
  <si>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</si>
  <si>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</si>
  <si>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</si>
  <si>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2019-007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</si>
  <si>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</si>
  <si>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</si>
  <si>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Objekt č.p. 1139/II, Volšovská, Sušice - stavební úpravy kuchyně</t>
  </si>
  <si>
    <t>KSO:</t>
  </si>
  <si>
    <t>CC-CZ:</t>
  </si>
  <si>
    <t>Místo:</t>
  </si>
  <si>
    <t>Sušice</t>
  </si>
  <si>
    <t>Datum:</t>
  </si>
  <si>
    <t>18. 4. 2019</t>
  </si>
  <si>
    <t>Zadavatel:</t>
  </si>
  <si>
    <t>IČ:</t>
  </si>
  <si>
    <t>SOŠ a SOU Sušice</t>
  </si>
  <si>
    <t>DIČ:</t>
  </si>
  <si>
    <t>Uchazeč:</t>
  </si>
  <si>
    <t>Vyplň údaj</t>
  </si>
  <si>
    <t>Projektant:</t>
  </si>
  <si>
    <t>Ing. Jiří Lejsek</t>
  </si>
  <si>
    <t>True</t>
  </si>
  <si>
    <t>Zpracovatel:</t>
  </si>
  <si>
    <t>Pavel Hrba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</si>
  <si>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</si>
  <si>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</si>
  <si>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</si>
  <si>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</si>
  <si>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</si>
  <si>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</si>
  <si>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</si>
  <si>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</si>
  <si>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</si>
  <si>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</si>
  <si>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</si>
  <si>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</si>
  <si>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</si>
  <si>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</si>
  <si>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</si>
  <si>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</si>
  <si>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</si>
  <si>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</si>
  <si>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</si>
  <si>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</si>
  <si>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</si>
  <si>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</si>
  <si>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</si>
  <si>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</si>
  <si>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</si>
  <si>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</si>
  <si>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</si>
  <si>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</si>
  <si>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</si>
  <si>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</si>
  <si>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</si>
  <si>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</si>
  <si>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</si>
  <si>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</si>
  <si>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</si>
  <si>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</si>
  <si>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</si>
  <si>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</si>
  <si>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</si>
  <si>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</si>
  <si>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</si>
  <si>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010</t>
  </si>
  <si>
    <t>D.1.1.  Architektonicko stavební řešení</t>
  </si>
  <si>
    <t>STA</t>
  </si>
  <si>
    <t>{b0134ae2-79af-42a0-b801-653eb9710a69}</t>
  </si>
  <si>
    <t>2</t>
  </si>
  <si>
    <t>020</t>
  </si>
  <si>
    <t>D.1.2. Statická část</t>
  </si>
  <si>
    <t>{6f881b0d-7025-4474-8f9c-e0f22fed045d}</t>
  </si>
  <si>
    <t>030</t>
  </si>
  <si>
    <t>D.1.3  Gastrovybavení</t>
  </si>
  <si>
    <t>PRO</t>
  </si>
  <si>
    <t>{b42f2bcc-3967-436a-8263-60d9be25025e}</t>
  </si>
  <si>
    <t>KRYCÍ LIST SOUPISU PRACÍ</t>
  </si>
  <si>
    <t>Objekt:</t>
  </si>
  <si>
    <t>010 - D.1.1.  Architektonicko stavební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</si>
  <si>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</si>
  <si>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</si>
  <si>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</si>
  <si>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</si>
  <si>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</si>
  <si>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</si>
  <si>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</si>
  <si>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</si>
  <si>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</si>
  <si>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</t>
  </si>
  <si>
    <t xml:space="preserve">    63 - Podlahy a podlahové konstrukce</t>
  </si>
  <si>
    <t xml:space="preserve">    64 - Osazování výplní otvorů</t>
  </si>
  <si>
    <t xml:space="preserve">    8 - Trubní vedení</t>
  </si>
  <si>
    <t xml:space="preserve">    9 - Ostatní konstrukce a práce, lešení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</si>
  <si>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</si>
  <si>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</si>
  <si>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</si>
  <si>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</si>
  <si>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</si>
  <si>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</si>
  <si>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</si>
  <si>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</si>
  <si>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</si>
  <si>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740 - Elektromontáže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</si>
  <si>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</si>
  <si>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</si>
  <si>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</si>
  <si>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</si>
  <si>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</si>
  <si>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</si>
  <si>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</si>
  <si>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</si>
  <si>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</si>
  <si>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</si>
  <si>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</si>
  <si>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</si>
  <si>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</si>
  <si>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</si>
  <si>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</si>
  <si>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</si>
  <si>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</si>
  <si>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</si>
  <si>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</si>
  <si>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</si>
  <si>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</si>
  <si>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</si>
  <si>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</si>
  <si>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</si>
  <si>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</si>
  <si>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</si>
  <si>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</si>
  <si>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</si>
  <si>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</si>
  <si>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</si>
  <si>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</si>
  <si>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</si>
  <si>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</si>
  <si>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139711101</t>
  </si>
  <si>
    <t>Vykopávka v uzavřených prostorách s naložením výkopku na dopravní prostředek v hornině tř. 1 až 4</t>
  </si>
  <si>
    <t>m3</t>
  </si>
  <si>
    <t>CS ÚRS 2019 01</t>
  </si>
  <si>
    <t>4</t>
  </si>
  <si>
    <t>-1599875182</t>
  </si>
  <si>
    <t>VV</t>
  </si>
  <si>
    <t>"Pro výtah" 2,4*3,05*1,15</t>
  </si>
  <si>
    <t>"Pro kanalizaci" 18*0,4*0,6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</si>
  <si>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</si>
  <si>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</si>
  <si>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-1312006871</t>
  </si>
  <si>
    <t>12,738-3,539</t>
  </si>
  <si>
    <t>3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</si>
  <si>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</si>
  <si>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</si>
  <si>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1497305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</si>
  <si>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</si>
  <si>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</si>
  <si>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226025670</t>
  </si>
  <si>
    <t>5</t>
  </si>
  <si>
    <t>167101101</t>
  </si>
  <si>
    <t>Nakládání, skládání a překládání neulehlého výkopku nebo sypaniny nakládání, množství do 100 m3, z hornin tř. 1 až 4</t>
  </si>
  <si>
    <t>-1372202380</t>
  </si>
  <si>
    <t>6</t>
  </si>
  <si>
    <t>171201201</t>
  </si>
  <si>
    <t>Uložení sypaniny na skládky</t>
  </si>
  <si>
    <t>625761831</t>
  </si>
  <si>
    <t>7</t>
  </si>
  <si>
    <t>171201211</t>
  </si>
  <si>
    <t>Poplatek za uložení stavebního odpadu na skládce (skládkovné) zeminy a kameniva zatříděného do Katalogu odpadů pod kódem 170 504</t>
  </si>
  <si>
    <t>t</t>
  </si>
  <si>
    <t>566917757</t>
  </si>
  <si>
    <t>9,199*1,75</t>
  </si>
  <si>
    <t>8</t>
  </si>
  <si>
    <t>174101102</t>
  </si>
  <si>
    <t>Zásyp sypaninou z jakékoliv horniny s uložením výkopku ve vrstvách se zhutněním v uzavřených prostorách s urovnáním povrchu zásypu</t>
  </si>
  <si>
    <t>-1287504153</t>
  </si>
  <si>
    <t>"Pro výtah" 8,418-2,2*2,64*1,15</t>
  </si>
  <si>
    <t>"Pro kanalizaci" 18*0,4*(0,6-0,1-0,25)</t>
  </si>
  <si>
    <t>9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</si>
  <si>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</si>
  <si>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</si>
  <si>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-1482428206</t>
  </si>
  <si>
    <t>"Pro kanalizaci" 18*0,4*0,25</t>
  </si>
  <si>
    <t>10</t>
  </si>
  <si>
    <t>M</t>
  </si>
  <si>
    <t>58331200</t>
  </si>
  <si>
    <t>štěrkopísek netříděný zásypový</t>
  </si>
  <si>
    <t>42515639</t>
  </si>
  <si>
    <t>1,8*1,9</t>
  </si>
  <si>
    <t>Zakládání</t>
  </si>
  <si>
    <t>11</t>
  </si>
  <si>
    <t>271532212</t>
  </si>
  <si>
    <t>Podsyp pod základové konstrukce se zhutněním a urovnáním povrchu z kameniva hrubého, frakce 16 - 32 mm</t>
  </si>
  <si>
    <t>-1731490338</t>
  </si>
  <si>
    <t>"a3" 2,35*2,94*0,1</t>
  </si>
  <si>
    <t>12</t>
  </si>
  <si>
    <t>273321411</t>
  </si>
  <si>
    <t>Základy z betonu železového (bez výztuže) desky z betonu bez zvláštních nároků na prostředí tř. C 20/25</t>
  </si>
  <si>
    <t>1391575547</t>
  </si>
  <si>
    <t>"a3" 2,35*2,94*0,25</t>
  </si>
  <si>
    <t>13</t>
  </si>
  <si>
    <t>273362021</t>
  </si>
  <si>
    <t>Výztuž základů desek ze svařovaných sítí z drátů typu KARI</t>
  </si>
  <si>
    <t>1434663043</t>
  </si>
  <si>
    <t>"a3 - KARI 150/150/10" 2,35*2,94*2*1,1*8,23/1000</t>
  </si>
  <si>
    <t>14</t>
  </si>
  <si>
    <t>274313611</t>
  </si>
  <si>
    <t>Základy z betonu prostého pasy betonu kamenem neprokládaného tř. C 16/20</t>
  </si>
  <si>
    <t>1477674306</t>
  </si>
  <si>
    <t>"Pod příčky 1.NP" (1,4+1,1*2+3,4+1,25+2,27+2,2+1,31+1,75+3,72)*0,3*0,2</t>
  </si>
  <si>
    <t>Svislé a kompletní konstrukce</t>
  </si>
  <si>
    <t>310231055</t>
  </si>
  <si>
    <t>Zazdívka otvorů ve zdivu nadzákladovém děrovanými cihlami plochy přes 1 m2 do 4 m2 přes P10 do P15, tl. zdiva 300 mm</t>
  </si>
  <si>
    <t>m2</t>
  </si>
  <si>
    <t>1216597986</t>
  </si>
  <si>
    <t>"M.1.22/1.23" 0,89*1,8</t>
  </si>
  <si>
    <t>16</t>
  </si>
  <si>
    <t>310278842</t>
  </si>
  <si>
    <t>Zazdívka otvorů ve zdivu nadzákladovém nepálenými tvárnicemi plochy přes 0,25 m2 do 1 m2 , ve zdi tl. do 300 mm</t>
  </si>
  <si>
    <t>854508618</t>
  </si>
  <si>
    <t>"Po VZT - schodiště" 0,8*0,8*0,5</t>
  </si>
  <si>
    <t>17</t>
  </si>
  <si>
    <t>311113144</t>
  </si>
  <si>
    <t>Nadzákladové zdi z tvárnic ztraceného bednění hladkých, včetně výplně z betonu třídy C 20/25, tloušťky zdiva přes 250 do 300 mm</t>
  </si>
  <si>
    <t>-1859600120</t>
  </si>
  <si>
    <t>"Výtahová šachta" (2,9+1,89*2)*1,25</t>
  </si>
  <si>
    <t>18</t>
  </si>
  <si>
    <t>311234051</t>
  </si>
  <si>
    <t>Zdivo jednovrstvé z cihel děrovaných nebroušených klasických spojených na pero a drážku na maltu M5, pevnost cihel do P10, tl. zdiva 300 mm</t>
  </si>
  <si>
    <t>1905675281</t>
  </si>
  <si>
    <t>"M.č.1.01/1.21" 3,01*2,375</t>
  </si>
  <si>
    <t>"M.č.1.25/1.27" (0,1+2,37+0,17)*2,8</t>
  </si>
  <si>
    <t>"M.č.2.17/2.18" (0,17*2+2,3)*2,45</t>
  </si>
  <si>
    <t>19</t>
  </si>
  <si>
    <t>311361821</t>
  </si>
  <si>
    <t>Výztuž nadzákladových zdí nosných svislých nebo odkloněných od svislice, rovných nebo oblých z betonářské oceli 10 505 (R) nebo BSt 500</t>
  </si>
  <si>
    <t>-1538914424</t>
  </si>
  <si>
    <t>"Výtahová šachta - R12" (2,9+1,89*2)*1,25*(8+4)*0,89/1000</t>
  </si>
  <si>
    <t>20</t>
  </si>
  <si>
    <t>317168023</t>
  </si>
  <si>
    <t>Překlady keramické ploché osazené do maltového lože, výšky překladu 71 mm šířky 145 mm, délky 1500 mm</t>
  </si>
  <si>
    <t>kus</t>
  </si>
  <si>
    <t>1100384026</t>
  </si>
  <si>
    <t>"Dveře do výtahu" 3</t>
  </si>
  <si>
    <t>317234410</t>
  </si>
  <si>
    <t>Vyzdívka mezi nosníky cihlami pálenými na maltu cementovou</t>
  </si>
  <si>
    <t>1342546952</t>
  </si>
  <si>
    <t>"I č.120" (1,7+1,3+1,7+1,8)*0,5*0,12</t>
  </si>
  <si>
    <t>"L 100/100/8" 2,3*0,5*0,1</t>
  </si>
  <si>
    <t>22</t>
  </si>
  <si>
    <t>317944321</t>
  </si>
  <si>
    <t>Válcované nosníky dodatečně osazované do připravených otvorů bez zazdění hlav do č. 12</t>
  </si>
  <si>
    <t>-25039804</t>
  </si>
  <si>
    <t>"I č.120" (1,7*3+1,3*3+1,7*3+1,8*3)*11,1/1000</t>
  </si>
  <si>
    <t>"L 70/70/6" 1,6*6,4/1000</t>
  </si>
  <si>
    <t>"L 100/100/8" 2,3*2*12,18/1000</t>
  </si>
  <si>
    <t>"L 50/50/4" 0,9*2*9*3,06/1000</t>
  </si>
  <si>
    <t>23</t>
  </si>
  <si>
    <t>319202321</t>
  </si>
  <si>
    <t>Vyrovnání nerovného povrchu vnitřního i vnějšího zdiva přizděním, tl. přes 30 do 80 mm</t>
  </si>
  <si>
    <t>699772583</t>
  </si>
  <si>
    <t>"Ve vybouraných otvorech" 0,5*2,15*4+0,5*1,23*2+0,8*2,15*2</t>
  </si>
  <si>
    <t>24</t>
  </si>
  <si>
    <t>340271021</t>
  </si>
  <si>
    <t>Zazdívka otvorů v příčkách nebo stěnách pórobetonovými tvárnicemi plochy přes 0,025 m2 do 1 m2, objemová hmotnost 500 kg/m3, tloušťka příčky 100 mm</t>
  </si>
  <si>
    <t>101210341</t>
  </si>
  <si>
    <t>"M.č.1.20/1,21" 1,4*2,15-1*2,02</t>
  </si>
  <si>
    <t>25</t>
  </si>
  <si>
    <t>340271025</t>
  </si>
  <si>
    <t>Zazdívka otvorů v příčkách nebo stěnách pórobetonovými tvárnicemi plochy přes 1 m2 do 4 m2, objemová hmotnost 500 kg/m3, tloušťka příčky 100 mm</t>
  </si>
  <si>
    <t>414345388</t>
  </si>
  <si>
    <t>"M.č.1.23/1,26" 1,18*2,15</t>
  </si>
  <si>
    <t>"M.č.1.11/1,28" 1*2,15</t>
  </si>
  <si>
    <t>"M.č.1.30" 1,1*2,15</t>
  </si>
  <si>
    <t>26</t>
  </si>
  <si>
    <t>342244121</t>
  </si>
  <si>
    <t>Příčky jednoduché z cihel děrovaných klasických spojených na pero a drážku na maltu M5, pevnost cihel do P15, tl. příčky 140 mm</t>
  </si>
  <si>
    <t>1333228932</t>
  </si>
  <si>
    <t xml:space="preserve">"Okolo výtahu - 1.NP" (1,73*2+2,3+0,17*2)*2,8-1,18*2,125+0,4*2,1 </t>
  </si>
  <si>
    <t>"2.NP" (1,9*2+2,3)*2,6</t>
  </si>
  <si>
    <t>27</t>
  </si>
  <si>
    <t>342272225</t>
  </si>
  <si>
    <t>Příčky z pórobetonových tvárnic hladkých na tenké maltové lože objemová hmotnost do 500 kg/m3, tloušťka příčky 100 mm</t>
  </si>
  <si>
    <t>-1318449003</t>
  </si>
  <si>
    <t>"M.č.1.20/25" 1,4*2,5-1*2,02</t>
  </si>
  <si>
    <t>"M.č.1.22" (1,1*2+3,4)*2,5-0,7*2,02</t>
  </si>
  <si>
    <t>"M.č.1.25" (1,25+2,27)*2,5-1*2,02</t>
  </si>
  <si>
    <t>"M.č.1.26" (2,2+1,31)*2,5-1*2,02</t>
  </si>
  <si>
    <t>"M.č.1.29" 1,75*2,5-0,9*2,02</t>
  </si>
  <si>
    <t>"M.č.1.30/32" 3,72*2,6-1,35*2,02</t>
  </si>
  <si>
    <t>"M.č.2.12" 0,81*2,5+1,74*1,85</t>
  </si>
  <si>
    <t>"M.č.2.13/2.14" 2,7*2,5</t>
  </si>
  <si>
    <t>"M.č.2.15/2.16" (2,87+0,8*2+0,1)*2,5</t>
  </si>
  <si>
    <t>"M.č.2.18-2.20" (2,27+1,1+2,54+1,42)*2,5-0,9*2,02-1*2,02*2</t>
  </si>
  <si>
    <t>28</t>
  </si>
  <si>
    <t>342272245</t>
  </si>
  <si>
    <t>Příčky z pórobetonových tvárnic hladkých na tenké maltové lože objemová hmotnost do 500 kg/m3, tloušťka příčky 150 mm</t>
  </si>
  <si>
    <t>-1972968326</t>
  </si>
  <si>
    <t>"2.NP" (4,46+1,42)*2,5</t>
  </si>
  <si>
    <t>29</t>
  </si>
  <si>
    <t>342291111</t>
  </si>
  <si>
    <t>Ukotvení příček polyuretanovou pěnou, tl. příčky do 100 mm</t>
  </si>
  <si>
    <t>m</t>
  </si>
  <si>
    <t>1129685976</t>
  </si>
  <si>
    <t>Ke stropu, případně překladu :</t>
  </si>
  <si>
    <t>"M.č.1.20/25" 1,4</t>
  </si>
  <si>
    <t>"M.č.1.22" 1,1*2+3,4</t>
  </si>
  <si>
    <t>"M.č.1.25" 1,25+2,27</t>
  </si>
  <si>
    <t>"M.č.1.26" 2,2+1,31</t>
  </si>
  <si>
    <t>"M.č.1.29" 1,75</t>
  </si>
  <si>
    <t>"M.č.1.30/32" 3,72</t>
  </si>
  <si>
    <t>"M.č.1.20/1,21" 1,4</t>
  </si>
  <si>
    <t>"M.č.1.23/1,26" 1,18</t>
  </si>
  <si>
    <t>"M.č.1.11/1,28" 1</t>
  </si>
  <si>
    <t>"M.č.1.30" 1,1</t>
  </si>
  <si>
    <t>30</t>
  </si>
  <si>
    <t>342291112</t>
  </si>
  <si>
    <t>Ukotvení příček polyuretanovou pěnou, tl. příčky přes 100 mm</t>
  </si>
  <si>
    <t>1019511112</t>
  </si>
  <si>
    <t>"2.NP" 4,46+1,42</t>
  </si>
  <si>
    <t>31</t>
  </si>
  <si>
    <t>342291121</t>
  </si>
  <si>
    <t>Ukotvení příček plochými kotvami, do konstrukce cihelné</t>
  </si>
  <si>
    <t>1373392521</t>
  </si>
  <si>
    <t xml:space="preserve">"1.NP" 2,5*12+2,15*8 </t>
  </si>
  <si>
    <t>"2.NP" 1,8*2+2,5*11</t>
  </si>
  <si>
    <t>32</t>
  </si>
  <si>
    <t>346244381</t>
  </si>
  <si>
    <t>Plentování ocelových válcovaných nosníků jednostranné cihlami na maltu, výška stojiny do 200 mm</t>
  </si>
  <si>
    <t>14138107</t>
  </si>
  <si>
    <t>"I č.120" (1,7+1,3+1,7+1,8)*0,12*2</t>
  </si>
  <si>
    <t>33</t>
  </si>
  <si>
    <t>346271113</t>
  </si>
  <si>
    <t>Přizdívky z cihel betonových na cementovou maltu M20 z cihel betonových, tloušťka přizdívky 65 mm</t>
  </si>
  <si>
    <t>-1028094691</t>
  </si>
  <si>
    <t>"Výtahová šachta" 2,9*1,2</t>
  </si>
  <si>
    <t>34</t>
  </si>
  <si>
    <t>389941021</t>
  </si>
  <si>
    <t>Montáž kovových doplňkových konstrukcí pro montáž prefabrikovaných dílců hmotnosti jednoho kusu do 1 kg</t>
  </si>
  <si>
    <t>kg</t>
  </si>
  <si>
    <t>-1722318426</t>
  </si>
  <si>
    <t>"Provaření L100/100/8 - pásovina 50/6" 0,5*3*2,36</t>
  </si>
  <si>
    <t>35</t>
  </si>
  <si>
    <t>13010220</t>
  </si>
  <si>
    <t>tyč ocelová plochá jakost 11 375 50x6mm</t>
  </si>
  <si>
    <t>248791964</t>
  </si>
  <si>
    <t>3,54*1,08/1000</t>
  </si>
  <si>
    <t>36</t>
  </si>
  <si>
    <t>3999-010</t>
  </si>
  <si>
    <t>Provázání přizdívky ne výtahové šachtě s nosnou stěnou</t>
  </si>
  <si>
    <t>854488167</t>
  </si>
  <si>
    <t>2,3*(2,8+2,45+0,15)</t>
  </si>
  <si>
    <t>Vodorovné konstrukce</t>
  </si>
  <si>
    <t>37</t>
  </si>
  <si>
    <t>411121243</t>
  </si>
  <si>
    <t>Montáž prefabrikovaných železobetonových stropů se zalitím spár, včetně podpěrné konstrukce, na cementovou maltu ze stropních desek, šířky do 600 mm a délky přes 1800 do 2700 mm</t>
  </si>
  <si>
    <t>1903888768</t>
  </si>
  <si>
    <t>38</t>
  </si>
  <si>
    <t>59341221</t>
  </si>
  <si>
    <t>deska stropní plná PZD 2100x300x90mm</t>
  </si>
  <si>
    <t>-1100033761</t>
  </si>
  <si>
    <t>39</t>
  </si>
  <si>
    <t>417321414</t>
  </si>
  <si>
    <t>Ztužující pásy a věnce z betonu železového (bez výztuže) tř. C 20/25</t>
  </si>
  <si>
    <t>-1074528535</t>
  </si>
  <si>
    <t>"Nad výtahovou šachtou" (2,36+2,3)*2*0,17*0,16</t>
  </si>
  <si>
    <t>40</t>
  </si>
  <si>
    <t>417351115</t>
  </si>
  <si>
    <t>Bednění bočnic ztužujících pásů a věnců včetně vzpěr zřízení</t>
  </si>
  <si>
    <t>-825611944</t>
  </si>
  <si>
    <t>"Nad výtahovou šachtou" (2,36+2,3)*2*0,16*2</t>
  </si>
  <si>
    <t>41</t>
  </si>
  <si>
    <t>417351116</t>
  </si>
  <si>
    <t>Bednění bočnic ztužujících pásů a věnců včetně vzpěr odstranění</t>
  </si>
  <si>
    <t>-1802689209</t>
  </si>
  <si>
    <t>42</t>
  </si>
  <si>
    <t>417361821</t>
  </si>
  <si>
    <t>Výztuž ztužujících pásů a věnců z betonářské oceli 10 505 (R) nebo BSt 500</t>
  </si>
  <si>
    <t>1447916814</t>
  </si>
  <si>
    <t>0,254*0,12</t>
  </si>
  <si>
    <t>43</t>
  </si>
  <si>
    <t>451572111</t>
  </si>
  <si>
    <t>Lože pod potrubí, stoky a drobné objekty v otevřeném výkopu z kameniva drobného těženého 0 až 4 mm</t>
  </si>
  <si>
    <t>165402599</t>
  </si>
  <si>
    <t>"Pro kanalizaci" 18*0,4*0,1</t>
  </si>
  <si>
    <t>44</t>
  </si>
  <si>
    <t>4999-010</t>
  </si>
  <si>
    <t>Konstrukční uzavření otroru po výtahu ve stropě nad 1.NP PZD deskami</t>
  </si>
  <si>
    <t>-1487334545</t>
  </si>
  <si>
    <t>Úpravy povrchů</t>
  </si>
  <si>
    <t>45</t>
  </si>
  <si>
    <t>611131121</t>
  </si>
  <si>
    <t>Podkladní a spojovací vrstva vnitřních omítaných ploch penetrace akrylát-silikonová nanášená ručně stropů</t>
  </si>
  <si>
    <t>-623411048</t>
  </si>
  <si>
    <t>"1.NP" 25,8-2,1*5,68+8,2+10,1+11,8+4,8+15,6+3+19,5+3,1+4+22,5+4,6+20,1+12,8</t>
  </si>
  <si>
    <t>"2.NP" 9,2+51,9+6,8+14,3+9+6,4+6,4+12,2+15,2+5,1</t>
  </si>
  <si>
    <t>46</t>
  </si>
  <si>
    <t>611311131</t>
  </si>
  <si>
    <t>Potažení vnitřních ploch štukem tloušťky do 3 mm vodorovných konstrukcí stropů rovných</t>
  </si>
  <si>
    <t>1004345792</t>
  </si>
  <si>
    <t>47</t>
  </si>
  <si>
    <t>611321121</t>
  </si>
  <si>
    <t>Omítka vápenocementová vnitřních ploch nanášená ručně jednovrstvá, tloušťky do 10 mm hladká vodorovných konstrukcí stropů rovných</t>
  </si>
  <si>
    <t>-1840116823</t>
  </si>
  <si>
    <t>"Výtahová šachta" 1,72*2,3</t>
  </si>
  <si>
    <t>48</t>
  </si>
  <si>
    <t>611325411</t>
  </si>
  <si>
    <t>Oprava vápenocementové omítky vnitřních ploch hladké, tloušťky do 20 mm stropů, v rozsahu opravované plochy do 10%</t>
  </si>
  <si>
    <t>497560020</t>
  </si>
  <si>
    <t>49</t>
  </si>
  <si>
    <t>612131121</t>
  </si>
  <si>
    <t>Podkladní a spojovací vrstva vnitřních omítaných ploch penetrace akrylát-silikonová nanášená ručně stěn</t>
  </si>
  <si>
    <t>729475284</t>
  </si>
  <si>
    <t>"Stávající omítky - viz. oprava" 274,54</t>
  </si>
  <si>
    <t>"Po odsekaných obkladech" 197,938</t>
  </si>
  <si>
    <t>50</t>
  </si>
  <si>
    <t>612135001</t>
  </si>
  <si>
    <t>Vyrovnání nerovností podkladu vnitřních omítaných ploch maltou, tloušťky do 10 mm vápenocementovou stěn</t>
  </si>
  <si>
    <t>-687653717</t>
  </si>
  <si>
    <t>51</t>
  </si>
  <si>
    <t>612311131</t>
  </si>
  <si>
    <t>Potažení vnitřních ploch štukem tloušťky do 3 mm svislých konstrukcí stěn</t>
  </si>
  <si>
    <t>-431984573</t>
  </si>
  <si>
    <t>"Omítky stěn celkem" 197,938+47,446+144,105+274,54</t>
  </si>
  <si>
    <t>"Odpočet obkladů" -368,136</t>
  </si>
  <si>
    <t>52</t>
  </si>
  <si>
    <t>612321121</t>
  </si>
  <si>
    <t>Omítka vápenocementová vnitřních ploch nanášená ručně jednovrstvá, tloušťky do 10 mm hladká svislých konstrukcí stěn</t>
  </si>
  <si>
    <t>766032746</t>
  </si>
  <si>
    <t>"Na zazdívkách" (1,602+7,149+0,99+7,052)*2+7,392+6,468</t>
  </si>
  <si>
    <t>53</t>
  </si>
  <si>
    <t>612323111</t>
  </si>
  <si>
    <t>Omítka vápenocementová vnitřních ploch hladkých nanášená ručně jednovrstvá hladká, na neomítnutý bezesparý podklad, tloušťky do 5 mm stěn</t>
  </si>
  <si>
    <t>1693877654</t>
  </si>
  <si>
    <t>"Příčky ytong" (72,989+14,7)*2-31,273</t>
  </si>
  <si>
    <t>54</t>
  </si>
  <si>
    <t>612325223</t>
  </si>
  <si>
    <t>Vápenocementová omítka jednotlivých malých ploch štuková na stěnách, plochy jednotlivě přes 0,25 do 1 m2</t>
  </si>
  <si>
    <t>-1909532613</t>
  </si>
  <si>
    <t>"Na překladech (stávající prostory)" 2</t>
  </si>
  <si>
    <t>"Po VZT schodiště" 1</t>
  </si>
  <si>
    <t>55</t>
  </si>
  <si>
    <t>612325301</t>
  </si>
  <si>
    <t>Vápenocementová omítka ostění nebo nadpraží hladká</t>
  </si>
  <si>
    <t>1351337698</t>
  </si>
  <si>
    <t>"2.NP" 0,4*(1,51+1,23)*2*0,5</t>
  </si>
  <si>
    <t>56</t>
  </si>
  <si>
    <t>612325302</t>
  </si>
  <si>
    <t>Vápenocementová omítka ostění nebo nadpraží štuková</t>
  </si>
  <si>
    <t>51956163</t>
  </si>
  <si>
    <t>"1.NP" 0,4*(1,35+2,15*2+1+2,15*2)+0,72*(1,35+2,15)*2</t>
  </si>
  <si>
    <t>57</t>
  </si>
  <si>
    <t>612325411</t>
  </si>
  <si>
    <t>Oprava vápenocementové omítky vnitřních ploch hladké, tloušťky do 20 mm stěn, v rozsahu opravované plochy do 10%</t>
  </si>
  <si>
    <t>-422561807</t>
  </si>
  <si>
    <t>"M.č.1.01" (5,680+4,2)*2*2,25-1*2,02-3,01*1,8-(1,47+2,97)*2,15+0,45*(2,97+1,47+2,15*4)</t>
  </si>
  <si>
    <t>"M.č.1.21" (1,76+6,1)*2-0,9*2,02-3,01*1,8-1,76*0,67-1,34*2,1-1*2,1+0,45*(1,76+0,67*2)</t>
  </si>
  <si>
    <t>"M.č.1.22" (1,25+0,9)*2,44+(1,85+1,35)*(2,44-1,8)-0,9*0,2</t>
  </si>
  <si>
    <t>"M.č.1.23" (13,95+1,47*2+3,5+1,55+2,75+4,45+1,5+4,85+0,5*2)*2,44+1,47*0,5*6-1,35*2,02-0,9*2,02*2-1,4*1,93*2-1,15*2,2-1,18*2,05-1,35*2,15</t>
  </si>
  <si>
    <t>2,3*0,28*2+0,4*(1,15+2,05*2+1,41+1,93*2)+0,25*(1,15+2,2*2)</t>
  </si>
  <si>
    <t>"M.č.1.24" (1,39+2)*2*(2,42-1,8)-0,8*0,4-0,9*0,2</t>
  </si>
  <si>
    <t>"M.č.1.25" (6,22+4,5+2,25)*2,42-1,34*1,93-1,19*0,55*2+0,4*(1,19*2+0,55*4+1,34+1,93*2)</t>
  </si>
  <si>
    <t>"M.č.1.29" 3*2*2,42+1,75*1,2-3*1,22/2*2</t>
  </si>
  <si>
    <t>"M.č.1.30" (4,66+4,5*2+0,94*2)*2,56-1,35*2,15</t>
  </si>
  <si>
    <t>"M.č.1.32" (4,66+2,7*2)*2,56</t>
  </si>
  <si>
    <t>"2.NP" (4,88+2,98+3,08+1,81+1,19)*2,49-1,18*2,18+0,45*(1,18+2,18*2)+(1,75+1,04+0,94)*(2,94-1,8)</t>
  </si>
  <si>
    <t>58</t>
  </si>
  <si>
    <t>617321121</t>
  </si>
  <si>
    <t>Omítka vápenocementová vnitřních ploch nanášená ručně jednovrstvá, tloušťky do 10 mm hladká uzavřených nebo omezených prostor světlíků nebo výtahových šachet</t>
  </si>
  <si>
    <t>1314835102</t>
  </si>
  <si>
    <t>"Výtahová šachta" (2,3+1,72)*2*6,45-1,18*2,1*3+0,17*(1,18*3+2,1*6)</t>
  </si>
  <si>
    <t>59</t>
  </si>
  <si>
    <t>619995001</t>
  </si>
  <si>
    <t>Začištění omítek (s dodáním hmot) kolem oken, dveří, podlah, obkladů apod.</t>
  </si>
  <si>
    <t>-1504403233</t>
  </si>
  <si>
    <t>"M.č.1.06" 2,15*2</t>
  </si>
  <si>
    <t>"M.č.2.02" 1,55+2,02*2</t>
  </si>
  <si>
    <t>"M.č.2.03" 1,51+1,23*2</t>
  </si>
  <si>
    <t>60</t>
  </si>
  <si>
    <t>622215134</t>
  </si>
  <si>
    <t>Oprava kontaktního zateplení z polystyrenových desek jednotlivých malých ploch tloušťky přes 120 do 160 mm stěn, plochy jednotlivě přes 0,5 do 1,0 m2</t>
  </si>
  <si>
    <t>341300695</t>
  </si>
  <si>
    <t>61</t>
  </si>
  <si>
    <t>622525104</t>
  </si>
  <si>
    <t>Omítka tenkovrstvá jednotlivých malých ploch silikátová, akrylátová, silikonová nebo silikonsilikátová stěn, plochy jednotlivě přes 0,5 do 1,0 m2</t>
  </si>
  <si>
    <t>-1232991912</t>
  </si>
  <si>
    <t>63</t>
  </si>
  <si>
    <t>Podlahy a podlahové konstrukce</t>
  </si>
  <si>
    <t>62</t>
  </si>
  <si>
    <t>631311114</t>
  </si>
  <si>
    <t>Mazanina z betonu prostého bez zvýšených nároků na prostředí tl. přes 50 do 80 mm tř. C 16/20</t>
  </si>
  <si>
    <t>-1765196218</t>
  </si>
  <si>
    <t>"a1" (25,8+10,1+11,8+4,8+15,6+3+19,5+3,1+22,5+4,6)*0,055</t>
  </si>
  <si>
    <t>"a2" (20,1+12,8)*0,065</t>
  </si>
  <si>
    <t>"b1, b2" (51,9+6,8+14,3+9+6,4+6,4+12,2+15,2+5,1)*(0,05+0,07)/2</t>
  </si>
  <si>
    <t>631311134</t>
  </si>
  <si>
    <t>Mazanina z betonu prostého bez zvýšených nároků na prostředí tl. přes 120 do 240 mm tř. C 16/20</t>
  </si>
  <si>
    <t>2092144817</t>
  </si>
  <si>
    <t>"Podkladní beton - předpoklad 1/3" (120,8+32,9)*0,15/3</t>
  </si>
  <si>
    <t>64</t>
  </si>
  <si>
    <t>631319011</t>
  </si>
  <si>
    <t>Příplatek k cenám mazanin za úpravu povrchu mazaniny přehlazením, mazanina tl. přes 50 do 80 mm</t>
  </si>
  <si>
    <t>1727230906</t>
  </si>
  <si>
    <t>65</t>
  </si>
  <si>
    <t>631319171</t>
  </si>
  <si>
    <t>Příplatek k cenám mazanin za stržení povrchu spodní vrstvy mazaniny latí před vložením výztuže nebo pletiva pro tl. obou vrstev mazaniny přes 50 do 80 mm</t>
  </si>
  <si>
    <t>1812114694</t>
  </si>
  <si>
    <t>66</t>
  </si>
  <si>
    <t>631319175</t>
  </si>
  <si>
    <t>Příplatek k cenám mazanin za stržení povrchu spodní vrstvy mazaniny latí před vložením výztuže nebo pletiva pro tl. obou vrstev mazaniny přes 120 do 240 mm</t>
  </si>
  <si>
    <t>-1109673565</t>
  </si>
  <si>
    <t>67</t>
  </si>
  <si>
    <t>631319195</t>
  </si>
  <si>
    <t>Příplatek k cenám mazanin za malou plochu do 5 m2 jednotlivě mazanina tl. přes 50 do 80 mm</t>
  </si>
  <si>
    <t>1977343006</t>
  </si>
  <si>
    <t>"a1" (4,8+3+3,1+4,6)*0,055</t>
  </si>
  <si>
    <t>68</t>
  </si>
  <si>
    <t>631362021</t>
  </si>
  <si>
    <t>Výztuž mazanin ze svařovaných sítí z drátů typu KARI</t>
  </si>
  <si>
    <t>1255250135</t>
  </si>
  <si>
    <t>KARI 100/100/4 :</t>
  </si>
  <si>
    <t>"a1" (25,8+10,1+11,8+4,8+15,6+3+19,5+3,1+22,5+4,6)*1,1*1,983/1000</t>
  </si>
  <si>
    <t>"a2" (20,1+12,8)*1,1*1,983/1000</t>
  </si>
  <si>
    <t>KARI 100/100/6 :</t>
  </si>
  <si>
    <t>"b1, b2" (51,9+6,8+14,3+9+6,4+6,4+12,2+15,2+5,1)*1,1*4,433/1000</t>
  </si>
  <si>
    <t>69</t>
  </si>
  <si>
    <t>632450134</t>
  </si>
  <si>
    <t>Potěr cementový vyrovnávací ze suchých směsí v ploše o průměrné (střední) tl. přes 40 do 50 mm</t>
  </si>
  <si>
    <t>-781134803</t>
  </si>
  <si>
    <t>"a3" 4</t>
  </si>
  <si>
    <t>70</t>
  </si>
  <si>
    <t>632481213</t>
  </si>
  <si>
    <t>Separační vrstva k oddělení podlahových vrstev z polyetylénové fólie</t>
  </si>
  <si>
    <t>-300648595</t>
  </si>
  <si>
    <t>"b1, b2" 51,9+6,8+14,3+9+6,4+6,4+12,2+15,2+5,1</t>
  </si>
  <si>
    <t>71</t>
  </si>
  <si>
    <t>634112113</t>
  </si>
  <si>
    <t>Obvodová dilatace mezi stěnou a mazaninou nebo potěrem podlahovým páskem z pěnového PE tl. do 10 mm, výšky 80 mm</t>
  </si>
  <si>
    <t>-504521900</t>
  </si>
  <si>
    <t>"M.č.1.01" 4,65*2+5,68+1,25+0,45*2</t>
  </si>
  <si>
    <t>"M.č.1.20, 1.23, 1.28" (14,6+0,35*2+9,4+1,25)*2</t>
  </si>
  <si>
    <t>"M.č.1.21" (6,14+1,9+0,4)*2</t>
  </si>
  <si>
    <t>"M.č.1.22" (1,13*2+1,35+3,05)*2</t>
  </si>
  <si>
    <t>"M.č.1.24" (1,39+0,25+2)*2</t>
  </si>
  <si>
    <t>"M.č.1.25" (4,85+6,22+1,25)*2</t>
  </si>
  <si>
    <t>"M.č.1.26" (2,5+1,3)*2</t>
  </si>
  <si>
    <t>"M.č.1.27" (1,73+2,3)*2</t>
  </si>
  <si>
    <t>"M.č.1.29" (1,75+3,05)*2</t>
  </si>
  <si>
    <t>"M.č.1.30" (4,66+4,5)*2</t>
  </si>
  <si>
    <t>"M.č.1.32" (4,66+2,7)*2</t>
  </si>
  <si>
    <t>"M.č.2.11" (5,7+8,15+0,45+1,74+2,95)*2</t>
  </si>
  <si>
    <t>"M.č.2.12" (1,74+3,61)*2-0,9</t>
  </si>
  <si>
    <t>"M.č.2.13" (9,3+1,4)*2-0,9-1,7</t>
  </si>
  <si>
    <t>"M.č.2.14" (4,46+2)*2-1,76</t>
  </si>
  <si>
    <t>"M.č.2.15" (2,18+2,87)*2-1,38</t>
  </si>
  <si>
    <t>"M.č.2.16" (2,18+2,87)*2-1,38</t>
  </si>
  <si>
    <t>"M.č.2.18" (2,27+5,1)*2</t>
  </si>
  <si>
    <t>"M.č.2.19" (2,56+3,65)*2</t>
  </si>
  <si>
    <t>"M.č.2.20" (2,54+1,8)*2</t>
  </si>
  <si>
    <t>72</t>
  </si>
  <si>
    <t>635111242</t>
  </si>
  <si>
    <t>Násyp ze štěrkopísku, písku nebo kameniva pod podlahy se zhutněním z kameniva hrubého 16-32</t>
  </si>
  <si>
    <t>495868609</t>
  </si>
  <si>
    <t>"Pod podkladní beton - předpoklad 1/3" (120,8+32,9)*0,1/3</t>
  </si>
  <si>
    <t>"Pod výtahovou šachtou" 2,35*2,8*0,1</t>
  </si>
  <si>
    <t>Osazování výplní otvorů</t>
  </si>
  <si>
    <t>73</t>
  </si>
  <si>
    <t>642942111</t>
  </si>
  <si>
    <t>Osazování zárubní nebo rámů kovových dveřních lisovaných nebo z úhelníků bez dveřních křídel na cementovou maltu, plochy otvoru do 2,5 m2</t>
  </si>
  <si>
    <t>-504058522</t>
  </si>
  <si>
    <t>1+3+6</t>
  </si>
  <si>
    <t>74</t>
  </si>
  <si>
    <t>642942221</t>
  </si>
  <si>
    <t>Osazování zárubní nebo rámů kovových dveřních lisovaných nebo z úhelníků bez dveřních křídel na cementovou maltu, plochy otvoru přes 2,5 do 4,5 m2</t>
  </si>
  <si>
    <t>-1431508174</t>
  </si>
  <si>
    <t>1+1</t>
  </si>
  <si>
    <t>75</t>
  </si>
  <si>
    <t>642944121</t>
  </si>
  <si>
    <t>Osazení ocelových dveřních zárubní lisovaných nebo z úhelníků dodatečně s vybetonováním prahu, plochy do 2,5 m2</t>
  </si>
  <si>
    <t>-816965802</t>
  </si>
  <si>
    <t>"T03" 1</t>
  </si>
  <si>
    <t>76</t>
  </si>
  <si>
    <t>642944221</t>
  </si>
  <si>
    <t>Osazení ocelových dveřních zárubní lisovaných nebo z úhelníků dodatečně s vybetonováním prahu, plochy přes 2,5 m2</t>
  </si>
  <si>
    <t>-444097279</t>
  </si>
  <si>
    <t>"T04" 2</t>
  </si>
  <si>
    <t>77</t>
  </si>
  <si>
    <t>55331398</t>
  </si>
  <si>
    <t>zárubeň ocelová pro pórobeton s drážkou 100 600 levá,pravá</t>
  </si>
  <si>
    <t>2137518197</t>
  </si>
  <si>
    <t>78</t>
  </si>
  <si>
    <t>55331402</t>
  </si>
  <si>
    <t>zárubeň ocelová pro pórobeton s drážkou 100 800 levá,pravá</t>
  </si>
  <si>
    <t>-196855681</t>
  </si>
  <si>
    <t>79</t>
  </si>
  <si>
    <t>55331404</t>
  </si>
  <si>
    <t>zárubeň ocelová pro pórobeton s drážkou 100 900 levá,pravá</t>
  </si>
  <si>
    <t>-664753402</t>
  </si>
  <si>
    <t>80</t>
  </si>
  <si>
    <t>55331408</t>
  </si>
  <si>
    <t>zárubeň ocelová pro pórobeton s drážkou 100 1250 dvoukřídlá</t>
  </si>
  <si>
    <t>304921066</t>
  </si>
  <si>
    <t>81</t>
  </si>
  <si>
    <t>55331416</t>
  </si>
  <si>
    <t>zárubeň ocelová pro pórobeton s drážkou 150 1450 dvoukřídlá</t>
  </si>
  <si>
    <t>-859275878</t>
  </si>
  <si>
    <t>Trubní vedení</t>
  </si>
  <si>
    <t>82</t>
  </si>
  <si>
    <t>899102112</t>
  </si>
  <si>
    <t>Osazení poklopů litinových a ocelových včetně rámů pro třídu zatížení A15, A50</t>
  </si>
  <si>
    <t>-350810210</t>
  </si>
  <si>
    <t>83</t>
  </si>
  <si>
    <t>56230605</t>
  </si>
  <si>
    <t>šachtový poklop pro zadláždění 600 x 900 x 65 mm, ozn. Z01</t>
  </si>
  <si>
    <t>-215035421</t>
  </si>
  <si>
    <t>Ostatní konstrukce a práce, lešení</t>
  </si>
  <si>
    <t>84</t>
  </si>
  <si>
    <t>943111111</t>
  </si>
  <si>
    <t>Montáž lešení prostorového trubkového lehkého pracovního bez podlah s provozním zatížením tř. 3 do 200 kg/m2, výšky do 10 m</t>
  </si>
  <si>
    <t>1234938346</t>
  </si>
  <si>
    <t>2,3*1,72*(6,45-1,8)</t>
  </si>
  <si>
    <t>85</t>
  </si>
  <si>
    <t>943111119</t>
  </si>
  <si>
    <t>Montáž lešení prostorového trubkového lehkého pracovního bez podlah Příplatek k cenám za půdorysnou plochu do 6 m2</t>
  </si>
  <si>
    <t>-679605840</t>
  </si>
  <si>
    <t>86</t>
  </si>
  <si>
    <t>943111211</t>
  </si>
  <si>
    <t>Montáž lešení prostorového trubkového lehkého pracovního bez podlah Příplatek za první a každý další den použití lešení k ceně -1111</t>
  </si>
  <si>
    <t>117923923</t>
  </si>
  <si>
    <t>18,395*15</t>
  </si>
  <si>
    <t>87</t>
  </si>
  <si>
    <t>943111811</t>
  </si>
  <si>
    <t>Demontáž lešení prostorového trubkového lehkého pracovního bez podlah s provozním zatížením tř. 3 do 200 kg/m2, výšky do 10 m</t>
  </si>
  <si>
    <t>-1047186046</t>
  </si>
  <si>
    <t>88</t>
  </si>
  <si>
    <t>949101111</t>
  </si>
  <si>
    <t>Lešení pomocné pracovní pro objekty pozemních staveb pro zatížení do 150 kg/m2, o výšce lešeňové podlahy do 1,9 m</t>
  </si>
  <si>
    <t>1322945296</t>
  </si>
  <si>
    <t>"1.NP" 25,8+8,2+10,1+11,8+4,8+15,6+3+19,5+3,1+4+22,5+4,6+20,1+12,8</t>
  </si>
  <si>
    <t>89</t>
  </si>
  <si>
    <t>949211132</t>
  </si>
  <si>
    <t>Montáž lešeňové podlahy pro trubková lešení z fošen, prken nebo dřevěných sbíjených lešeňových dílců ve světlíku nebo šachtě o půdorysné ploše do 6 m2 bez příčníků nebo podélníků</t>
  </si>
  <si>
    <t>-442946358</t>
  </si>
  <si>
    <t>2,3*1,72*4</t>
  </si>
  <si>
    <t>90</t>
  </si>
  <si>
    <t>949211231</t>
  </si>
  <si>
    <t>Montáž lešeňové podlahy pro trubková lešení Příplatek za první a každý další den použití lešení k ceně -1131 nebo -1132</t>
  </si>
  <si>
    <t>-291813544</t>
  </si>
  <si>
    <t>15,824*15</t>
  </si>
  <si>
    <t>91</t>
  </si>
  <si>
    <t>949211832</t>
  </si>
  <si>
    <t>Demontáž lešeňové podlahy pro trubková lešení z fošen, prken nebo dřevěných sbíjených lešeňových dílců ve světlíku nebo šachtě o půdorysné ploše do 6 m2 bez příčníků nebo podélníků</t>
  </si>
  <si>
    <t>-1263714515</t>
  </si>
  <si>
    <t>92</t>
  </si>
  <si>
    <t>952901111</t>
  </si>
  <si>
    <t>Vyčištění budov nebo objektů před předáním do užívání budov bytové nebo občanské výstavby, světlé výšky podlaží do 4 m</t>
  </si>
  <si>
    <t>113354540</t>
  </si>
  <si>
    <t>93</t>
  </si>
  <si>
    <t>953731113</t>
  </si>
  <si>
    <t>Odvětrání svislé plastovými troubami ve stropních prostupech s obetonováním vnitřního průměru přes 80 do 110mm</t>
  </si>
  <si>
    <t>-415961067</t>
  </si>
  <si>
    <t>"Strojovna výtahu" 3</t>
  </si>
  <si>
    <t>94</t>
  </si>
  <si>
    <t>953731216-R</t>
  </si>
  <si>
    <t>Odvětrání svislé plastovými troubami ve ventilační šachtě se zakotvením třmenů na maltu do vynechaných otvorů s osazením plechových spojek a mřížek vnitřního průměru 250 mm</t>
  </si>
  <si>
    <t>-1532264177</t>
  </si>
  <si>
    <t>"Strojovna výtahu" 0,3</t>
  </si>
  <si>
    <t>95</t>
  </si>
  <si>
    <t>953731311</t>
  </si>
  <si>
    <t>Odvětrání svislé plastovými troubami montáž větrací hlavice, vnitřního průměru do 160 mm</t>
  </si>
  <si>
    <t>1476590954</t>
  </si>
  <si>
    <t>96</t>
  </si>
  <si>
    <t>M-9539-010</t>
  </si>
  <si>
    <t>větrací hlavice průměr  DN 100</t>
  </si>
  <si>
    <t>ks</t>
  </si>
  <si>
    <t>-1534252843</t>
  </si>
  <si>
    <t>97</t>
  </si>
  <si>
    <t>953731312-R</t>
  </si>
  <si>
    <t>Odvětrání svislé plastovými troubami montáž větrací hlavice, vnitřního průměru do 250 mm</t>
  </si>
  <si>
    <t>93393221</t>
  </si>
  <si>
    <t>98</t>
  </si>
  <si>
    <t>M-9539-020</t>
  </si>
  <si>
    <t>větrací hlavice průměr  DN 250</t>
  </si>
  <si>
    <t>332677925</t>
  </si>
  <si>
    <t>99</t>
  </si>
  <si>
    <t>985331213</t>
  </si>
  <si>
    <t>Dodatečné vlepování betonářské výztuže včetně vyvrtání a vyčištění otvoru chemickou maltou průměr výztuže 12 mm</t>
  </si>
  <si>
    <t>-1089514949</t>
  </si>
  <si>
    <t>"Základová deska výtahu" 8*0,3</t>
  </si>
  <si>
    <t>100</t>
  </si>
  <si>
    <t>13021033</t>
  </si>
  <si>
    <t>tyč ocelová žebírková DIN 488 výztuž do betonu D 12mm</t>
  </si>
  <si>
    <t>-587547270</t>
  </si>
  <si>
    <t>8*0,6*0,89/1000</t>
  </si>
  <si>
    <t>Bourání konstrukcí</t>
  </si>
  <si>
    <t>101</t>
  </si>
  <si>
    <t>962031132</t>
  </si>
  <si>
    <t>Bourání příček z cihel, tvárnic nebo příčkovek z cihel pálených, plných nebo dutých na maltu vápennou nebo vápenocementovou, tl. do 100 mm</t>
  </si>
  <si>
    <t>1839054216</t>
  </si>
  <si>
    <t>"1.NP" (3,46+1,13*3+1,41+0,2+1,95*2+4,84+2,05+5,17+0,5+2,9+1,47)*2,44-0,6*1,97*3-0,9*1,97*4</t>
  </si>
  <si>
    <t>"2.NP" (3,35+1,74*2)*1,5+(0,7*2+5,19+3,93+1,37*3+1,09+1,81*2-0,8+6,26+1,42)*2,49+1,42*2,14-0,6*1,97*3-0,8*1,97*3-0,9*1,97</t>
  </si>
  <si>
    <t>102</t>
  </si>
  <si>
    <t>962031133</t>
  </si>
  <si>
    <t>Bourání příček z cihel, tvárnic nebo příčkovek z cihel pálených, plných nebo dutých na maltu vápennou nebo vápenocementovou, tl. do 150 mm</t>
  </si>
  <si>
    <t>-774967714</t>
  </si>
  <si>
    <t>"2.NP - výtahy" (0,9*2+1,47*2)*2,49-0,9*1,2*2</t>
  </si>
  <si>
    <t>103</t>
  </si>
  <si>
    <t>962032231</t>
  </si>
  <si>
    <t>Bourání zdiva nadzákladového z cihel nebo tvárnic z cihel pálených nebo vápenopískových, na maltu vápennou nebo vápenocementovou, objemu přes 1 m3</t>
  </si>
  <si>
    <t>696016948</t>
  </si>
  <si>
    <t>"Výtah 2.NP" 1,1*2,49*0,35*2</t>
  </si>
  <si>
    <t>104</t>
  </si>
  <si>
    <t>965042141</t>
  </si>
  <si>
    <t>Bourání mazanin betonových nebo z litého asfaltu tl. do 100 mm, plochy přes 4 m2</t>
  </si>
  <si>
    <t>-1338128923</t>
  </si>
  <si>
    <t>"a1" (25,8+10,1+11,8+4,8+15,6+3+19,5+3,1+22,5+4,6)*0,065</t>
  </si>
  <si>
    <t>"b1, b2" (51,9+6,8+14,3+9+6,4+6,4+12,2+15,2+5,1)*0,1</t>
  </si>
  <si>
    <t>105</t>
  </si>
  <si>
    <t>965042221</t>
  </si>
  <si>
    <t>Bourání mazanin betonových nebo z litého asfaltu tl. přes 100 mm, plochy do 1 m2</t>
  </si>
  <si>
    <t>-826053712</t>
  </si>
  <si>
    <t>"Pod příčky 1.NP" (1,4+1,1*2+3,4+1,25+2,27+2,2+1,31+1,75+3,72)*0,3*0,15</t>
  </si>
  <si>
    <t>106</t>
  </si>
  <si>
    <t>965042241</t>
  </si>
  <si>
    <t>Bourání mazanin betonových nebo z litého asfaltu tl. přes 100 mm, plochy přes 4 m2</t>
  </si>
  <si>
    <t>-1918869167</t>
  </si>
  <si>
    <t>"Podkladní beton - předpoklad 1/3" (120,8+32,9)*0,12/3</t>
  </si>
  <si>
    <t>107</t>
  </si>
  <si>
    <t>965049111</t>
  </si>
  <si>
    <t>Bourání mazanin Příplatek k cenám za bourání mazanin betonových se svařovanou sítí, tl. do 100 mm</t>
  </si>
  <si>
    <t>97056416</t>
  </si>
  <si>
    <t>108</t>
  </si>
  <si>
    <t>965049112</t>
  </si>
  <si>
    <t>Bourání mazanin Příplatek k cenám za bourání mazanin betonových se svařovanou sítí, tl. přes 100 mm</t>
  </si>
  <si>
    <t>-388060588</t>
  </si>
  <si>
    <t>6,148+0,878</t>
  </si>
  <si>
    <t>109</t>
  </si>
  <si>
    <t>965081113</t>
  </si>
  <si>
    <t>Bourání podlah z dlaždic bez podkladního lože nebo mazaniny, s jakoukoliv výplní spár půdních, plochy přes 1 m2</t>
  </si>
  <si>
    <t>224107265</t>
  </si>
  <si>
    <t>"1.NP" 124,8+32,9-4,6-7,33*4,66+0,94*1,05</t>
  </si>
  <si>
    <t>"2.NP" 131,3</t>
  </si>
  <si>
    <t>110</t>
  </si>
  <si>
    <t>965081611</t>
  </si>
  <si>
    <t>Odsekání soklíků včetně otlučení podkladní omítky až na zdivo rovných</t>
  </si>
  <si>
    <t>-1237823279</t>
  </si>
  <si>
    <t>251,229*0,6</t>
  </si>
  <si>
    <t>111</t>
  </si>
  <si>
    <t>965082922</t>
  </si>
  <si>
    <t>Odstranění násypu pod podlahami nebo ochranného násypu na střechách tl. do 100 mm, plochy do 2 m2</t>
  </si>
  <si>
    <t>-2115404705</t>
  </si>
  <si>
    <t>"Pod příčky 1.NP" (1,4+1,1*2+3,4+1,25+2,27+2,2+1,31+1,75+3,72)*0,3*0,05</t>
  </si>
  <si>
    <t>112</t>
  </si>
  <si>
    <t>965082933</t>
  </si>
  <si>
    <t>Odstranění násypu pod podlahami nebo ochranného násypu na střechách tl. do 200 mm, plochy přes 2 m2</t>
  </si>
  <si>
    <t>1546294587</t>
  </si>
  <si>
    <t>"Podkladní beton - předpoklad 1/3" (120,8+32,9)*0,13/3</t>
  </si>
  <si>
    <t>113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</si>
  <si>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</si>
  <si>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</si>
  <si>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-1455340677</t>
  </si>
  <si>
    <t>"1.NP" 0,4*2,15*4+0,82*2,15*2</t>
  </si>
  <si>
    <t>114</t>
  </si>
  <si>
    <t>968072455</t>
  </si>
  <si>
    <t>Vybourání kovových rámů oken s křídly, dveřních zárubní, vrat, stěn, ostění nebo obkladů dveřních zárubní, plochy do 2 m2</t>
  </si>
  <si>
    <t>-1871125918</t>
  </si>
  <si>
    <t>"1.NP" 0,6*1,97*3+0,8*1,97*2+0,9*1,97*7</t>
  </si>
  <si>
    <t>"2.NP" 0,6*1,97*3+0,8*1,97*3+0,9*1,97</t>
  </si>
  <si>
    <t>115</t>
  </si>
  <si>
    <t>968072456</t>
  </si>
  <si>
    <t>Vybourání kovových rámů oken s křídly, dveřních zárubní, vrat, stěn, ostění nebo obkladů dveřních zárubní, plochy přes 2 m2</t>
  </si>
  <si>
    <t>1354078902</t>
  </si>
  <si>
    <t>"2.NP" 1,45*1,97</t>
  </si>
  <si>
    <t>116</t>
  </si>
  <si>
    <t>968072641</t>
  </si>
  <si>
    <t>Vybourání kovových rámů oken s křídly, dveřních zárubní, vrat, stěn, ostění nebo obkladů stěn jakýchkoliv, kromě výkladních jakékoliv plochy</t>
  </si>
  <si>
    <t>1375087377</t>
  </si>
  <si>
    <t>3,01*2,15</t>
  </si>
  <si>
    <t>117</t>
  </si>
  <si>
    <t>971033561</t>
  </si>
  <si>
    <t>Vybourání otvorů ve zdivu základovém nebo nadzákladovém z cihel, tvárnic, příčkovek z cihel pálených na maltu vápennou nebo vápenocementovou plochy do 1 m2, tl. do 600 mm</t>
  </si>
  <si>
    <t>-1877232978</t>
  </si>
  <si>
    <t>"M.č.1.06/1.23" 0,25*2,15*0,5</t>
  </si>
  <si>
    <t>118</t>
  </si>
  <si>
    <t>971033651</t>
  </si>
  <si>
    <t>Vybourání otvorů ve zdivu základovém nebo nadzákladovém z cihel, tvárnic, příčkovek z cihel pálených na maltu vápennou nebo vápenocementovou plochy do 4 m2, tl. do 600 mm</t>
  </si>
  <si>
    <t>-1968651356</t>
  </si>
  <si>
    <t>"M.č.1.21/1.22" 1*2,15*0,5</t>
  </si>
  <si>
    <t>"1.NP u výtahu" 0,9*2,44*0,35</t>
  </si>
  <si>
    <t>"M.č.1,28/1.30" 1,35*2,15*0,52</t>
  </si>
  <si>
    <t>119</t>
  </si>
  <si>
    <t>972055691</t>
  </si>
  <si>
    <t>Vybourání otvorů ve stropech nebo klenbách železobetonových ve stropech z dutých prefabrikátů, plochy do 4 m2, tl. přes 120 mm</t>
  </si>
  <si>
    <t>-1121470851</t>
  </si>
  <si>
    <t>"Nad výtahovou šachtou" 2,5*2,9*0,25</t>
  </si>
  <si>
    <t>120</t>
  </si>
  <si>
    <t>974031664</t>
  </si>
  <si>
    <t>Vysekání rýh ve zdivu cihelném na maltu vápennou nebo vápenocementovou pro vtahování nosníků do zdí, před vybouráním otvoru do hl. 150 mm, při v. nosníku do 150 mm</t>
  </si>
  <si>
    <t>-839817655</t>
  </si>
  <si>
    <t>"1.NP" 1,7*4+1,3*4+1,7*4</t>
  </si>
  <si>
    <t>121</t>
  </si>
  <si>
    <t>977312113</t>
  </si>
  <si>
    <t>Řezání stávajících betonových mazanin s vyztužením hloubky přes 100 do 150 mm</t>
  </si>
  <si>
    <t>-761570205</t>
  </si>
  <si>
    <t>"Základ pod příčky 1.NP" (1,4+1,1*2+3,4+1,25+2,27+2,2+1,31+1,75+3,72)*2</t>
  </si>
  <si>
    <t>122</t>
  </si>
  <si>
    <t>978011121</t>
  </si>
  <si>
    <t>Otlučení vápenných nebo vápenocementových omítek vnitřních ploch stropů, v rozsahu přes 5 do 10 %</t>
  </si>
  <si>
    <t>1448418651</t>
  </si>
  <si>
    <t>"Viz. omítky" 290,472</t>
  </si>
  <si>
    <t>123</t>
  </si>
  <si>
    <t>978013121</t>
  </si>
  <si>
    <t>Otlučení vápenných nebo vápenocementových omítek vnitřních ploch stěn s vyškrabáním spar, s očištěním zdiva, v rozsahu přes 5 do 10 %</t>
  </si>
  <si>
    <t>-1245422886</t>
  </si>
  <si>
    <t>"Viz. omítky" 274,54</t>
  </si>
  <si>
    <t>124</t>
  </si>
  <si>
    <t>978035117</t>
  </si>
  <si>
    <t>Odstranění tenkovrstvých omítek nebo štuku tloušťky do 2 mm obroušením, rozsahu přes 50 do 100%</t>
  </si>
  <si>
    <t>446785337</t>
  </si>
  <si>
    <t>"Viz. omítky - strop" 290,472</t>
  </si>
  <si>
    <t>"Viz. omítky - stěny" 274,54</t>
  </si>
  <si>
    <t>125</t>
  </si>
  <si>
    <t>978059541</t>
  </si>
  <si>
    <t>Odsekání obkladů stěn včetně otlučení podkladní omítky až na zdivo z obkládaček vnitřních, z jakýchkoliv materiálů, plochy přes 1 m2</t>
  </si>
  <si>
    <t>174887260</t>
  </si>
  <si>
    <t>"1.NP" (1,22+0,91+0,83+4,64+0,4*2-1+(2+1,39)*2-0,9*2+0,25*2)*1,8</t>
  </si>
  <si>
    <t>"2.NP" (1,75+1,04+0,94)*1,8+(12,86+7,75+6,12*2+1,1)*2*2,49-0,94*2,13*2-1,99*1,9*2-1*2,33*2-1*2,31*2-0,9*1,5-1,5*1,23*3-1,55*2,02-2,98*1,35-1,5*2,15</t>
  </si>
  <si>
    <t>-1,76*2,17-2,38*1,35*2-1,18*2,18+0,5*(0,94+2,14*4+1,99+1,9*2+1*2+2,33*4)+0,4*((1,5+1,23)*2*3+1,55+2,02*2)+0,45*((2,98+2,38*2+1,35*4)*2+1,5*2,15)</t>
  </si>
  <si>
    <t>(1,17+2,56)*2,49+0,45*(1,76+2,17*2+1,18+2,18*2)</t>
  </si>
  <si>
    <t>997</t>
  </si>
  <si>
    <t>Přesun sutě</t>
  </si>
  <si>
    <t>126</t>
  </si>
  <si>
    <t>997013152</t>
  </si>
  <si>
    <t>Vnitrostaveništní doprava suti a vybouraných hmot vodorovně do 50 m svisle s omezením mechanizace pro budovy a haly výšky přes 6 do 9 m</t>
  </si>
  <si>
    <t>-1483131328</t>
  </si>
  <si>
    <t>127</t>
  </si>
  <si>
    <t>997013311</t>
  </si>
  <si>
    <t>Doprava suti shozem montáž a demontáž shozu výšky do 10 m</t>
  </si>
  <si>
    <t>-38799794</t>
  </si>
  <si>
    <t>128</t>
  </si>
  <si>
    <t>997013321</t>
  </si>
  <si>
    <t>Doprava suti shozem montáž a demontáž shozu výšky Příplatek za první a každý další den použití shozu k ceně -3311</t>
  </si>
  <si>
    <t>3008754</t>
  </si>
  <si>
    <t>4*20</t>
  </si>
  <si>
    <t>129</t>
  </si>
  <si>
    <t>997013501</t>
  </si>
  <si>
    <t>Odvoz suti a vybouraných hmot na skládku nebo meziskládku se složením, na vzdálenost do 1 km</t>
  </si>
  <si>
    <t>-418956493</t>
  </si>
  <si>
    <t>130</t>
  </si>
  <si>
    <t>997013509</t>
  </si>
  <si>
    <t>Odvoz suti a vybouraných hmot na skládku nebo meziskládku se složením, na vzdálenost Příplatek k ceně za každý další i započatý 1 km přes 1 km</t>
  </si>
  <si>
    <t>-1049562015</t>
  </si>
  <si>
    <t>145,513*9 'Přepočtené koeficientem množství</t>
  </si>
  <si>
    <t>131</t>
  </si>
  <si>
    <t>997013831</t>
  </si>
  <si>
    <t>Poplatek za uložení stavebního odpadu na skládce (skládkovné) směsného stavebního a demoličního zatříděného do Katalogu odpadů pod kódem 170 904</t>
  </si>
  <si>
    <t>877806656</t>
  </si>
  <si>
    <t>998</t>
  </si>
  <si>
    <t>Přesun hmot</t>
  </si>
  <si>
    <t>132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</si>
  <si>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</si>
  <si>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</si>
  <si>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-2075207140</t>
  </si>
  <si>
    <t>PSV</t>
  </si>
  <si>
    <t>Práce a dodávky PSV</t>
  </si>
  <si>
    <t>711</t>
  </si>
  <si>
    <t>Izolace proti vodě, vlhkosti a plynům</t>
  </si>
  <si>
    <t>133</t>
  </si>
  <si>
    <t>711111001</t>
  </si>
  <si>
    <t>Provedení izolace proti zemní vlhkosti natěradly a tmely za studena na ploše vodorovné V nátěrem penetračním</t>
  </si>
  <si>
    <t>-755480971</t>
  </si>
  <si>
    <t>"a1" 25,8+10,1+11,8+4,8+15,6+3+19,5+3,1+22,5+4,6</t>
  </si>
  <si>
    <t>"a2" 20,1+12,8</t>
  </si>
  <si>
    <t>134</t>
  </si>
  <si>
    <t>711112001</t>
  </si>
  <si>
    <t>Provedení izolace proti zemní vlhkosti natěradly a tmely za studena na ploše svislé S nátěrem penetračním</t>
  </si>
  <si>
    <t>286972860</t>
  </si>
  <si>
    <t>"M.č.2.11" (5,7+8,15+0,45+1,74+2,95)*2*0,15</t>
  </si>
  <si>
    <t>"M.č.2.12" ((1,74+3,61)*2-0,9)*0,15</t>
  </si>
  <si>
    <t>"M.č.2.13" ((9,3+1,4)*2-0,9-1,7)*0,15</t>
  </si>
  <si>
    <t>"M.č.2.14" ((4,46+2)*2-1,76)*0,15</t>
  </si>
  <si>
    <t>"M.č.2.15" ((2,18+2,87)*2-1,38)*0,15</t>
  </si>
  <si>
    <t>"M.č.2.16" ((2,18+2,87)*2-1,38)*0,15</t>
  </si>
  <si>
    <t>"M.č.2.18" (2,27+5,1)*2*0,15</t>
  </si>
  <si>
    <t>"M.č.2.19" (2,56+3,65)*2*0,15</t>
  </si>
  <si>
    <t>"M.č.2.20" (2,54+1,8)*2*0,15</t>
  </si>
  <si>
    <t>135</t>
  </si>
  <si>
    <t>11163150</t>
  </si>
  <si>
    <t>lak penetrační asfaltový</t>
  </si>
  <si>
    <t>1779512266</t>
  </si>
  <si>
    <t>(281+19,653)*0,0003</t>
  </si>
  <si>
    <t>136</t>
  </si>
  <si>
    <t>711112053</t>
  </si>
  <si>
    <t>Provedení izolace proti zemní vlhkosti natěradly a tmely za studena na ploše svislé S dvojnásobným nátěrem krystalickou hydroizolací</t>
  </si>
  <si>
    <t>-660072981</t>
  </si>
  <si>
    <t>137</t>
  </si>
  <si>
    <t>24617150</t>
  </si>
  <si>
    <t>nátěr hydroizolační na bázi asfaltu a plastu do spodní stavby</t>
  </si>
  <si>
    <t>-641785534</t>
  </si>
  <si>
    <t>3,48*0,3</t>
  </si>
  <si>
    <t>138</t>
  </si>
  <si>
    <t>711131811</t>
  </si>
  <si>
    <t>Odstranění izolace proti zemní vlhkosti na ploše vodorovné V</t>
  </si>
  <si>
    <t>-2038177079</t>
  </si>
  <si>
    <t>"1.NP" 124,8+32,9</t>
  </si>
  <si>
    <t>139</t>
  </si>
  <si>
    <t>711141559</t>
  </si>
  <si>
    <t>Provedení izolace proti zemní vlhkosti pásy přitavením NAIP na ploše vodorovné V</t>
  </si>
  <si>
    <t>-1129325412</t>
  </si>
  <si>
    <t>140</t>
  </si>
  <si>
    <t>711142559</t>
  </si>
  <si>
    <t>Provedení izolace proti zemní vlhkosti pásy přitavením NAIP na ploše svislé S</t>
  </si>
  <si>
    <t>1256391386</t>
  </si>
  <si>
    <t>141</t>
  </si>
  <si>
    <t>62855001</t>
  </si>
  <si>
    <t>pás asfaltový natavitelný modifikovaný SBS tl 4,0mm s vložkou z polyesterové rohože a spalitelnou PE fólií nebo jemnozrnný minerálním posypem na horním povrchu</t>
  </si>
  <si>
    <t>-1043770859</t>
  </si>
  <si>
    <t>(281+19,653)*1,2</t>
  </si>
  <si>
    <t>142</t>
  </si>
  <si>
    <t>711161212</t>
  </si>
  <si>
    <t>Izolace proti zemní vlhkosti a beztlakové vodě nopovými fóliemi na ploše svislé S vrstva ochranná, odvětrávací a drenážní výška nopku 8,0 mm, tl. fólie do 0,6 mm</t>
  </si>
  <si>
    <t>-1139293301</t>
  </si>
  <si>
    <t>"Výtahová šachta" (2,9+2,19*2)*1,2</t>
  </si>
  <si>
    <t>143</t>
  </si>
  <si>
    <t>711193121</t>
  </si>
  <si>
    <t>Izolace proti zemní vlhkosti ostatní těsnicí hmotou dvousložkovou na bázi cementu na ploše vodorovné V</t>
  </si>
  <si>
    <t>1669663112</t>
  </si>
  <si>
    <t>144</t>
  </si>
  <si>
    <t>711193131</t>
  </si>
  <si>
    <t>Izolace proti zemní vlhkosti ostatní těsnicí hmotou dvousložkovou na bázi cementu na ploše svislé S</t>
  </si>
  <si>
    <t>527487498</t>
  </si>
  <si>
    <t>"Výtahová šachta" (2,3+1,72)*2*1,2</t>
  </si>
  <si>
    <t>145</t>
  </si>
  <si>
    <t>711199095</t>
  </si>
  <si>
    <t>Příplatek k cenám provedení izolace proti zemní vlhkosti za plochu do 10 m2 natěradly za studena nebo za horka</t>
  </si>
  <si>
    <t>-1872572688</t>
  </si>
  <si>
    <t>"a1" 4,8+3+3,1+4,6</t>
  </si>
  <si>
    <t>"b1, b2" 6,8+9+6,4+6,4+5,1</t>
  </si>
  <si>
    <t>146</t>
  </si>
  <si>
    <t>711199097</t>
  </si>
  <si>
    <t>Příplatek k cenám provedení izolace proti zemní vlhkosti za plochu do 10 m2 pásy přitavením NAIP nebo termoplasty</t>
  </si>
  <si>
    <t>1818529250</t>
  </si>
  <si>
    <t>147</t>
  </si>
  <si>
    <t>711491272</t>
  </si>
  <si>
    <t>Provedení izolace proti povrchové a podpovrchové tlakové vodě ostatní na ploše svislé S z textilií, vrstva ochranná</t>
  </si>
  <si>
    <t>-1112409513</t>
  </si>
  <si>
    <t>148</t>
  </si>
  <si>
    <t>69311068</t>
  </si>
  <si>
    <t>geotextilie netkaná separační, ochranná, filtrační, drenážní PP 300g/m2</t>
  </si>
  <si>
    <t>440696166</t>
  </si>
  <si>
    <t>149</t>
  </si>
  <si>
    <t>998711102</t>
  </si>
  <si>
    <t>Přesun hmot pro izolace proti vodě, vlhkosti a plynům stanovený z hmotnosti přesunovaného materiálu vodorovná dopravní vzdálenost do 50 m v objektech výšky přes 6 do 12 m</t>
  </si>
  <si>
    <t>-959255621</t>
  </si>
  <si>
    <t>713</t>
  </si>
  <si>
    <t>Izolace tepelné</t>
  </si>
  <si>
    <t>150</t>
  </si>
  <si>
    <t>713114312</t>
  </si>
  <si>
    <t>Tepelná foukaná izolace vodorovných konstrukcí ze skelných vláken standardní objemové hmotnosti otevřená volně foukaná, tloušťky vrstvy přes 150 do 250 mm (32 kg/m3)</t>
  </si>
  <si>
    <t>1010431006</t>
  </si>
  <si>
    <t>"Nad výtahovou šachtou" 2,5*2,9*0,2</t>
  </si>
  <si>
    <t>151</t>
  </si>
  <si>
    <t>713121111</t>
  </si>
  <si>
    <t>Montáž tepelné izolace podlah rohožemi, pásy, deskami, dílci, bloky (izolační materiál ve specifikaci) kladenými volně jednovrstvá</t>
  </si>
  <si>
    <t>-1435184896</t>
  </si>
  <si>
    <t>"b1, b2" 51,9+6,8+14,3+9+6,4+6,4+12,2+15,2+5,1-2,5</t>
  </si>
  <si>
    <t>"b2" 1*1+1,5*1</t>
  </si>
  <si>
    <t>152</t>
  </si>
  <si>
    <t>28375675</t>
  </si>
  <si>
    <t>deska pro kročejový útlum polystyren tl 40mm</t>
  </si>
  <si>
    <t>1187364700</t>
  </si>
  <si>
    <t>"b1, b2" (51,9+6,8+14,3+9+6,4+6,4+12,2+15,2+5,1-2,5)*1,05</t>
  </si>
  <si>
    <t>153</t>
  </si>
  <si>
    <t>28375926</t>
  </si>
  <si>
    <t>deska EPS 200 pro trvalé zatížení v tlaku (max. 3600 kg/m2) tl 100mm</t>
  </si>
  <si>
    <t>826324402</t>
  </si>
  <si>
    <t>"b2" (1*1+1,5*1)*1,05</t>
  </si>
  <si>
    <t>154</t>
  </si>
  <si>
    <t>713140813</t>
  </si>
  <si>
    <t>Odstranění tepelné izolace běžných stavebních konstrukcí z rohoží, pásů, dílců, desek, bloků střech plochých nadstřešních izolací volně položených z vláknitých materiálů, tloušťka izolace přes 100 mm</t>
  </si>
  <si>
    <t>-1119072980</t>
  </si>
  <si>
    <t>"Nad výtahovou šachtou" 2,5*2,9</t>
  </si>
  <si>
    <t>155</t>
  </si>
  <si>
    <t>998713102</t>
  </si>
  <si>
    <t>Přesun hmot pro izolace tepelné stanovený z hmotnosti přesunovaného materiálu vodorovná dopravní vzdálenost do 50 m v objektech výšky přes 6 m do 12 m</t>
  </si>
  <si>
    <t>-837358165</t>
  </si>
  <si>
    <t>721</t>
  </si>
  <si>
    <t>Zdravotechnika - vnitřní kanalizace</t>
  </si>
  <si>
    <t>156</t>
  </si>
  <si>
    <t>721174043</t>
  </si>
  <si>
    <t>Potrubí z plastových trub polypropylenové připojovací DN 50</t>
  </si>
  <si>
    <t>-1170785541</t>
  </si>
  <si>
    <t>157</t>
  </si>
  <si>
    <t>721174044</t>
  </si>
  <si>
    <t>Potrubí z plastových trub polypropylenové připojovací DN 75</t>
  </si>
  <si>
    <t>-849387967</t>
  </si>
  <si>
    <t>158</t>
  </si>
  <si>
    <t>721174045</t>
  </si>
  <si>
    <t>Potrubí z plastových trub polypropylenové připojovací DN 110</t>
  </si>
  <si>
    <t>-380087130</t>
  </si>
  <si>
    <t>159</t>
  </si>
  <si>
    <t>721194105</t>
  </si>
  <si>
    <t>Vyměření přípojek na potrubí vyvedení a upevnění odpadních výpustek DN 50</t>
  </si>
  <si>
    <t>1219119100</t>
  </si>
  <si>
    <t>160</t>
  </si>
  <si>
    <t>721194107</t>
  </si>
  <si>
    <t>Vyměření přípojek na potrubí vyvedení a upevnění odpadních výpustek DN 70</t>
  </si>
  <si>
    <t>951675821</t>
  </si>
  <si>
    <t>161</t>
  </si>
  <si>
    <t>721194109</t>
  </si>
  <si>
    <t>Vyměření přípojek na potrubí vyvedení a upevnění odpadních výpustek DN 100</t>
  </si>
  <si>
    <t>820669055</t>
  </si>
  <si>
    <t>162</t>
  </si>
  <si>
    <t>721211912</t>
  </si>
  <si>
    <t>Podlahové vpusti montáž podlahových vpustí DN 50/75</t>
  </si>
  <si>
    <t>-1490667009</t>
  </si>
  <si>
    <t>163</t>
  </si>
  <si>
    <t>721219128</t>
  </si>
  <si>
    <t>Odtokové sprchové žlaby montáž odtokových sprchových žlabů ostatních typů délky do 1050 mm</t>
  </si>
  <si>
    <t>-1505109503</t>
  </si>
  <si>
    <t>164</t>
  </si>
  <si>
    <t>721274121</t>
  </si>
  <si>
    <t>Ventily přivzdušňovací odpadních potrubí vnitřní od DN 32 do DN 50</t>
  </si>
  <si>
    <t>4394714</t>
  </si>
  <si>
    <t>165</t>
  </si>
  <si>
    <t>721274122</t>
  </si>
  <si>
    <t>Ventily přivzdušňovací odpadních potrubí vnitřní DN 70</t>
  </si>
  <si>
    <t>442272277</t>
  </si>
  <si>
    <t>166</t>
  </si>
  <si>
    <t>721274123</t>
  </si>
  <si>
    <t>Ventily přivzdušňovací odpadních potrubí vnitřní DN 100</t>
  </si>
  <si>
    <t>205384733</t>
  </si>
  <si>
    <t>167</t>
  </si>
  <si>
    <t>722174003</t>
  </si>
  <si>
    <t>Potrubí z plastových trubek z polypropylenu (PPR) svařovaných polyfuzně PN 16 (SDR 7,4) D 25 x 3,5</t>
  </si>
  <si>
    <t>2096969810</t>
  </si>
  <si>
    <t>168</t>
  </si>
  <si>
    <t>722181234</t>
  </si>
  <si>
    <t>Ochrana potrubí termoizolačními trubicemi z pěnového polyetylenu PE přilepenými v příčných a podélných spojích, tloušťky izolace přes 9 do 13 mm, vnitřního průměru izolace DN přes 63 do 89 mm</t>
  </si>
  <si>
    <t>-1719745946</t>
  </si>
  <si>
    <t>169</t>
  </si>
  <si>
    <t>722181235</t>
  </si>
  <si>
    <t>Ochrana potrubí termoizolačními trubicemi z pěnového polyetylenu PE přilepenými v příčných a podélných spojích, tloušťky izolace přes 9 do 13 mm, vnitřního průměru izolace DN přes 89 mm</t>
  </si>
  <si>
    <t>2058603916</t>
  </si>
  <si>
    <t>170</t>
  </si>
  <si>
    <t>721290111</t>
  </si>
  <si>
    <t>Zkouška těsnosti kanalizace v objektech vodou do DN 125</t>
  </si>
  <si>
    <t>1358666905</t>
  </si>
  <si>
    <t>29+34+66</t>
  </si>
  <si>
    <t>171</t>
  </si>
  <si>
    <t>7219-010</t>
  </si>
  <si>
    <t>Vyčištění kanalizace tlakovým vozem DN 100 - DN 150</t>
  </si>
  <si>
    <t>-1227772443</t>
  </si>
  <si>
    <t>172</t>
  </si>
  <si>
    <t>7219-090</t>
  </si>
  <si>
    <t>Stavební výpomoce (sekání, zazdívky, hrubá výplň.....)</t>
  </si>
  <si>
    <t>%</t>
  </si>
  <si>
    <t>1798610848</t>
  </si>
  <si>
    <t>173</t>
  </si>
  <si>
    <t>998721102</t>
  </si>
  <si>
    <t>Přesun hmot pro vnitřní kanalizace stanovený z hmotnosti přesunovaného materiálu vodorovná dopravní vzdálenost do 50 m v objektech výšky přes 6 do 12 m</t>
  </si>
  <si>
    <t>-1728938938</t>
  </si>
  <si>
    <t>722</t>
  </si>
  <si>
    <t>Zdravotechnika - vnitřní vodovod</t>
  </si>
  <si>
    <t>174</t>
  </si>
  <si>
    <t>722174002</t>
  </si>
  <si>
    <t>Potrubí z plastových trubek z polypropylenu (PPR) svařovaných polyfuzně PN 16 (SDR 7,4) D 20 x 2,8</t>
  </si>
  <si>
    <t>10382028</t>
  </si>
  <si>
    <t>175</t>
  </si>
  <si>
    <t>1706151844</t>
  </si>
  <si>
    <t>176</t>
  </si>
  <si>
    <t>722174004</t>
  </si>
  <si>
    <t>Potrubí z plastových trubek z polypropylenu (PPR) svařovaných polyfuzně PN 16 (SDR 7,4) D 32 x 4,4</t>
  </si>
  <si>
    <t>846735127</t>
  </si>
  <si>
    <t>177</t>
  </si>
  <si>
    <t>722174005</t>
  </si>
  <si>
    <t>Potrubí z plastových trubek z polypropylenu (PPR) svařovaných polyfuzně PN 16 (SDR 7,4) D 40 x 5,5</t>
  </si>
  <si>
    <t>-2147330776</t>
  </si>
  <si>
    <t>178</t>
  </si>
  <si>
    <t>722174007</t>
  </si>
  <si>
    <t>Potrubí z plastových trubek z polypropylenu (PPR) svařovaných polyfuzně PN 16 (SDR 7,4) D 63 x 8,6</t>
  </si>
  <si>
    <t>-586547954</t>
  </si>
  <si>
    <t>179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</si>
  <si>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</si>
  <si>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</si>
  <si>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-1566970251</t>
  </si>
  <si>
    <t>180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</si>
  <si>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</si>
  <si>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</si>
  <si>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1038341706</t>
  </si>
  <si>
    <t>61+4</t>
  </si>
  <si>
    <t>181</t>
  </si>
  <si>
    <t>722181233</t>
  </si>
  <si>
    <t>Ochrana potrubí termoizolačními trubicemi z pěnového polyetylenu PE přilepenými v příčných a podélných spojích, tloušťky izolace přes 9 do 13 mm, vnitřního průměru izolace DN přes 45 do 63 mm</t>
  </si>
  <si>
    <t>2021563174</t>
  </si>
  <si>
    <t>182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</si>
  <si>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</si>
  <si>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</si>
  <si>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603212439</t>
  </si>
  <si>
    <t>183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</si>
  <si>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</si>
  <si>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</si>
  <si>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-1949456528</t>
  </si>
  <si>
    <t>28+13+10</t>
  </si>
  <si>
    <t>184</t>
  </si>
  <si>
    <t>722190401</t>
  </si>
  <si>
    <t>Zřízení přípojek na potrubí vyvedení a upevnění výpustek do DN 25</t>
  </si>
  <si>
    <t>-666304735</t>
  </si>
  <si>
    <t>12+7*2</t>
  </si>
  <si>
    <t>185</t>
  </si>
  <si>
    <t>722220111</t>
  </si>
  <si>
    <t>Armatury s jedním závitem nástěnky pro výtokový ventil G 1/2</t>
  </si>
  <si>
    <t>292333121</t>
  </si>
  <si>
    <t>186</t>
  </si>
  <si>
    <t>722220121</t>
  </si>
  <si>
    <t>Armatury s jedním závitem nástěnky pro baterii G 1/2</t>
  </si>
  <si>
    <t>pár</t>
  </si>
  <si>
    <t>-924833396</t>
  </si>
  <si>
    <t>5+1+1</t>
  </si>
  <si>
    <t>187</t>
  </si>
  <si>
    <t>722232044</t>
  </si>
  <si>
    <t>Armatury se dvěma závity kulové kohouty PN 42 do 185 °C přímé vnitřní závit G 3/4</t>
  </si>
  <si>
    <t>660065653</t>
  </si>
  <si>
    <t>188</t>
  </si>
  <si>
    <t>722232045</t>
  </si>
  <si>
    <t>Armatury se dvěma závity kulové kohouty PN 42 do 185 °C přímé vnitřní závit G 1</t>
  </si>
  <si>
    <t>504245203</t>
  </si>
  <si>
    <t>189</t>
  </si>
  <si>
    <t>722232061</t>
  </si>
  <si>
    <t>Armatury se dvěma závity kulové kohouty PN 42 do 185 °C přímé vnitřní závit s vypouštěním G 1/2</t>
  </si>
  <si>
    <t>-1000641955</t>
  </si>
  <si>
    <t>190</t>
  </si>
  <si>
    <t>722232064</t>
  </si>
  <si>
    <t>Armatury se dvěma závity kulové kohouty PN 42 do 185 °C přímé vnitřní závit s vypouštěním G 5/4</t>
  </si>
  <si>
    <t>1455960851</t>
  </si>
  <si>
    <t>191</t>
  </si>
  <si>
    <t>722232066</t>
  </si>
  <si>
    <t>Armatury se dvěma závity kulové kohouty PN 42 do 185 °C přímé vnitřní závit s vypouštěním G 2</t>
  </si>
  <si>
    <t>1106906449</t>
  </si>
  <si>
    <t>192</t>
  </si>
  <si>
    <t>722290226</t>
  </si>
  <si>
    <t>Zkoušky, proplach a desinfekce vodovodního potrubí zkoušky těsnosti vodovodního potrubí závitového do DN 50</t>
  </si>
  <si>
    <t>1085429477</t>
  </si>
  <si>
    <t>85+89+17+10</t>
  </si>
  <si>
    <t>193</t>
  </si>
  <si>
    <t>722290229</t>
  </si>
  <si>
    <t>Zkoušky, proplach a desinfekce vodovodního potrubí zkoušky těsnosti vodovodního potrubí závitového přes DN 50 do DN 100</t>
  </si>
  <si>
    <t>1197903915</t>
  </si>
  <si>
    <t>194</t>
  </si>
  <si>
    <t>722290234</t>
  </si>
  <si>
    <t>Zkoušky, proplach a desinfekce vodovodního potrubí proplach a desinfekce vodovodního potrubí do DN 80</t>
  </si>
  <si>
    <t>-816952845</t>
  </si>
  <si>
    <t>85+89+17+10+10</t>
  </si>
  <si>
    <t>195</t>
  </si>
  <si>
    <t>7229-010</t>
  </si>
  <si>
    <t>Vypracování revizního protokolu o tlakové zkoušce</t>
  </si>
  <si>
    <t>hod</t>
  </si>
  <si>
    <t>-1778243432</t>
  </si>
  <si>
    <t>196</t>
  </si>
  <si>
    <t>742110102</t>
  </si>
  <si>
    <t>Montáž žlabu drátěného 150/100 mm</t>
  </si>
  <si>
    <t>-121443292</t>
  </si>
  <si>
    <t>197</t>
  </si>
  <si>
    <t>34575492</t>
  </si>
  <si>
    <t>žlab drátěný pozinkovaný 2m/ks 100X500</t>
  </si>
  <si>
    <t>455831914</t>
  </si>
  <si>
    <t>198</t>
  </si>
  <si>
    <t>742110104</t>
  </si>
  <si>
    <t>Montáž žlabu drátěného 250/100 mm</t>
  </si>
  <si>
    <t>1191607279</t>
  </si>
  <si>
    <t>199</t>
  </si>
  <si>
    <t>34575495</t>
  </si>
  <si>
    <t>žlab drátěný pozinkovaný 2m/ks 100X250</t>
  </si>
  <si>
    <t>1450655195</t>
  </si>
  <si>
    <t>200</t>
  </si>
  <si>
    <t>7229-090</t>
  </si>
  <si>
    <t>Stavební výpomoce (sekání, zazdívky, hrubá výplň ....)</t>
  </si>
  <si>
    <t>-2093045442</t>
  </si>
  <si>
    <t>201</t>
  </si>
  <si>
    <t>998722102</t>
  </si>
  <si>
    <t>Přesun hmot pro vnitřní vodovod stanovený z hmotnosti přesunovaného materiálu vodorovná dopravní vzdálenost do 50 m v objektech výšky přes 6 do 12 m</t>
  </si>
  <si>
    <t>1914491561</t>
  </si>
  <si>
    <t>725</t>
  </si>
  <si>
    <t>Zdravotechnika - zařizovací předměty</t>
  </si>
  <si>
    <t>202</t>
  </si>
  <si>
    <t>725111132</t>
  </si>
  <si>
    <t>Zařízení záchodů splachovače nádržkové plastové nízkopoložené nebo vysokopoložené</t>
  </si>
  <si>
    <t>soubor</t>
  </si>
  <si>
    <t>308225801</t>
  </si>
  <si>
    <t>203</t>
  </si>
  <si>
    <t>725112183</t>
  </si>
  <si>
    <t>Zařízení záchodů kombi klozety s úspornou armaturou odpad šikmý 76°</t>
  </si>
  <si>
    <t>922328772</t>
  </si>
  <si>
    <t>204</t>
  </si>
  <si>
    <t>725211622</t>
  </si>
  <si>
    <t>Umyvadla keramická bílá bez výtokových armatur připevněná na stěnu šrouby se sloupem 550 mm</t>
  </si>
  <si>
    <t>123964941</t>
  </si>
  <si>
    <t>205</t>
  </si>
  <si>
    <t>725241128</t>
  </si>
  <si>
    <t>Sprchové vaničky akrylátové obdélníkové 1200x900 mm</t>
  </si>
  <si>
    <t>2069329656</t>
  </si>
  <si>
    <t>206</t>
  </si>
  <si>
    <t>725244155</t>
  </si>
  <si>
    <t>Sprchové dveře a zástěny dveře sprchové do niky polorámové skleněné tl. 6 mm dveře otvíravé dvoukřídlové, na vaničku šířky 1200 mm</t>
  </si>
  <si>
    <t>200491222</t>
  </si>
  <si>
    <t>207</t>
  </si>
  <si>
    <t>725331112</t>
  </si>
  <si>
    <t>Výlevky bez výtokových armatur a splachovací nádrže keramické se sklopnou nerez mřížkou 425 mm</t>
  </si>
  <si>
    <t>1193256254</t>
  </si>
  <si>
    <t>208</t>
  </si>
  <si>
    <t>725813111</t>
  </si>
  <si>
    <t>Ventily rohové bez připojovací trubičky nebo flexi hadičky G 1/2</t>
  </si>
  <si>
    <t>834594957</t>
  </si>
  <si>
    <t>209</t>
  </si>
  <si>
    <t>725821316</t>
  </si>
  <si>
    <t>Baterie dřezové nástěnné pákové s otáčivým plochým ústím a délkou ramínka 300 mm</t>
  </si>
  <si>
    <t>-627755790</t>
  </si>
  <si>
    <t>210</t>
  </si>
  <si>
    <t>725822612</t>
  </si>
  <si>
    <t>Baterie umyvadlové stojánkové pákové s výpustí</t>
  </si>
  <si>
    <t>1833466239</t>
  </si>
  <si>
    <t>211</t>
  </si>
  <si>
    <t>725841311</t>
  </si>
  <si>
    <t>Baterie sprchové nástěnné pákové s růžicí a tyčí</t>
  </si>
  <si>
    <t>1292298746</t>
  </si>
  <si>
    <t>212</t>
  </si>
  <si>
    <t>7259-090</t>
  </si>
  <si>
    <t>Stavební výpomoce a zemní práce</t>
  </si>
  <si>
    <t>1265729992</t>
  </si>
  <si>
    <t>213</t>
  </si>
  <si>
    <t>998725202</t>
  </si>
  <si>
    <t>Přesun hmot pro zařizovací předměty stanovený procentní sazbou (%) z ceny vodorovná dopravní vzdálenost do 50 m v objektech výšky přes 6 do 12 m</t>
  </si>
  <si>
    <t>-1631373294</t>
  </si>
  <si>
    <t>740</t>
  </si>
  <si>
    <t>Elektromontáže</t>
  </si>
  <si>
    <t>214</t>
  </si>
  <si>
    <t>7409-010</t>
  </si>
  <si>
    <t>Elektromontáže - viz. samostatný rozpočet v příloze</t>
  </si>
  <si>
    <t>kpl</t>
  </si>
  <si>
    <t>1780371887</t>
  </si>
  <si>
    <t>751</t>
  </si>
  <si>
    <t>Vzduchotechnika</t>
  </si>
  <si>
    <t>215</t>
  </si>
  <si>
    <t>7519-010</t>
  </si>
  <si>
    <t>Vzduchotechnika včetně demontáže stávající - viz. samostatný rozpočet v příloze</t>
  </si>
  <si>
    <t>-668405598</t>
  </si>
  <si>
    <t>216</t>
  </si>
  <si>
    <t>7519-020</t>
  </si>
  <si>
    <t>Stavební výpomoci k VZT</t>
  </si>
  <si>
    <t>-1180908410</t>
  </si>
  <si>
    <t>762</t>
  </si>
  <si>
    <t>Konstrukce tesařské</t>
  </si>
  <si>
    <t>217</t>
  </si>
  <si>
    <t>762341933</t>
  </si>
  <si>
    <t>Bednění a laťování střech vyřezání jednotlivých otvorů bez rozebrání krytiny v bednění z prken tl. do 32 mm, otvoru plochy jednotlivě přes 4 m2</t>
  </si>
  <si>
    <t>1536510478</t>
  </si>
  <si>
    <t>218</t>
  </si>
  <si>
    <t>762343913</t>
  </si>
  <si>
    <t>Bednění a laťování střech zabednění jednotlivých otvorů ve střeše prkny tl. do 32 mm (materiál v ceně), otvoru plochy jednotlivě přes 4 do 8 m2</t>
  </si>
  <si>
    <t>766869138</t>
  </si>
  <si>
    <t>219</t>
  </si>
  <si>
    <t>998762102</t>
  </si>
  <si>
    <t>Přesun hmot pro konstrukce tesařské stanovený z hmotnosti přesunovaného materiálu vodorovná dopravní vzdálenost do 50 m v objektech výšky přes 6 do 12 m</t>
  </si>
  <si>
    <t>-833054055</t>
  </si>
  <si>
    <t>763</t>
  </si>
  <si>
    <t>Konstrukce suché výstavby</t>
  </si>
  <si>
    <t>220</t>
  </si>
  <si>
    <t>763111722</t>
  </si>
  <si>
    <t>Příčka ze sádrokartonových desek ostatní konstrukce a práce na příčkách ze sádrokartonových desek ochrana rohů úhelníky pozinkované</t>
  </si>
  <si>
    <t>-1139281941</t>
  </si>
  <si>
    <t>"Z02" 5,5</t>
  </si>
  <si>
    <t>221</t>
  </si>
  <si>
    <t>763131432</t>
  </si>
  <si>
    <t>Podhled ze sádrokartonových desek dvouvrstvá zavěšená spodní konstrukce z ocelových profilů CD, UD jednoduše opláštěná deskou protipožární DF, tl. 15 mm, bez TI</t>
  </si>
  <si>
    <t>1077308156</t>
  </si>
  <si>
    <t>"Vstupní hala" 2,1*5,68</t>
  </si>
  <si>
    <t>"Chodba" 1,5*0,25</t>
  </si>
  <si>
    <t>"Vrátnice" 8,2</t>
  </si>
  <si>
    <t>222</t>
  </si>
  <si>
    <t>763131721</t>
  </si>
  <si>
    <t>Podhled ze sádrokartonových desek ostatní práce a konstrukce na podhledech ze sádrokartonových desek skokové změny výšky podhledu do 0,5 m</t>
  </si>
  <si>
    <t>-1565246761</t>
  </si>
  <si>
    <t>"Vstupní hala" 5,68</t>
  </si>
  <si>
    <t>"Chodba" 1,5</t>
  </si>
  <si>
    <t>223</t>
  </si>
  <si>
    <t>763131761</t>
  </si>
  <si>
    <t>Podhled ze sádrokartonových desek Příplatek k cenám za plochu do 3 m2 jednotlivě</t>
  </si>
  <si>
    <t>1160039859</t>
  </si>
  <si>
    <t>224</t>
  </si>
  <si>
    <t>763131821</t>
  </si>
  <si>
    <t>Demontáž podhledu nebo samostatného požárního předělu ze sádrokartonových desek s nosnou konstrukcí dvouvrstvou z ocelových profilů, opláštění jednoduché</t>
  </si>
  <si>
    <t>-481915332</t>
  </si>
  <si>
    <t>"M.č.2.10" 9,2</t>
  </si>
  <si>
    <t>225</t>
  </si>
  <si>
    <t>763221151</t>
  </si>
  <si>
    <t>Stěna předsazená ze sádrovláknitých desek s nosnou konstrukcí z ocelových profilů CW, UW jednoduše opláštěná deskou protipožární tl. 20 mm, bez TI, stěna tl. 90 mm, profil 50</t>
  </si>
  <si>
    <t>637452732</t>
  </si>
  <si>
    <t>"Z02" 1,1*2*5,5</t>
  </si>
  <si>
    <t>226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</si>
  <si>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</si>
  <si>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</si>
  <si>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249972699</t>
  </si>
  <si>
    <t>764</t>
  </si>
  <si>
    <t>Konstrukce klempířské</t>
  </si>
  <si>
    <t>227</t>
  </si>
  <si>
    <t>764001821</t>
  </si>
  <si>
    <t>Demontáž klempířských konstrukcí krytiny ze svitků nebo tabulí do suti</t>
  </si>
  <si>
    <t>1119906927</t>
  </si>
  <si>
    <t>228</t>
  </si>
  <si>
    <t>764111491</t>
  </si>
  <si>
    <t>Krytina ze svitků nebo tabulí z pozinkovaného plechu s úpravou u okapů, prostupů a výčnělků Příplatek k cenám za těsnění drážek ve sklonu do 10°</t>
  </si>
  <si>
    <t>1165553388</t>
  </si>
  <si>
    <t>229</t>
  </si>
  <si>
    <t>7649-010</t>
  </si>
  <si>
    <t>Pultová stříška nad opláštěním VZT cca1400/1400 mm ozn. Z02</t>
  </si>
  <si>
    <t>-959946470</t>
  </si>
  <si>
    <t>230</t>
  </si>
  <si>
    <t>998764102</t>
  </si>
  <si>
    <t>Přesun hmot pro konstrukce klempířské stanovený z hmotnosti přesunovaného materiálu vodorovná dopravní vzdálenost do 50 m v objektech výšky přes 6 do 12 m</t>
  </si>
  <si>
    <t>1228177180</t>
  </si>
  <si>
    <t>766</t>
  </si>
  <si>
    <t>Konstrukce truhlářské</t>
  </si>
  <si>
    <t>231</t>
  </si>
  <si>
    <t>766411811</t>
  </si>
  <si>
    <t>Demontáž obložení stěn panely, plochy do 1,5 m2</t>
  </si>
  <si>
    <t>-99954203</t>
  </si>
  <si>
    <t>232</t>
  </si>
  <si>
    <t>766411822</t>
  </si>
  <si>
    <t>Demontáž obložení stěn podkladových roštů</t>
  </si>
  <si>
    <t>-1772335207</t>
  </si>
  <si>
    <t>233</t>
  </si>
  <si>
    <t>766660001</t>
  </si>
  <si>
    <t>Montáž dveřních křídel dřevěných nebo plastových otevíravých do ocelové zárubně povrchově upravených jednokřídlových, šířky do 800 mm</t>
  </si>
  <si>
    <t>-1413904332</t>
  </si>
  <si>
    <t>234</t>
  </si>
  <si>
    <t>766660002</t>
  </si>
  <si>
    <t>Montáž dveřních křídel dřevěných nebo plastových otevíravých do ocelové zárubně povrchově upravených jednokřídlových, šířky přes 800 mm</t>
  </si>
  <si>
    <t>1749541868</t>
  </si>
  <si>
    <t>235</t>
  </si>
  <si>
    <t>766660011</t>
  </si>
  <si>
    <t>Montáž dveřních křídel dřevěných nebo plastových otevíravých do ocelové zárubně povrchově upravených dvoukřídlových, šířky do 1450 mm</t>
  </si>
  <si>
    <t>1557091728</t>
  </si>
  <si>
    <t>236</t>
  </si>
  <si>
    <t>61162930</t>
  </si>
  <si>
    <t>dveře vnitřní hladké laminované  CPL 0,2mm dekor buk plné 1křídlé 600x1970mm dub</t>
  </si>
  <si>
    <t>1446625081</t>
  </si>
  <si>
    <t>237</t>
  </si>
  <si>
    <t>61162934</t>
  </si>
  <si>
    <t xml:space="preserve">dveře vnitřní hladké laminované  CPL 0,2mm dekor buk plné 1křídlé 800x1970mm </t>
  </si>
  <si>
    <t>806703950</t>
  </si>
  <si>
    <t>238</t>
  </si>
  <si>
    <t>61162936</t>
  </si>
  <si>
    <t xml:space="preserve">dveře vnitřní hladké laminované  CPL 0,2mm dekor buk plné 1křídlé 900x1970mm </t>
  </si>
  <si>
    <t>-2078227415</t>
  </si>
  <si>
    <t>239</t>
  </si>
  <si>
    <t>61162940</t>
  </si>
  <si>
    <t>dveře vnitřní hladké laminované  CPL 0,2mm dekor buk plné 2křídlé 1250x1970mm</t>
  </si>
  <si>
    <t>-214330505</t>
  </si>
  <si>
    <t>240</t>
  </si>
  <si>
    <t>61162942</t>
  </si>
  <si>
    <t xml:space="preserve">dveře vnitřní hladké laminované  CPL 0,2mm dekor buk plné 2křídlé 1450x1970mm </t>
  </si>
  <si>
    <t>1135458873</t>
  </si>
  <si>
    <t>241</t>
  </si>
  <si>
    <t>54964110</t>
  </si>
  <si>
    <t>vložka zámková cylindrická oboustranná</t>
  </si>
  <si>
    <t>400877904</t>
  </si>
  <si>
    <t>3+7+3+1</t>
  </si>
  <si>
    <t>242</t>
  </si>
  <si>
    <t>54914610</t>
  </si>
  <si>
    <t>kování dveřní vrchní klika včetně rozet a montážního materiálu R BB nerez PK</t>
  </si>
  <si>
    <t>-1167528968</t>
  </si>
  <si>
    <t>243</t>
  </si>
  <si>
    <t>7669-010</t>
  </si>
  <si>
    <t>Dodávka a montáž plastové horizontální rolety s elektrickým pohonem1500/1230mm s kastlíkem nahoře - viz.ozn. T06</t>
  </si>
  <si>
    <t>-598651188</t>
  </si>
  <si>
    <t>244</t>
  </si>
  <si>
    <t>7669-020</t>
  </si>
  <si>
    <t>Dodávka a montáž síťky do plastového okna 2980/1350mm s kastlíkem nahoře - viz.ozn. T07</t>
  </si>
  <si>
    <t>-762442988</t>
  </si>
  <si>
    <t>245</t>
  </si>
  <si>
    <t>7669-030</t>
  </si>
  <si>
    <t>Dodávka a montáž síťky do plastového okna 1420/1370mm s kastlíkem nahoře - viz.ozn. T07</t>
  </si>
  <si>
    <t>431092765</t>
  </si>
  <si>
    <t>246</t>
  </si>
  <si>
    <t>998766102</t>
  </si>
  <si>
    <t>Přesun hmot pro konstrukce truhlářské stanovený z hmotnosti přesunovaného materiálu vodorovná dopravní vzdálenost do 50 m v objektech výšky přes 6 do 12 m</t>
  </si>
  <si>
    <t>183896413</t>
  </si>
  <si>
    <t>771</t>
  </si>
  <si>
    <t>Podlahy z dlaždic</t>
  </si>
  <si>
    <t>247</t>
  </si>
  <si>
    <t>771121011</t>
  </si>
  <si>
    <t>Příprava podkladu před provedením dlažby nátěr penetrační na podlahu</t>
  </si>
  <si>
    <t>1641620486</t>
  </si>
  <si>
    <t>248</t>
  </si>
  <si>
    <t>771161021</t>
  </si>
  <si>
    <t>Příprava podkladu před provedením dlažby montáž profilu ukončujícího profilu pro plynulý přechod (dlažba-koberec apod.)</t>
  </si>
  <si>
    <t>-2043160009</t>
  </si>
  <si>
    <t>"1.NP" 1,8+0,9+1,25*2+1,15+0,8</t>
  </si>
  <si>
    <t>"2.NP" 1,45+1,5+1,18*2</t>
  </si>
  <si>
    <t>249</t>
  </si>
  <si>
    <t>55343125</t>
  </si>
  <si>
    <t>profil přechodový Al vrtaný 30mm leštěná mosaz</t>
  </si>
  <si>
    <t>1386599883</t>
  </si>
  <si>
    <t>12,46*1,1</t>
  </si>
  <si>
    <t>250</t>
  </si>
  <si>
    <t>771474112</t>
  </si>
  <si>
    <t>Montáž soklů z dlaždic keramických lepených flexibilním lepidlem rovných, výšky přes 65 do 90 mm</t>
  </si>
  <si>
    <t>-390974962</t>
  </si>
  <si>
    <t>"M.č.1.01" 4,65*2+5,68+1,25+0,45*2-1</t>
  </si>
  <si>
    <t>"M.č.1.20, 1.23, 1.28" (14,6+0,35*2+9,4+1,25+0,4*3)*2-0,9*2-1*2-1,15-1,25*2-1,18</t>
  </si>
  <si>
    <t>"M.č.1.21" (6,14+1,9+0,4)*2-0,9*2</t>
  </si>
  <si>
    <t>"M.č.1.26" (2,5+1,3)*2-1</t>
  </si>
  <si>
    <t>"M.č.2.20" (2,54+1,81+0,4)*2-0,9-1,18</t>
  </si>
  <si>
    <t>251</t>
  </si>
  <si>
    <t>59761416</t>
  </si>
  <si>
    <t>sokl-dlažba keramická slinutá hladká do interiéru i exteriéru 300x80mm</t>
  </si>
  <si>
    <t>-1179039987</t>
  </si>
  <si>
    <t>90,9/0,3*1,05</t>
  </si>
  <si>
    <t>252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</si>
  <si>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</si>
  <si>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</si>
  <si>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585720104</t>
  </si>
  <si>
    <t>253</t>
  </si>
  <si>
    <t>59761409</t>
  </si>
  <si>
    <t>dlažba keramická slinutá protiskluzná do interiéru i exteriéru pro vysoké mechanické namáhání přes 9 do 12 ks/m2</t>
  </si>
  <si>
    <t>979022415</t>
  </si>
  <si>
    <t>248,1*1,05</t>
  </si>
  <si>
    <t>254</t>
  </si>
  <si>
    <t>771577111</t>
  </si>
  <si>
    <t>Montáž podlah z dlaždic keramických lepených flexibilním lepidlem Příplatek k cenám za plochu do 5 m2 jednotlivě</t>
  </si>
  <si>
    <t>1666363414</t>
  </si>
  <si>
    <t>255</t>
  </si>
  <si>
    <t>771577114</t>
  </si>
  <si>
    <t>Montáž podlah z dlaždic keramických lepených flexibilním lepidlem Příplatek k cenám za dvousložkový spárovací tmel</t>
  </si>
  <si>
    <t>-1759530903</t>
  </si>
  <si>
    <t>256</t>
  </si>
  <si>
    <t>771591112</t>
  </si>
  <si>
    <t>Izolace podlahy pod dlažbu nátěrem nebo stěrkou ve dvou vrstvách</t>
  </si>
  <si>
    <t>1169642398</t>
  </si>
  <si>
    <t>"1.NP" 4,8+19,5</t>
  </si>
  <si>
    <t>"2.NP" 51,9+6,8+14,3+9+6,4+6,4+12,2+15,2</t>
  </si>
  <si>
    <t>257</t>
  </si>
  <si>
    <t>771591264</t>
  </si>
  <si>
    <t>Izolace podlahy pod dlažbu těsnícími izolačními pásy mezi podlahou a stěnu</t>
  </si>
  <si>
    <t>-702830736</t>
  </si>
  <si>
    <t>258</t>
  </si>
  <si>
    <t>998771102</t>
  </si>
  <si>
    <t>Přesun hmot pro podlahy z dlaždic stanovený z hmotnosti přesunovaného materiálu vodorovná dopravní vzdálenost do 50 m v objektech výšky přes 6 do 12 m</t>
  </si>
  <si>
    <t>-1385081988</t>
  </si>
  <si>
    <t>776</t>
  </si>
  <si>
    <t>Podlahy povlakové</t>
  </si>
  <si>
    <t>259</t>
  </si>
  <si>
    <t>776111116</t>
  </si>
  <si>
    <t>Příprava podkladu broušení podlah stávajícího podkladu pro odstranění lepidla (po starých krytinách)</t>
  </si>
  <si>
    <t>675720016</t>
  </si>
  <si>
    <t>260</t>
  </si>
  <si>
    <t>776121311</t>
  </si>
  <si>
    <t>Příprava podkladu penetrace vodou ředitelná na savý podklad (válečkováním) ředěná v poměru 1:1 podlah</t>
  </si>
  <si>
    <t>1433986726</t>
  </si>
  <si>
    <t>261</t>
  </si>
  <si>
    <t>776141111</t>
  </si>
  <si>
    <t>Příprava podkladu vyrovnání samonivelační stěrkou podlah min.pevnosti 20 MPa, tloušťky do 3 mm</t>
  </si>
  <si>
    <t>-779637072</t>
  </si>
  <si>
    <t>262</t>
  </si>
  <si>
    <t>776201811</t>
  </si>
  <si>
    <t>Demontáž povlakových podlahovin lepených ručně bez podložky</t>
  </si>
  <si>
    <t>1368376488</t>
  </si>
  <si>
    <t>"1.NP" 4,6+7,33*4,66-0,94*1,05</t>
  </si>
  <si>
    <t>"2.NP" 9,2</t>
  </si>
  <si>
    <t>263</t>
  </si>
  <si>
    <t>776221111</t>
  </si>
  <si>
    <t>Montáž podlahovin z PVC lepením standardním lepidlem z pásů standardních</t>
  </si>
  <si>
    <t>-792052008</t>
  </si>
  <si>
    <t>264</t>
  </si>
  <si>
    <t>28411000</t>
  </si>
  <si>
    <t>PVC heterogenní zátěžová antibakteriální, nášlapná vrstva 0,90mm, třída zátěže 34/43, otlak do 0,03mm, R10, hořlavost Bfl S1</t>
  </si>
  <si>
    <t>-2087282224</t>
  </si>
  <si>
    <t>42,1*1,1</t>
  </si>
  <si>
    <t>265</t>
  </si>
  <si>
    <t>776223111</t>
  </si>
  <si>
    <t>Montáž podlahovin z PVC spoj podlah svařováním za tepla (včetně frézování)</t>
  </si>
  <si>
    <t>-898504863</t>
  </si>
  <si>
    <t>42,1/1,5</t>
  </si>
  <si>
    <t>266</t>
  </si>
  <si>
    <t>776410811</t>
  </si>
  <si>
    <t>Demontáž soklíků nebo lišt pryžových nebo plastových</t>
  </si>
  <si>
    <t>651109762</t>
  </si>
  <si>
    <t>"M.č.1.30" (1,75+3,05)*2-0,9</t>
  </si>
  <si>
    <t>"M.č.1.31" (4,66+7,33+0,94)*2-1</t>
  </si>
  <si>
    <t>"M.č.2.10" (3+3,05)*2-0,9</t>
  </si>
  <si>
    <t>267</t>
  </si>
  <si>
    <t>776421111</t>
  </si>
  <si>
    <t>Montáž lišt obvodových lepených</t>
  </si>
  <si>
    <t>-854707633</t>
  </si>
  <si>
    <t>"M.č.1.30" (4,66+4,5+0,94)*2-1,25-1,35</t>
  </si>
  <si>
    <t>"M.č.1.32" (4,66+2,7)*2-1,25</t>
  </si>
  <si>
    <t>268</t>
  </si>
  <si>
    <t>28411009</t>
  </si>
  <si>
    <t>lišta soklová PVC 18x80mm</t>
  </si>
  <si>
    <t>868866558</t>
  </si>
  <si>
    <t>46,15*1,1</t>
  </si>
  <si>
    <t>269</t>
  </si>
  <si>
    <t>998776102</t>
  </si>
  <si>
    <t>Přesun hmot pro podlahy povlakové stanovený z hmotnosti přesunovaného materiálu vodorovná dopravní vzdálenost do 50 m v objektech výšky přes 6 do 12 m</t>
  </si>
  <si>
    <t>15936290</t>
  </si>
  <si>
    <t>781</t>
  </si>
  <si>
    <t>Dokončovací práce - obklady</t>
  </si>
  <si>
    <t>270</t>
  </si>
  <si>
    <t>781121011</t>
  </si>
  <si>
    <t>Příprava podkladu před provedením obkladu nátěr penetrační na stěnu</t>
  </si>
  <si>
    <t>1071983507</t>
  </si>
  <si>
    <t>"M.č.1.22" (1,13*2+1,35+3,05)*2*2-(0,7*2+0,9)*2</t>
  </si>
  <si>
    <t>"M.č.1.24" (1,39+0,25+2)*2*1,6-0,9*2*1,6</t>
  </si>
  <si>
    <t>"M.č.1.25" (4,85+6,22+1,25)*2*1,6-1*3-1,19*0,07*2+0,4*(1,19*2+0,07*4)</t>
  </si>
  <si>
    <t>"M.č.1.29" (1,75+3,05)*2*1,6-0,9*1,6</t>
  </si>
  <si>
    <t>"M.č.2.11" (5,7+7,75)*2*2,44-1,42*1,37-2,98*1,35-1,5*2,15-2*2,33-0,95*2,18-1,4*2,14-1,55*2,02+0,5*(2+0,95+1,4+2,33*2+2,18*2+2,14*2)</t>
  </si>
  <si>
    <t>(1,74+2,5)*2*2,44-1,76*2,17-2*2,33-1*2,33</t>
  </si>
  <si>
    <t>0,45*((1,42+2,98+1,5+1,37+1,35+2,15)*2+1,76+2,17*2)+0,4*(1,55+2,02*2)</t>
  </si>
  <si>
    <t>"M.č.2.12" (1,74+3,61)*2*2,44-0,9*2,13-0,93*2,44</t>
  </si>
  <si>
    <t>"M.č.2.13" ((9,3+1,4)*2-0,93-1,76)*2,44-1,4*2,14-1*2,02-1,18*2,1-1,5*1,23*3+1,4*0,3*4+0,4*(1,5*3+1,23*3)*2</t>
  </si>
  <si>
    <t>"M.č.2.14" ((4,46+2)*2-1,76)*2,44</t>
  </si>
  <si>
    <t>"M.č.2.15+2,16" ((2,18+2,97+4,08+0,8)*2+1,7+4,46)*2,44-1*2,32*2-2,38*1,35-1,18*2,18+0,5*(1*2+2,32*4)+0,45*((2,38+1,35+2,18)*2+1,18)</t>
  </si>
  <si>
    <t>"M.č.2.18" (2,27+5,1)*2*2,44-1*2,02*2-1,51*1,23+0,4*(1,51+1,23)*2</t>
  </si>
  <si>
    <t>"M.č.2.19" (2,56+3,65)*2*2,44-1*2,32-0,9*2,02-1*2,02-1,18*2,1-2,38*1,35+0,45*(2,38+1,35)*2</t>
  </si>
  <si>
    <t>271</t>
  </si>
  <si>
    <t>781131112</t>
  </si>
  <si>
    <t>Izolace stěny pod obklad izolace nátěrem nebo stěrkou ve dvou vrstvách</t>
  </si>
  <si>
    <t>-733488760</t>
  </si>
  <si>
    <t>Vytažení izolace na stěny:</t>
  </si>
  <si>
    <t>"M.č.1.22" ((1,13*2+1,35+3,05)*2-0,7*2-0,9*2)*0,2</t>
  </si>
  <si>
    <t>"M.č.1.24" ((1,39+0,25+2)*2-0,9*2)*0,2</t>
  </si>
  <si>
    <t>"M.č.1.25" ((4,85+6,22+1,25)*2-1*3)*0,2</t>
  </si>
  <si>
    <t>"M.č.1.29" ((1,75+3,05)*2-0,9)*0,2</t>
  </si>
  <si>
    <t>"M.č.2.11" ((5,7+7,75)*2-1,5-2-0,95-1,4-1,55+0,5*6+(1,74+2,5)*2-1,76-2-1+0,45*2+0,4*2)*1,2</t>
  </si>
  <si>
    <t>"M.č.2.12" ((1,74+3,61)*2-0,9-0,93)*1,2</t>
  </si>
  <si>
    <t>"M.č.2.13" ((9,3+1,4)*2-0,93-1,76-1,4-1-1,18)*1,2</t>
  </si>
  <si>
    <t>"M.č.2.14" ((4,46+2)*2-1,76)*1,2</t>
  </si>
  <si>
    <t>"M.č.2.15+2,16" (((2,18+2,97+4,08+0,8)*2+1,7+4,46)-1*2-1,18+0,5*6)*1,2</t>
  </si>
  <si>
    <t>"M.č.2.18" ((2,27+5,1)*2-1*2)*1,2</t>
  </si>
  <si>
    <t>"M.č.2.19" ((2,56+3,65)*2-1-0,9-1-1,18)*1,2</t>
  </si>
  <si>
    <t>272</t>
  </si>
  <si>
    <t>781474115</t>
  </si>
  <si>
    <t>Montáž obkladů vnitřních stěn z dlaždic keramických lepených flexibilním lepidlem maloformátových hladkých přes 22 do 25 ks/m2</t>
  </si>
  <si>
    <t>603258491</t>
  </si>
  <si>
    <t>273</t>
  </si>
  <si>
    <t>59761039</t>
  </si>
  <si>
    <t>obklad keramický hladký přes 22 do 25ks/m2</t>
  </si>
  <si>
    <t>1176291012</t>
  </si>
  <si>
    <t>368,136*1,05</t>
  </si>
  <si>
    <t>274</t>
  </si>
  <si>
    <t>781477111</t>
  </si>
  <si>
    <t>Montáž obkladů vnitřních stěn z dlaždic keramických Příplatek k cenám za plochu do 10 m2 jednotlivě</t>
  </si>
  <si>
    <t>1486164036</t>
  </si>
  <si>
    <t>368,136*0,6</t>
  </si>
  <si>
    <t>275</t>
  </si>
  <si>
    <t>781494111</t>
  </si>
  <si>
    <t>Obklad - dokončující práce profily ukončovací lepené flexibilním lepidlem rohové</t>
  </si>
  <si>
    <t>-161880166</t>
  </si>
  <si>
    <t>"M.č.1.22" 2</t>
  </si>
  <si>
    <t>"M.č.1.24" 1,6</t>
  </si>
  <si>
    <t>"M.č.1.25" 1,6*5+1,19*2+0,07*4</t>
  </si>
  <si>
    <t>"M.č.1.29" 1,6*2</t>
  </si>
  <si>
    <t>"M.č.2.11" 1,42*2+1,37+2,98*2+1,35+1,5+2,15+2*2+2,33*4+0,95*2+2,13*2+1,4+2,14+1,55+2,02*2+1+2,33*2</t>
  </si>
  <si>
    <t>"M.č.2.12" 2,44+0,9+2,13*2</t>
  </si>
  <si>
    <t>"M.č.2.13" 2,44*2+2,14*2+1,47*5+1,5*6+1,23*6</t>
  </si>
  <si>
    <t>"M.č.2.14" 2,44</t>
  </si>
  <si>
    <t>"M.č.2.15+2,16" 2,44*4+1*2+2,33*4+2,38-1,18+0,83+2,18</t>
  </si>
  <si>
    <t>"M.č.2.18" (1,51+1,23)*2</t>
  </si>
  <si>
    <t>"M.č.2.19" 2,44+1+2,31*2+2,38+1,35</t>
  </si>
  <si>
    <t>276</t>
  </si>
  <si>
    <t>781494511</t>
  </si>
  <si>
    <t>Obklad - dokončující práce profily ukončovací lepené flexibilním lepidlem ukončovací</t>
  </si>
  <si>
    <t>1149525229</t>
  </si>
  <si>
    <t>"M.č.1.22" (1,13*2+1,35+3,05)*2-0,7*2-0,9</t>
  </si>
  <si>
    <t>"M.č.1.24" (1,39+0,25+2)*2-0,9*2</t>
  </si>
  <si>
    <t>"M.č.1.25" (4,85+6,22+1,25)*2-1*3-1,19*2+0,4*4</t>
  </si>
  <si>
    <t>"M.č.1.29" (1,75+3,05)*2-0,9</t>
  </si>
  <si>
    <t>"M.č.2.13" 1,18+2,1*2</t>
  </si>
  <si>
    <t>"M.č.2.19" 1,18+2,1*2</t>
  </si>
  <si>
    <t>277</t>
  </si>
  <si>
    <t>781495115</t>
  </si>
  <si>
    <t>Obklad - dokončující práce ostatní práce spárování silikonem</t>
  </si>
  <si>
    <t>488163447</t>
  </si>
  <si>
    <t>Mezi obkladem a dlažbou :</t>
  </si>
  <si>
    <t>"M.č.1.22" (1,13*2+1,35+3,05)*2-0,7*2-0,9*2</t>
  </si>
  <si>
    <t>"M.č.1.25" (4,85+6,22+1,25)*2-1*3</t>
  </si>
  <si>
    <t>"M.č.2.11" (5,7+7,75)*2-1,5-2-0,95-1,4-1,55+0,5*6+(1,74+2,5)*2-1,76-2-1+0,45*2+0,4*2</t>
  </si>
  <si>
    <t>"M.č.2.12" (1,74+3,61)*2-0,9-0,93</t>
  </si>
  <si>
    <t>"M.č.2.13" (9,3+1,4)*2-0,93-1,76-1,4-1-1,18</t>
  </si>
  <si>
    <t>"M.č.2.15+2,16" ((2,18+2,97+4,08+0,8)*2+1,7+4,46)-1*2-1,18+0,5*6</t>
  </si>
  <si>
    <t>"M.č.2.18" (2,27+5,1)*2-1*2</t>
  </si>
  <si>
    <t>"M.č.2.19" (2,56+3,65)*2-1-0,9-1-1,18</t>
  </si>
  <si>
    <t>278</t>
  </si>
  <si>
    <t>998781102</t>
  </si>
  <si>
    <t>Přesun hmot pro obklady keramické stanovený z hmotnosti přesunovaného materiálu vodorovná dopravní vzdálenost do 50 m v objektech výšky přes 6 do 12 m</t>
  </si>
  <si>
    <t>-1459377039</t>
  </si>
  <si>
    <t>783</t>
  </si>
  <si>
    <t>Dokončovací práce - nátěry</t>
  </si>
  <si>
    <t>279</t>
  </si>
  <si>
    <t>783314201</t>
  </si>
  <si>
    <t>Základní antikorozní nátěr zámečnických konstrukcí jednonásobný syntetický standardní</t>
  </si>
  <si>
    <t>-315066682</t>
  </si>
  <si>
    <t>Ocelové nosníky - dvojnásobný :</t>
  </si>
  <si>
    <t>"I č.120" (1,7*3+1,3*3+1,7*3+1,8*3)*0,12*4*2</t>
  </si>
  <si>
    <t>"L 70/70/6" 1,6*0,07*4*2</t>
  </si>
  <si>
    <t>"L 100/100/8" 2,3*2*0,1*4*2</t>
  </si>
  <si>
    <t>"L 50/50/4" 0,9*2*9*0,05*4*2</t>
  </si>
  <si>
    <t>280</t>
  </si>
  <si>
    <t>783317101</t>
  </si>
  <si>
    <t>Krycí nátěr (email) zámečnických konstrukcí jednonásobný syntetický standardní</t>
  </si>
  <si>
    <t>-1140684176</t>
  </si>
  <si>
    <t>Zárubně - dvojnásobný nátěr :</t>
  </si>
  <si>
    <t>"Nové zárubně" (0,6+0,8*3+0,9*7+1,25*3+1,45+2,02*2*16)*0,2*2</t>
  </si>
  <si>
    <t>"Stávající zárubně" (0,8*3+0,9+2,02*2*4)*0,2*2</t>
  </si>
  <si>
    <t>281</t>
  </si>
  <si>
    <t>783414201</t>
  </si>
  <si>
    <t>Základní antikorozní nátěr klempířských konstrukcí jednonásobný syntetický standardní</t>
  </si>
  <si>
    <t>325971133</t>
  </si>
  <si>
    <t>282</t>
  </si>
  <si>
    <t>783417101</t>
  </si>
  <si>
    <t>Krycí nátěr (email) klempířských konstrukcí jednonásobný syntetický standardní</t>
  </si>
  <si>
    <t>1287709737</t>
  </si>
  <si>
    <t>7,25*2</t>
  </si>
  <si>
    <t>283</t>
  </si>
  <si>
    <t>783823121</t>
  </si>
  <si>
    <t>Penetrační nátěr omítek hladkých povrchů z desek na bázi dřeva (dřevovláknitých, dřevoštěpkových, cementotřískových apod.) akrylátový</t>
  </si>
  <si>
    <t>-1443206044</t>
  </si>
  <si>
    <t>284</t>
  </si>
  <si>
    <t>783827401</t>
  </si>
  <si>
    <t>Krycí (ochranný ) nátěr omítek dvojnásobný hladkých betonových povrchů nebo povrchů z desek na bázi dřeva (dřevovláknitých apod.) akrylátový</t>
  </si>
  <si>
    <t>1867373220</t>
  </si>
  <si>
    <t>784</t>
  </si>
  <si>
    <t>Dokončovací práce - malby a tapety</t>
  </si>
  <si>
    <t>285</t>
  </si>
  <si>
    <t>784161501</t>
  </si>
  <si>
    <t>Celoplošné vyrovnání podkladu disperzní stěrkou, tloušťky do 3 mm vyhlazením v místnostech výšky do 3,80 m</t>
  </si>
  <si>
    <t>-2069643615</t>
  </si>
  <si>
    <t>Pod omyvatelný nátěr :</t>
  </si>
  <si>
    <t>"M.č.1.20, 1.23, 1.28" ((14,6+0,35*2+9,4+1,25+0,4*3+0,72+0,25)*2-0,9*3-1*3-1,25*2-1,18-1,15)*1,5</t>
  </si>
  <si>
    <t>"M.č.1.21" ((6,14+1,9+0,4+0,4+0,2)*2-0,9*2-1)*1,5</t>
  </si>
  <si>
    <t>286</t>
  </si>
  <si>
    <t>784181101</t>
  </si>
  <si>
    <t>Penetrace podkladu jednonásobná základní akrylátová v místnostech výšky do 3,80 m</t>
  </si>
  <si>
    <t>-744258236</t>
  </si>
  <si>
    <t>"Na omítce" 290,472+295,893+9,42</t>
  </si>
  <si>
    <t>"M.č.1.03" (2,5+3,26)*2*2,44</t>
  </si>
  <si>
    <t>"M.č.2.10" (3,05+2,95)*2*2,49</t>
  </si>
  <si>
    <t>"Na sádrokartonu" 12,1+20,503</t>
  </si>
  <si>
    <t>287</t>
  </si>
  <si>
    <t>784181105</t>
  </si>
  <si>
    <t>Penetrace podkladu jednonásobná základní akrylátová v místnostech výšky přes 5,00 m</t>
  </si>
  <si>
    <t>-1161948075</t>
  </si>
  <si>
    <t>"Výtahová šachta" 3,956+47,168</t>
  </si>
  <si>
    <t>288</t>
  </si>
  <si>
    <t>784211101</t>
  </si>
  <si>
    <t>Malby z malířských směsí otěruvzdorných za mokra dvojnásobné, bílé za mokra otěruvzdorné výborně v místnostech výšky do 3,80 m</t>
  </si>
  <si>
    <t>683852184</t>
  </si>
  <si>
    <t>289</t>
  </si>
  <si>
    <t>784211143</t>
  </si>
  <si>
    <t>Malby z malířských směsí otěruvzdorných za mokra Příplatek k cenám dvojnásobných maleb za zvýšenou pracnost při provádění styku 2 barev</t>
  </si>
  <si>
    <t>313894743</t>
  </si>
  <si>
    <t>Omyvatelný nátěr :</t>
  </si>
  <si>
    <t>"M.č.1.20, 1.23, 1.28" (14,6+0,35*2+9,4+1,25+0,4*3+0,72+0,25)*2-0,9*3-1*3-1,25*2-1,18-1,15</t>
  </si>
  <si>
    <t>"M.č.1.21" (6,14+1,9+0,4+0,4+0,2)*2-0,9*2-1</t>
  </si>
  <si>
    <t>290</t>
  </si>
  <si>
    <t>784211163</t>
  </si>
  <si>
    <t>Malby z malířských směsí otěruvzdorných za mokra Příplatek k cenám dvojnásobných maleb za provádění barevné malby tónované na tónovacích automatech, v odstínu středně sytém</t>
  </si>
  <si>
    <t>1417977590</t>
  </si>
  <si>
    <t>291</t>
  </si>
  <si>
    <t>784221101</t>
  </si>
  <si>
    <t>Malby z malířských směsí otěruvzdorných za sucha dvojnásobné, bílé za sucha otěruvzdorné dobře v místnostech výšky do 3,80 m</t>
  </si>
  <si>
    <t>592582540</t>
  </si>
  <si>
    <t>292</t>
  </si>
  <si>
    <t>784221105</t>
  </si>
  <si>
    <t>Malby z malířských směsí otěruvzdorných za sucha dvojnásobné, bílé za sucha otěruvzdorné dobře v místnostech výšky přes 5,00 m</t>
  </si>
  <si>
    <t>808578226</t>
  </si>
  <si>
    <t>293</t>
  </si>
  <si>
    <t>784611001</t>
  </si>
  <si>
    <t>Linkování jednoduché v místnostech výšky do 3,80 m</t>
  </si>
  <si>
    <t>-1790998675</t>
  </si>
  <si>
    <t>Práce a dodávky M</t>
  </si>
  <si>
    <t>33-M</t>
  </si>
  <si>
    <t>Montáže dopr.zaříz.,sklad. zař. a váh</t>
  </si>
  <si>
    <t>294</t>
  </si>
  <si>
    <t>33-M-010</t>
  </si>
  <si>
    <t>Dodávka a montáž osobonákladního výtahu, nosnost 800 kg vč. provozní zkoušky a revize</t>
  </si>
  <si>
    <t>-1154952470</t>
  </si>
  <si>
    <t>VRN</t>
  </si>
  <si>
    <t>Vedlejší rozpočtové náklady</t>
  </si>
  <si>
    <t>VRN1</t>
  </si>
  <si>
    <t>Průzkumné, geodetické a projektové práce</t>
  </si>
  <si>
    <t>295</t>
  </si>
  <si>
    <t>013002000</t>
  </si>
  <si>
    <t>Projektové práce</t>
  </si>
  <si>
    <t>1024</t>
  </si>
  <si>
    <t>-1681474166</t>
  </si>
  <si>
    <t>VRN3</t>
  </si>
  <si>
    <t>Zařízení staveniště</t>
  </si>
  <si>
    <t>296</t>
  </si>
  <si>
    <t>030001000</t>
  </si>
  <si>
    <t>-178029421</t>
  </si>
  <si>
    <t>020 - D.1.2. Statická část</t>
  </si>
  <si>
    <t xml:space="preserve">    6 - Úpravy povrchů, podlahy a osazování výplní</t>
  </si>
  <si>
    <t xml:space="preserve">    767 - Konstrukce zámečnické</t>
  </si>
  <si>
    <t>2249-010</t>
  </si>
  <si>
    <t>Dodávka a montář mikropilot z ocelových trubek 89/10mm, délky cca 6m</t>
  </si>
  <si>
    <t>-954783411</t>
  </si>
  <si>
    <t>6*4</t>
  </si>
  <si>
    <t>275313811</t>
  </si>
  <si>
    <t>Základy z betonu prostého patky a bloky z betonu kamenem neprokládaného tř. C 25/30</t>
  </si>
  <si>
    <t>349534269</t>
  </si>
  <si>
    <t>"Na piloty" 0,3*0,6*0,4*2</t>
  </si>
  <si>
    <t>319201321</t>
  </si>
  <si>
    <t>Vyrovnání nerovného povrchu vnitřního i vnějšího zdiva bez odsekání vadných cihel, maltou (s dodáním hmot) tl. do 30 mm</t>
  </si>
  <si>
    <t>-1991566973</t>
  </si>
  <si>
    <t>"OR1" 0,3*(2,15*2+1,35)+0,35*(2,5*4+1,35*2)</t>
  </si>
  <si>
    <t>Úpravy povrchů, podlahy a osazování výplní</t>
  </si>
  <si>
    <t>611325215</t>
  </si>
  <si>
    <t>Vápenocementová omítka jednotlivých malých ploch hladká na stropech, plochy jednotlivě přes 1,0 do 4 m2</t>
  </si>
  <si>
    <t>1223714821</t>
  </si>
  <si>
    <t>"Vstupní hala" 1</t>
  </si>
  <si>
    <t>615142012</t>
  </si>
  <si>
    <t>Potažení vnitřních ploch pletivem v ploše nebo pruzích, na plném podkladu rabicovým provizorním přichycením nosníků</t>
  </si>
  <si>
    <t>-20864788</t>
  </si>
  <si>
    <t>-1172387291</t>
  </si>
  <si>
    <t>"Pro OR1" 2*1,2*2</t>
  </si>
  <si>
    <t>953961112</t>
  </si>
  <si>
    <t>Kotvy chemické s vyvrtáním otvoru do betonu, železobetonu nebo tvrdého kamene tmel, velikost M 10, hloubka 90 mm</t>
  </si>
  <si>
    <t>-445261172</t>
  </si>
  <si>
    <t>"Rám OR1" 5*2+2</t>
  </si>
  <si>
    <t>953961214</t>
  </si>
  <si>
    <t>Kotvy chemické s vyvrtáním otvoru do betonu, železobetonu nebo tvrdého kamene chemická patrona, velikost M 16, hloubka 125 mm</t>
  </si>
  <si>
    <t>848026107</t>
  </si>
  <si>
    <t>"Vstupní hala - sloupky" 2*2</t>
  </si>
  <si>
    <t>953965115</t>
  </si>
  <si>
    <t>Kotvy chemické s vyvrtáním otvoru kotevní šrouby pro chemické kotvy, velikost M 10, délka 130 mm</t>
  </si>
  <si>
    <t>-1396185995</t>
  </si>
  <si>
    <t>953965132</t>
  </si>
  <si>
    <t>Kotvy chemické s vyvrtáním otvoru kotevní šrouby pro chemické kotvy, velikost M 16, délka 260 mm</t>
  </si>
  <si>
    <t>-1927073307</t>
  </si>
  <si>
    <t>775114059</t>
  </si>
  <si>
    <t>"Pro piloty" 0,6*0,3*0,15*2</t>
  </si>
  <si>
    <t>965082932</t>
  </si>
  <si>
    <t>Odstranění násypu pod podlahami nebo ochranného násypu na střechách tl. do 200 mm, plochy do 2 m2</t>
  </si>
  <si>
    <t>-1474498219</t>
  </si>
  <si>
    <t>"Pro piloty" 0,6*0,3*0,25*2</t>
  </si>
  <si>
    <t>967041112</t>
  </si>
  <si>
    <t>Přisekání (špicování) rovných ostění v betonu po hrubém vybourání otvorů bez odstupu</t>
  </si>
  <si>
    <t>-2011444602</t>
  </si>
  <si>
    <t>"Pro OR1" 2,33*4*0,12</t>
  </si>
  <si>
    <t>971042651</t>
  </si>
  <si>
    <t>Vybourání otvorů v betonových příčkách a zdech základových nebo nadzákladových plochy do 4 m2, tl. jakékoliv</t>
  </si>
  <si>
    <t>-532679403</t>
  </si>
  <si>
    <t>"Pro OR1" 1,55*2,33*0,3</t>
  </si>
  <si>
    <t>975053141</t>
  </si>
  <si>
    <t>Víceřadové podchycení stropů pro osazení nosníků dřevěnou výztuhou v. podchycení do 3,5 m a při zatížení hmotností přes 800 do 1500 kg/m2</t>
  </si>
  <si>
    <t>1931504817</t>
  </si>
  <si>
    <t>"Vstupní hala" 4,2*2</t>
  </si>
  <si>
    <t>977211112</t>
  </si>
  <si>
    <t>Řezání konstrukcí stěnovou pilou železobetonových průměru řezané výztuže do 16 mm hloubka řezu přes 200 do 350 mm</t>
  </si>
  <si>
    <t>-1545928731</t>
  </si>
  <si>
    <t>"Pro OR1" 1,55+2,33*2</t>
  </si>
  <si>
    <t>977311113</t>
  </si>
  <si>
    <t>Řezání stávajících betonových mazanin bez vyztužení hloubky přes 100 do 150 mm</t>
  </si>
  <si>
    <t>-1313792792</t>
  </si>
  <si>
    <t>"Pro mikropiloty" (0,6+0,3*2)*2</t>
  </si>
  <si>
    <t>978011191</t>
  </si>
  <si>
    <t>Otlučení vápenných nebo vápenocementových omítek vnitřních ploch stropů, v rozsahu přes 50 do 100 %</t>
  </si>
  <si>
    <t>367786991</t>
  </si>
  <si>
    <t>4,2*0,6</t>
  </si>
  <si>
    <t>985132311</t>
  </si>
  <si>
    <t>Očištění ploch líce kleneb a podhledů ruční dočištění ocelovými kartáči</t>
  </si>
  <si>
    <t>-1185220018</t>
  </si>
  <si>
    <t>"Vstupní hala" 4,2*0,6</t>
  </si>
  <si>
    <t>985139112</t>
  </si>
  <si>
    <t>Očištění ploch Příplatek k cenám za plochu do 10 m2 jednotlivě</t>
  </si>
  <si>
    <t>-286378139</t>
  </si>
  <si>
    <t>985311212</t>
  </si>
  <si>
    <t>Reprofilace betonu sanačními maltami na cementové bázi ručně líce kleneb a podhledů, tloušťky přes 10 do 20 mm</t>
  </si>
  <si>
    <t>1165621066</t>
  </si>
  <si>
    <t>985311912</t>
  </si>
  <si>
    <t>Reprofilace betonu sanačními maltami na cementové bázi ručně Příplatek k cenám za plochu do 10 m2 jednotlivě</t>
  </si>
  <si>
    <t>-498587549</t>
  </si>
  <si>
    <t>985321111</t>
  </si>
  <si>
    <t>Ochranný nátěr betonářské výztuže 1 vrstva tloušťky 1 mm na cementové bázi stěn, líce kleneb a podhledů</t>
  </si>
  <si>
    <t>1677542472</t>
  </si>
  <si>
    <t>9859-010</t>
  </si>
  <si>
    <t>Vyklínkování ocelového rámu vůči stropní konstrukci pomocí pásovin</t>
  </si>
  <si>
    <t>1399833935</t>
  </si>
  <si>
    <t>-1677286170</t>
  </si>
  <si>
    <t>-1284652219</t>
  </si>
  <si>
    <t>-869774131</t>
  </si>
  <si>
    <t>2,827*9 'Přepočtené koeficientem množství</t>
  </si>
  <si>
    <t>1790254518</t>
  </si>
  <si>
    <t>-1417493778</t>
  </si>
  <si>
    <t>763164616</t>
  </si>
  <si>
    <t>Obklad ze sádrokartonových desek konstrukcí kovových včetně ochranných úhelníků ve tvaru U rozvinuté šíře do 0,6 m, opláštěný deskou protipožární DF, tl. 15 mm</t>
  </si>
  <si>
    <t>710198352</t>
  </si>
  <si>
    <t>"Vstupní hala - rám" (0,2+0,15*2)*2,1*2+0,2*3*4,2</t>
  </si>
  <si>
    <t>-410617735</t>
  </si>
  <si>
    <t>767</t>
  </si>
  <si>
    <t>Konstrukce zámečnické</t>
  </si>
  <si>
    <t>767995112</t>
  </si>
  <si>
    <t>Montáž ostatních atypických zámečnických konstrukcí hmotnosti přes 5 do 10 kg</t>
  </si>
  <si>
    <t>865850744</t>
  </si>
  <si>
    <t>Roznášecí plotny na mikropilotách :</t>
  </si>
  <si>
    <t>"P20" 0,2*0,2*160*4</t>
  </si>
  <si>
    <t>13611248</t>
  </si>
  <si>
    <t>plech ocelový hladký jakost S 235 JR tl 20mm tabule</t>
  </si>
  <si>
    <t>1177649400</t>
  </si>
  <si>
    <t>0,2*0,2*160*4/1000*1,08</t>
  </si>
  <si>
    <t>767995115</t>
  </si>
  <si>
    <t>Montáž ostatních atypických zámečnických konstrukcí hmotnosti přes 50 do 100 kg</t>
  </si>
  <si>
    <t>1022177949</t>
  </si>
  <si>
    <t>"U 120" 2,2*4*13,4</t>
  </si>
  <si>
    <t>M-7679-020</t>
  </si>
  <si>
    <t>dodávka ocelových sloupků 2x U 120 svařených do krabice ( 2 kusy )</t>
  </si>
  <si>
    <t>-1081674733</t>
  </si>
  <si>
    <t>767995116</t>
  </si>
  <si>
    <t>Montáž ostatních atypických zámečnických konstrukcí hmotnosti přes 100 do 250 kg</t>
  </si>
  <si>
    <t>-1671945295</t>
  </si>
  <si>
    <t>"U 160" 4,2*2*18,8</t>
  </si>
  <si>
    <t>"Spojovací a kotevní prvky" 157,92*0,15</t>
  </si>
  <si>
    <t>M-7679-030</t>
  </si>
  <si>
    <t>dodávka ocelového průvlaku 2x U 160 svařených do krabice ( 1 kus )</t>
  </si>
  <si>
    <t>-1362769416</t>
  </si>
  <si>
    <t>767995117</t>
  </si>
  <si>
    <t>Montáž ostatních atypických zámečnických konstrukcí hmotnosti přes 250 do 500 kg</t>
  </si>
  <si>
    <t>101750289</t>
  </si>
  <si>
    <t>"Rám OR1" 267,771</t>
  </si>
  <si>
    <t>M-7679-010</t>
  </si>
  <si>
    <t>dodávka ocelového rámu OR1</t>
  </si>
  <si>
    <t>922638762</t>
  </si>
  <si>
    <t>998767102</t>
  </si>
  <si>
    <t>Přesun hmot pro zámečnické konstrukce stanovený z hmotnosti přesunovaného materiálu vodorovná dopravní vzdálenost do 50 m v objektech výšky přes 6 do 12 m</t>
  </si>
  <si>
    <t>-1203057407</t>
  </si>
  <si>
    <t>873477323</t>
  </si>
  <si>
    <t>Rám OR1 :</t>
  </si>
  <si>
    <t>"U 80" 2,7*0,08*4</t>
  </si>
  <si>
    <t>"IPE 80" 1,35*0,08*6</t>
  </si>
  <si>
    <t>"U 300" 4,644*0,3*4</t>
  </si>
  <si>
    <t>"P4-8" (0,08+0,095+0,038)*2</t>
  </si>
  <si>
    <t>Zesílení stropu :</t>
  </si>
  <si>
    <t>2,1*2*0,1*4+4,2*0,16*4</t>
  </si>
  <si>
    <t>-1171189747</t>
  </si>
  <si>
    <t>11,879*2</t>
  </si>
  <si>
    <t>262352998</t>
  </si>
  <si>
    <t>-1014049368</t>
  </si>
  <si>
    <t>030 - D.1.3  Gastrovybavení</t>
  </si>
  <si>
    <t xml:space="preserve">    791 - Zařízení velkokuchyní</t>
  </si>
  <si>
    <t>791</t>
  </si>
  <si>
    <t>Zařízení velkokuchyní</t>
  </si>
  <si>
    <t>7919-010</t>
  </si>
  <si>
    <t xml:space="preserve">Dodávka a montáž gastrovybavení - samostatný rozpočet v příloze </t>
  </si>
  <si>
    <t>-2059203993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</si>
  <si>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</si>
  <si>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</si>
  <si>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</si>
  <si>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</si>
  <si>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</si>
  <si>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</si>
  <si>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</si>
  <si>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</si>
  <si>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</si>
  <si>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</si>
  <si>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</si>
  <si>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</si>
  <si>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</si>
  <si>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</si>
  <si>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</si>
  <si>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</si>
  <si>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</si>
  <si>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</si>
  <si>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</si>
  <si>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</si>
  <si>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</si>
  <si>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</si>
  <si>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</si>
  <si>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</si>
  <si>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</si>
  <si>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</si>
  <si>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</si>
  <si>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</si>
  <si>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</si>
  <si>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</si>
  <si>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</si>
  <si>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</si>
  <si>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</si>
  <si>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</si>
  <si>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</si>
  <si>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</si>
  <si>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</si>
  <si>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</si>
  <si>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</si>
  <si>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</si>
  <si>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</si>
  <si>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</si>
  <si>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</si>
  <si>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</si>
  <si>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</si>
  <si>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</si>
  <si>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</si>
  <si>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</si>
  <si>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</si>
  <si>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</si>
  <si>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</si>
  <si>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</si>
  <si>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</si>
  <si>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</si>
  <si>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</si>
  <si>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</si>
  <si>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</si>
  <si>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</si>
  <si>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</si>
  <si>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</si>
  <si>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</si>
  <si>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</si>
  <si>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</si>
  <si>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</si>
  <si>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</si>
  <si>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</si>
  <si>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</si>
  <si>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</si>
  <si>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</si>
  <si>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</si>
  <si>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</si>
  <si>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</si>
  <si>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</si>
  <si>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</si>
  <si>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</si>
  <si>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</si>
  <si>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</si>
  <si>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</si>
  <si>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</si>
  <si>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</si>
  <si>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</si>
  <si>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</si>
  <si>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</si>
  <si>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</si>
  <si>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</si>
  <si>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</si>
  <si>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</si>
  <si>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</si>
  <si>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</si>
  <si>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</si>
  <si>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</si>
  <si>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</si>
  <si>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</si>
  <si>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</si>
  <si>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</si>
  <si>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</si>
  <si>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</si>
  <si>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</si>
  <si>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</si>
  <si>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</si>
  <si>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</si>
  <si>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</si>
  <si>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</si>
  <si>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</si>
  <si>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</si>
  <si>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</si>
  <si>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</si>
  <si>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</si>
  <si>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</si>
  <si>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</si>
  <si>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</si>
  <si>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</si>
  <si>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</si>
  <si>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</si>
  <si>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</si>
  <si>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</si>
  <si>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</si>
  <si>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</si>
  <si>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</si>
  <si>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</si>
  <si>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</si>
  <si>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</si>
  <si>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</si>
  <si>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</si>
  <si>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</si>
  <si>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</si>
  <si>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</si>
  <si>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</si>
  <si>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</si>
  <si>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</si>
  <si>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</si>
  <si>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</si>
  <si>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</si>
  <si>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</si>
  <si>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</si>
  <si>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</si>
  <si>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</si>
  <si>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</si>
  <si>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</si>
  <si>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</si>
  <si>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</si>
  <si>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</si>
  <si>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</si>
  <si>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</si>
  <si>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</si>
  <si>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</si>
  <si>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</si>
  <si>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</si>
  <si>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</si>
  <si>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</si>
  <si>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</si>
  <si>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</si>
  <si>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</si>
  <si>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</si>
  <si>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</si>
  <si>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</si>
  <si>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</si>
  <si>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</si>
  <si>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</si>
  <si>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</si>
  <si>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</si>
  <si>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</si>
  <si>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</si>
  <si>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</si>
  <si>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</si>
  <si>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</si>
  <si>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</si>
  <si>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</si>
  <si>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</si>
  <si>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</si>
  <si>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</si>
  <si>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</si>
  <si>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</si>
  <si>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</si>
  <si>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</si>
  <si>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</si>
  <si>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</si>
  <si>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</si>
  <si>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</si>
  <si>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</si>
  <si>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</si>
  <si>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</si>
  <si>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</si>
  <si>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</si>
  <si>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</si>
  <si>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Název:</t>
  </si>
  <si>
    <t>OBJEKT č.p.1139/II, VOLŠOVSKÁ, SUŠICE - STAVEBNÍ ÚPRAVY KUCHYNĚ</t>
  </si>
  <si>
    <t>Elektroinstalace</t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</si>
  <si>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</si>
  <si>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</si>
  <si>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</si>
  <si>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</si>
  <si>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</si>
  <si>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</si>
  <si>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</si>
  <si>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</si>
  <si>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C21M - Elektromontáže  -  MONTÁŽ</t>
  </si>
  <si>
    <t>2.</t>
  </si>
  <si>
    <t xml:space="preserve">   Podíl přidružených výkonů 4,80% z C21M a navázaného materiálu</t>
  </si>
  <si>
    <t>3.</t>
  </si>
  <si>
    <t>C22M - Sdělovací, signal. a zabezpečovací zařízení  -  MONTÁŽ</t>
  </si>
  <si>
    <t>4.</t>
  </si>
  <si>
    <t xml:space="preserve">   Podíl přidružených výkonů z C22M a navázaného materiálu</t>
  </si>
  <si>
    <t>5.</t>
  </si>
  <si>
    <t>C801-3 - Stavební práce - výseky, kapsy, rýhy  -  MONTÁŽ</t>
  </si>
  <si>
    <t>6.</t>
  </si>
  <si>
    <t>MATERIÁL</t>
  </si>
  <si>
    <t>7.</t>
  </si>
  <si>
    <t xml:space="preserve">   Podružný materiál 5,00%</t>
  </si>
  <si>
    <t>8.</t>
  </si>
  <si>
    <t>Dodávka, osazení, zapojení rozvaděče RP.K</t>
  </si>
  <si>
    <t>9.</t>
  </si>
  <si>
    <t>Dodávka, osazení, zapojení svítidel (vč.příslušenství) - dle přílohy tech.zprávy</t>
  </si>
  <si>
    <t>10.</t>
  </si>
  <si>
    <t>Montážní mobilní lešení</t>
  </si>
  <si>
    <t>11.</t>
  </si>
  <si>
    <t>Odpojení a demontáž stávající elektroinstalace</t>
  </si>
  <si>
    <t>12.</t>
  </si>
  <si>
    <t>Odvoz a likvidace demontovaných materiálů elektroinstalace</t>
  </si>
  <si>
    <t>13.</t>
  </si>
  <si>
    <t>Revizní činnost, měření, zpráva</t>
  </si>
  <si>
    <t>14.</t>
  </si>
  <si>
    <t>Doprava materiálu a montážníků</t>
  </si>
  <si>
    <t>CELKEM URN</t>
  </si>
  <si>
    <t>B.</t>
  </si>
  <si>
    <t>HZS</t>
  </si>
  <si>
    <t>15.</t>
  </si>
  <si>
    <t>Hodinová zúčtovací sazba</t>
  </si>
  <si>
    <t>CELKEM HZS</t>
  </si>
  <si>
    <t>C.</t>
  </si>
  <si>
    <t>VEDLEJŠÍ ROZPOČTOVÉ NÁKLADY</t>
  </si>
  <si>
    <t>16.</t>
  </si>
  <si>
    <t>Inženýrská činnost /výrob.dokumentace, skut.provedení, zakre</t>
  </si>
  <si>
    <t>CELKEM VRN</t>
  </si>
  <si>
    <t>Σ</t>
  </si>
  <si>
    <t>REKAPITULACE CELKEM</t>
  </si>
  <si>
    <t>Celkem s DPH</t>
  </si>
  <si>
    <t>Sazba 21,00%</t>
  </si>
  <si>
    <t>Celkem:</t>
  </si>
  <si>
    <t>Zařízení a materiál uvedené v tomto rozpočtu jsou pouze označením typu zařízení a materiálu, který stanovuje minimální technické parametry prvku. V rámci dodávky mohou být použity jiné materiály a jiná zařízení, které však musí splňovat všechny parametry, které jsou uvedeny v tomto řešení. Svítidla se předpokládají včetně zdrojů. 
Předmětem dodávky zhotovitele bude provedení všech kotevních a spojovacích prvků, tmelení a těsnění, provedení pomocných konstrukcí, přesuny hmot, lešení, stavební přípomoce a související práce přímo nespecifikované v těchto podkladech, ale nezbytné pro zdárné dokončení a plnou funkčnost a kvalitu díla. Výkazy výměr a dodávek jsou pro nabízející firmy podpůrnou pomůckou nikoli závazným podkladem.</t>
  </si>
  <si>
    <t>C21M - Elektromontáže</t>
  </si>
  <si>
    <t>C21M - Elektromontáže /2018 \ 01 - Trubková vedení, krabice, svorkovnice \ Instalační krabice</t>
  </si>
  <si>
    <t>Poř.č.</t>
  </si>
  <si>
    <t>Číslo pol.</t>
  </si>
  <si>
    <t>Cena/jedn. [Kč]</t>
  </si>
  <si>
    <t>Jedn.</t>
  </si>
  <si>
    <t>Celkem [Kč]</t>
  </si>
  <si>
    <t>210010301</t>
  </si>
  <si>
    <t>krabice přístrojová (1901, KU 68/1, KP 67, KP 68; KZ 3) bez zapojení</t>
  </si>
  <si>
    <t>76,00</t>
  </si>
  <si>
    <t>58,00</t>
  </si>
  <si>
    <t>8,00</t>
  </si>
  <si>
    <t>6,00</t>
  </si>
  <si>
    <t>210010311</t>
  </si>
  <si>
    <t>krabice odbočná s víčkem (1902, KO 68, KU 68) kruhová bez zapojení</t>
  </si>
  <si>
    <t>210010312</t>
  </si>
  <si>
    <t>krabice odbočná s víčkem (KO 97, KO 100, KO 110) kruhová bez zapojení</t>
  </si>
  <si>
    <t>210010313</t>
  </si>
  <si>
    <t>krabice odbočná s víčkem (KO 125) čtvercová bez zapojení</t>
  </si>
  <si>
    <t>3,00</t>
  </si>
  <si>
    <t>210010321</t>
  </si>
  <si>
    <t>krabice odbočná s víčkem a svork. (1903, KR 68) kruhová vč. zapojení</t>
  </si>
  <si>
    <t>14,00</t>
  </si>
  <si>
    <t>210010322</t>
  </si>
  <si>
    <t>krabice odbočná s víčkem a svork. (KR 97) kruhová vč. zapojení</t>
  </si>
  <si>
    <t>4,00</t>
  </si>
  <si>
    <t>210010323</t>
  </si>
  <si>
    <t>krabice do zateplení</t>
  </si>
  <si>
    <t>1,00</t>
  </si>
  <si>
    <t>210010351</t>
  </si>
  <si>
    <t>krabicová rozvodka typ 6455-11 do 4mm2 vč. zapojení</t>
  </si>
  <si>
    <t>26,00</t>
  </si>
  <si>
    <t>210010352</t>
  </si>
  <si>
    <t>krabicová rozvodka typ 6455-26 do 6mm2 vč. zapojení</t>
  </si>
  <si>
    <t>2,00</t>
  </si>
  <si>
    <t>210010353</t>
  </si>
  <si>
    <t>krabicová rozvodka typ 6454-30 do 10mm2 vč. zapojení</t>
  </si>
  <si>
    <t>216010331</t>
  </si>
  <si>
    <t>krabice instalační A8</t>
  </si>
  <si>
    <t>42,00</t>
  </si>
  <si>
    <t>216010332</t>
  </si>
  <si>
    <t>krabice instalační A10</t>
  </si>
  <si>
    <t>21,00</t>
  </si>
  <si>
    <t>C21M - Elektromontáže /2018 \ 01 - Trubková vedení, krabice, svorkovnice \ Instalační trubky</t>
  </si>
  <si>
    <t>210010021</t>
  </si>
  <si>
    <t>trubka plastová tuhá instalační průměr 16mm (PU)</t>
  </si>
  <si>
    <t>80,00</t>
  </si>
  <si>
    <t>210010022</t>
  </si>
  <si>
    <t>trubka plastová tuhá instalační průměr 23mm (PU)</t>
  </si>
  <si>
    <t>210010023</t>
  </si>
  <si>
    <t>trubka plastová tuhá instalační průměr 29mm (PU)</t>
  </si>
  <si>
    <t>210010026</t>
  </si>
  <si>
    <t>trubka plastová ohebná instalační průměr 23mm (PU)</t>
  </si>
  <si>
    <t>100,00</t>
  </si>
  <si>
    <t>210010027</t>
  </si>
  <si>
    <t>trubka plastová ohebná instalační průměr 29mm (PU)</t>
  </si>
  <si>
    <t>40,00</t>
  </si>
  <si>
    <t>50,00</t>
  </si>
  <si>
    <t>210010028</t>
  </si>
  <si>
    <t>trubka plastová ohebná instalační průměr 36mm (PU)</t>
  </si>
  <si>
    <t>210010029</t>
  </si>
  <si>
    <t>trubka plastová ohebná instalační průměr 48mm (PU)</t>
  </si>
  <si>
    <t>210010131</t>
  </si>
  <si>
    <t>trubka ochranná plastová tuhá do průměru 20mm (PU)</t>
  </si>
  <si>
    <t>36,00</t>
  </si>
  <si>
    <t>216010052</t>
  </si>
  <si>
    <t>trubka instalační průměr 50mm</t>
  </si>
  <si>
    <t>C21M - Elektromontáže /2018 \ 01 - Trubková vedení, krabice, svorkovnice \ Různé</t>
  </si>
  <si>
    <t>210010522</t>
  </si>
  <si>
    <t>odvíčkování nebo zavíčkování krabic - víčko na šrouby</t>
  </si>
  <si>
    <t>91,00</t>
  </si>
  <si>
    <t>C21M - Elektromontáže /2018 \ 02 - Ocelové konstrukce pro vnitřní rozvod, přístroje a rozvodny \ Kabelové žlaby</t>
  </si>
  <si>
    <t>210020305</t>
  </si>
  <si>
    <t>kabelový žlab 125/50mm vč. víka a podpěrek</t>
  </si>
  <si>
    <t>24,00</t>
  </si>
  <si>
    <t>210020309</t>
  </si>
  <si>
    <t>kabelový žlab 250/50mm vč. víka a podpěrek</t>
  </si>
  <si>
    <t>12,00</t>
  </si>
  <si>
    <t>210020311</t>
  </si>
  <si>
    <t>kabelový žlab 250/100mm vč. víka a podpěrek</t>
  </si>
  <si>
    <t>16,00</t>
  </si>
  <si>
    <t>C21M - Elektromontáže /2018 \ 02 - Ocelové konstrukce pro vnitřní rozvod, přístroje a rozvodny \ Výložníky, háky, rošty</t>
  </si>
  <si>
    <t>210020316</t>
  </si>
  <si>
    <t>kabelový rošt CF 54/200 EZ</t>
  </si>
  <si>
    <t>38,00</t>
  </si>
  <si>
    <t>210020317</t>
  </si>
  <si>
    <t>kabelový rošt CF 54/300 EZ</t>
  </si>
  <si>
    <t>210020321</t>
  </si>
  <si>
    <t>kabelový rošt CF 105x500 EZ</t>
  </si>
  <si>
    <t>C21M - Elektromontáže /2018 \ 08 - Vodiče, šňůry a kabely měděné \ Pevně uložené (PU)</t>
  </si>
  <si>
    <t>210800546</t>
  </si>
  <si>
    <t>CY 4mm2 (H07V-U) zelenožlutý (PU)</t>
  </si>
  <si>
    <t>210800547</t>
  </si>
  <si>
    <t>CY 6mm2 (H07V-U) zelenožlutý (PU)</t>
  </si>
  <si>
    <t>210800548</t>
  </si>
  <si>
    <t>CY 10mm2 (H07V-U) zelenožlutý (PU)</t>
  </si>
  <si>
    <t>210800646</t>
  </si>
  <si>
    <t>CYA 6mm2 (H07V-K) zelenožlutý (PU)</t>
  </si>
  <si>
    <t>110,00</t>
  </si>
  <si>
    <t>210800647</t>
  </si>
  <si>
    <t>CYA 10mm2 (H07V-K) zelenožlutý (PU)</t>
  </si>
  <si>
    <t>92,00</t>
  </si>
  <si>
    <t>210800649</t>
  </si>
  <si>
    <t>CYA 25mm2 (H07V-K) zelenožlutý (PU)</t>
  </si>
  <si>
    <t>164,00</t>
  </si>
  <si>
    <t>210802691</t>
  </si>
  <si>
    <t>CGTG 5Cx1.5mm2 (H07RN-F 5G1.5) (PU)</t>
  </si>
  <si>
    <t>210802692</t>
  </si>
  <si>
    <t>CGTG 5Cx2.5mm2 (H07RN-F 5G2.5) (PU)</t>
  </si>
  <si>
    <t>9,00</t>
  </si>
  <si>
    <t>210802693</t>
  </si>
  <si>
    <t>CGTG 5Cx4mm2 (H07RN-F 5G4) (PU)</t>
  </si>
  <si>
    <t>210802694</t>
  </si>
  <si>
    <t>CGTG 5Cx6mm2 (H07RN-F 5G6) (PU)</t>
  </si>
  <si>
    <t>210802695</t>
  </si>
  <si>
    <t>CGTG 5Cx10mm2 (H07RN-F 5G10) (PU)</t>
  </si>
  <si>
    <t>CGTG 5Cx16mm2 (H07RN-F 5G16) (PU)</t>
  </si>
  <si>
    <t>210810041</t>
  </si>
  <si>
    <t>CYKY-CYKYm 2Ax1.5mm2 (CYKY 2O1.5) 750V (PU)</t>
  </si>
  <si>
    <t>140,00</t>
  </si>
  <si>
    <t>210810045</t>
  </si>
  <si>
    <t>CYKY-CYKYm 3Cx1.5mm2 (CYKY 3J1.5) 750V (PU)</t>
  </si>
  <si>
    <t>560,00</t>
  </si>
  <si>
    <t>210810046</t>
  </si>
  <si>
    <t>CYKY-CYKYm 3Cx2.5mm2 (CYKY 3J2.5) 750V (PU)</t>
  </si>
  <si>
    <t>680,00</t>
  </si>
  <si>
    <t>210810049</t>
  </si>
  <si>
    <t>CYKY-CYKYm 4Bx1.5mm2 (CYKY 4J1.5) 750V (PU)</t>
  </si>
  <si>
    <t>210810054</t>
  </si>
  <si>
    <t>CYKY-CYKYm 5Bx16mm2 (CYKY 4J16) 750V (PU)</t>
  </si>
  <si>
    <t>210810055</t>
  </si>
  <si>
    <t>CYKY-CYKYm 5Cx1.5mm2 (CYKY 5J1.5) 750V (PU)</t>
  </si>
  <si>
    <t>60,00</t>
  </si>
  <si>
    <t>210810056</t>
  </si>
  <si>
    <t>CYKY-CYKYm 5Cx2.5mm2 (CYKY 5J2.5) 750V (PU)</t>
  </si>
  <si>
    <t>210,00</t>
  </si>
  <si>
    <t>210810057</t>
  </si>
  <si>
    <t>CYKY-CYKYm 5Cx10mm2 (CYKY 5J10) 750V (PU)</t>
  </si>
  <si>
    <t>CYKY-CYKYm 5Cx4mm2 (CYKY 5J4) 750V (PU)</t>
  </si>
  <si>
    <t>CYKY-CYKYm 5Cx6mm2 (CYKY 5J6) 750V (PU)</t>
  </si>
  <si>
    <t>136,00</t>
  </si>
  <si>
    <t>210810058</t>
  </si>
  <si>
    <t>CYKY-CYKYm 7x1.5mm2 750V (PU)</t>
  </si>
  <si>
    <t>C21M - Elektromontáže /2018 \ 08 - Vodiče, šňůry a kabely měděné \ Sdělovací vodiče pevně uložené (PU)</t>
  </si>
  <si>
    <t>210860222</t>
  </si>
  <si>
    <t>JYTY 4x1mm  s Al laminovanou folií (PU)</t>
  </si>
  <si>
    <t>C21M - Elektromontáže /2018 \ 11 - Spínací, spouštěcí a regulační ústrojí \ Spínače</t>
  </si>
  <si>
    <t>210110001</t>
  </si>
  <si>
    <t>ovládač nástěnný prostředí vlhké 1-pólový řazení 6/0</t>
  </si>
  <si>
    <t>210110041</t>
  </si>
  <si>
    <t xml:space="preserve">spínač zapuštěný 1-pólový řazení 1 </t>
  </si>
  <si>
    <t xml:space="preserve">spínač zapuštěný 1-pólový řazení 1 se sign.podsv. </t>
  </si>
  <si>
    <t>210110042</t>
  </si>
  <si>
    <t>čidlo pohybové na povrch</t>
  </si>
  <si>
    <t>210110045</t>
  </si>
  <si>
    <t xml:space="preserve">střídavý přepínač zapuštěný - řazení 6 </t>
  </si>
  <si>
    <t>210110046</t>
  </si>
  <si>
    <t>křížový přepínač zapuštěný - řazení 7</t>
  </si>
  <si>
    <t>210110048</t>
  </si>
  <si>
    <t>spínač zapuštěný 1-pólový VALENA</t>
  </si>
  <si>
    <t>11,00</t>
  </si>
  <si>
    <t>215112211</t>
  </si>
  <si>
    <t>ovladač tlačítkový 0/1 1-pólový (STOP)</t>
  </si>
  <si>
    <t>215112223</t>
  </si>
  <si>
    <t>ovladač tlačítkový zapín. 1/0S  IP44</t>
  </si>
  <si>
    <t>215112469</t>
  </si>
  <si>
    <t xml:space="preserve">spínač - automatický snímač pohybu </t>
  </si>
  <si>
    <t>215112481</t>
  </si>
  <si>
    <t>rámeček jednonásobný</t>
  </si>
  <si>
    <t>17,00</t>
  </si>
  <si>
    <t>25,00</t>
  </si>
  <si>
    <t>215112482</t>
  </si>
  <si>
    <t>rámeček dvojnásobný</t>
  </si>
  <si>
    <t>215112483</t>
  </si>
  <si>
    <t>rámeček trojnásobný</t>
  </si>
  <si>
    <t>C21M - Elektromontáže /2018 \ 11 - Spínací, spouštěcí a regulační ústrojí \ Spínače vačkové</t>
  </si>
  <si>
    <t>210110501</t>
  </si>
  <si>
    <t>vačkové spínače typu S 25 V 01 P0-P1 vypínač</t>
  </si>
  <si>
    <t>210110507</t>
  </si>
  <si>
    <t>vačkové spínače typu S 63 V 01/02 P0-P1</t>
  </si>
  <si>
    <t>C21M - Elektromontáže /2018 \ 11 - Spínací, spouštěcí a regulační ústrojí \ Vidlice</t>
  </si>
  <si>
    <t>210111512</t>
  </si>
  <si>
    <t>vidlice CEE typ CV 3232 32A 220V 2P+Z</t>
  </si>
  <si>
    <t>C21M - Elektromontáže /2018 \ 11 - Spínací, spouštěcí a regulační ústrojí \ Zásuvky</t>
  </si>
  <si>
    <t>210111012</t>
  </si>
  <si>
    <t>zásuvka polozap./zapuštěná 10/16A 250V 2P+Z průběžná montáž</t>
  </si>
  <si>
    <t>32,00</t>
  </si>
  <si>
    <t>210111021</t>
  </si>
  <si>
    <t>zásuvka v krabici prostředí vlhké 10/16A 250V 2P+Z</t>
  </si>
  <si>
    <t>210111032</t>
  </si>
  <si>
    <t>zásuvka v krabici venkovní 10/16A 250V 2P+Z průběžná montáž</t>
  </si>
  <si>
    <t>39,00</t>
  </si>
  <si>
    <t>210111103</t>
  </si>
  <si>
    <t>zásuvka prům. CEE do 500V typ CZ 1643/1645 H/S/Z 3P+Z</t>
  </si>
  <si>
    <t>210111104</t>
  </si>
  <si>
    <t>zásuvka prům. CEE do 500V typ CZ 3243/3245 H/S/Z 3P+Z</t>
  </si>
  <si>
    <t>C21M - Elektromontáže /2018 \ 19 - Rozvaděče, rozvodné skříně, desky, svorkovnice</t>
  </si>
  <si>
    <t>210190004</t>
  </si>
  <si>
    <t>montáž oceloplech. rozvodnic do 150kg</t>
  </si>
  <si>
    <t>C21M - Elektromontáže /2018 \ 20 - Svítidla a osvětlovací zařízení \ Ostatní svítidla, předřadníky, závěsy</t>
  </si>
  <si>
    <t>210203001</t>
  </si>
  <si>
    <t xml:space="preserve">LED stropní </t>
  </si>
  <si>
    <t>52,00</t>
  </si>
  <si>
    <t>210203101</t>
  </si>
  <si>
    <t>LED nástěnné</t>
  </si>
  <si>
    <t>C21M - Elektromontáže /2018 \ 22 - Vedení uzemňovací \ Různé</t>
  </si>
  <si>
    <t>210220561</t>
  </si>
  <si>
    <t>zemnící svorka</t>
  </si>
  <si>
    <t>28,00</t>
  </si>
  <si>
    <t>216220102</t>
  </si>
  <si>
    <t>svorkovnice EPS ekvipotencionální s krabicí</t>
  </si>
  <si>
    <t>216220371</t>
  </si>
  <si>
    <t>ekvipotenciální svorkovnice</t>
  </si>
  <si>
    <t>Celkem za ceník:</t>
  </si>
  <si>
    <t>Cena:</t>
  </si>
  <si>
    <t>Kč</t>
  </si>
  <si>
    <t xml:space="preserve">C22M - Sdělovací, signal. a zabezpečovací zařízení </t>
  </si>
  <si>
    <t>C22M - Sdělovací, signal. a zabezpečovací zařízení /2018 \ 26 - Krabice, skříně, trubky, žlaby, konstrukce \ 00 Krabice</t>
  </si>
  <si>
    <t>220260021u</t>
  </si>
  <si>
    <t>krabice KO 68 pod omítku + vysekání, zhotovení otvorů pro trubky, vodiče, zavíčkování. Bez svorek a zapojení.</t>
  </si>
  <si>
    <t>220260027u</t>
  </si>
  <si>
    <t>krabice KO 125 pod omítku + vysekání, zhotovení otvorů pro trubky, vodiče, zavíčkování. Bez svorek a zapojení.</t>
  </si>
  <si>
    <t>C22M - Sdělovací, signal. a zabezpečovací zařízení /2018 \ 26 - Krabice, skříně, trubky, žlaby, konstrukce \ 05 Trubky</t>
  </si>
  <si>
    <t>220260552u</t>
  </si>
  <si>
    <t>trubka plast.ohebná 23 pod omítku vč.drážky</t>
  </si>
  <si>
    <t>150,00</t>
  </si>
  <si>
    <t>220260553u</t>
  </si>
  <si>
    <t>trubka plast.ohebná 29 pod omítku vč.drážky</t>
  </si>
  <si>
    <t>220260554u</t>
  </si>
  <si>
    <t>trubka plast.ohebná 36 pod omítku vč.drážky</t>
  </si>
  <si>
    <t>C22M - Sdělovací, signal. a zabezpečovací zařízení /2018 \ 28 - Kabely pro přívody a vnitřní instalaci \ 02 V trubkách</t>
  </si>
  <si>
    <t>220280201n</t>
  </si>
  <si>
    <t>kabel DT do 6mm vnějš.průměru v trubkách, prozvonění a označení, vč.pročištění trubek</t>
  </si>
  <si>
    <t>70,00</t>
  </si>
  <si>
    <t>220280206n</t>
  </si>
  <si>
    <t>kabel UTP/FTP kat.6 v trubkách, prozvonění a označení, vč.pročištění trubek</t>
  </si>
  <si>
    <t>180,00</t>
  </si>
  <si>
    <t>C22M - Sdělovací, signal. a zabezpečovací zařízení /2018 \ 29 - Strukturované kabelové rozvody</t>
  </si>
  <si>
    <t>220290005u</t>
  </si>
  <si>
    <t>zásuvka 1xRJ45 UTP kat.6 pod omítku do připravené krabice, vč.značení portů</t>
  </si>
  <si>
    <t>220291991u</t>
  </si>
  <si>
    <t>aktivní síťový prvek bez konfigurace</t>
  </si>
  <si>
    <t>205,11</t>
  </si>
  <si>
    <t>C22M - Sdělovací, signal. a zabezpečovací zařízení /2018 \ 32.3 - Domácí telefony a zvonky</t>
  </si>
  <si>
    <t>220323306u</t>
  </si>
  <si>
    <t>domácí telefon analogový 4+N, na předem připravené úchyt.body, zapojení a přezkoušení funkce</t>
  </si>
  <si>
    <t>220323316u</t>
  </si>
  <si>
    <t>elektrický otvírač, zapojení a přezkoušení funkce</t>
  </si>
  <si>
    <t>220323321u</t>
  </si>
  <si>
    <t>tlačítkové tablo do zdi (do 9 tlač.el.vrát.) zapojení a přezkoušení funkce</t>
  </si>
  <si>
    <t>220323340</t>
  </si>
  <si>
    <t>pancéřová průchodka ze spirály pro kabel</t>
  </si>
  <si>
    <t>C22M - Sdělovací, signal. a zabezpečovací zařízení /2018 \ 73.1 - Kamerové systémy</t>
  </si>
  <si>
    <t>220731206u</t>
  </si>
  <si>
    <t>venkovní IP kompaktní kamera na předem připravené úchyt.body, zapojení, nastavení a přezkoušení funkce</t>
  </si>
  <si>
    <t>Pomocný materiál</t>
  </si>
  <si>
    <t>C801-3 - Stavební práce - výseky, kapsy, rýhy</t>
  </si>
  <si>
    <t>C801-3 - Stavební práce - výseky, kapsy, rýhy \ Vybourání otvoru</t>
  </si>
  <si>
    <t>97103-5141</t>
  </si>
  <si>
    <t>vybour.otv.cihl.malt.cem. do R=60mm tl.do 300mm</t>
  </si>
  <si>
    <t>97103-5161</t>
  </si>
  <si>
    <t>vybour.otv.cihl.malt.cem. do R=60mm tl.do 600mm</t>
  </si>
  <si>
    <t>C801-3 - Stavební práce - výseky, kapsy, rýhy \ Vysekání rýh</t>
  </si>
  <si>
    <t>97403-1121</t>
  </si>
  <si>
    <t>vysek.rýh cihla do hl.30mm š.do 30mm</t>
  </si>
  <si>
    <t>97403-1133</t>
  </si>
  <si>
    <t>vysek.rýh cihla do hl.50mm š.do 100mm</t>
  </si>
  <si>
    <t>97403-1142</t>
  </si>
  <si>
    <t>vysek.rýh cihla do hl.70mm š.do 70mm</t>
  </si>
  <si>
    <t>30,00</t>
  </si>
  <si>
    <t>97403-1145</t>
  </si>
  <si>
    <t>vysek.rýh cihla do hl.70mm š.do 200mm</t>
  </si>
  <si>
    <t>20,00</t>
  </si>
  <si>
    <t>97403-1157</t>
  </si>
  <si>
    <t>vysek.rýh cihla do hl.100mm š.do 300mm</t>
  </si>
  <si>
    <t>10,00</t>
  </si>
  <si>
    <t>Materiály</t>
  </si>
  <si>
    <t>CCTV /IP</t>
  </si>
  <si>
    <t>DS-2CD2363G0</t>
  </si>
  <si>
    <t>6.0 Megapixelová, IP venkovní kamera s IR, WDR | H.265+ | EXIR 30 m | SD slot | IP67, objektiv: 2,8mm + SD karta 128GB</t>
  </si>
  <si>
    <t>Datové systémy a jejich komponenty</t>
  </si>
  <si>
    <t>11.084.923</t>
  </si>
  <si>
    <t>Zásuvka 1XRJ45 C6 STP béž.li</t>
  </si>
  <si>
    <t>KS</t>
  </si>
  <si>
    <t>EA-AC87</t>
  </si>
  <si>
    <t>WiFi router 5x GLAN, media bridge, 2.4 + 5 GHz</t>
  </si>
  <si>
    <t>Domovní spínače a zásuvky \ Instalační spínače</t>
  </si>
  <si>
    <t>10.071.275</t>
  </si>
  <si>
    <t>Spínač 774201 č.1 bílá IP44</t>
  </si>
  <si>
    <t>11.084.571</t>
  </si>
  <si>
    <t>Spínač 752101 č.1 bílá</t>
  </si>
  <si>
    <t>11.084.574</t>
  </si>
  <si>
    <t>Spínač 752104 č.1 bílá pods.</t>
  </si>
  <si>
    <t>11.084.602</t>
  </si>
  <si>
    <t>Spínač 752156 č.6 bílá</t>
  </si>
  <si>
    <t>11.084.604</t>
  </si>
  <si>
    <t>Spínač 752159 č.6+6 bílá IP44</t>
  </si>
  <si>
    <t>11.084.606</t>
  </si>
  <si>
    <t>Spínač 752161 č.1 bílá IP44</t>
  </si>
  <si>
    <t>Domovní spínače a zásuvky \ Rámečky domovních spínačů a zásuvek</t>
  </si>
  <si>
    <t>11.084.786</t>
  </si>
  <si>
    <t>Rámeček 754001 1P bílá</t>
  </si>
  <si>
    <t>11.084.787</t>
  </si>
  <si>
    <t>Rámeček 754002 2P bílá</t>
  </si>
  <si>
    <t>11.084.788</t>
  </si>
  <si>
    <t>Rámeček 754003 3P bílá</t>
  </si>
  <si>
    <t>11.084.795</t>
  </si>
  <si>
    <t>Rámeček 754021 IP44 bílá</t>
  </si>
  <si>
    <t>Domovní spínače a zásuvky \ Signalizace pohybu kompletní</t>
  </si>
  <si>
    <t>10.927.177</t>
  </si>
  <si>
    <t>Čidlo PD3-1C-SM 360° bílé IP44</t>
  </si>
  <si>
    <t>11.084.613</t>
  </si>
  <si>
    <t>Spínač 752170 400W bílá</t>
  </si>
  <si>
    <t>Domovní spínače a zásuvky \ Tlačítka</t>
  </si>
  <si>
    <t>10.051.815</t>
  </si>
  <si>
    <t>Skříň GW 42201 alarm</t>
  </si>
  <si>
    <t>11.084.581</t>
  </si>
  <si>
    <t>Tlačítko 752111 NO-NC</t>
  </si>
  <si>
    <t>11.084.614</t>
  </si>
  <si>
    <t>Tlačítko 752171 NO-NC bílá</t>
  </si>
  <si>
    <t>11.263.214</t>
  </si>
  <si>
    <t>Spínač 3559N-C86510 B IP54</t>
  </si>
  <si>
    <t>Domovní spínače a zásuvky \ Zásuvky</t>
  </si>
  <si>
    <t>10.079.929</t>
  </si>
  <si>
    <t>Zásuvka IZV 1653 16A/5pol./ pod omítku</t>
  </si>
  <si>
    <t>10.079.930</t>
  </si>
  <si>
    <t>Zásuvka IZV 3253 32A/5pol./ pod omítku</t>
  </si>
  <si>
    <t>10.548.642</t>
  </si>
  <si>
    <t>Zásuvka  69731 šedá IP55</t>
  </si>
  <si>
    <t>11.084.720</t>
  </si>
  <si>
    <t>Zásuvka 753179 bílá IP44</t>
  </si>
  <si>
    <t>11.084.721</t>
  </si>
  <si>
    <t>Zásuvka  2P+T CL. AS. bílá</t>
  </si>
  <si>
    <t>11.084.933</t>
  </si>
  <si>
    <t>Zásuvka  S753180 bílá</t>
  </si>
  <si>
    <t>Kabely a vodiče \ Flexibilní kabely</t>
  </si>
  <si>
    <t>10.048.594</t>
  </si>
  <si>
    <t>H07RN-F 5G1,5 (CGTG)</t>
  </si>
  <si>
    <t>10.048.595</t>
  </si>
  <si>
    <t>H07RN-F 5G2,5 (CGTG)</t>
  </si>
  <si>
    <t>10.048.596</t>
  </si>
  <si>
    <t>H07RN-F 5G4 (CGTG)</t>
  </si>
  <si>
    <t>10.048.597</t>
  </si>
  <si>
    <t>H07RN-F 5G6 (CGTG)</t>
  </si>
  <si>
    <t>10.049.118</t>
  </si>
  <si>
    <t>H07RN-F 5G16 (CGTG)</t>
  </si>
  <si>
    <t>10.049.416</t>
  </si>
  <si>
    <t>H07RN-F 5G10 (CGTG)</t>
  </si>
  <si>
    <t>Kabely a vodiče \ Instalační kabely</t>
  </si>
  <si>
    <t>10.048.193</t>
  </si>
  <si>
    <t>CYKY 2Ax1,5</t>
  </si>
  <si>
    <t>10.048.243</t>
  </si>
  <si>
    <t>CYKY 5J1,5 (5Cx1,5)</t>
  </si>
  <si>
    <t>10.048.403</t>
  </si>
  <si>
    <t>CYKY 5J2,5 (5Cx2,5)</t>
  </si>
  <si>
    <t>10.048.466</t>
  </si>
  <si>
    <t>CYKY 7J1,5 (7Cx1,5)</t>
  </si>
  <si>
    <t>10.048.482</t>
  </si>
  <si>
    <t>CYKY 3J2,5 (3Cx 2,5)</t>
  </si>
  <si>
    <t>10.048.984</t>
  </si>
  <si>
    <t>CYKY 5J4 (5Cx4)</t>
  </si>
  <si>
    <t>10.049.436</t>
  </si>
  <si>
    <t>CYKY 5J16 (5Cx16)</t>
  </si>
  <si>
    <t>10.049.643</t>
  </si>
  <si>
    <t>CYKY 5J6 (5Cx6)</t>
  </si>
  <si>
    <t>10.051.282</t>
  </si>
  <si>
    <t>CYKY 5J10 (5Cx10)</t>
  </si>
  <si>
    <t>10.051.405</t>
  </si>
  <si>
    <t>CYKY 4J1,5 (4Bx1,5)</t>
  </si>
  <si>
    <t>10.051.448</t>
  </si>
  <si>
    <t>CYKY 3J1,5 (3Cx 1,5)</t>
  </si>
  <si>
    <t>Kabely a vodiče \ Ovládací kabely</t>
  </si>
  <si>
    <t>10.048.513</t>
  </si>
  <si>
    <t>JYTY 4J1 (4Bx1)</t>
  </si>
  <si>
    <t>Kabely a vodiče \ Sdělovací kabely</t>
  </si>
  <si>
    <t>10.049.129</t>
  </si>
  <si>
    <t>JYSTY 4x2x0,8 rot</t>
  </si>
  <si>
    <t>11.117.836</t>
  </si>
  <si>
    <t>UTP 4x2x0,5 cat.6 venk. SOLARIX 500m</t>
  </si>
  <si>
    <t>EA2017_1533</t>
  </si>
  <si>
    <t xml:space="preserve">SXKD-6-FTP-PVC  / Instalační kabel CAT6 FTP </t>
  </si>
  <si>
    <t>Kabely a vodiče \ Žilové vodiče</t>
  </si>
  <si>
    <t>10.048.422</t>
  </si>
  <si>
    <t>H07V-U 4 zž (CY)</t>
  </si>
  <si>
    <t>10.048.451</t>
  </si>
  <si>
    <t>H07V-U 10 zž (CY)</t>
  </si>
  <si>
    <t>10.048.546</t>
  </si>
  <si>
    <t>H07V-U 6 zž (CY)</t>
  </si>
  <si>
    <t>10.049.056</t>
  </si>
  <si>
    <t>H07V-K 10 zž (CYA)</t>
  </si>
  <si>
    <t>10.049.159</t>
  </si>
  <si>
    <t>H07V-K 6 zž (CYA)</t>
  </si>
  <si>
    <t>10.050.258</t>
  </si>
  <si>
    <t>H07V-K 25 zž (CYA)</t>
  </si>
  <si>
    <t>Komunikační technologie / systémy a komponenty \ Kabelové průchodky</t>
  </si>
  <si>
    <t>M1295</t>
  </si>
  <si>
    <t>Kovová pochromovaná průchodka s ocel. lankem uvnitř,délka35cm,vnitřní průměr12mm</t>
  </si>
  <si>
    <t>Komunikační technologie / systémy a komponenty \ Sady dveřní stanice</t>
  </si>
  <si>
    <t>BT set</t>
  </si>
  <si>
    <t>Sada dom.telefonu, 2 úč. audio 2vodič. /dle přílohy tech.zprávy/</t>
  </si>
  <si>
    <t>SET</t>
  </si>
  <si>
    <t>Komunikační technologie / systémy a komponenty \ ZÁMKY</t>
  </si>
  <si>
    <t>10.067.747</t>
  </si>
  <si>
    <t>Zámek 11221 MB/12V/50Hz nízkoodběr.</t>
  </si>
  <si>
    <t>Ochrana před bleskem a přepětím \ Systémy vyrovnání potenciálu</t>
  </si>
  <si>
    <t>10.342.116</t>
  </si>
  <si>
    <t>Přípojnice 563020  ekvipotenciální</t>
  </si>
  <si>
    <t>10.557.062</t>
  </si>
  <si>
    <t>Svorka šroubových 4 x 25mm2 + veškerého příslušenství pro pospojení</t>
  </si>
  <si>
    <t>10.578.890</t>
  </si>
  <si>
    <t>Svorkovnice EPS 3 ekvipotencionální s kr</t>
  </si>
  <si>
    <t>Ochrana před bleskem a přepětím \ Uzemňovací upínací pásky</t>
  </si>
  <si>
    <t>10.076.458</t>
  </si>
  <si>
    <t>Svorka ZSA 16 zemnící</t>
  </si>
  <si>
    <t>10.228.058</t>
  </si>
  <si>
    <t>Páska ZSA 16 uzemňovací nerez délka 0,5m</t>
  </si>
  <si>
    <t>Průmyslové vidlice, zásuvky a konektory</t>
  </si>
  <si>
    <t>10.030.901</t>
  </si>
  <si>
    <t>Zásuvka IZG 1632 nástěnná IP67</t>
  </si>
  <si>
    <t>Spínače nízkého napětí \ Ovládací spínače</t>
  </si>
  <si>
    <t>10.074.288</t>
  </si>
  <si>
    <t>Spínač KEM325U otočný s krytem IP65</t>
  </si>
  <si>
    <t>10.074.289</t>
  </si>
  <si>
    <t>Spínač KEM340U otočný s krytem IP65</t>
  </si>
  <si>
    <t>10.074.290</t>
  </si>
  <si>
    <t>Spínač KEM363U  otočný s krytem IP65</t>
  </si>
  <si>
    <t>Úložný a instalační materiál \ Elektroinstalační trubky/kabelové chráničky \ Kabelové chráničky</t>
  </si>
  <si>
    <t>10.031.213</t>
  </si>
  <si>
    <t>ohebná dvouplášťová korugovaná chránička pr.40 černá</t>
  </si>
  <si>
    <t>Úložný a instalační materiál \ Elektroinstalační trubky/kabelové chráničky \ Pancéřové trubky plastové</t>
  </si>
  <si>
    <t>10.038.532</t>
  </si>
  <si>
    <t>Příchytka 5316 E</t>
  </si>
  <si>
    <t>10.065.597</t>
  </si>
  <si>
    <t xml:space="preserve">Trubka oheb.1216E pr.16 750N </t>
  </si>
  <si>
    <t>10.074.485</t>
  </si>
  <si>
    <t>Trubka oheb.2323/LPE-1 pr.23 320N b.</t>
  </si>
  <si>
    <t>10.074.790</t>
  </si>
  <si>
    <t xml:space="preserve">Trubka oheb.1429/1 pr.29 320N </t>
  </si>
  <si>
    <t>10.075.248</t>
  </si>
  <si>
    <t>Trubka pevná 4016E pr.16 750N tm.šedá</t>
  </si>
  <si>
    <t>10.075.249</t>
  </si>
  <si>
    <t>Trubka pevná 4020 pr.20 750N tm.šedá</t>
  </si>
  <si>
    <t>10.076.051</t>
  </si>
  <si>
    <t>Trubka oheb.2336/LPE-2 pr.36 125N b.</t>
  </si>
  <si>
    <t>10.076.675</t>
  </si>
  <si>
    <t>Příchytka 5320 HB</t>
  </si>
  <si>
    <t>10.078.959</t>
  </si>
  <si>
    <t>Trubka oheb.2329/LPE-1 pr.29 320N b.</t>
  </si>
  <si>
    <t>10.153.840</t>
  </si>
  <si>
    <t xml:space="preserve">Trubka oheb.1225 pr.25 </t>
  </si>
  <si>
    <t>10.154.773</t>
  </si>
  <si>
    <t>Trubka oheb.2340/LPE-1 pr.40 320N oranž.</t>
  </si>
  <si>
    <t>10.712.600</t>
  </si>
  <si>
    <t>Trubka oheb.2332/LPE-1 pr.32 320N b.UVF</t>
  </si>
  <si>
    <t>10.720.435</t>
  </si>
  <si>
    <t>Trubka oheb.ohebná pr.28 320N šedá, se spirálou</t>
  </si>
  <si>
    <t>10.720.436</t>
  </si>
  <si>
    <t>Trubka oheb.ohebná pr.32 320N šedá, se spirálou</t>
  </si>
  <si>
    <t>Úložný a instalační materiál \ Kabelové nosné systémy \ Drátěné žlaby</t>
  </si>
  <si>
    <t>10.074.935</t>
  </si>
  <si>
    <t>Rošt CF 54/300 EZ</t>
  </si>
  <si>
    <t>10.074.942</t>
  </si>
  <si>
    <t>Rošt CF 54/200 EZ</t>
  </si>
  <si>
    <t>10.074.977</t>
  </si>
  <si>
    <t>Rošt CF105/500 EZ</t>
  </si>
  <si>
    <t>Úložný a instalační materiál \ Kabelové nosné systémy \ Kabelové žlaby</t>
  </si>
  <si>
    <t>10.575.809</t>
  </si>
  <si>
    <t>Žlab NKZIN 50X125X0.70 S pozink vč.příslušenství</t>
  </si>
  <si>
    <t>10.575.814</t>
  </si>
  <si>
    <t>Žlab NKZIN 50X250X1.00 S pozink vč.příslušenství</t>
  </si>
  <si>
    <t>10.587.487</t>
  </si>
  <si>
    <t>Žlab NKZIN 100X250X1.25 S pozink vč.příslušenství</t>
  </si>
  <si>
    <t>Úložný a instalační materiál \ Kabelové nosné systémy \ Konzoly pro kabelový nosný systém</t>
  </si>
  <si>
    <t>10.074.946</t>
  </si>
  <si>
    <t>Konzola CU 300</t>
  </si>
  <si>
    <t>10.075.001</t>
  </si>
  <si>
    <t>Konzola CU 200</t>
  </si>
  <si>
    <t>Úložný a instalační materiál \ Kabelové nosné systémy \ Montážní prvky</t>
  </si>
  <si>
    <t>10.062.697</t>
  </si>
  <si>
    <t>Materiál spojovací 558081 STANDART spoj.</t>
  </si>
  <si>
    <t>BAL</t>
  </si>
  <si>
    <t>10.069.230</t>
  </si>
  <si>
    <t>Šroub BLF 8/16 uzemňovací</t>
  </si>
  <si>
    <t>10.076.969</t>
  </si>
  <si>
    <t>Spona SBU GS uzemňovací</t>
  </si>
  <si>
    <t>10.077.643</t>
  </si>
  <si>
    <t>Tyč M 8/3 pozink pr.8 závitová</t>
  </si>
  <si>
    <t xml:space="preserve">Úložný a instalační materiál \ Kabelové nosné systémy \ Nástěnné držáky </t>
  </si>
  <si>
    <t>10.077.425</t>
  </si>
  <si>
    <t>Nosník  EKO 125 5143</t>
  </si>
  <si>
    <t>10.077.436</t>
  </si>
  <si>
    <t>Nosník  EKO 250 5144</t>
  </si>
  <si>
    <t>10.697.136</t>
  </si>
  <si>
    <t>Materiál NSM 6X10 spojovací</t>
  </si>
  <si>
    <t>Úložný a instalační materiál \ Kabelové nosné systémy \ Spojky pro kabelový nosný systém</t>
  </si>
  <si>
    <t>10.074.936</t>
  </si>
  <si>
    <t xml:space="preserve">Spojka EDRN 558241 </t>
  </si>
  <si>
    <t>Úložný a instalační materiál \ Kabelové nosné systémy \ Víka pro kabelový nosný systém</t>
  </si>
  <si>
    <t>10.076.178</t>
  </si>
  <si>
    <t>Víko EKO 125 5151 vč.příslušenství</t>
  </si>
  <si>
    <t>10.076.183</t>
  </si>
  <si>
    <t>Víko EKO 250 5152 vč.příslušenství</t>
  </si>
  <si>
    <t>10.104.523</t>
  </si>
  <si>
    <t>Víko CP 200 GC</t>
  </si>
  <si>
    <t>10.152.449</t>
  </si>
  <si>
    <t>Víko žlabu V 250 vč.příslušenství</t>
  </si>
  <si>
    <t>10.467.642</t>
  </si>
  <si>
    <t xml:space="preserve">Clip F02 316L </t>
  </si>
  <si>
    <t>Úložný a instalační materiál \ Spojovací materiál \ Krabice pro montáž do stěny / stropu</t>
  </si>
  <si>
    <t>10.030.458</t>
  </si>
  <si>
    <t>Krabice KO 125</t>
  </si>
  <si>
    <t>10.061.372</t>
  </si>
  <si>
    <t>Krabice KPR 68  přístrojová hluboká</t>
  </si>
  <si>
    <t>10.074.803</t>
  </si>
  <si>
    <t>Krabice KU 68-1903</t>
  </si>
  <si>
    <t>10.075.295</t>
  </si>
  <si>
    <t>Krabice KR 97/5</t>
  </si>
  <si>
    <t>10.077.686</t>
  </si>
  <si>
    <t>Krabice KP 67x67 přístrojová</t>
  </si>
  <si>
    <t>10.078.621</t>
  </si>
  <si>
    <t>Krabice KO 125 E</t>
  </si>
  <si>
    <t>10.079.107</t>
  </si>
  <si>
    <t>Krabice KP 67/2 přístrojová</t>
  </si>
  <si>
    <t>10.079.363</t>
  </si>
  <si>
    <t>Krabice KU 68-1902</t>
  </si>
  <si>
    <t>10.079.370</t>
  </si>
  <si>
    <t>Krabice KU 68-1901</t>
  </si>
  <si>
    <t>Úložný a instalační materiál \ Spojovací materiál \ Krabice pro montáž na stěnu / strop</t>
  </si>
  <si>
    <t>10.074.495</t>
  </si>
  <si>
    <t>Krabice 6455-11P/S acidur IP67</t>
  </si>
  <si>
    <t>10.074.502</t>
  </si>
  <si>
    <t>Krabice 6454-30 GO goliáš IP67</t>
  </si>
  <si>
    <t>10.074.510</t>
  </si>
  <si>
    <t>Krabice 6455-26P acidur 21 PVC IP67</t>
  </si>
  <si>
    <t>10.469.215</t>
  </si>
  <si>
    <t>Krabice T 60 odbočná</t>
  </si>
  <si>
    <t>10.469.221</t>
  </si>
  <si>
    <t>Krabice T 100 odbočná</t>
  </si>
  <si>
    <t>10.647.455</t>
  </si>
  <si>
    <t>Krabice KEZ do zateplení</t>
  </si>
  <si>
    <t>10.805.849</t>
  </si>
  <si>
    <t>Krabice KEZ-3 do zateplení</t>
  </si>
  <si>
    <t>Celkem za materiály:</t>
  </si>
  <si>
    <t>Prořez 5,00%</t>
  </si>
  <si>
    <t>Práce v HZS</t>
  </si>
  <si>
    <t>Montážní práce /přepojení stáv.elektroinstalace</t>
  </si>
  <si>
    <t>hod.</t>
  </si>
  <si>
    <t>Montážní práce /zapojení technologie - spotřebičů</t>
  </si>
  <si>
    <t>Celkem za práci v HZS:</t>
  </si>
  <si>
    <t>SOŠ Sušice</t>
  </si>
  <si>
    <t>počet</t>
  </si>
  <si>
    <t>Kč/MJ</t>
  </si>
  <si>
    <t>Celkem Kč</t>
  </si>
  <si>
    <t>1. Kuchyně 2. NP</t>
  </si>
  <si>
    <t>1-01</t>
  </si>
  <si>
    <t>Vzt. jednotka Danvent DV Time 30                                                                             Qv = 8000 m3/h, dpext = 350 Pa                                                     Příslušenství: směšovací uzel, MaR,</t>
  </si>
  <si>
    <t>1-02</t>
  </si>
  <si>
    <t>Odsávací zákryt D1 3600x2400x450, dělený, hrdlo 2 x 315x250                                  2 x 3 kombi-filtry 500x500x50, 2 + 2 svítidla typu D</t>
  </si>
  <si>
    <t>Horní hrana hrdla ve stejné úrovni jako horní hrana vzt. potrubí!</t>
  </si>
  <si>
    <t>1-03</t>
  </si>
  <si>
    <t>Odsávací zákryt D2 2100x1400x450, hrdlo 250x250,                                                      2 kombi-filtry 500x500x50, 1 svítidlo typu D</t>
  </si>
  <si>
    <t>1-04</t>
  </si>
  <si>
    <t>Odsávací zákryt D3 1300x1100x450, hrdlo 200x200,                                                      1 kombi-filtr 500x500x50, 1 svítidlo typu C</t>
  </si>
  <si>
    <t>1-05</t>
  </si>
  <si>
    <t>Odsávací zákryt D4 1200x1000x450, hrdlo 200x160,                                                     1 kombi-filtr 500x500x50, 1 svítidlo typu C</t>
  </si>
  <si>
    <t>1-06</t>
  </si>
  <si>
    <t>Odsávací zákryt D5 1200x1000x450, hrdlo 200x160,                                                      1 kombi-filtr 500x500x50, 1 svítidlo typu C</t>
  </si>
  <si>
    <t>1-07</t>
  </si>
  <si>
    <t>Odsávací zákryt D6 1150x1050x450, hrdlo 200x160,                                                     1 kombi-filtr 500x500x50, 1 svítidlo typu C</t>
  </si>
  <si>
    <t>1-08</t>
  </si>
  <si>
    <t>Výustka 825x225, dvouřadá, regulace R1, elox Al, rámeček</t>
  </si>
  <si>
    <t>1-09</t>
  </si>
  <si>
    <t>Regulační klapka RK-315x250-R</t>
  </si>
  <si>
    <t>1-10</t>
  </si>
  <si>
    <t>Regulační klapka RK-250x250-R</t>
  </si>
  <si>
    <t>1-11</t>
  </si>
  <si>
    <t>Regulační klapka RK-200x200-R</t>
  </si>
  <si>
    <t>1-12</t>
  </si>
  <si>
    <t>Regulační klapka RK-200x160-R</t>
  </si>
  <si>
    <t>1-13</t>
  </si>
  <si>
    <t>Tlumič hluku 1000x650-1500 (G200x500 4x + G250x500 2x) vč. sdruž. pláště</t>
  </si>
  <si>
    <t>1-14</t>
  </si>
  <si>
    <t>Protidešťová žaluzie PZAL 1000x630 vč. sítě a rámu</t>
  </si>
  <si>
    <t>1-15</t>
  </si>
  <si>
    <t>Protidešťová žaluzie PZAL 1000x500 vč. sítě a rámu</t>
  </si>
  <si>
    <t xml:space="preserve">Vzduchotechnické potrubí přívodu vzduchu čtyřhranné sk. 1 dle PK 12 0402, spojené T-spoji </t>
  </si>
  <si>
    <t>1-16</t>
  </si>
  <si>
    <t>pozink. plech, 45% tvarovek</t>
  </si>
  <si>
    <t>1-17</t>
  </si>
  <si>
    <t>nerez, 60% tvarovek</t>
  </si>
  <si>
    <t>Vzduchotechnické potrubí odvodu vzduchu, čtyřhranné sk. 1 dle PK 12 0402, spojené T-spoji, vodotěsné provedení</t>
  </si>
  <si>
    <t>1-18</t>
  </si>
  <si>
    <t>pozink. plech, 80% tvarovek</t>
  </si>
  <si>
    <t>1-19</t>
  </si>
  <si>
    <t>nerez, 30% tvarovek</t>
  </si>
  <si>
    <t>1-20</t>
  </si>
  <si>
    <t>Tepelná isolace 10 cm, pozink. plech</t>
  </si>
  <si>
    <t>2. Zázemí kuchyně 1. NP</t>
  </si>
  <si>
    <t>2.1  Šatna [1-21]</t>
  </si>
  <si>
    <t>2-11</t>
  </si>
  <si>
    <t>Ventilátor prio 160 E2, regulace RE 1,5</t>
  </si>
  <si>
    <t>2-12</t>
  </si>
  <si>
    <t>Žaluzie IGC-LI 160</t>
  </si>
  <si>
    <t>2-13</t>
  </si>
  <si>
    <t>Výustka 525x75, dvouřadá, pozink</t>
  </si>
  <si>
    <t>2.2  WC + sprcha [1.22]</t>
  </si>
  <si>
    <t>2-21</t>
  </si>
  <si>
    <t>Ventilátor prio 200 E2, regulace RE 1,5</t>
  </si>
  <si>
    <t>2-22</t>
  </si>
  <si>
    <t>Ventil EFFC 160 kovový, se zděří</t>
  </si>
  <si>
    <t>2-23</t>
  </si>
  <si>
    <t>Ventil EFFC 100 kovový, se zděří</t>
  </si>
  <si>
    <t>2-24</t>
  </si>
  <si>
    <t>2.3  Sklad + lednice [1.23]</t>
  </si>
  <si>
    <t>2-31</t>
  </si>
  <si>
    <t>2-32</t>
  </si>
  <si>
    <t>Výustka 825x75, dvouřadá, pozink</t>
  </si>
  <si>
    <t>2-33</t>
  </si>
  <si>
    <t xml:space="preserve">Žaluzie IGC-LI 200 </t>
  </si>
  <si>
    <t>2-34</t>
  </si>
  <si>
    <t>Klimatizační jednotka 4,2 kW chlad. výkon, potrubí 7 m, konzole</t>
  </si>
  <si>
    <t>2.4  Sklad odpadu [1.24]</t>
  </si>
  <si>
    <t>2-41</t>
  </si>
  <si>
    <t>Ventilátor BF-W 150A</t>
  </si>
  <si>
    <t>2.5  Sklad brambor [1.25]</t>
  </si>
  <si>
    <t>2-51</t>
  </si>
  <si>
    <t>2-52</t>
  </si>
  <si>
    <t>2-53</t>
  </si>
  <si>
    <t>2.6  Suchý sklad [1.30]</t>
  </si>
  <si>
    <t>2-61</t>
  </si>
  <si>
    <t>2-62</t>
  </si>
  <si>
    <t>Výustka 1025x75, dvouřadá, pozink</t>
  </si>
  <si>
    <t>2-63</t>
  </si>
  <si>
    <t>Žaluzie IGC-LI 200</t>
  </si>
  <si>
    <t>2-64</t>
  </si>
  <si>
    <t>Vzduchotechnické potrubí kruhové Spiro, vč. tvarovek</t>
  </si>
  <si>
    <t>bm</t>
  </si>
  <si>
    <t>2-65</t>
  </si>
  <si>
    <t>Závěsy a podpěry vzt. potrubí, spojovací a montážní materiál</t>
  </si>
  <si>
    <t>2-66</t>
  </si>
  <si>
    <t>Dodávka                                                                                      celkem Kč</t>
  </si>
  <si>
    <t>2-67</t>
  </si>
  <si>
    <t>Montáž (20% z Dodávky)</t>
  </si>
  <si>
    <t>Demontáže (25% z M)</t>
  </si>
  <si>
    <t>2-68</t>
  </si>
  <si>
    <t>Rezerva (5% z D+M)</t>
  </si>
  <si>
    <t>2-69</t>
  </si>
  <si>
    <t>Větrání                                                                                       celkem Kč</t>
  </si>
  <si>
    <t>Pozn.:</t>
  </si>
  <si>
    <t>1. Propočet nákladů obsahuje pouze přímé náklady, související s dodávkou a montáží vzduchotechniky. Neobsahuje jiné náklady, např. na stavební úpravy, EI, ÚT, vedlejší náklady apod.</t>
  </si>
  <si>
    <t>2. Uvedené ceny jsou pouze orientační a v závislosti na dodavateli a době se mohou měnit oběma směry.</t>
  </si>
  <si>
    <t>3. Ceny jsou bez DPH</t>
  </si>
  <si>
    <t>SOŠ a SOU SUŠICE</t>
  </si>
  <si>
    <t>MÍSTNOST</t>
  </si>
  <si>
    <t>POZ.</t>
  </si>
  <si>
    <t>ZAŘÍZENÍ</t>
  </si>
  <si>
    <t xml:space="preserve">ROZMĚR  š x h x v </t>
  </si>
  <si>
    <t>POČET
ks</t>
  </si>
  <si>
    <t>PLYN 
kW</t>
  </si>
  <si>
    <t xml:space="preserve">NAPĚTÍ
V </t>
  </si>
  <si>
    <t>PŘÍKON
kW</t>
  </si>
  <si>
    <t xml:space="preserve">VODA </t>
  </si>
  <si>
    <t>ODPAD</t>
  </si>
  <si>
    <t>poznámky</t>
  </si>
  <si>
    <t>cena bez DPH</t>
  </si>
  <si>
    <t>SKLAD ODPADU</t>
  </si>
  <si>
    <t>Chladící skříň CNS 670 L, vnitřní a vnější konstrukce z nerezové oceli 304 AISI; zadní vnější panel z galvanizované oceli, spodní vnější panel z antikorozního materiálu odolného vůči čistícím prostředkům, jednodvéřová, s plnými dveřmi, digitální ovládací panel, pěnová izolace o síle min.75 mm,
nucená cirkulace vzduchu pro rovnoměrné rozložení teploty,
na místě zaměnitelné panty dveří; zámek dveří a dveřní mikrospínač.
Vhodná pro GN2/1. Dodávka vč.min 3 roštových polic.
Teplotní rozsah: -2 až +10°C
• energetická třída min. D v souladu s nařízením EU 2015/1094
• netto využitelný objem min. 500L v souladu s nařízením EU 2015/1094
• roční spotřeba energie max. 950 kWh v souladu s nařízením EU 2015/1094
• klimatická třída 5 pro provoz při okolní teplotě +40°C a vlhkosti 40%
-připojení na HACCP</t>
  </si>
  <si>
    <t>710 x 837 x 2050</t>
  </si>
  <si>
    <t>PŘÍJEM</t>
  </si>
  <si>
    <r>
      <t xml:space="preserve">Váha příjmová 600 kg, zabudovaná do podlahy
rozměr můstku 1000x800 mm, konstrukce ocel,  
</t>
    </r>
    <r>
      <rPr>
        <sz val="10"/>
        <rFont val="Arial"/>
        <family val="2"/>
      </rPr>
      <t>Včetně ověření</t>
    </r>
  </si>
  <si>
    <t>1000 x 800 x 80</t>
  </si>
  <si>
    <t>prohlubeň 150mm</t>
  </si>
  <si>
    <r>
      <t xml:space="preserve">Indikátor - </t>
    </r>
    <r>
      <rPr>
        <sz val="10"/>
        <color indexed="8"/>
        <rFont val="Arial"/>
        <family val="2"/>
      </rPr>
      <t>vyhodnocovacího zařízení k váze k montáži na stěnu</t>
    </r>
  </si>
  <si>
    <t>stávající</t>
  </si>
  <si>
    <t>ŠATNA VČ. WC A SPRCHY</t>
  </si>
  <si>
    <t>Vybavení místnosti</t>
  </si>
  <si>
    <t>Dodávka stavby</t>
  </si>
  <si>
    <t>HRUBÁ PŘÍPRAVNA ZELENINY</t>
  </si>
  <si>
    <t>Umyvátko na ruce</t>
  </si>
  <si>
    <t>TV + SV</t>
  </si>
  <si>
    <t>50 DN</t>
  </si>
  <si>
    <t>1500 x 700 x 900</t>
  </si>
  <si>
    <t>200 x 340 x 1080</t>
  </si>
  <si>
    <t>70 DN</t>
  </si>
  <si>
    <t>1400 x 700 x 900</t>
  </si>
  <si>
    <t>700 x 720 x 950</t>
  </si>
  <si>
    <t>SV</t>
  </si>
  <si>
    <t>1800 x 500 x 1800</t>
  </si>
  <si>
    <t>doměrek</t>
  </si>
  <si>
    <t>SKLAD CHEMIE A ÚKLID</t>
  </si>
  <si>
    <t>SUCHÝ SKLAD</t>
  </si>
  <si>
    <t>1000 x 430 x 1800</t>
  </si>
  <si>
    <t>DENNÍ MÍSTNOST</t>
  </si>
  <si>
    <t>PŘÍPRAVNA MASA</t>
  </si>
  <si>
    <t>1500 x 350</t>
  </si>
  <si>
    <t>1000 x 700 x 900</t>
  </si>
  <si>
    <t>1730 x 700 x 900</t>
  </si>
  <si>
    <t>1700 x 350</t>
  </si>
  <si>
    <t>350 x 500 x 505</t>
  </si>
  <si>
    <t>STUDENÁ KUCHYNĚ</t>
  </si>
  <si>
    <t>PŘÍPRAVNA TĚSTA</t>
  </si>
  <si>
    <t xml:space="preserve">1070 x 570 x 1125 </t>
  </si>
  <si>
    <t>El. třítroubová pec
Tepelné rozpětí: 50-280C</t>
  </si>
  <si>
    <t>900 x 900 x 1800</t>
  </si>
  <si>
    <t>Odsavač par</t>
  </si>
  <si>
    <t>Pojizdný pracovní stolek s vodítky na GN 1/1</t>
  </si>
  <si>
    <t>1400 x 600 x 900</t>
  </si>
  <si>
    <t>VARNA</t>
  </si>
  <si>
    <t>1600 x 700 x 900</t>
  </si>
  <si>
    <t>1600 x 350</t>
  </si>
  <si>
    <t>1300 x 1070 x 1050</t>
  </si>
  <si>
    <t>SV+TV</t>
  </si>
  <si>
    <t>Konvektomat elektrický 20xGN1/1</t>
  </si>
  <si>
    <t>993 x 957 x 1795</t>
  </si>
  <si>
    <t>SV+SZ</t>
  </si>
  <si>
    <t>800 x 930 x 900</t>
  </si>
  <si>
    <t>1600 x 900 x 900</t>
  </si>
  <si>
    <t>TV + SV+SZ</t>
  </si>
  <si>
    <t xml:space="preserve">SV </t>
  </si>
  <si>
    <t>PLNĚNÍ THERMOPORTŮ</t>
  </si>
  <si>
    <t>MYTÍ KUCH. NÁDOBÍ A TRANS. NÁDOB</t>
  </si>
  <si>
    <t>1000 x 500 x 1800</t>
  </si>
  <si>
    <t>SV + SZ</t>
  </si>
  <si>
    <t>500 x 700 x 850</t>
  </si>
  <si>
    <t>1500 x 800 x 900</t>
  </si>
  <si>
    <t>TV</t>
  </si>
  <si>
    <t>VÝDEJ JÍDEL</t>
  </si>
  <si>
    <t>6400 x 350</t>
  </si>
  <si>
    <t>MYTÍ STOLNÍHO NÁDOBÍ</t>
  </si>
  <si>
    <t>doměrek, atyp. tvar</t>
  </si>
  <si>
    <t>1400 x 735 x 900</t>
  </si>
  <si>
    <t>1200 x 400</t>
  </si>
  <si>
    <t>TV + SZ</t>
  </si>
  <si>
    <t>1200 x 600 x 910</t>
  </si>
  <si>
    <t>HACCP</t>
  </si>
  <si>
    <t xml:space="preserve">Monitoring systému HACCP
-provozně organizační řád
-počítačový program s licencí
-Zavedení systému HACCP definice SW programu, zaškolení zaměstnanců
-Webové rozhraní </t>
  </si>
  <si>
    <t>Kabelové rozvody</t>
  </si>
  <si>
    <t>PŘÍKON CELKEM</t>
  </si>
  <si>
    <t>KW</t>
  </si>
  <si>
    <t>cena celkem</t>
  </si>
  <si>
    <t xml:space="preserve">KUCHYŇSKÉ  VYBAVENÍ - Varianta - zadávací dokumentace -  elektřina </t>
  </si>
  <si>
    <t xml:space="preserve">Chladící skříň:
Využitý objem min. 500 l 
Roční spotřeba energie max. 950 kWh
Teplotní rozsah -2 až + 10 °C
Roštová police min 3ks
Rozměr police : min 2GN 2/1
Klimatická třída 5 pro provoz při okolní teplotě + 40 °C
</t>
  </si>
  <si>
    <t>700 x 830  x 2000</t>
  </si>
  <si>
    <t xml:space="preserve">Plošinový vozík
Celonerezové provedení
Police min. tl. 40mm
Nosnost vozíku min 100kg
Rozměr:  d x š x v - 1000 x 600 x 850 mm
</t>
  </si>
  <si>
    <t>1000 x 600 x 850</t>
  </si>
  <si>
    <t xml:space="preserve">Mrazící skříň:
Využitý objem min. 500 l 
Roční spotřeba energie max. 950 kWh
Teplotní rozsah -25 až  -15 °C
Roštová police min 3ks
Rozměr police : min 2GN 2/1
Klimatická třída 5 pro provoz při okolní teplotě + 40 °C
</t>
  </si>
  <si>
    <t xml:space="preserve"> Mrazící skříň:
Využitý objem min. 500 l 
Roční spotřeba energie max. 950 kWh
Teplotní rozsah -25 až  -15 °C
Roštová police min 3ks
Rozměr police : min 2GN 2/1
Klimatická třída 5 pro provoz při okolní teplotě + 40 °C
</t>
  </si>
  <si>
    <t>710 x 830 x 2050</t>
  </si>
  <si>
    <t xml:space="preserve">Mycí stůl s lisovanými dřezy
Rozměr:  d x š x v – 1500 x 700 x 900 mm
Rozměr dřezu : 600 x 500 mm
Celonerezové provedení  z nerezy třídy jakosti AISI 304
</t>
  </si>
  <si>
    <t xml:space="preserve">Sprcha předoplachová nástěnná
Model se směšovací nástěnnou baterií
Profi pákové ovládání pro studenou a teplo vodu
Přepínání do sprchy nebo ramínka
Max.průtok : 17 l/hod
Max. tlak :  5bar
</t>
  </si>
  <si>
    <t xml:space="preserve"> Podlahová vana – vpusť
Celonerezové provedení
Protizápachový uzávěr
Protiskluzový rošt
Rozměr: d x š  x v – 1000 x 300 x 150 mm
</t>
  </si>
  <si>
    <t>1000 x 300 x 150</t>
  </si>
  <si>
    <t xml:space="preserve">Pracovní stůl policový s nierolenovou deskou
Celonerezové provedení 
Pracovní deska: nierolen
Světlost spodní police min  100 mm
Výšková stavitelnost min 30mm
Rozměr: d x š x v -   1400  x 700 x 900 mm 
</t>
  </si>
  <si>
    <t xml:space="preserve"> Odpadní nádoba
Celonerezové provedení
4  x kolečka
Objem min 50 l
</t>
  </si>
  <si>
    <t xml:space="preserve">Škrabka brambor,  náplň min. 40 l , celonerezové provedení </t>
  </si>
  <si>
    <t>Lapač šlupek a škrobu, celonerezové provedení  ,  výška 380 mm , průměr 320 mm</t>
  </si>
  <si>
    <t xml:space="preserve"> Podlahová vana – vpusť
Celonerezové provedení
Protizápachový uzávěr
Protiskluzový rošt
Rozměr: d x š  x v – 300 x 300 x 150 mm
</t>
  </si>
  <si>
    <t>300 x 300  x 150</t>
  </si>
  <si>
    <t xml:space="preserve"> Vozík na zeleninu vanový
Celonerezové provedení
Průměr koleček max 100mm
2 x  s brzdou
Rozměr : min  730 x 600 x 500 mm
</t>
  </si>
  <si>
    <t>730 x 600 x 500</t>
  </si>
  <si>
    <t xml:space="preserve">Paleta plastová
Materiál: polyethylen
Statická nosnost: min 3500 kg
Dynamická nosnost : min750kg
Teplotní odolnost : -20 až + 40 °C
Rozměr: 1200 x 800 x 145 mm
</t>
  </si>
  <si>
    <t>1200 x 800 x145</t>
  </si>
  <si>
    <t xml:space="preserve">Regál nerezový čtyřpolicový
Celonerezové provedení
Rozměr: 1800 x 500 x 1800 mm
Nosnost polic min 50 kg
Světlost spodní police min . 100 mm
</t>
  </si>
  <si>
    <t xml:space="preserve">Regál 
Materiál  pozink
Polic 5
Rozměr: max 1000 x 430 x 1800 mm
</t>
  </si>
  <si>
    <t xml:space="preserve"> Přepravní plošinový vozík
Celonerezové provedení
Nosnost vozíku: min 100kg
Madlo na kratší straně
Kolečka průměr max. 100 mm, 2 x s brzdou
Rozměr : d x v x š, 1000 x 850 x 600 mm
</t>
  </si>
  <si>
    <t>1000 x 850 x 600</t>
  </si>
  <si>
    <t xml:space="preserve">Mycí stůl s dřezem a umývátkem na ruce
Rozměr : d  x š x v , 1500 x 700 x 900 mm
Rozměr dřezu: 500 x 500 mm
                          Střed dřezu 600 od pravé hrany stolu
Rozměr umývátka: 200  x 350 mm
                           Střed umývátka 175 mm od pravé 
 Celonerezové provedení  z nerezy třídy jakosti AISI 304
</t>
  </si>
  <si>
    <t xml:space="preserve">Baterie stolní s pákovým provedením
Model stolní s pákovým provedením a otočným zesíleným ramínkem
Robustní provedení s odolnou kartuší  Cx 42 ( průměr 40mm ) 
Přívodní hadice ½“ délky min  400mm
Loketní ovládání
Páka dlouhá 310 mm
</t>
  </si>
  <si>
    <t xml:space="preserve"> Baterie stolní s pákovým provedením
Model stolní s pákovým provedením a otočným zesíleným ramínkem
Robustní provedení s odolnou kartuší  Cx 42 ( průměr 40mm ) 
Přívodní hadice ½“ délky min  400mm
Loketní ovládání
Páka dlouhá 310 mm
</t>
  </si>
  <si>
    <t xml:space="preserve"> Podlahová vana – vpusť
Celonerezové provedení
Protizápachový uzávěr
Protiskluzový rošt
Rozměr: d x š  x v – 600 x 300 x 150 mm
</t>
  </si>
  <si>
    <t>600 x 300 x 150</t>
  </si>
  <si>
    <t xml:space="preserve">Police dvoupatrová 
Celonerezové nástěnné provedení
Police tl.40 mm vyztužené podélnými výztuhami
Světlost mezi policemi 300 mm
Nosnost police 30 kg/ na polici
Rozměr:   d x š , 1500 x 350 mm
</t>
  </si>
  <si>
    <t xml:space="preserve">Pracovní stůl s nierolenovou deskou
Celonerezové provedení 
Pracovní deska: nierolen
Světlost spodní police min. 100 mm
Výšková stavitelnost min 30mm
Rozměr: d x š x v -   1000  x 700 x 900 mm 
</t>
  </si>
  <si>
    <t xml:space="preserve"> Chlazený stůl 420 l
Celonerezové provedení – ocel AISI304
Vestavěná chladící jednotka
Vnitřní cirkulace vzduchu
Automatické odtávání s odpařením kondenzátu horkým plynem
Provozní teplota : -2 +10 °C
Energetická třída : min  C
Netto využitelný objem : min 240l
Roční spotřeba energie : max 1200 kW
Klimatická třída 5 pro provoz při okolní teplotě +40°C a vlhkosti 40%
</t>
  </si>
  <si>
    <t xml:space="preserve"> Police dvoupatrová 
Celonerezové nástěnné provedení
Police tl.40 mm vyztužené podélnými výztuhami
Světlost mezi policemi 300 mm
Nosnost police 30 kg/ na polici
Rozměr:   d x š , 1700 x 350 mm
</t>
  </si>
  <si>
    <t xml:space="preserve">Kuchyňská váha stolní
Voděodolné provedení
Vážní plocha max.  25 x 20 cm
Váživost : max 20kg
ES ověření
Napájení přes síťový adaptér
Provedení plast, kryt nerez
</t>
  </si>
  <si>
    <t xml:space="preserve"> Řezačka masa
Celonerezové provedení
Napájení 400V
Průměr vnitřní matrice : min 800mm
Produkce: min  300 kg / hod
Příkon : min 1,1 kW
Odnímatelná hlava
Spínač: pravý/ levý chod
Tlačný kolík z plastu
</t>
  </si>
  <si>
    <t xml:space="preserve">Podlahová vana – vpusť
Celonerezové provedení
Protizápachový uzávěr
Protiskluzový rošt
Rozměr: d x š  x v – 600 x 300 x 150 mm
</t>
  </si>
  <si>
    <t xml:space="preserve">600 x 300 x 150 </t>
  </si>
  <si>
    <t xml:space="preserve"> Police dvoupatrová 
Celonerezové nástěnné provedení
Police tl.40 mm vyztužené podélnými výztuhami
Světlost mezi policemi 300 mm
Nosnost police 30 kg/ na polici
Rozměr:   d x š , 1500 x 350 mm
</t>
  </si>
  <si>
    <t xml:space="preserve">Police dvoupatrová 
Celonerezové nástěnné provedení
Police tl.40 mm vyztužené podélnými výztuhami
Světlost mezi policemi 300 mm
Nosnost police 30 kg/ na polici
Rozměr:   d x š , 1700 x 350 mm
</t>
  </si>
  <si>
    <t xml:space="preserve">Kuchyňská váha stolní
Voděodolné provedení
Vážní plocha max. 25 x 20 cm
Váživost : max 20kg
ES ověření
Napájení přes síťový adaptér
Provedení plast, kryt nerez
</t>
  </si>
  <si>
    <t xml:space="preserve"> Mixer/kutr stolní
Nerezová mísa AISI304 :objem min 17,5 l
Nastavitelná variabilní rychlost: od 300 – do 3000 Otáček / minuta
Dotykový ovládací panel
Výkon: min 3000 W
Dvojitý bezpečnostní systém
Rozměr min : s x v x h , min. 410 x 600x 680 mm
Kapacita: až 8kg/cyklus
Včetně dvou sad nožů
Včetně originálního kompaktního nerezového podstavce
</t>
  </si>
  <si>
    <t>410 x 600 x 680</t>
  </si>
  <si>
    <t xml:space="preserve"> Sanitační hadice
Délka hadice: min 20 metrů
Rozměr: 270 x 480 x výška 450mm
Rozměr: průměr 430 x 160 mm
Připojení na vodu: ½“
Materiál : nerez , NBR
Teplota: do 90°C
Tlak: max 10 bar
</t>
  </si>
  <si>
    <t xml:space="preserve"> Podlahová vana – vpusť
 Celonerezové provedení
 Protizápachový uzávěr
 Protiskluzový rošt
 Rozměr: d x š  x v – 300 x 300 x 150 mm
</t>
  </si>
  <si>
    <t>300 x 300 x 150</t>
  </si>
  <si>
    <t xml:space="preserve"> Spirálový hnětač tuhého těsta
Masivní provedení stroje v laku
Zesílený nerezový hnětací hák
Mísa opatřena bezpečnostním zákrytem
Rozměr: š x h x v , min 700 x 1100 x 1200mm
Objem díže : min 120 l
Náplň mouky : max 50kg
Celková náplň: max 80 kg
Příkon háku: min 3,75 kW
Příkon mísy : min 1,5 kW
Napětí : 400V
Otáčení mísy: obousměrné
</t>
  </si>
  <si>
    <t xml:space="preserve">700 x 1100 x 1200  </t>
  </si>
  <si>
    <t xml:space="preserve">Dělička těsta hydraulická
Dělička těsta s vykulováním NFK-30 vhodná pro přesné dělení a následné vykoulení těsta na 30 dílků. Snadné nastavení požadované hmotnosti porce (rozpětí 30-100g) odvozené od celkové hmotnosti vsádky. Dělička je vhodná pro zpracování všech základních typů těst. Snadné a bezpečné ovládání a nastavení pomocí ovládacích pák, těsto se vkládá na tvarované PE plato s prolisovanými klonky (30 dílků), snadná manipulace. Zařízení je v robustním litinovém provedení zaručujícím stabilitu, vzhledem k vybracím při vykulování je nutno kotvení zařízení k podlaze (případně podložit nohy silnou fixační gumou). Minimální požadavky na údržbu (možnost vyklopit vrchní pracovní hlavu - servisní úkon). 
Napětí : 400V
Příkon: 1,5 kW
Počet porcí : 30 dílků
Rozměr: š x h x v, max 650 x 760  x 1350 mm
</t>
  </si>
  <si>
    <t>650 x 760 x 1350</t>
  </si>
  <si>
    <t xml:space="preserve">Universální šlehací a míchací stroj
3 rychlostní motor
 Výkon motoru: 1,5 / 2,2 / 2,8 kW
Velikost kotlíku : 30 a  60 l
Spouštění a zvedání kotlíku: motorové
sada: min hnětací hák, míchač, šlehací metla, transportní vozík a podstavec pod kotlík
napětí: 400V
</t>
  </si>
  <si>
    <t>780 x 600 x 900</t>
  </si>
  <si>
    <t xml:space="preserve">Pracovní stůl policový
Celonerezové provedení 
Světlost spodní police min. 100 mm
Výšková stavitelnost min 30mm
Rozměr: d x š x v -   1400  x 600 x 900 mm 
</t>
  </si>
  <si>
    <t xml:space="preserve"> Pracovní stůl policový
Celonerezové provedení 
Světlost spodní police min 100 mm
Výšková stavitelnost min 30mm
Rozměr: d x š x v -   1400  x 600 x 900 mm 
</t>
  </si>
  <si>
    <t xml:space="preserve">Mycí stůl s dřezem policový 
        Rozměr : d  x š x v , 1500 x 700 x 900 mm
        Rozměr dřezu: 500 x 500 mm
                          Střed dřezu 600 od levé hrany stolu
 Světlost spodní police min  100 mm
 Výšková stavitelnost min 30mm
 Celonerezové provedení  z nerezy třídy jakosti AISI 304
</t>
  </si>
  <si>
    <t xml:space="preserve">Baterie stolní s pákovým provedením
Model stolní s pákovým provedením a otočným zesíleným ramínkem
Robustní provedení s odolnou kartuší  Cx 42 ( průměr 40mm ) 
Přívodní hadice ½“ délky min  400mm Loketní ovládání
 Páka dlouhá 310 mm
</t>
  </si>
  <si>
    <t xml:space="preserve">Nudličkovač a plátkovač na maso
Hnací jednotka :
Automatické vypnutí při sejmutí krytu
Zpětný chod
Snadná výměna hlav
Jednostranné připojení hlav
Napájení 400V
Příkon: min 830W
Rozměr: min 200  x 450 x 500 mm
Tendrerizační hlava: ano
Naklepávací hlava : ano
Nudličkovací hlava : ano
</t>
  </si>
  <si>
    <t>200 x 450 x 500</t>
  </si>
  <si>
    <t xml:space="preserve">Pracovní stůl zásuvkový s policí
Celonerezové provedení 
Světlost spodní police min. 100 mm
Výšková stavitelnost min 30mm
Rozměr: d x š x v -   1600  x 700 x 900 mm 
Tři zásuvky umístěny pod pracovní deskou
</t>
  </si>
  <si>
    <t xml:space="preserve"> Police dvoupatrová 
 Celonerezové nástěnné provedení
  Police tl.40 mm vyztužené podélnými výztuhami
  Světlost mezi policemi 300 mm
  Nosnost police 30 kg/ na polici
  Rozměr:   d x š , 1600 x 350 mm
</t>
  </si>
  <si>
    <t xml:space="preserve">Nářezový stroj
Vodorovné uložení stolu
Druh pohonu: šnekový
Průměr nože : 300 mm
Síla řezu: 0 -15 mm
Rozměr: max.  420 x 580 x 400 mm
Napájení: 230V 
Příkon: min 300W
</t>
  </si>
  <si>
    <t>420 x 580 x 400</t>
  </si>
  <si>
    <t xml:space="preserve"> Pracovní stůl skříňkový s posuvnými dvířky
Celonerezové provedení 
Světlost spodní police min. 100 mm
Výšková stavitelnost min 30mm
Rozměr: d x š x v -   1600  x 700 x 900 mm 
</t>
  </si>
  <si>
    <t xml:space="preserve">Police dvoupatrová 
Celonerezové nástěnné provedení
Police tl.40 mm vyztužené podélnými výztuhami
Světlost mezi policemi 300 mm
Nosnost police 30 kg/ na polici
Rozměr:   d x š , 1600 x 350 mm
</t>
  </si>
  <si>
    <t xml:space="preserve"> Kotel s míchadlem elektrický
Systém nepřímého ohřevu, duplikátor ohříván pomocí saturované páry o teplotě 120°C, vyhříváno je nejen dno, ale i boční stěny
Paměť: 50 programů
Objem : 150l
Otáčky míchadla:  základní rozsah 25 – 100 ot/min
                                 Šlehací program 200 ot/min
Napětí: 400V
Příkon: min 31,5 kW
Sklápěcí mechanismus Automatický
</t>
  </si>
  <si>
    <t xml:space="preserve"> Podlahová vana – vpusť
 Celonerezové provedení
 Protizápachový uzávěr
 Protiskluzový rošt
 Rozměr: d x š  x v – 1100 x 600 x 150 mm
</t>
  </si>
  <si>
    <t>1100 x 600 x 150</t>
  </si>
  <si>
    <t xml:space="preserve"> Konvektomat elektrický
Vývin páry v bojleru
Kapacita 20 GN 1/1
Rozteč vsunů max 65 mm
Automatický mycí systém komory – 4 přednastavitelné mycí programy
Varné režimy: pára (100°C ) 
                          Nízkoteplotní regulovaná pára ( 25 – 99 °C)
                          Superpřehřátá pára ( 101 – 130 °C)
                          Horký vzduch ( 25 – 300°C)
                          Kombinovaný režim ( 25 – 250°C ) 
                          Banketová regenerace
                          Delta pečení
Další funkce: poloviční výkon, poloviční otáčky, pulsní otáčky, automatické zchlazení,
Zpožděný start, dvojité dveřní sklo, halogenové osvětlení komory, teplotní pokrmová sonda
Napětí: 400V
Příkon: min 34,5 kW
Napojení SV: 3/4“
Výkon bojleru: 24 kW
rozměr: min 990  x 950 x 1790 </t>
  </si>
  <si>
    <t>990 x 950 x 1790</t>
  </si>
  <si>
    <t xml:space="preserve"> Neutrální modul
Celonerezová konstrukce
Síla vrchní desky min 2 mm
Vodovodní napouštěcí otočné rameno
Boční krycí panely pro zakončení varného bloku
Kompatibilita  spojení s varným blokem
Shodné přední vyprofilování s varnými zařízeními
Vnitřní extra odolná rámová konstrukce
Rozměr: š x h x v ,  minimálně  800 x 930 x 900 mm
</t>
  </si>
  <si>
    <t xml:space="preserve"> Neutrální modul
Celonerezová konstrukce
Síla vrchní deskymin.  2 mm
Spodní otevřená podestavba se spodní policí
Kompatibilita  spojení s varným blokem
Shodné přední vyprofilování s varnými zařízeními
Vnitřní extra odolná rámová konstrukce
Rozměr: š x h x v , minimálně 800 x 930 x 650 mm
</t>
  </si>
  <si>
    <t>800 x 930 x 650</t>
  </si>
  <si>
    <t xml:space="preserve">Sporák elektrický s 4plotnami
provedení bez podestavby
Šíře modulu 800 mm
Celonerezová konstrukce z AISI304
Litinové plotny o rozměru 300 x 300 mm 
Boční hrany pravoúhlé – snadné sestavování do varného bloku
Napětí: 380-400V 
Celkový příkon: 16 kW
Vnější rozměry: minimálně  800 x 930 x 250 mm
</t>
  </si>
  <si>
    <t>800 x 930 x 250</t>
  </si>
  <si>
    <t xml:space="preserve">Fritéza elektrická
Objem:  minimálně 2  x 15 litrů
Samostatně stojící na podestavbě
Externí ohřev
Topný systém s topnicemi mimo vanu  
Bezpečnostní termostat proti přehřátí
Teplotní rozsah: 105 – 190°C
Vypouštění oleje do sběrné nádoby v podestavbě ( součást zařízení ) 
Vrchní deska z nerez ocele20/10 AISI 304
Vnější konstrukce z nerezy oceli AISI 304
Boční hrany pravoúhlé pro snadné sestavení do varného bloku
Napětí: 380 -400 V
Příkon: min 20kW
Rozměr: 800 x 930 x 850 mm
Objem vany : min 13 l, max 15 l
</t>
  </si>
  <si>
    <t>800 x 930 x 850</t>
  </si>
  <si>
    <t xml:space="preserve">Multifunkční pánev, TLAKOVÁ, 
Sklopná , elektrická 170l
Varný povrch z vícevrstvého dna o síle min 18 mm
Robustní nerezové hořáky s elektronicky řízeným zapalováním a elektronickým monitoringem
Varný povrch – 2 zóny
Ohřev dna v min 4 režimech
Celé dno, pouze levá polovina, pouze pravá polovina, různé teploty polovin
Ovládání : HD dotykový panel
Vícefázové programování, ukládání receptů, automatické programy
Volba teploty pokrmu od 50 – do 250°C
Možnost předprogramování doby vaření a začátku vaření
Automatické rozpoznání cyklu tepelné úpravy „smažení“, „vaření“ , „vaření v tlaku“
Zatlakování a uzamčení tlakového víka pomocí 3 manuálních pák.
Možnost manuálního odtlakování
Pokrmová sonda se 6ti měřícími body
Směšovací baterie, síto na výrobu noků, 3x falešné dno pro GN 1/1 , rámeček pro zavěšení
Možnost vaření v GN nádobách
Přesné motorové sklápění
Napětí: 400V
Příkon: min 20 kW
Teplotní rozsah : 50- 250 °C
Vnější rozměry: š x h x v ,  min . 1600 x 900 x 900 mm
Dvouplášťové víko: Ano
</t>
  </si>
  <si>
    <t xml:space="preserve">Podlahová vana – vpusť
Celonerezové provedení
Protizápachový uzávěr
Protiskluzový rošt
Rozměr: d x š  x v – 1100 x 600 x 150 mm
</t>
  </si>
  <si>
    <t>1100 x 600 x150</t>
  </si>
  <si>
    <t xml:space="preserve">Elektrický kotel
Nepřímý ohřev
Užitný objem min 145 l
Šířka modulu max. 800 mm
Tažená vložka s kyselinovzdorné ocele AISI316
Napouštění teplé a studené vody 
Nerezový vypouštěcí ventil 2“
Automatické doplnění duplikátoru
Bezpečnostní termostat pro případ přehřátí kotle
Analogový manometr pro sledování tlaku v plášti
Vrchní deska  z nerez ocele 20/10 304 AISI
Vnější konstrukce z nerez ocele AISI 304
Napětí: 380 - 400 V
Příkon: min 21,5 kW
Přívod SV: 3/4“
Přívod TV: ¾“
Teplotní rozsah:  max. 110°C
Průměr vložky kotle : 600mm
Rozměr:   š x h x v, minimálně  800 x 930 x 850 mm
Dvouplášťové víko: ano
</t>
  </si>
  <si>
    <t xml:space="preserve"> 800 x 930 x 850</t>
  </si>
  <si>
    <t xml:space="preserve"> Elektrický kotel
Nepřímý ohřev
Užitný objem min 145 l
Šířka modulu max. 800 mm
Tažená vložka s kyselinovzdorné ocele AISI316
Napouštění teplé a studené vody 
Nerezový vypouštěcí ventil 2“
Automatické doplnění duplikátoru
Bezpečnostní termostat pro případ přehřátí kotle
Analogový manometr pro sledování tlaku v plášti
Vrchní deska  z nerez ocele 20/10 304 AISI
Vnější konstrukce z nerez ocele AISI 304
Napětí: 380 -400 V
Příkon: min 21,5 kW
Přívod SV: 3/4“
Přívod TV: ¾“
Teplotní rozsah:  max. 110°C
Průměr vložky kotle : 600mm
Rozměr:   š x h x v, minimálně  800 x 930 x 850 mm
Dvouplášťové víko: ano
</t>
  </si>
  <si>
    <t xml:space="preserve">Elektrický kotel
Nepřímý ohřev
Užitný objem min 145 l
Šířka modulu max. 800 mm
Tažená vložka s kyselinovzdorné ocele AISI316
Napouštění teplé a studené vody 
Nerezový vypouštěcí ventil 2“
Automatické doplnění duplikátoru
Bezpečnostní termostat pro případ přehřátí kotle
Analogový manometr pro sledování tlaku v plášti
Vrchní deska  z nerez ocele 20/10 304 AISI
Vnější konstrukce z nerez ocele AISI 304
Napětí: 380 -400 V
Příkon: min 21,5 kW
Přívod SV: 3/4“
Přívod TV: ¾“
Teplotní rozsah:  max. 110°C
Průměr vložky kotle : 600mm
Rozměr:   š x h x v, minimálně  800 x 930 x 850 mm
Dvouplášťové víko: ano
</t>
  </si>
  <si>
    <t xml:space="preserve">Podlahová vana – vpusť
Celonerezové provedení
Protizápachový uzávěr
Protiskluzový rošt
Rozměr: d x š  x v – 1600 x 500 x 150 mm
</t>
  </si>
  <si>
    <t>1600 x 500 x 150</t>
  </si>
  <si>
    <t xml:space="preserve">Sklopná pánev elektrická
Dno z nerezové slitiny Duomat , užitný objem : min 66 l  , objem pánve: min 80 l
Síla dna min. 10 mm
Teplotní rozsah 120°- 300 °C
Manuální sklápění
Topný systém pomocí infračervených článků spojených s dnem pánve
Integrované napouštění vody
Vrchní deska vyrobena z nerez ocele 20/10 304 AISI
Vnější konstrukce  vyrobena z nerez oceli AISI 304
Speciální konstrukce ovládacích prvků zamezující průniku vody do nitra zařízení
Napětí: 380-400V
Příkon: min  13kW
Přívod SV:  ¾“
Rozměr:  š x h x v ,  minimálně 800 x 930 x 850 mm
Dvouplášťové víko: ano
</t>
  </si>
  <si>
    <t xml:space="preserve">Pracovní stůl policový   
Celonerezové provedení 
Světlost spodní police min  100 mm
Výšková stavitelnost min 30mm
Rozměr: d x š x v -   1000  x 700 x 900 mm
</t>
  </si>
  <si>
    <t xml:space="preserve">Pracovní stůl policový   
Celonerezové provedení 
Světlost spodní police min 100 mm
Výšková stavitelnost min 30mm
Rozměr: d x š x v -   1000  x 700 x 900 mm 
</t>
  </si>
  <si>
    <t xml:space="preserve">Regál nerezový čtyřroštový
Celonerezové provedení
Rozměr: 1800 x 500 x 1800 mm
Nosnost polic min 50 kg
Světlost spodní police min 100 mm
</t>
  </si>
  <si>
    <t xml:space="preserve">Regál nerezový čtyřroštový
Celonerezové provedení
Rozměr: 1000 x 500 x 1800 mm
Nosnost polic min 50 kg
Světlost spodní police min 100 mm
</t>
  </si>
  <si>
    <t xml:space="preserve">Regál nerezový čtyřroštový
Celonerezové provedení
Rozměr: 1000 x 500 x 1800 mm
Nosnost polic min 50 kg
Světlost spodní police  min 100 mm
</t>
  </si>
  <si>
    <t xml:space="preserve"> Automatický změkčovač vody
Napojení pro všechna gastronomická zařízení vyžadující změkčenou vodu
Systém inteligentní regenerace
Zámek uzamčení dat
Programovatelné ovládání
Záložní zdroj pro uchování nastavených dat
Voda k dispozici počas průběhu regenerace
Vyhodnocení průtoku za posledních  7 dnů
Průtok vody: 1,8 -40 l/min
Kapacita zásobníku – voda + sůl : min 75 kg
Teplota vstupní vody: max 40 °C
Pracovní tlak : min 1,5 bar, max 6 bar
</t>
  </si>
  <si>
    <t xml:space="preserve">Kombinovaná výlevka s umyvadlem a baterií
Výlevka vyrobena z nerez plechu tl. 1,2 mm
Prolamovaná pracovní deska s vevařeným lisovaným dřezem a rámem
V horní části umývátko GN ½“ 150 mm hloubka
Baterie stolní s pákovým provedením
Model stolní s pákovým provedením a otočným zesíleným ramínkem
Robustní provedení s odolnou kartuší  Cx 42 ( průměr 40mm ) 
Přívodní hadice ½“ délky min  400mm
Páka dlouhá 150 mm
</t>
  </si>
  <si>
    <t xml:space="preserve"> Mycí stůl s lisovanými dřezy
Rozměr:  d x š x v – 1500 x 800 x 900 mm
Rozměr dřezu : 600 x 500 mm
Celonerezové provedení  z nerezy třídy jakosti AISI 304
</t>
  </si>
  <si>
    <t xml:space="preserve">Podlahová vana – vpusť
Celonerezové provedení
Protizápachový uzávěr
Protiskluzový rošt
Rozměr: d x š  x v – 1000 x 300 x 150 mm
</t>
  </si>
  <si>
    <t xml:space="preserve"> Myčka černého nádobí
Nerezová konstrukce 
Dělené dvouplášťové izolované dveře
Možnost otevření spodní části až o 180°
Zadní část myčky zcela zakrytovaná
Zepředu nakládaná komora o minimálních rozměrech  600  x 700 x 550 mm
Zvýšená komora pro pekařské plechy
Elektronické ovládání
4 mycí programy : 180 /360 / 540 vteřin a nepřetržitý čas
Mycí teplota 55 – 65 °C
Oplachová teplota 80-90°C
Samočistící syklus
Objem atmosférického bojleru: min. 18 litrů
Včetně oplachové pumpy
Oplachové čerpadlo
Dávkovače mycího a oplachového detergentu
Rozměr:  š x h x v ,  max. 880 x 900 x 2000 mm
Napětí: 400 V
Příkon: min 13 kW
Příslušenství : extra opěrný rám/držák na 3 podnosy/nádoby
                         Extra drátěný koš 
</t>
  </si>
  <si>
    <t>880 x 900 x 2000</t>
  </si>
  <si>
    <t xml:space="preserve">Vozík výdejní na příbory a tácy
Celonerezové provedení
Včetně 4  x GN ¼ - 150 mm 
Hygienický kryt z plexiskla
Kolečka průměr  max.100 mm ( 2 x s brzdou ) 
Rozměr:  š x h x v , max  720 x 560 x 1250 mm
</t>
  </si>
  <si>
    <t>720 x 600 x 1250</t>
  </si>
  <si>
    <t xml:space="preserve">Vozík výdejní na příbory a tácy
Celonerezové provedení
Včetně 4  x GN ¼ - 150 mm 
Hygienický kryt z plexiskla
Kolečka průměr max 100 mm ( 2 x s brzdou ) 
Rozměr:  š x h x v , 720 x 600 x 1250 mm
</t>
  </si>
  <si>
    <t xml:space="preserve">Výdejní stůl s ohřevem s oddělenými lisovanými lázněmi
Kapacita 4 x GN 1/1 
Otevřený spodní prostor
Pevný přívod vody
Pevný přívod odpadu
Ovládací šachta vlevo
Napětí : 400 V
Příkon 4,1 kW
Rozměr: š x h x v , 1500 x 700 x 900 mm
</t>
  </si>
  <si>
    <t xml:space="preserve"> Výdejní stůl s ohřevem s oddělenými lisovanými lázněmi
Kapacita 4 x GN 1/1 
Otevřený spodní prostor
Pevný přívod vody
Pevný přívod odpadu
Ovládací šachta vlevo
Napětí : 400 V
Příkon 4,1 kW
Rozměr: š x h x v , 1500 x 700 x 900 mm
</t>
  </si>
  <si>
    <t xml:space="preserve">Pojízdný talířový zásobník dvoutubusový s ohřevem
Talířový zásobník se používá k přepravě a předehřívání talířů před výdejem
Celonerezové provedení
Zásobník disponuje topným tělesem a termostatem pro regulaci teploty až do 90°C
Kolečka průměr max . 100 mm ( 2 x s brzdou ) 
Kapacita 2 x 50 talířů
Průměr talíře: max 320 mm
Rozměr: š x h x v , 960 x 490 x 900 mm
</t>
  </si>
  <si>
    <t>960 x 490 x 900</t>
  </si>
  <si>
    <t xml:space="preserve">Pojízdný talířový zásobník dvoutubusový s ohřevem
Talířový zásobník se používá k přepravě a předehřívání talířů před výdejem
Celonerezové provedení
Zásobník disponuje topným tělesem a termostatem pro regulaci teploty až do 90°C
Kolečka průměr  max 100 mm ( 2 x s brzdou ) 
Kapacita 2 x 50 talířů
Průměr talíře: max 320 mm
Rozměr: š x h x v , 960 x 490 x 900 mm
</t>
  </si>
  <si>
    <t xml:space="preserve">Pracovní stůl skříňkový
Celonerezové provedení
Výšková stavitelnost o 30 mm
Tl. pracovní desky a polic 40mm
Světlost dolní police s podélnými výztuhami 105 mm
Zabudovaný zásobník na koše a misky, střed 450 mm od levé hrany stolu
Odkapnička pod termosy
Rozměr: š x h x v, 1500 x 700 x 900 mm
</t>
  </si>
  <si>
    <t xml:space="preserve">Thermos
Objem 20 litrů
Vyhřívaný
Napětí 230V
Příkon : 500 W
</t>
  </si>
  <si>
    <t xml:space="preserve">Pojezdová dráha trubková
Rozměr: d x h , 6400 x 350 mm
Počet konzolí: 8 
</t>
  </si>
  <si>
    <t xml:space="preserve">Třídící stůl
Celonerezové provedení
Rozměr: š x h x v, 1500 x 700 x 900  mm
</t>
  </si>
  <si>
    <t xml:space="preserve">Vstupní mycí stůl k myčce
Vysoký zadní lem
Celonerezové provedení 
Rozměr: 1400 x 735 x 900 mm
Rozměr dřezu : 500 x 400 x hloubka 300 mm
</t>
  </si>
  <si>
    <t xml:space="preserve">Sprcha předoplachová stolní
Model se směšovací nástěnnou baterií
Profi pákové ovládání pro studenou a teplo vodu
Přepínání do sprchy nebo ramínka
Max.průtok : 17 l/hod
Max. tlak :  5bar
</t>
  </si>
  <si>
    <t xml:space="preserve">Nástěnná police na koše
Celonerezové provedení
Rozměr: 1200 x 400 mm
Zkosené provedení
</t>
  </si>
  <si>
    <t xml:space="preserve">Odpadní nádoba
Celonerezové provedení
4  x kolečka
</t>
  </si>
  <si>
    <t xml:space="preserve"> Tunelová košová myčka
Nakládání zleva
Kapacita  140 košů / hod
Přední a postranní panely , filtry nádrží, mycí a oplachová ramena vyrobeny z nerez oceli AISI 304
Lisovaná mycí nádrž : objem min 100 l
Dvoupláš´tová konstrukce a velkoplošné vyvážené dveře
Zabudovaný tlakový boiler
Samovypouštěcí mycí čerpadlo
Automatická funkce: start/ stop
Jednoduchý elektronický ovládací panel
Mycí a oplachová zóna v jednom kompaktním modulu – 2 rychosti
Hodinová kapacita: 1.rychlost 2520 talířů/ 140 košů , 2. rychlost 1620 talířů ú 90 košů
Napětí : 400V
Maximální proudová zátěž: 42,2 A
Teplota mytí : 55 – 65 °C
Teplota oplachu : 80- 90 °C
Příkon:  max 26 kW
Přívod TV: ¾“
Přívod SV: ¾“
Rozměr:  š x h x v ,  minimálně 1100 x 880 x 1770 mm
</t>
  </si>
  <si>
    <t>1100 x 880 x 1770</t>
  </si>
  <si>
    <t xml:space="preserve">Podlahová vana – vpusť
Celonerezové provedení
Protizápachový uzávěr
Protiskluzový rošt
Rozměr: d x š  x v – 2000 x 500 x 150 mm
</t>
  </si>
  <si>
    <t>2000 x 500 x 150</t>
  </si>
  <si>
    <t xml:space="preserve"> Sušící zóna k tunelové myčce
Nakládání zleva 
Přední, postranní a horní panely vyrobeny z nerez oceli AISI304. 
Zajišťuje sušení nádobí díky využívání jak vnitřního vzduchu o vysoké teplotě (50°-60° C), tak i vnějšího vzduchu.
Pohon tunelu je zajištěn mechanickým spojením posuvného mechanismu s posuvem myčky
Šířka: max 600mm
Hloubka : min 880 mm
Výška : min. 1770 mm
</t>
  </si>
  <si>
    <t>600 x 880 x 1770</t>
  </si>
  <si>
    <t xml:space="preserve">Výstupní stůl k myčce válečkový
Konstrukce z nerez oceli AISI304. 
Vana se svažujícím se dnem směrem k odpadu.
Plastové dlouhé válečky.
Čtvercové 40x40mm výškově stavitelné nohy. 
Pro mycí koše 500x500mm. Vč. koncové desky.
Přímo napojitelné k tunelové myčce
Rozměr: 1200 x 620 x 910 mm
</t>
  </si>
  <si>
    <t xml:space="preserve"> Pojízdný talířový zásobník dvoutubusový s ohřevem
Talířový zásobník se používá k přepravě a předehřívání talířů před výdejem
Celonerezové provedení
Zásobník disponuje topným tělesem a termostatem pro regulaci teploty až do 90°C
Kolečka půměr max. 100 mm ( 2 x s brzdou ) 
Kapacita 2 x 50 talířů
Průměr talíře: max 320 mm
Rozměr: š x h x v , 960 x 490 x 900 mm
</t>
  </si>
  <si>
    <t xml:space="preserve">Pozn. </t>
  </si>
  <si>
    <t xml:space="preserve">Všechny rozměry se mohou lišit v toleranci plus minus 5 procent, ale musí byt dodrženo uspořádání zařízení podle projektu a </t>
  </si>
  <si>
    <t xml:space="preserve">musí být dodršeny celkové délky jednotlivých sestav. </t>
  </si>
  <si>
    <t>stávající - neoceňovat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</si>
</sst>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%"/>
    <numFmt numFmtId="165" formatCode="dd\.mm\.yyyy"/>
    <numFmt numFmtId="166" formatCode="#,##0.00000"/>
    <numFmt numFmtId="167" formatCode="#,##0.000"/>
    <numFmt numFmtId="168" formatCode="#,##0.00\ &quot;Kč&quot;"/>
    <numFmt numFmtId="169" formatCode="[$-10405]#,##0.00;\-#,##0.00"/>
    <numFmt numFmtId="170" formatCode="[$-10405]#,##0;\-#,##0"/>
    <numFmt numFmtId="171" formatCode="000\ 00"/>
  </numFmts>
  <fonts count="6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9.75"/>
      <color rgb="FF000000"/>
      <name val="Arial"/>
      <family val="2"/>
    </font>
    <font>
      <b/>
      <sz val="9.75"/>
      <color rgb="FF00008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/>
      <top style="thin"/>
      <bottom style="thin"/>
      <diagonal style="thin">
        <color indexed="8"/>
      </diagonal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</borders>
  <cellStyleXfs count="22">
    <xf numFmtId="0" fontId="4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</cellStyleXfs>
  <cellXfs count="4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0" fillId="0" borderId="0" xfId="0"/>
    <xf numFmtId="0" fontId="46" fillId="5" borderId="0" xfId="0" applyNumberFormat="1" applyFont="1" applyFill="1" applyBorder="1" applyAlignment="1">
      <alignment vertical="top" wrapText="1"/>
    </xf>
    <xf numFmtId="0" fontId="46" fillId="0" borderId="0" xfId="0" applyFont="1" applyFill="1" applyBorder="1"/>
    <xf numFmtId="0" fontId="46" fillId="5" borderId="1" xfId="0" applyNumberFormat="1" applyFont="1" applyFill="1" applyBorder="1" applyAlignment="1">
      <alignment vertical="top" wrapText="1"/>
    </xf>
    <xf numFmtId="0" fontId="46" fillId="5" borderId="2" xfId="0" applyNumberFormat="1" applyFont="1" applyFill="1" applyBorder="1" applyAlignment="1">
      <alignment vertical="top" wrapText="1"/>
    </xf>
    <xf numFmtId="0" fontId="46" fillId="5" borderId="31" xfId="0" applyNumberFormat="1" applyFont="1" applyFill="1" applyBorder="1" applyAlignment="1">
      <alignment vertical="top" wrapText="1"/>
    </xf>
    <xf numFmtId="0" fontId="46" fillId="6" borderId="0" xfId="0" applyNumberFormat="1" applyFont="1" applyFill="1" applyBorder="1" applyAlignment="1">
      <alignment vertical="top" wrapText="1"/>
    </xf>
    <xf numFmtId="0" fontId="46" fillId="5" borderId="3" xfId="0" applyNumberFormat="1" applyFont="1" applyFill="1" applyBorder="1" applyAlignment="1">
      <alignment vertical="top" wrapText="1"/>
    </xf>
    <xf numFmtId="0" fontId="46" fillId="5" borderId="32" xfId="0" applyNumberFormat="1" applyFont="1" applyFill="1" applyBorder="1" applyAlignment="1">
      <alignment vertical="top" wrapText="1"/>
    </xf>
    <xf numFmtId="0" fontId="46" fillId="5" borderId="8" xfId="0" applyNumberFormat="1" applyFont="1" applyFill="1" applyBorder="1" applyAlignment="1">
      <alignment vertical="top" wrapText="1"/>
    </xf>
    <xf numFmtId="0" fontId="46" fillId="5" borderId="9" xfId="0" applyNumberFormat="1" applyFont="1" applyFill="1" applyBorder="1" applyAlignment="1">
      <alignment vertical="top" wrapText="1"/>
    </xf>
    <xf numFmtId="0" fontId="46" fillId="5" borderId="33" xfId="0" applyNumberFormat="1" applyFont="1" applyFill="1" applyBorder="1" applyAlignment="1">
      <alignment vertical="top" wrapText="1"/>
    </xf>
    <xf numFmtId="0" fontId="53" fillId="0" borderId="9" xfId="0" applyNumberFormat="1" applyFont="1" applyFill="1" applyBorder="1" applyAlignment="1">
      <alignment horizontal="right" vertical="top" wrapText="1" readingOrder="1"/>
    </xf>
    <xf numFmtId="0" fontId="46" fillId="0" borderId="9" xfId="0" applyNumberFormat="1" applyFont="1" applyFill="1" applyBorder="1" applyAlignment="1">
      <alignment vertical="top" wrapText="1"/>
    </xf>
    <xf numFmtId="168" fontId="53" fillId="0" borderId="9" xfId="0" applyNumberFormat="1" applyFont="1" applyFill="1" applyBorder="1" applyAlignment="1">
      <alignment horizontal="right" vertical="top" wrapText="1" readingOrder="1"/>
    </xf>
    <xf numFmtId="168" fontId="53" fillId="0" borderId="0" xfId="0" applyNumberFormat="1" applyFont="1" applyFill="1" applyBorder="1" applyAlignment="1">
      <alignment horizontal="right" vertical="top" wrapText="1" readingOrder="1"/>
    </xf>
    <xf numFmtId="49" fontId="0" fillId="0" borderId="0" xfId="0" applyNumberFormat="1"/>
    <xf numFmtId="0" fontId="55" fillId="0" borderId="0" xfId="0" applyFont="1"/>
    <xf numFmtId="0" fontId="56" fillId="0" borderId="0" xfId="0" applyFont="1"/>
    <xf numFmtId="0" fontId="57" fillId="0" borderId="0" xfId="0" applyFont="1"/>
    <xf numFmtId="49" fontId="57" fillId="0" borderId="0" xfId="0" applyNumberFormat="1" applyFont="1"/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horizontal="center"/>
    </xf>
    <xf numFmtId="0" fontId="58" fillId="0" borderId="0" xfId="0" applyFont="1"/>
    <xf numFmtId="49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 vertical="top"/>
    </xf>
    <xf numFmtId="0" fontId="59" fillId="0" borderId="0" xfId="0" applyFont="1"/>
    <xf numFmtId="49" fontId="57" fillId="0" borderId="0" xfId="0" applyNumberFormat="1" applyFont="1" applyAlignment="1">
      <alignment horizontal="center" vertical="top"/>
    </xf>
    <xf numFmtId="0" fontId="57" fillId="0" borderId="0" xfId="0" applyFont="1" applyAlignment="1">
      <alignment vertical="top" wrapText="1"/>
    </xf>
    <xf numFmtId="3" fontId="57" fillId="0" borderId="0" xfId="0" applyNumberFormat="1" applyFont="1" applyAlignment="1">
      <alignment horizontal="right" vertical="top"/>
    </xf>
    <xf numFmtId="0" fontId="57" fillId="0" borderId="0" xfId="0" applyFont="1" applyAlignment="1">
      <alignment vertical="top"/>
    </xf>
    <xf numFmtId="0" fontId="57" fillId="0" borderId="0" xfId="0" applyFont="1" applyAlignment="1">
      <alignment horizontal="left" vertical="top" wrapText="1"/>
    </xf>
    <xf numFmtId="49" fontId="57" fillId="0" borderId="0" xfId="0" applyNumberFormat="1" applyFont="1" applyAlignment="1">
      <alignment vertical="top" wrapText="1"/>
    </xf>
    <xf numFmtId="49" fontId="57" fillId="0" borderId="0" xfId="0" applyNumberFormat="1" applyFont="1" applyAlignment="1">
      <alignment vertical="top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3" fontId="0" fillId="0" borderId="0" xfId="0" applyNumberFormat="1"/>
    <xf numFmtId="3" fontId="57" fillId="0" borderId="0" xfId="0" applyNumberFormat="1" applyFont="1"/>
    <xf numFmtId="3" fontId="0" fillId="0" borderId="0" xfId="0" applyNumberFormat="1" applyAlignment="1">
      <alignment horizontal="right"/>
    </xf>
    <xf numFmtId="171" fontId="0" fillId="0" borderId="0" xfId="0" applyNumberFormat="1" applyAlignment="1" applyProtection="1">
      <alignment horizontal="left" wrapText="1" readingOrder="1"/>
      <protection locked="0"/>
    </xf>
    <xf numFmtId="171" fontId="0" fillId="0" borderId="0" xfId="0" applyNumberFormat="1" applyAlignment="1">
      <alignment horizontal="left"/>
    </xf>
    <xf numFmtId="171" fontId="0" fillId="0" borderId="0" xfId="0" applyNumberFormat="1" applyAlignment="1">
      <alignment wrapText="1"/>
    </xf>
    <xf numFmtId="3" fontId="58" fillId="0" borderId="0" xfId="0" applyNumberFormat="1" applyFont="1" applyAlignment="1">
      <alignment horizontal="right" vertical="top"/>
    </xf>
    <xf numFmtId="171" fontId="57" fillId="0" borderId="0" xfId="0" applyNumberFormat="1" applyFont="1" applyAlignment="1" applyProtection="1">
      <alignment horizontal="left" vertical="top" wrapText="1" readingOrder="1"/>
      <protection locked="0"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59" fillId="7" borderId="34" xfId="21" applyFont="1" applyFill="1" applyBorder="1" applyAlignment="1">
      <alignment horizontal="center"/>
      <protection/>
    </xf>
    <xf numFmtId="168" fontId="0" fillId="7" borderId="35" xfId="21" applyNumberFormat="1" applyFill="1" applyBorder="1">
      <alignment/>
      <protection/>
    </xf>
    <xf numFmtId="0" fontId="63" fillId="0" borderId="0" xfId="21" applyFont="1">
      <alignment/>
      <protection/>
    </xf>
    <xf numFmtId="0" fontId="59" fillId="8" borderId="36" xfId="21" applyFont="1" applyFill="1" applyBorder="1">
      <alignment/>
      <protection/>
    </xf>
    <xf numFmtId="168" fontId="59" fillId="8" borderId="36" xfId="21" applyNumberFormat="1" applyFont="1" applyFill="1" applyBorder="1">
      <alignment/>
      <protection/>
    </xf>
    <xf numFmtId="0" fontId="0" fillId="0" borderId="0" xfId="21" applyAlignment="1">
      <alignment wrapText="1"/>
      <protection/>
    </xf>
    <xf numFmtId="0" fontId="0" fillId="0" borderId="0" xfId="0"/>
    <xf numFmtId="0" fontId="0" fillId="0" borderId="0" xfId="0" applyAlignment="1">
      <alignment wrapText="1"/>
    </xf>
    <xf numFmtId="0" fontId="60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0" fillId="9" borderId="37" xfId="0" applyFont="1" applyFill="1" applyBorder="1"/>
    <xf numFmtId="0" fontId="0" fillId="10" borderId="37" xfId="0" applyFont="1" applyFill="1" applyBorder="1"/>
    <xf numFmtId="0" fontId="0" fillId="10" borderId="37" xfId="0" applyFill="1" applyBorder="1" applyAlignment="1">
      <alignment wrapText="1"/>
    </xf>
    <xf numFmtId="0" fontId="0" fillId="11" borderId="37" xfId="0" applyFill="1" applyBorder="1" applyAlignment="1">
      <alignment wrapText="1"/>
    </xf>
    <xf numFmtId="0" fontId="0" fillId="12" borderId="37" xfId="0" applyFill="1" applyBorder="1" applyAlignment="1">
      <alignment wrapText="1"/>
    </xf>
    <xf numFmtId="0" fontId="0" fillId="13" borderId="37" xfId="0" applyFont="1" applyFill="1" applyBorder="1"/>
    <xf numFmtId="0" fontId="0" fillId="14" borderId="37" xfId="0" applyFont="1" applyFill="1" applyBorder="1"/>
    <xf numFmtId="0" fontId="0" fillId="15" borderId="37" xfId="0" applyFont="1" applyFill="1" applyBorder="1"/>
    <xf numFmtId="0" fontId="0" fillId="9" borderId="37" xfId="0" applyFill="1" applyBorder="1"/>
    <xf numFmtId="0" fontId="1" fillId="16" borderId="37" xfId="0" applyFont="1" applyFill="1" applyBorder="1" applyAlignment="1">
      <alignment vertical="center" wrapText="1"/>
    </xf>
    <xf numFmtId="0" fontId="0" fillId="10" borderId="37" xfId="0" applyFill="1" applyBorder="1"/>
    <xf numFmtId="0" fontId="0" fillId="11" borderId="37" xfId="0" applyFont="1" applyFill="1" applyBorder="1"/>
    <xf numFmtId="0" fontId="0" fillId="12" borderId="37" xfId="0" applyFill="1" applyBorder="1"/>
    <xf numFmtId="0" fontId="0" fillId="13" borderId="37" xfId="0" applyFill="1" applyBorder="1"/>
    <xf numFmtId="0" fontId="0" fillId="14" borderId="37" xfId="0" applyFill="1" applyBorder="1"/>
    <xf numFmtId="0" fontId="0" fillId="15" borderId="37" xfId="0" applyFill="1" applyBorder="1"/>
    <xf numFmtId="0" fontId="0" fillId="16" borderId="37" xfId="0" applyFill="1" applyBorder="1" applyAlignment="1">
      <alignment vertical="center" wrapText="1"/>
    </xf>
    <xf numFmtId="0" fontId="0" fillId="16" borderId="37" xfId="0" applyFill="1" applyBorder="1"/>
    <xf numFmtId="0" fontId="0" fillId="10" borderId="37" xfId="0" applyFill="1" applyBorder="1" applyAlignment="1">
      <alignment vertical="center" wrapText="1"/>
    </xf>
    <xf numFmtId="0" fontId="0" fillId="10" borderId="37" xfId="0" applyFill="1" applyBorder="1" applyAlignment="1">
      <alignment vertical="center"/>
    </xf>
    <xf numFmtId="0" fontId="0" fillId="12" borderId="37" xfId="0" applyFont="1" applyFill="1" applyBorder="1"/>
    <xf numFmtId="168" fontId="0" fillId="7" borderId="38" xfId="21" applyNumberFormat="1" applyFill="1" applyBorder="1">
      <alignment/>
      <protection/>
    </xf>
    <xf numFmtId="0" fontId="0" fillId="10" borderId="37" xfId="0" applyFont="1" applyFill="1" applyBorder="1" applyAlignment="1">
      <alignment vertical="center" wrapText="1"/>
    </xf>
    <xf numFmtId="0" fontId="0" fillId="10" borderId="37" xfId="0" applyFont="1" applyFill="1" applyBorder="1" applyAlignment="1">
      <alignment wrapText="1"/>
    </xf>
    <xf numFmtId="0" fontId="0" fillId="16" borderId="37" xfId="0" applyFont="1" applyFill="1" applyBorder="1"/>
    <xf numFmtId="0" fontId="1" fillId="10" borderId="37" xfId="0" applyFont="1" applyFill="1" applyBorder="1" applyAlignment="1">
      <alignment vertical="center" wrapText="1"/>
    </xf>
    <xf numFmtId="0" fontId="0" fillId="17" borderId="37" xfId="0" applyFill="1" applyBorder="1" applyAlignment="1">
      <alignment wrapText="1"/>
    </xf>
    <xf numFmtId="0" fontId="0" fillId="17" borderId="37" xfId="0" applyFont="1" applyFill="1" applyBorder="1"/>
    <xf numFmtId="0" fontId="1" fillId="17" borderId="37" xfId="0" applyFont="1" applyFill="1" applyBorder="1" applyAlignment="1">
      <alignment vertical="center" wrapText="1"/>
    </xf>
    <xf numFmtId="0" fontId="0" fillId="18" borderId="37" xfId="0" applyFill="1" applyBorder="1"/>
    <xf numFmtId="0" fontId="0" fillId="17" borderId="37" xfId="0" applyFill="1" applyBorder="1"/>
    <xf numFmtId="0" fontId="0" fillId="17" borderId="37" xfId="0" applyFill="1" applyBorder="1" applyAlignment="1">
      <alignment vertical="center" wrapText="1"/>
    </xf>
    <xf numFmtId="0" fontId="0" fillId="15" borderId="39" xfId="0" applyFont="1" applyFill="1" applyBorder="1"/>
    <xf numFmtId="0" fontId="0" fillId="17" borderId="37" xfId="0" applyFont="1" applyFill="1" applyBorder="1" applyAlignment="1">
      <alignment wrapText="1"/>
    </xf>
    <xf numFmtId="0" fontId="0" fillId="19" borderId="36" xfId="0" applyFill="1" applyBorder="1"/>
    <xf numFmtId="0" fontId="0" fillId="14" borderId="36" xfId="0" applyFill="1" applyBorder="1"/>
    <xf numFmtId="0" fontId="0" fillId="15" borderId="40" xfId="0" applyFont="1" applyFill="1" applyBorder="1"/>
    <xf numFmtId="0" fontId="0" fillId="19" borderId="36" xfId="0" applyFont="1" applyFill="1" applyBorder="1"/>
    <xf numFmtId="0" fontId="0" fillId="20" borderId="37" xfId="0" applyFont="1" applyFill="1" applyBorder="1"/>
    <xf numFmtId="0" fontId="0" fillId="20" borderId="37" xfId="0" applyFill="1" applyBorder="1" applyAlignment="1">
      <alignment vertical="center" wrapText="1"/>
    </xf>
    <xf numFmtId="0" fontId="0" fillId="0" borderId="39" xfId="0" applyFont="1" applyBorder="1"/>
    <xf numFmtId="0" fontId="0" fillId="0" borderId="41" xfId="0" applyFont="1" applyBorder="1"/>
    <xf numFmtId="0" fontId="0" fillId="0" borderId="41" xfId="0" applyBorder="1"/>
    <xf numFmtId="0" fontId="0" fillId="0" borderId="42" xfId="0" applyFont="1" applyBorder="1"/>
    <xf numFmtId="168" fontId="0" fillId="0" borderId="0" xfId="0" applyNumberFormat="1"/>
    <xf numFmtId="0" fontId="63" fillId="0" borderId="0" xfId="0" applyFont="1"/>
    <xf numFmtId="0" fontId="0" fillId="0" borderId="0" xfId="0" applyFont="1"/>
    <xf numFmtId="0" fontId="26" fillId="0" borderId="0" xfId="0" applyFont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1" fillId="4" borderId="7" xfId="0" applyFont="1" applyFill="1" applyBorder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3" fillId="21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7" fillId="5" borderId="0" xfId="0" applyNumberFormat="1" applyFont="1" applyFill="1" applyBorder="1" applyAlignment="1">
      <alignment horizontal="right" vertical="top" wrapText="1" readingOrder="1"/>
    </xf>
    <xf numFmtId="0" fontId="46" fillId="5" borderId="0" xfId="0" applyNumberFormat="1" applyFont="1" applyFill="1" applyBorder="1" applyAlignment="1">
      <alignment vertical="top" wrapText="1"/>
    </xf>
    <xf numFmtId="0" fontId="48" fillId="5" borderId="0" xfId="0" applyNumberFormat="1" applyFont="1" applyFill="1" applyBorder="1" applyAlignment="1">
      <alignment vertical="top" wrapText="1" readingOrder="1"/>
    </xf>
    <xf numFmtId="0" fontId="49" fillId="0" borderId="0" xfId="0" applyNumberFormat="1" applyFont="1" applyFill="1" applyBorder="1" applyAlignment="1">
      <alignment horizontal="center" vertical="top" wrapText="1" readingOrder="1"/>
    </xf>
    <xf numFmtId="0" fontId="46" fillId="0" borderId="0" xfId="0" applyFont="1" applyFill="1" applyBorder="1"/>
    <xf numFmtId="0" fontId="50" fillId="0" borderId="43" xfId="0" applyNumberFormat="1" applyFont="1" applyFill="1" applyBorder="1" applyAlignment="1">
      <alignment horizontal="right" vertical="top" wrapText="1" readingOrder="1"/>
    </xf>
    <xf numFmtId="0" fontId="46" fillId="0" borderId="43" xfId="0" applyNumberFormat="1" applyFont="1" applyFill="1" applyBorder="1" applyAlignment="1">
      <alignment vertical="top" wrapText="1"/>
    </xf>
    <xf numFmtId="0" fontId="50" fillId="0" borderId="43" xfId="0" applyNumberFormat="1" applyFont="1" applyFill="1" applyBorder="1" applyAlignment="1">
      <alignment vertical="top" wrapText="1" readingOrder="1"/>
    </xf>
    <xf numFmtId="0" fontId="51" fillId="0" borderId="0" xfId="0" applyNumberFormat="1" applyFont="1" applyFill="1" applyBorder="1" applyAlignment="1">
      <alignment horizontal="right" vertical="top" wrapText="1" readingOrder="1"/>
    </xf>
    <xf numFmtId="0" fontId="51" fillId="0" borderId="0" xfId="0" applyNumberFormat="1" applyFont="1" applyFill="1" applyBorder="1" applyAlignment="1">
      <alignment vertical="top" wrapText="1" readingOrder="1"/>
    </xf>
    <xf numFmtId="4" fontId="51" fillId="0" borderId="0" xfId="0" applyNumberFormat="1" applyFont="1" applyFill="1" applyBorder="1" applyAlignment="1">
      <alignment horizontal="right" vertical="top" wrapText="1" readingOrder="1"/>
    </xf>
    <xf numFmtId="4" fontId="46" fillId="0" borderId="0" xfId="0" applyNumberFormat="1" applyFont="1" applyFill="1" applyBorder="1"/>
    <xf numFmtId="0" fontId="50" fillId="0" borderId="0" xfId="0" applyNumberFormat="1" applyFont="1" applyFill="1" applyBorder="1" applyAlignment="1">
      <alignment horizontal="left" vertical="top" wrapText="1" readingOrder="1"/>
    </xf>
    <xf numFmtId="0" fontId="50" fillId="0" borderId="0" xfId="0" applyNumberFormat="1" applyFont="1" applyFill="1" applyBorder="1" applyAlignment="1">
      <alignment vertical="top" wrapText="1" readingOrder="1"/>
    </xf>
    <xf numFmtId="0" fontId="50" fillId="0" borderId="0" xfId="0" applyNumberFormat="1" applyFont="1" applyFill="1" applyBorder="1" applyAlignment="1">
      <alignment horizontal="right" vertical="top" wrapText="1" readingOrder="1"/>
    </xf>
    <xf numFmtId="4" fontId="50" fillId="0" borderId="0" xfId="0" applyNumberFormat="1" applyFont="1" applyFill="1" applyBorder="1" applyAlignment="1">
      <alignment horizontal="right" vertical="top" wrapText="1" readingOrder="1"/>
    </xf>
    <xf numFmtId="0" fontId="51" fillId="0" borderId="0" xfId="0" applyNumberFormat="1" applyFont="1" applyFill="1" applyBorder="1" applyAlignment="1">
      <alignment horizontal="left" vertical="top" wrapText="1" readingOrder="1"/>
    </xf>
    <xf numFmtId="0" fontId="52" fillId="0" borderId="9" xfId="0" applyNumberFormat="1" applyFont="1" applyFill="1" applyBorder="1" applyAlignment="1">
      <alignment vertical="top" wrapText="1" readingOrder="1"/>
    </xf>
    <xf numFmtId="0" fontId="46" fillId="0" borderId="9" xfId="0" applyNumberFormat="1" applyFont="1" applyFill="1" applyBorder="1" applyAlignment="1">
      <alignment vertical="top" wrapText="1"/>
    </xf>
    <xf numFmtId="0" fontId="53" fillId="0" borderId="9" xfId="0" applyNumberFormat="1" applyFont="1" applyFill="1" applyBorder="1" applyAlignment="1">
      <alignment horizontal="right" vertical="top" wrapText="1" readingOrder="1"/>
    </xf>
    <xf numFmtId="168" fontId="53" fillId="0" borderId="9" xfId="0" applyNumberFormat="1" applyFont="1" applyFill="1" applyBorder="1" applyAlignment="1">
      <alignment horizontal="right" vertical="top" wrapText="1" readingOrder="1"/>
    </xf>
    <xf numFmtId="168" fontId="46" fillId="0" borderId="9" xfId="0" applyNumberFormat="1" applyFont="1" applyFill="1" applyBorder="1" applyAlignment="1">
      <alignment vertical="top" wrapText="1"/>
    </xf>
    <xf numFmtId="0" fontId="53" fillId="0" borderId="0" xfId="0" applyNumberFormat="1" applyFont="1" applyFill="1" applyBorder="1" applyAlignment="1">
      <alignment horizontal="right" vertical="top" wrapText="1" readingOrder="1"/>
    </xf>
    <xf numFmtId="168" fontId="53" fillId="0" borderId="0" xfId="0" applyNumberFormat="1" applyFont="1" applyFill="1" applyBorder="1" applyAlignment="1">
      <alignment horizontal="right" vertical="top" wrapText="1" readingOrder="1"/>
    </xf>
    <xf numFmtId="168" fontId="46" fillId="0" borderId="0" xfId="0" applyNumberFormat="1" applyFont="1" applyFill="1" applyBorder="1"/>
    <xf numFmtId="0" fontId="50" fillId="0" borderId="43" xfId="0" applyNumberFormat="1" applyFont="1" applyFill="1" applyBorder="1" applyAlignment="1">
      <alignment horizontal="left" vertical="center" wrapText="1" readingOrder="1"/>
    </xf>
    <xf numFmtId="0" fontId="50" fillId="0" borderId="43" xfId="0" applyNumberFormat="1" applyFont="1" applyFill="1" applyBorder="1" applyAlignment="1">
      <alignment vertical="center" wrapText="1" readingOrder="1"/>
    </xf>
    <xf numFmtId="4" fontId="50" fillId="0" borderId="43" xfId="0" applyNumberFormat="1" applyFont="1" applyFill="1" applyBorder="1" applyAlignment="1">
      <alignment horizontal="right" vertical="center" wrapText="1" readingOrder="1"/>
    </xf>
    <xf numFmtId="4" fontId="46" fillId="0" borderId="43" xfId="0" applyNumberFormat="1" applyFont="1" applyFill="1" applyBorder="1" applyAlignment="1">
      <alignment vertical="top" wrapText="1"/>
    </xf>
    <xf numFmtId="0" fontId="54" fillId="0" borderId="0" xfId="0" applyNumberFormat="1" applyFont="1" applyFill="1" applyBorder="1" applyAlignment="1">
      <alignment horizontal="left" vertical="top" wrapText="1" readingOrder="1"/>
    </xf>
    <xf numFmtId="0" fontId="50" fillId="0" borderId="44" xfId="0" applyNumberFormat="1" applyFont="1" applyFill="1" applyBorder="1" applyAlignment="1">
      <alignment horizontal="right" vertical="top" wrapText="1" readingOrder="1"/>
    </xf>
    <xf numFmtId="0" fontId="46" fillId="0" borderId="44" xfId="0" applyNumberFormat="1" applyFont="1" applyFill="1" applyBorder="1" applyAlignment="1">
      <alignment vertical="top" wrapText="1"/>
    </xf>
    <xf numFmtId="0" fontId="50" fillId="0" borderId="44" xfId="0" applyNumberFormat="1" applyFont="1" applyFill="1" applyBorder="1" applyAlignment="1">
      <alignment vertical="top" wrapText="1" readingOrder="1"/>
    </xf>
    <xf numFmtId="169" fontId="51" fillId="0" borderId="0" xfId="0" applyNumberFormat="1" applyFont="1" applyFill="1" applyBorder="1" applyAlignment="1">
      <alignment horizontal="right" vertical="top" wrapText="1" readingOrder="1"/>
    </xf>
    <xf numFmtId="0" fontId="51" fillId="0" borderId="0" xfId="0" applyNumberFormat="1" applyFont="1" applyFill="1" applyBorder="1" applyAlignment="1">
      <alignment vertical="top" wrapText="1" readingOrder="1"/>
    </xf>
    <xf numFmtId="168" fontId="50" fillId="0" borderId="44" xfId="0" applyNumberFormat="1" applyFont="1" applyFill="1" applyBorder="1" applyAlignment="1">
      <alignment horizontal="right" vertical="center" wrapText="1" readingOrder="1"/>
    </xf>
    <xf numFmtId="168" fontId="46" fillId="0" borderId="44" xfId="0" applyNumberFormat="1" applyFont="1" applyFill="1" applyBorder="1" applyAlignment="1">
      <alignment vertical="top" wrapText="1"/>
    </xf>
    <xf numFmtId="168" fontId="51" fillId="0" borderId="0" xfId="0" applyNumberFormat="1" applyFont="1" applyFill="1" applyBorder="1" applyAlignment="1">
      <alignment horizontal="right" vertical="top" wrapText="1" readingOrder="1"/>
    </xf>
    <xf numFmtId="0" fontId="50" fillId="0" borderId="44" xfId="0" applyNumberFormat="1" applyFont="1" applyFill="1" applyBorder="1" applyAlignment="1">
      <alignment horizontal="right" vertical="center" wrapText="1" readingOrder="1"/>
    </xf>
    <xf numFmtId="0" fontId="50" fillId="0" borderId="44" xfId="0" applyNumberFormat="1" applyFont="1" applyFill="1" applyBorder="1" applyAlignment="1">
      <alignment vertical="center" wrapText="1" readingOrder="1"/>
    </xf>
    <xf numFmtId="170" fontId="51" fillId="0" borderId="0" xfId="0" applyNumberFormat="1" applyFont="1" applyFill="1" applyBorder="1" applyAlignment="1">
      <alignment horizontal="right" vertical="top" wrapText="1" readingOrder="1"/>
    </xf>
    <xf numFmtId="171" fontId="57" fillId="0" borderId="0" xfId="0" applyNumberFormat="1" applyFont="1" applyAlignment="1" applyProtection="1">
      <alignment horizontal="left" wrapText="1" readingOrder="1"/>
      <protection locked="0"/>
    </xf>
    <xf numFmtId="171" fontId="57" fillId="0" borderId="0" xfId="0" applyNumberFormat="1" applyFont="1" applyAlignment="1">
      <alignment horizontal="left"/>
    </xf>
    <xf numFmtId="171" fontId="57" fillId="0" borderId="0" xfId="0" applyNumberFormat="1" applyFont="1" applyAlignment="1">
      <alignment wrapText="1"/>
    </xf>
    <xf numFmtId="0" fontId="60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39" fillId="0" borderId="0" xfId="0" applyNumberFormat="1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29" xfId="0" applyFont="1" applyBorder="1" applyAlignment="1">
      <alignment horizontal="left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top"/>
    </xf>
    <xf numFmtId="168" fontId="0" fillId="7" borderId="35" xfId="21" applyNumberFormat="1" applyFont="1" applyFill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9525</xdr:rowOff>
    </xdr:from>
    <xdr:to>
      <xdr:col>1</xdr:col>
      <xdr:colOff>1933575</xdr:colOff>
      <xdr:row>8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7700" y="161925"/>
          <a:ext cx="184785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85725</xdr:colOff>
      <xdr:row>1</xdr:row>
      <xdr:rowOff>9525</xdr:rowOff>
    </xdr:from>
    <xdr:to>
      <xdr:col>1</xdr:col>
      <xdr:colOff>1933575</xdr:colOff>
      <xdr:row>8</xdr:row>
      <xdr:rowOff>28575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7700" y="161925"/>
          <a:ext cx="1847850" cy="1085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workbookViewId="0" topLeftCell="A61">
      <selection activeCell="AF91" sqref="AF9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" customHeight="1">
      <c r="AR2" s="396" t="s">
        <v>6</v>
      </c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S2" s="16" t="s">
        <v>7</v>
      </c>
      <c r="BT2" s="16" t="s">
        <v>8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9</v>
      </c>
      <c r="BT3" s="16" t="s">
        <v>10</v>
      </c>
    </row>
    <row r="4" spans="2:71" ht="24.9" customHeight="1">
      <c r="B4" s="19"/>
      <c r="D4" s="20" t="s">
        <v>11</v>
      </c>
      <c r="AR4" s="19"/>
      <c r="AS4" s="21" t="s">
        <v>12</v>
      </c>
      <c r="BE4" s="22" t="s">
        <v>13</v>
      </c>
      <c r="BS4" s="16" t="s">
        <v>14</v>
      </c>
    </row>
    <row r="5" spans="2:71" ht="12" customHeight="1">
      <c r="B5" s="19"/>
      <c r="D5" s="23" t="s">
        <v>15</v>
      </c>
      <c r="K5" s="398" t="s">
        <v>16</v>
      </c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R5" s="19"/>
      <c r="BE5" s="403" t="s">
        <v>17</v>
      </c>
      <c r="BS5" s="16" t="s">
        <v>7</v>
      </c>
    </row>
    <row r="6" spans="2:71" ht="36.9" customHeight="1">
      <c r="B6" s="19"/>
      <c r="D6" s="25" t="s">
        <v>18</v>
      </c>
      <c r="K6" s="399" t="s">
        <v>19</v>
      </c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R6" s="19"/>
      <c r="BE6" s="404"/>
      <c r="BS6" s="16" t="s">
        <v>7</v>
      </c>
    </row>
    <row r="7" spans="2:71" ht="12" customHeight="1">
      <c r="B7" s="19"/>
      <c r="D7" s="26" t="s">
        <v>20</v>
      </c>
      <c r="K7" s="24" t="s">
        <v>3</v>
      </c>
      <c r="AK7" s="26" t="s">
        <v>21</v>
      </c>
      <c r="AN7" s="24" t="s">
        <v>3</v>
      </c>
      <c r="AR7" s="19"/>
      <c r="BE7" s="404"/>
      <c r="BS7" s="16" t="s">
        <v>7</v>
      </c>
    </row>
    <row r="8" spans="2:71" ht="12" customHeight="1">
      <c r="B8" s="19"/>
      <c r="D8" s="26" t="s">
        <v>22</v>
      </c>
      <c r="K8" s="24" t="s">
        <v>23</v>
      </c>
      <c r="AK8" s="26" t="s">
        <v>24</v>
      </c>
      <c r="AN8" s="27" t="s">
        <v>25</v>
      </c>
      <c r="AR8" s="19"/>
      <c r="BE8" s="404"/>
      <c r="BS8" s="16" t="s">
        <v>7</v>
      </c>
    </row>
    <row r="9" spans="2:71" ht="14.4" customHeight="1">
      <c r="B9" s="19"/>
      <c r="AR9" s="19"/>
      <c r="BE9" s="404"/>
      <c r="BS9" s="16" t="s">
        <v>7</v>
      </c>
    </row>
    <row r="10" spans="2:71" ht="12" customHeight="1">
      <c r="B10" s="19"/>
      <c r="D10" s="26" t="s">
        <v>26</v>
      </c>
      <c r="AK10" s="26" t="s">
        <v>27</v>
      </c>
      <c r="AN10" s="24" t="s">
        <v>3</v>
      </c>
      <c r="AR10" s="19"/>
      <c r="BE10" s="404"/>
      <c r="BS10" s="16" t="s">
        <v>7</v>
      </c>
    </row>
    <row r="11" spans="2:71" ht="18.45" customHeight="1">
      <c r="B11" s="19"/>
      <c r="E11" s="24" t="s">
        <v>28</v>
      </c>
      <c r="AK11" s="26" t="s">
        <v>29</v>
      </c>
      <c r="AN11" s="24" t="s">
        <v>3</v>
      </c>
      <c r="AR11" s="19"/>
      <c r="BE11" s="404"/>
      <c r="BS11" s="16" t="s">
        <v>7</v>
      </c>
    </row>
    <row r="12" spans="2:71" ht="6.9" customHeight="1">
      <c r="B12" s="19"/>
      <c r="AR12" s="19"/>
      <c r="BE12" s="404"/>
      <c r="BS12" s="16" t="s">
        <v>7</v>
      </c>
    </row>
    <row r="13" spans="2:71" ht="12" customHeight="1">
      <c r="B13" s="19"/>
      <c r="D13" s="26" t="s">
        <v>30</v>
      </c>
      <c r="AK13" s="26" t="s">
        <v>27</v>
      </c>
      <c r="AN13" s="28" t="s">
        <v>31</v>
      </c>
      <c r="AR13" s="19"/>
      <c r="BE13" s="404"/>
      <c r="BS13" s="16" t="s">
        <v>7</v>
      </c>
    </row>
    <row r="14" spans="2:71" ht="13.2">
      <c r="B14" s="19"/>
      <c r="E14" s="400" t="s">
        <v>31</v>
      </c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26" t="s">
        <v>29</v>
      </c>
      <c r="AN14" s="28" t="s">
        <v>31</v>
      </c>
      <c r="AR14" s="19"/>
      <c r="BE14" s="404"/>
      <c r="BS14" s="16" t="s">
        <v>7</v>
      </c>
    </row>
    <row r="15" spans="2:71" ht="6.9" customHeight="1">
      <c r="B15" s="19"/>
      <c r="AR15" s="19"/>
      <c r="BE15" s="404"/>
      <c r="BS15" s="16" t="s">
        <v>4</v>
      </c>
    </row>
    <row r="16" spans="2:71" ht="12" customHeight="1">
      <c r="B16" s="19"/>
      <c r="D16" s="26" t="s">
        <v>32</v>
      </c>
      <c r="AK16" s="26" t="s">
        <v>27</v>
      </c>
      <c r="AN16" s="24" t="s">
        <v>3</v>
      </c>
      <c r="AR16" s="19"/>
      <c r="BE16" s="404"/>
      <c r="BS16" s="16" t="s">
        <v>4</v>
      </c>
    </row>
    <row r="17" spans="2:71" ht="18.45" customHeight="1">
      <c r="B17" s="19"/>
      <c r="E17" s="24" t="s">
        <v>33</v>
      </c>
      <c r="AK17" s="26" t="s">
        <v>29</v>
      </c>
      <c r="AN17" s="24" t="s">
        <v>3</v>
      </c>
      <c r="AR17" s="19"/>
      <c r="BE17" s="404"/>
      <c r="BS17" s="16" t="s">
        <v>34</v>
      </c>
    </row>
    <row r="18" spans="2:71" ht="6.9" customHeight="1">
      <c r="B18" s="19"/>
      <c r="AR18" s="19"/>
      <c r="BE18" s="404"/>
      <c r="BS18" s="16" t="s">
        <v>9</v>
      </c>
    </row>
    <row r="19" spans="2:71" ht="12" customHeight="1">
      <c r="B19" s="19"/>
      <c r="D19" s="26" t="s">
        <v>35</v>
      </c>
      <c r="AK19" s="26" t="s">
        <v>27</v>
      </c>
      <c r="AN19" s="24" t="s">
        <v>3</v>
      </c>
      <c r="AR19" s="19"/>
      <c r="BE19" s="404"/>
      <c r="BS19" s="16" t="s">
        <v>9</v>
      </c>
    </row>
    <row r="20" spans="2:71" ht="18.45" customHeight="1">
      <c r="B20" s="19"/>
      <c r="E20" s="24" t="s">
        <v>36</v>
      </c>
      <c r="AK20" s="26" t="s">
        <v>29</v>
      </c>
      <c r="AN20" s="24" t="s">
        <v>3</v>
      </c>
      <c r="AR20" s="19"/>
      <c r="BE20" s="404"/>
      <c r="BS20" s="16" t="s">
        <v>4</v>
      </c>
    </row>
    <row r="21" spans="2:57" ht="6.9" customHeight="1">
      <c r="B21" s="19"/>
      <c r="AR21" s="19"/>
      <c r="BE21" s="404"/>
    </row>
    <row r="22" spans="2:57" ht="12" customHeight="1">
      <c r="B22" s="19"/>
      <c r="D22" s="26" t="s">
        <v>37</v>
      </c>
      <c r="AR22" s="19"/>
      <c r="BE22" s="404"/>
    </row>
    <row r="23" spans="2:57" ht="51" customHeight="1">
      <c r="B23" s="19"/>
      <c r="E23" s="402" t="s">
        <v>38</v>
      </c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R23" s="19"/>
      <c r="BE23" s="404"/>
    </row>
    <row r="24" spans="2:57" ht="6.9" customHeight="1">
      <c r="B24" s="19"/>
      <c r="AR24" s="19"/>
      <c r="BE24" s="404"/>
    </row>
    <row r="25" spans="2:57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404"/>
    </row>
    <row r="26" spans="2:57" s="1" customFormat="1" ht="25.95" customHeight="1">
      <c r="B26" s="31"/>
      <c r="D26" s="32" t="s">
        <v>39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406">
        <f>ROUND(AG54,0)</f>
        <v>0</v>
      </c>
      <c r="AL26" s="407"/>
      <c r="AM26" s="407"/>
      <c r="AN26" s="407"/>
      <c r="AO26" s="407"/>
      <c r="AR26" s="31"/>
      <c r="BE26" s="404"/>
    </row>
    <row r="27" spans="2:57" s="1" customFormat="1" ht="6.9" customHeight="1">
      <c r="B27" s="31"/>
      <c r="AR27" s="31"/>
      <c r="BE27" s="404"/>
    </row>
    <row r="28" spans="2:57" s="1" customFormat="1" ht="13.2">
      <c r="B28" s="31"/>
      <c r="L28" s="408" t="s">
        <v>40</v>
      </c>
      <c r="M28" s="408"/>
      <c r="N28" s="408"/>
      <c r="O28" s="408"/>
      <c r="P28" s="408"/>
      <c r="W28" s="408" t="s">
        <v>41</v>
      </c>
      <c r="X28" s="408"/>
      <c r="Y28" s="408"/>
      <c r="Z28" s="408"/>
      <c r="AA28" s="408"/>
      <c r="AB28" s="408"/>
      <c r="AC28" s="408"/>
      <c r="AD28" s="408"/>
      <c r="AE28" s="408"/>
      <c r="AK28" s="408" t="s">
        <v>42</v>
      </c>
      <c r="AL28" s="408"/>
      <c r="AM28" s="408"/>
      <c r="AN28" s="408"/>
      <c r="AO28" s="408"/>
      <c r="AR28" s="31"/>
      <c r="BE28" s="404"/>
    </row>
    <row r="29" spans="2:57" s="2" customFormat="1" ht="14.4" customHeight="1">
      <c r="B29" s="35"/>
      <c r="D29" s="26" t="s">
        <v>43</v>
      </c>
      <c r="F29" s="26" t="s">
        <v>44</v>
      </c>
      <c r="L29" s="379">
        <v>0.21</v>
      </c>
      <c r="M29" s="380"/>
      <c r="N29" s="380"/>
      <c r="O29" s="380"/>
      <c r="P29" s="380"/>
      <c r="W29" s="382">
        <f>ROUND(AZ54,0)</f>
        <v>0</v>
      </c>
      <c r="X29" s="380"/>
      <c r="Y29" s="380"/>
      <c r="Z29" s="380"/>
      <c r="AA29" s="380"/>
      <c r="AB29" s="380"/>
      <c r="AC29" s="380"/>
      <c r="AD29" s="380"/>
      <c r="AE29" s="380"/>
      <c r="AK29" s="382">
        <f>ROUND(AV54,0)</f>
        <v>0</v>
      </c>
      <c r="AL29" s="380"/>
      <c r="AM29" s="380"/>
      <c r="AN29" s="380"/>
      <c r="AO29" s="380"/>
      <c r="AR29" s="35"/>
      <c r="BE29" s="405"/>
    </row>
    <row r="30" spans="2:57" s="2" customFormat="1" ht="14.4" customHeight="1">
      <c r="B30" s="35"/>
      <c r="F30" s="26" t="s">
        <v>45</v>
      </c>
      <c r="L30" s="379">
        <v>0.15</v>
      </c>
      <c r="M30" s="380"/>
      <c r="N30" s="380"/>
      <c r="O30" s="380"/>
      <c r="P30" s="380"/>
      <c r="W30" s="382">
        <f>ROUND(BA54,0)</f>
        <v>0</v>
      </c>
      <c r="X30" s="380"/>
      <c r="Y30" s="380"/>
      <c r="Z30" s="380"/>
      <c r="AA30" s="380"/>
      <c r="AB30" s="380"/>
      <c r="AC30" s="380"/>
      <c r="AD30" s="380"/>
      <c r="AE30" s="380"/>
      <c r="AK30" s="382">
        <f>ROUND(AW54,0)</f>
        <v>0</v>
      </c>
      <c r="AL30" s="380"/>
      <c r="AM30" s="380"/>
      <c r="AN30" s="380"/>
      <c r="AO30" s="380"/>
      <c r="AR30" s="35"/>
      <c r="BE30" s="405"/>
    </row>
    <row r="31" spans="2:57" s="2" customFormat="1" ht="14.4" customHeight="1" hidden="1">
      <c r="B31" s="35"/>
      <c r="F31" s="26" t="s">
        <v>46</v>
      </c>
      <c r="L31" s="379">
        <v>0.21</v>
      </c>
      <c r="M31" s="380"/>
      <c r="N31" s="380"/>
      <c r="O31" s="380"/>
      <c r="P31" s="380"/>
      <c r="W31" s="382">
        <f>ROUND(BB54,0)</f>
        <v>0</v>
      </c>
      <c r="X31" s="380"/>
      <c r="Y31" s="380"/>
      <c r="Z31" s="380"/>
      <c r="AA31" s="380"/>
      <c r="AB31" s="380"/>
      <c r="AC31" s="380"/>
      <c r="AD31" s="380"/>
      <c r="AE31" s="380"/>
      <c r="AK31" s="382">
        <v>0</v>
      </c>
      <c r="AL31" s="380"/>
      <c r="AM31" s="380"/>
      <c r="AN31" s="380"/>
      <c r="AO31" s="380"/>
      <c r="AR31" s="35"/>
      <c r="BE31" s="405"/>
    </row>
    <row r="32" spans="2:57" s="2" customFormat="1" ht="14.4" customHeight="1" hidden="1">
      <c r="B32" s="35"/>
      <c r="F32" s="26" t="s">
        <v>47</v>
      </c>
      <c r="L32" s="379">
        <v>0.15</v>
      </c>
      <c r="M32" s="380"/>
      <c r="N32" s="380"/>
      <c r="O32" s="380"/>
      <c r="P32" s="380"/>
      <c r="W32" s="382">
        <f>ROUND(BC54,0)</f>
        <v>0</v>
      </c>
      <c r="X32" s="380"/>
      <c r="Y32" s="380"/>
      <c r="Z32" s="380"/>
      <c r="AA32" s="380"/>
      <c r="AB32" s="380"/>
      <c r="AC32" s="380"/>
      <c r="AD32" s="380"/>
      <c r="AE32" s="380"/>
      <c r="AK32" s="382">
        <v>0</v>
      </c>
      <c r="AL32" s="380"/>
      <c r="AM32" s="380"/>
      <c r="AN32" s="380"/>
      <c r="AO32" s="380"/>
      <c r="AR32" s="35"/>
      <c r="BE32" s="405"/>
    </row>
    <row r="33" spans="2:44" s="2" customFormat="1" ht="14.4" customHeight="1" hidden="1">
      <c r="B33" s="35"/>
      <c r="F33" s="26" t="s">
        <v>48</v>
      </c>
      <c r="L33" s="379">
        <v>0</v>
      </c>
      <c r="M33" s="380"/>
      <c r="N33" s="380"/>
      <c r="O33" s="380"/>
      <c r="P33" s="380"/>
      <c r="W33" s="382">
        <f>ROUND(BD54,0)</f>
        <v>0</v>
      </c>
      <c r="X33" s="380"/>
      <c r="Y33" s="380"/>
      <c r="Z33" s="380"/>
      <c r="AA33" s="380"/>
      <c r="AB33" s="380"/>
      <c r="AC33" s="380"/>
      <c r="AD33" s="380"/>
      <c r="AE33" s="380"/>
      <c r="AK33" s="382">
        <v>0</v>
      </c>
      <c r="AL33" s="380"/>
      <c r="AM33" s="380"/>
      <c r="AN33" s="380"/>
      <c r="AO33" s="380"/>
      <c r="AR33" s="35"/>
    </row>
    <row r="34" spans="2:44" s="1" customFormat="1" ht="6.9" customHeight="1">
      <c r="B34" s="31"/>
      <c r="AR34" s="31"/>
    </row>
    <row r="35" spans="2:44" s="1" customFormat="1" ht="25.95" customHeight="1">
      <c r="B35" s="31"/>
      <c r="C35" s="36"/>
      <c r="D35" s="37" t="s">
        <v>49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50</v>
      </c>
      <c r="U35" s="38"/>
      <c r="V35" s="38"/>
      <c r="W35" s="38"/>
      <c r="X35" s="383" t="s">
        <v>51</v>
      </c>
      <c r="Y35" s="384"/>
      <c r="Z35" s="384"/>
      <c r="AA35" s="384"/>
      <c r="AB35" s="384"/>
      <c r="AC35" s="38"/>
      <c r="AD35" s="38"/>
      <c r="AE35" s="38"/>
      <c r="AF35" s="38"/>
      <c r="AG35" s="38"/>
      <c r="AH35" s="38"/>
      <c r="AI35" s="38"/>
      <c r="AJ35" s="38"/>
      <c r="AK35" s="385">
        <f>SUM(AK26:AK33)</f>
        <v>0</v>
      </c>
      <c r="AL35" s="384"/>
      <c r="AM35" s="384"/>
      <c r="AN35" s="384"/>
      <c r="AO35" s="386"/>
      <c r="AP35" s="36"/>
      <c r="AQ35" s="36"/>
      <c r="AR35" s="31"/>
    </row>
    <row r="36" spans="2:44" s="1" customFormat="1" ht="6.9" customHeight="1">
      <c r="B36" s="31"/>
      <c r="AR36" s="31"/>
    </row>
    <row r="37" spans="2:44" s="1" customFormat="1" ht="6.9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</row>
    <row r="41" spans="2:44" s="1" customFormat="1" ht="6.9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</row>
    <row r="42" spans="2:44" s="1" customFormat="1" ht="24.9" customHeight="1">
      <c r="B42" s="31"/>
      <c r="C42" s="20" t="s">
        <v>52</v>
      </c>
      <c r="AR42" s="31"/>
    </row>
    <row r="43" spans="2:44" s="1" customFormat="1" ht="6.9" customHeight="1">
      <c r="B43" s="31"/>
      <c r="AR43" s="31"/>
    </row>
    <row r="44" spans="2:44" s="3" customFormat="1" ht="12" customHeight="1">
      <c r="B44" s="44"/>
      <c r="C44" s="26" t="s">
        <v>15</v>
      </c>
      <c r="L44" s="3" t="str">
        <f>K5</f>
        <v>2019-007</v>
      </c>
      <c r="AR44" s="44"/>
    </row>
    <row r="45" spans="2:44" s="4" customFormat="1" ht="36.9" customHeight="1">
      <c r="B45" s="45"/>
      <c r="C45" s="46" t="s">
        <v>18</v>
      </c>
      <c r="L45" s="393" t="str">
        <f>K6</f>
        <v>Objekt č.p. 1139/II, Volšovská, Sušice - stavební úpravy kuchyně</v>
      </c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  <c r="AJ45" s="394"/>
      <c r="AK45" s="394"/>
      <c r="AL45" s="394"/>
      <c r="AM45" s="394"/>
      <c r="AN45" s="394"/>
      <c r="AO45" s="394"/>
      <c r="AR45" s="45"/>
    </row>
    <row r="46" spans="2:44" s="1" customFormat="1" ht="6.9" customHeight="1">
      <c r="B46" s="31"/>
      <c r="AR46" s="31"/>
    </row>
    <row r="47" spans="2:44" s="1" customFormat="1" ht="12" customHeight="1">
      <c r="B47" s="31"/>
      <c r="C47" s="26" t="s">
        <v>22</v>
      </c>
      <c r="L47" s="47" t="str">
        <f>IF(K8="","",K8)</f>
        <v>Sušice</v>
      </c>
      <c r="AI47" s="26" t="s">
        <v>24</v>
      </c>
      <c r="AM47" s="395" t="str">
        <f>IF(AN8="","",AN8)</f>
        <v>18. 4. 2019</v>
      </c>
      <c r="AN47" s="395"/>
      <c r="AR47" s="31"/>
    </row>
    <row r="48" spans="2:44" s="1" customFormat="1" ht="6.9" customHeight="1">
      <c r="B48" s="31"/>
      <c r="AR48" s="31"/>
    </row>
    <row r="49" spans="2:56" s="1" customFormat="1" ht="15.15" customHeight="1">
      <c r="B49" s="31"/>
      <c r="C49" s="26" t="s">
        <v>26</v>
      </c>
      <c r="L49" s="3" t="str">
        <f>IF(E11="","",E11)</f>
        <v>SOŠ a SOU Sušice</v>
      </c>
      <c r="AI49" s="26" t="s">
        <v>32</v>
      </c>
      <c r="AM49" s="391" t="str">
        <f>IF(E17="","",E17)</f>
        <v>Ing. Jiří Lejsek</v>
      </c>
      <c r="AN49" s="392"/>
      <c r="AO49" s="392"/>
      <c r="AP49" s="392"/>
      <c r="AR49" s="31"/>
      <c r="AS49" s="387" t="s">
        <v>53</v>
      </c>
      <c r="AT49" s="388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2:56" s="1" customFormat="1" ht="15.15" customHeight="1">
      <c r="B50" s="31"/>
      <c r="C50" s="26" t="s">
        <v>30</v>
      </c>
      <c r="L50" s="3" t="str">
        <f>IF(E14="Vyplň údaj","",E14)</f>
        <v/>
      </c>
      <c r="AI50" s="26" t="s">
        <v>35</v>
      </c>
      <c r="AM50" s="391" t="str">
        <f>IF(E20="","",E20)</f>
        <v>Pavel Hrba</v>
      </c>
      <c r="AN50" s="392"/>
      <c r="AO50" s="392"/>
      <c r="AP50" s="392"/>
      <c r="AR50" s="31"/>
      <c r="AS50" s="389"/>
      <c r="AT50" s="390"/>
      <c r="AU50" s="51"/>
      <c r="AV50" s="51"/>
      <c r="AW50" s="51"/>
      <c r="AX50" s="51"/>
      <c r="AY50" s="51"/>
      <c r="AZ50" s="51"/>
      <c r="BA50" s="51"/>
      <c r="BB50" s="51"/>
      <c r="BC50" s="51"/>
      <c r="BD50" s="52"/>
    </row>
    <row r="51" spans="2:56" s="1" customFormat="1" ht="10.95" customHeight="1">
      <c r="B51" s="31"/>
      <c r="AR51" s="31"/>
      <c r="AS51" s="389"/>
      <c r="AT51" s="390"/>
      <c r="AU51" s="51"/>
      <c r="AV51" s="51"/>
      <c r="AW51" s="51"/>
      <c r="AX51" s="51"/>
      <c r="AY51" s="51"/>
      <c r="AZ51" s="51"/>
      <c r="BA51" s="51"/>
      <c r="BB51" s="51"/>
      <c r="BC51" s="51"/>
      <c r="BD51" s="52"/>
    </row>
    <row r="52" spans="2:56" s="1" customFormat="1" ht="29.25" customHeight="1">
      <c r="B52" s="31"/>
      <c r="C52" s="372" t="s">
        <v>54</v>
      </c>
      <c r="D52" s="373"/>
      <c r="E52" s="373"/>
      <c r="F52" s="373"/>
      <c r="G52" s="373"/>
      <c r="H52" s="53"/>
      <c r="I52" s="374" t="s">
        <v>55</v>
      </c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81" t="s">
        <v>56</v>
      </c>
      <c r="AH52" s="373"/>
      <c r="AI52" s="373"/>
      <c r="AJ52" s="373"/>
      <c r="AK52" s="373"/>
      <c r="AL52" s="373"/>
      <c r="AM52" s="373"/>
      <c r="AN52" s="374" t="s">
        <v>57</v>
      </c>
      <c r="AO52" s="373"/>
      <c r="AP52" s="373"/>
      <c r="AQ52" s="54" t="s">
        <v>58</v>
      </c>
      <c r="AR52" s="31"/>
      <c r="AS52" s="55" t="s">
        <v>59</v>
      </c>
      <c r="AT52" s="56" t="s">
        <v>60</v>
      </c>
      <c r="AU52" s="56" t="s">
        <v>61</v>
      </c>
      <c r="AV52" s="56" t="s">
        <v>62</v>
      </c>
      <c r="AW52" s="56" t="s">
        <v>63</v>
      </c>
      <c r="AX52" s="56" t="s">
        <v>64</v>
      </c>
      <c r="AY52" s="56" t="s">
        <v>65</v>
      </c>
      <c r="AZ52" s="56" t="s">
        <v>66</v>
      </c>
      <c r="BA52" s="56" t="s">
        <v>67</v>
      </c>
      <c r="BB52" s="56" t="s">
        <v>68</v>
      </c>
      <c r="BC52" s="56" t="s">
        <v>69</v>
      </c>
      <c r="BD52" s="57" t="s">
        <v>70</v>
      </c>
    </row>
    <row r="53" spans="2:56" s="1" customFormat="1" ht="10.95" customHeight="1">
      <c r="B53" s="31"/>
      <c r="AR53" s="31"/>
      <c r="AS53" s="58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2:90" s="5" customFormat="1" ht="32.4" customHeight="1">
      <c r="B54" s="59"/>
      <c r="C54" s="60" t="s">
        <v>71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377">
        <f>ROUND(SUM(AG55:AG57),0)</f>
        <v>0</v>
      </c>
      <c r="AH54" s="377"/>
      <c r="AI54" s="377"/>
      <c r="AJ54" s="377"/>
      <c r="AK54" s="377"/>
      <c r="AL54" s="377"/>
      <c r="AM54" s="377"/>
      <c r="AN54" s="378">
        <f>SUM(AG54,AT54)</f>
        <v>0</v>
      </c>
      <c r="AO54" s="378"/>
      <c r="AP54" s="378"/>
      <c r="AQ54" s="63" t="s">
        <v>3</v>
      </c>
      <c r="AR54" s="59"/>
      <c r="AS54" s="64">
        <f>ROUND(SUM(AS55:AS57),0)</f>
        <v>0</v>
      </c>
      <c r="AT54" s="65">
        <f>ROUND(SUM(AV54:AW54),0)</f>
        <v>0</v>
      </c>
      <c r="AU54" s="66">
        <f>ROUND(SUM(AU55:AU57),5)</f>
        <v>0</v>
      </c>
      <c r="AV54" s="65">
        <f>ROUND(AZ54*L29,0)</f>
        <v>0</v>
      </c>
      <c r="AW54" s="65">
        <f>ROUND(BA54*L30,0)</f>
        <v>0</v>
      </c>
      <c r="AX54" s="65">
        <f>ROUND(BB54*L29,0)</f>
        <v>0</v>
      </c>
      <c r="AY54" s="65">
        <f>ROUND(BC54*L30,0)</f>
        <v>0</v>
      </c>
      <c r="AZ54" s="65">
        <f>ROUND(SUM(AZ55:AZ57),0)</f>
        <v>0</v>
      </c>
      <c r="BA54" s="65">
        <f>ROUND(SUM(BA55:BA57),0)</f>
        <v>0</v>
      </c>
      <c r="BB54" s="65">
        <f>ROUND(SUM(BB55:BB57),0)</f>
        <v>0</v>
      </c>
      <c r="BC54" s="65">
        <f>ROUND(SUM(BC55:BC57),0)</f>
        <v>0</v>
      </c>
      <c r="BD54" s="67">
        <f>ROUND(SUM(BD55:BD57),0)</f>
        <v>0</v>
      </c>
      <c r="BS54" s="68" t="s">
        <v>72</v>
      </c>
      <c r="BT54" s="68" t="s">
        <v>73</v>
      </c>
      <c r="BU54" s="69" t="s">
        <v>74</v>
      </c>
      <c r="BV54" s="68" t="s">
        <v>75</v>
      </c>
      <c r="BW54" s="68" t="s">
        <v>5</v>
      </c>
      <c r="BX54" s="68" t="s">
        <v>76</v>
      </c>
      <c r="CL54" s="68" t="s">
        <v>3</v>
      </c>
    </row>
    <row r="55" spans="1:91" s="6" customFormat="1" ht="16.5" customHeight="1">
      <c r="A55" s="70" t="s">
        <v>77</v>
      </c>
      <c r="B55" s="71"/>
      <c r="C55" s="72"/>
      <c r="D55" s="371" t="s">
        <v>78</v>
      </c>
      <c r="E55" s="371"/>
      <c r="F55" s="371"/>
      <c r="G55" s="371"/>
      <c r="H55" s="371"/>
      <c r="I55" s="73"/>
      <c r="J55" s="371" t="s">
        <v>79</v>
      </c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75">
        <f>'Architektonická část'!J30</f>
        <v>0</v>
      </c>
      <c r="AH55" s="376"/>
      <c r="AI55" s="376"/>
      <c r="AJ55" s="376"/>
      <c r="AK55" s="376"/>
      <c r="AL55" s="376"/>
      <c r="AM55" s="376"/>
      <c r="AN55" s="375">
        <f>SUM(AG55,AT55)</f>
        <v>0</v>
      </c>
      <c r="AO55" s="376"/>
      <c r="AP55" s="376"/>
      <c r="AQ55" s="74" t="s">
        <v>80</v>
      </c>
      <c r="AR55" s="71"/>
      <c r="AS55" s="75">
        <v>0</v>
      </c>
      <c r="AT55" s="76">
        <f>ROUND(SUM(AV55:AW55),0)</f>
        <v>0</v>
      </c>
      <c r="AU55" s="77">
        <f>'Architektonická část'!P114</f>
        <v>0</v>
      </c>
      <c r="AV55" s="76">
        <f>'Architektonická část'!J33</f>
        <v>0</v>
      </c>
      <c r="AW55" s="76">
        <f>'Architektonická část'!J34</f>
        <v>0</v>
      </c>
      <c r="AX55" s="76">
        <f>'Architektonická část'!J35</f>
        <v>0</v>
      </c>
      <c r="AY55" s="76">
        <f>'Architektonická část'!J36</f>
        <v>0</v>
      </c>
      <c r="AZ55" s="76">
        <f>'Architektonická část'!F33</f>
        <v>0</v>
      </c>
      <c r="BA55" s="76">
        <f>'Architektonická část'!F34</f>
        <v>0</v>
      </c>
      <c r="BB55" s="76">
        <f>'Architektonická část'!F35</f>
        <v>0</v>
      </c>
      <c r="BC55" s="76">
        <f>'Architektonická část'!F36</f>
        <v>0</v>
      </c>
      <c r="BD55" s="78">
        <f>'Architektonická část'!F37</f>
        <v>0</v>
      </c>
      <c r="BT55" s="79" t="s">
        <v>9</v>
      </c>
      <c r="BV55" s="79" t="s">
        <v>75</v>
      </c>
      <c r="BW55" s="79" t="s">
        <v>81</v>
      </c>
      <c r="BX55" s="79" t="s">
        <v>5</v>
      </c>
      <c r="CL55" s="79" t="s">
        <v>3</v>
      </c>
      <c r="CM55" s="79" t="s">
        <v>82</v>
      </c>
    </row>
    <row r="56" spans="1:91" s="6" customFormat="1" ht="16.5" customHeight="1">
      <c r="A56" s="70" t="s">
        <v>77</v>
      </c>
      <c r="B56" s="71"/>
      <c r="C56" s="72"/>
      <c r="D56" s="371" t="s">
        <v>83</v>
      </c>
      <c r="E56" s="371"/>
      <c r="F56" s="371"/>
      <c r="G56" s="371"/>
      <c r="H56" s="371"/>
      <c r="I56" s="73"/>
      <c r="J56" s="371" t="s">
        <v>84</v>
      </c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5">
        <f>'Statická část'!J30</f>
        <v>0</v>
      </c>
      <c r="AH56" s="376"/>
      <c r="AI56" s="376"/>
      <c r="AJ56" s="376"/>
      <c r="AK56" s="376"/>
      <c r="AL56" s="376"/>
      <c r="AM56" s="376"/>
      <c r="AN56" s="375">
        <f>SUM(AG56,AT56)</f>
        <v>0</v>
      </c>
      <c r="AO56" s="376"/>
      <c r="AP56" s="376"/>
      <c r="AQ56" s="74" t="s">
        <v>80</v>
      </c>
      <c r="AR56" s="71"/>
      <c r="AS56" s="75">
        <v>0</v>
      </c>
      <c r="AT56" s="76">
        <f>ROUND(SUM(AV56:AW56),0)</f>
        <v>0</v>
      </c>
      <c r="AU56" s="77">
        <f>'Statická část'!P93</f>
        <v>0</v>
      </c>
      <c r="AV56" s="76">
        <f>'Statická část'!J33</f>
        <v>0</v>
      </c>
      <c r="AW56" s="76">
        <f>'Statická část'!J34</f>
        <v>0</v>
      </c>
      <c r="AX56" s="76">
        <f>'Statická část'!J35</f>
        <v>0</v>
      </c>
      <c r="AY56" s="76">
        <f>'Statická část'!J36</f>
        <v>0</v>
      </c>
      <c r="AZ56" s="76">
        <f>'Statická část'!F33</f>
        <v>0</v>
      </c>
      <c r="BA56" s="76">
        <f>'Statická část'!F34</f>
        <v>0</v>
      </c>
      <c r="BB56" s="76">
        <f>'Statická část'!F35</f>
        <v>0</v>
      </c>
      <c r="BC56" s="76">
        <f>'Statická část'!F36</f>
        <v>0</v>
      </c>
      <c r="BD56" s="78">
        <f>'Statická část'!F37</f>
        <v>0</v>
      </c>
      <c r="BT56" s="79" t="s">
        <v>9</v>
      </c>
      <c r="BV56" s="79" t="s">
        <v>75</v>
      </c>
      <c r="BW56" s="79" t="s">
        <v>85</v>
      </c>
      <c r="BX56" s="79" t="s">
        <v>5</v>
      </c>
      <c r="CL56" s="79" t="s">
        <v>3</v>
      </c>
      <c r="CM56" s="79" t="s">
        <v>82</v>
      </c>
    </row>
    <row r="57" spans="1:91" s="6" customFormat="1" ht="16.5" customHeight="1">
      <c r="A57" s="70" t="s">
        <v>77</v>
      </c>
      <c r="B57" s="71"/>
      <c r="C57" s="72"/>
      <c r="D57" s="371" t="s">
        <v>86</v>
      </c>
      <c r="E57" s="371"/>
      <c r="F57" s="371"/>
      <c r="G57" s="371"/>
      <c r="H57" s="371"/>
      <c r="I57" s="73"/>
      <c r="J57" s="371" t="s">
        <v>87</v>
      </c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75">
        <f>'Gastro-rekap'!J30</f>
        <v>0</v>
      </c>
      <c r="AH57" s="376"/>
      <c r="AI57" s="376"/>
      <c r="AJ57" s="376"/>
      <c r="AK57" s="376"/>
      <c r="AL57" s="376"/>
      <c r="AM57" s="376"/>
      <c r="AN57" s="375">
        <f>SUM(AG57,AT57)</f>
        <v>0</v>
      </c>
      <c r="AO57" s="376"/>
      <c r="AP57" s="376"/>
      <c r="AQ57" s="74" t="s">
        <v>88</v>
      </c>
      <c r="AR57" s="71"/>
      <c r="AS57" s="80">
        <v>0</v>
      </c>
      <c r="AT57" s="81">
        <f>ROUND(SUM(AV57:AW57),0)</f>
        <v>0</v>
      </c>
      <c r="AU57" s="82">
        <f>'Gastro-rekap'!P81</f>
        <v>0</v>
      </c>
      <c r="AV57" s="81">
        <f>'Gastro-rekap'!J33</f>
        <v>0</v>
      </c>
      <c r="AW57" s="81">
        <f>'Gastro-rekap'!J34</f>
        <v>0</v>
      </c>
      <c r="AX57" s="81">
        <f>'Gastro-rekap'!J35</f>
        <v>0</v>
      </c>
      <c r="AY57" s="81">
        <f>'Gastro-rekap'!J36</f>
        <v>0</v>
      </c>
      <c r="AZ57" s="81">
        <f>'Gastro-rekap'!F33</f>
        <v>0</v>
      </c>
      <c r="BA57" s="81">
        <f>'Gastro-rekap'!F34</f>
        <v>0</v>
      </c>
      <c r="BB57" s="81">
        <f>'Gastro-rekap'!F35</f>
        <v>0</v>
      </c>
      <c r="BC57" s="81">
        <f>'Gastro-rekap'!F36</f>
        <v>0</v>
      </c>
      <c r="BD57" s="83">
        <f>'Gastro-rekap'!F37</f>
        <v>0</v>
      </c>
      <c r="BT57" s="79" t="s">
        <v>9</v>
      </c>
      <c r="BV57" s="79" t="s">
        <v>75</v>
      </c>
      <c r="BW57" s="79" t="s">
        <v>89</v>
      </c>
      <c r="BX57" s="79" t="s">
        <v>5</v>
      </c>
      <c r="CL57" s="79" t="s">
        <v>3</v>
      </c>
      <c r="CM57" s="79" t="s">
        <v>82</v>
      </c>
    </row>
    <row r="58" spans="2:44" s="1" customFormat="1" ht="30" customHeight="1">
      <c r="B58" s="31"/>
      <c r="AR58" s="31"/>
    </row>
    <row r="59" spans="2:44" s="1" customFormat="1" ht="6.9" customHeight="1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31"/>
    </row>
  </sheetData>
  <mergeCells count="50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AM50:AP50"/>
    <mergeCell ref="L45:AO45"/>
    <mergeCell ref="AM47:AN47"/>
    <mergeCell ref="AM49:AP49"/>
    <mergeCell ref="L33:P33"/>
    <mergeCell ref="AN52:AP52"/>
    <mergeCell ref="AG52:AM52"/>
    <mergeCell ref="AN55:AP55"/>
    <mergeCell ref="AG55:AM55"/>
    <mergeCell ref="W33:AE33"/>
    <mergeCell ref="AK33:AO33"/>
    <mergeCell ref="X35:AB35"/>
    <mergeCell ref="AK35:AO35"/>
    <mergeCell ref="AN56:AP56"/>
    <mergeCell ref="AG56:AM56"/>
    <mergeCell ref="AN57:AP57"/>
    <mergeCell ref="AG57:AM57"/>
    <mergeCell ref="AG54:AM54"/>
    <mergeCell ref="AN54:AP54"/>
    <mergeCell ref="D57:H57"/>
    <mergeCell ref="J57:AF57"/>
    <mergeCell ref="C52:G52"/>
    <mergeCell ref="I52:AF52"/>
    <mergeCell ref="D55:H55"/>
    <mergeCell ref="J55:AF55"/>
    <mergeCell ref="D56:H56"/>
    <mergeCell ref="J56:AF56"/>
  </mergeCells>
  <hyperlinks>
    <hyperlink ref="A55" location="'010 - D.1.1.  Architekton...'!C2" display="/"/>
    <hyperlink ref="A56" location="'020 - D.1.2. Statická část'!C2" display="/"/>
    <hyperlink ref="A57" location="'030 - D.1.3  Gastrovybav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04"/>
  <sheetViews>
    <sheetView showGridLines="0" workbookViewId="0" topLeftCell="A269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4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396" t="s">
        <v>6</v>
      </c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81</v>
      </c>
    </row>
    <row r="3" spans="2:46" ht="6.9" customHeight="1">
      <c r="B3" s="17"/>
      <c r="C3" s="18"/>
      <c r="D3" s="18"/>
      <c r="E3" s="18"/>
      <c r="F3" s="18"/>
      <c r="G3" s="18"/>
      <c r="H3" s="18"/>
      <c r="I3" s="85"/>
      <c r="J3" s="18"/>
      <c r="K3" s="18"/>
      <c r="L3" s="19"/>
      <c r="AT3" s="16" t="s">
        <v>82</v>
      </c>
    </row>
    <row r="4" spans="2:46" ht="24.9" customHeight="1">
      <c r="B4" s="19"/>
      <c r="D4" s="20" t="s">
        <v>90</v>
      </c>
      <c r="L4" s="19"/>
      <c r="M4" s="86" t="s">
        <v>12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18</v>
      </c>
      <c r="L6" s="19"/>
    </row>
    <row r="7" spans="2:12" ht="16.5" customHeight="1">
      <c r="B7" s="19"/>
      <c r="E7" s="410" t="str">
        <f>'Rekapitulace stavby'!K6</f>
        <v>Objekt č.p. 1139/II, Volšovská, Sušice - stavební úpravy kuchyně</v>
      </c>
      <c r="F7" s="411"/>
      <c r="G7" s="411"/>
      <c r="H7" s="411"/>
      <c r="L7" s="19"/>
    </row>
    <row r="8" spans="2:12" s="1" customFormat="1" ht="12" customHeight="1">
      <c r="B8" s="31"/>
      <c r="D8" s="26" t="s">
        <v>91</v>
      </c>
      <c r="I8" s="87"/>
      <c r="L8" s="31"/>
    </row>
    <row r="9" spans="2:12" s="1" customFormat="1" ht="36.9" customHeight="1">
      <c r="B9" s="31"/>
      <c r="E9" s="393" t="s">
        <v>92</v>
      </c>
      <c r="F9" s="409"/>
      <c r="G9" s="409"/>
      <c r="H9" s="409"/>
      <c r="I9" s="87"/>
      <c r="L9" s="31"/>
    </row>
    <row r="10" spans="2:12" s="1" customFormat="1" ht="12">
      <c r="B10" s="31"/>
      <c r="I10" s="87"/>
      <c r="L10" s="31"/>
    </row>
    <row r="11" spans="2:12" s="1" customFormat="1" ht="12" customHeight="1">
      <c r="B11" s="31"/>
      <c r="D11" s="26" t="s">
        <v>20</v>
      </c>
      <c r="F11" s="24" t="s">
        <v>3</v>
      </c>
      <c r="I11" s="88" t="s">
        <v>21</v>
      </c>
      <c r="J11" s="24" t="s">
        <v>3</v>
      </c>
      <c r="L11" s="31"/>
    </row>
    <row r="12" spans="2:12" s="1" customFormat="1" ht="12" customHeight="1">
      <c r="B12" s="31"/>
      <c r="D12" s="26" t="s">
        <v>22</v>
      </c>
      <c r="F12" s="24" t="s">
        <v>23</v>
      </c>
      <c r="I12" s="88" t="s">
        <v>24</v>
      </c>
      <c r="J12" s="48" t="str">
        <f>'Rekapitulace stavby'!AN8</f>
        <v>18. 4. 2019</v>
      </c>
      <c r="L12" s="31"/>
    </row>
    <row r="13" spans="2:12" s="1" customFormat="1" ht="10.95" customHeight="1">
      <c r="B13" s="31"/>
      <c r="I13" s="87"/>
      <c r="L13" s="31"/>
    </row>
    <row r="14" spans="2:12" s="1" customFormat="1" ht="12" customHeight="1">
      <c r="B14" s="31"/>
      <c r="D14" s="26" t="s">
        <v>26</v>
      </c>
      <c r="I14" s="88" t="s">
        <v>27</v>
      </c>
      <c r="J14" s="24" t="s">
        <v>3</v>
      </c>
      <c r="L14" s="31"/>
    </row>
    <row r="15" spans="2:12" s="1" customFormat="1" ht="18" customHeight="1">
      <c r="B15" s="31"/>
      <c r="E15" s="24" t="s">
        <v>28</v>
      </c>
      <c r="I15" s="88" t="s">
        <v>29</v>
      </c>
      <c r="J15" s="24" t="s">
        <v>3</v>
      </c>
      <c r="L15" s="31"/>
    </row>
    <row r="16" spans="2:12" s="1" customFormat="1" ht="6.9" customHeight="1">
      <c r="B16" s="31"/>
      <c r="I16" s="87"/>
      <c r="L16" s="31"/>
    </row>
    <row r="17" spans="2:12" s="1" customFormat="1" ht="12" customHeight="1">
      <c r="B17" s="31"/>
      <c r="D17" s="26" t="s">
        <v>30</v>
      </c>
      <c r="I17" s="88" t="s">
        <v>27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412" t="str">
        <f>'Rekapitulace stavby'!E14</f>
        <v>Vyplň údaj</v>
      </c>
      <c r="F18" s="398"/>
      <c r="G18" s="398"/>
      <c r="H18" s="398"/>
      <c r="I18" s="88" t="s">
        <v>29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87"/>
      <c r="L19" s="31"/>
    </row>
    <row r="20" spans="2:12" s="1" customFormat="1" ht="12" customHeight="1">
      <c r="B20" s="31"/>
      <c r="D20" s="26" t="s">
        <v>32</v>
      </c>
      <c r="I20" s="88" t="s">
        <v>27</v>
      </c>
      <c r="J20" s="24" t="s">
        <v>3</v>
      </c>
      <c r="L20" s="31"/>
    </row>
    <row r="21" spans="2:12" s="1" customFormat="1" ht="18" customHeight="1">
      <c r="B21" s="31"/>
      <c r="E21" s="24" t="s">
        <v>33</v>
      </c>
      <c r="I21" s="88" t="s">
        <v>29</v>
      </c>
      <c r="J21" s="24" t="s">
        <v>3</v>
      </c>
      <c r="L21" s="31"/>
    </row>
    <row r="22" spans="2:12" s="1" customFormat="1" ht="6.9" customHeight="1">
      <c r="B22" s="31"/>
      <c r="I22" s="87"/>
      <c r="L22" s="31"/>
    </row>
    <row r="23" spans="2:12" s="1" customFormat="1" ht="12" customHeight="1">
      <c r="B23" s="31"/>
      <c r="D23" s="26" t="s">
        <v>35</v>
      </c>
      <c r="I23" s="88" t="s">
        <v>27</v>
      </c>
      <c r="J23" s="24" t="s">
        <v>3</v>
      </c>
      <c r="L23" s="31"/>
    </row>
    <row r="24" spans="2:12" s="1" customFormat="1" ht="18" customHeight="1">
      <c r="B24" s="31"/>
      <c r="E24" s="24" t="s">
        <v>36</v>
      </c>
      <c r="I24" s="88" t="s">
        <v>29</v>
      </c>
      <c r="J24" s="24" t="s">
        <v>3</v>
      </c>
      <c r="L24" s="31"/>
    </row>
    <row r="25" spans="2:12" s="1" customFormat="1" ht="6.9" customHeight="1">
      <c r="B25" s="31"/>
      <c r="I25" s="87"/>
      <c r="L25" s="31"/>
    </row>
    <row r="26" spans="2:12" s="1" customFormat="1" ht="12" customHeight="1">
      <c r="B26" s="31"/>
      <c r="D26" s="26" t="s">
        <v>37</v>
      </c>
      <c r="I26" s="87"/>
      <c r="L26" s="31"/>
    </row>
    <row r="27" spans="2:12" s="7" customFormat="1" ht="16.5" customHeight="1">
      <c r="B27" s="89"/>
      <c r="E27" s="402" t="s">
        <v>3</v>
      </c>
      <c r="F27" s="402"/>
      <c r="G27" s="402"/>
      <c r="H27" s="402"/>
      <c r="I27" s="90"/>
      <c r="L27" s="89"/>
    </row>
    <row r="28" spans="2:12" s="1" customFormat="1" ht="6.9" customHeight="1">
      <c r="B28" s="31"/>
      <c r="I28" s="87"/>
      <c r="L28" s="31"/>
    </row>
    <row r="29" spans="2:12" s="1" customFormat="1" ht="6.9" customHeight="1">
      <c r="B29" s="31"/>
      <c r="D29" s="49"/>
      <c r="E29" s="49"/>
      <c r="F29" s="49"/>
      <c r="G29" s="49"/>
      <c r="H29" s="49"/>
      <c r="I29" s="91"/>
      <c r="J29" s="49"/>
      <c r="K29" s="49"/>
      <c r="L29" s="31"/>
    </row>
    <row r="30" spans="2:12" s="1" customFormat="1" ht="25.35" customHeight="1">
      <c r="B30" s="31"/>
      <c r="D30" s="92" t="s">
        <v>39</v>
      </c>
      <c r="I30" s="87"/>
      <c r="J30" s="62">
        <f>ROUND(J114,0)</f>
        <v>0</v>
      </c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91"/>
      <c r="J31" s="49"/>
      <c r="K31" s="49"/>
      <c r="L31" s="31"/>
    </row>
    <row r="32" spans="2:12" s="1" customFormat="1" ht="14.4" customHeight="1">
      <c r="B32" s="31"/>
      <c r="F32" s="34" t="s">
        <v>41</v>
      </c>
      <c r="I32" s="93" t="s">
        <v>40</v>
      </c>
      <c r="J32" s="34" t="s">
        <v>42</v>
      </c>
      <c r="L32" s="31"/>
    </row>
    <row r="33" spans="2:12" s="1" customFormat="1" ht="14.4" customHeight="1">
      <c r="B33" s="31"/>
      <c r="D33" s="94" t="s">
        <v>43</v>
      </c>
      <c r="E33" s="26" t="s">
        <v>44</v>
      </c>
      <c r="F33" s="95">
        <f>ROUND((SUM(BE114:BE803)),0)</f>
        <v>0</v>
      </c>
      <c r="I33" s="96">
        <v>0.21</v>
      </c>
      <c r="J33" s="95">
        <f>ROUND(((SUM(BE114:BE803))*I33),0)</f>
        <v>0</v>
      </c>
      <c r="L33" s="31"/>
    </row>
    <row r="34" spans="2:12" s="1" customFormat="1" ht="14.4" customHeight="1">
      <c r="B34" s="31"/>
      <c r="E34" s="26" t="s">
        <v>45</v>
      </c>
      <c r="F34" s="95">
        <f>ROUND((SUM(BF114:BF803)),0)</f>
        <v>0</v>
      </c>
      <c r="I34" s="96">
        <v>0.15</v>
      </c>
      <c r="J34" s="95">
        <f>ROUND(((SUM(BF114:BF803))*I34),0)</f>
        <v>0</v>
      </c>
      <c r="L34" s="31"/>
    </row>
    <row r="35" spans="2:12" s="1" customFormat="1" ht="14.4" customHeight="1" hidden="1">
      <c r="B35" s="31"/>
      <c r="E35" s="26" t="s">
        <v>46</v>
      </c>
      <c r="F35" s="95">
        <f>ROUND((SUM(BG114:BG803)),0)</f>
        <v>0</v>
      </c>
      <c r="I35" s="96">
        <v>0.21</v>
      </c>
      <c r="J35" s="95">
        <f>0</f>
        <v>0</v>
      </c>
      <c r="L35" s="31"/>
    </row>
    <row r="36" spans="2:12" s="1" customFormat="1" ht="14.4" customHeight="1" hidden="1">
      <c r="B36" s="31"/>
      <c r="E36" s="26" t="s">
        <v>47</v>
      </c>
      <c r="F36" s="95">
        <f>ROUND((SUM(BH114:BH803)),0)</f>
        <v>0</v>
      </c>
      <c r="I36" s="96">
        <v>0.15</v>
      </c>
      <c r="J36" s="95">
        <f>0</f>
        <v>0</v>
      </c>
      <c r="L36" s="31"/>
    </row>
    <row r="37" spans="2:12" s="1" customFormat="1" ht="14.4" customHeight="1" hidden="1">
      <c r="B37" s="31"/>
      <c r="E37" s="26" t="s">
        <v>48</v>
      </c>
      <c r="F37" s="95">
        <f>ROUND((SUM(BI114:BI803)),0)</f>
        <v>0</v>
      </c>
      <c r="I37" s="96">
        <v>0</v>
      </c>
      <c r="J37" s="95">
        <f>0</f>
        <v>0</v>
      </c>
      <c r="L37" s="31"/>
    </row>
    <row r="38" spans="2:12" s="1" customFormat="1" ht="6.9" customHeight="1">
      <c r="B38" s="31"/>
      <c r="I38" s="87"/>
      <c r="L38" s="31"/>
    </row>
    <row r="39" spans="2:12" s="1" customFormat="1" ht="25.35" customHeight="1">
      <c r="B39" s="31"/>
      <c r="C39" s="97"/>
      <c r="D39" s="98" t="s">
        <v>49</v>
      </c>
      <c r="E39" s="53"/>
      <c r="F39" s="53"/>
      <c r="G39" s="99" t="s">
        <v>50</v>
      </c>
      <c r="H39" s="100" t="s">
        <v>51</v>
      </c>
      <c r="I39" s="101"/>
      <c r="J39" s="102">
        <f>SUM(J30:J37)</f>
        <v>0</v>
      </c>
      <c r="K39" s="103"/>
      <c r="L39" s="31"/>
    </row>
    <row r="40" spans="2:12" s="1" customFormat="1" ht="14.4" customHeight="1">
      <c r="B40" s="40"/>
      <c r="C40" s="41"/>
      <c r="D40" s="41"/>
      <c r="E40" s="41"/>
      <c r="F40" s="41"/>
      <c r="G40" s="41"/>
      <c r="H40" s="41"/>
      <c r="I40" s="104"/>
      <c r="J40" s="41"/>
      <c r="K40" s="41"/>
      <c r="L40" s="31"/>
    </row>
    <row r="44" spans="2:12" s="1" customFormat="1" ht="6.9" customHeight="1">
      <c r="B44" s="42"/>
      <c r="C44" s="43"/>
      <c r="D44" s="43"/>
      <c r="E44" s="43"/>
      <c r="F44" s="43"/>
      <c r="G44" s="43"/>
      <c r="H44" s="43"/>
      <c r="I44" s="105"/>
      <c r="J44" s="43"/>
      <c r="K44" s="43"/>
      <c r="L44" s="31"/>
    </row>
    <row r="45" spans="2:12" s="1" customFormat="1" ht="24.9" customHeight="1">
      <c r="B45" s="31"/>
      <c r="C45" s="20" t="s">
        <v>93</v>
      </c>
      <c r="I45" s="87"/>
      <c r="L45" s="31"/>
    </row>
    <row r="46" spans="2:12" s="1" customFormat="1" ht="6.9" customHeight="1">
      <c r="B46" s="31"/>
      <c r="I46" s="87"/>
      <c r="L46" s="31"/>
    </row>
    <row r="47" spans="2:12" s="1" customFormat="1" ht="12" customHeight="1">
      <c r="B47" s="31"/>
      <c r="C47" s="26" t="s">
        <v>18</v>
      </c>
      <c r="I47" s="87"/>
      <c r="L47" s="31"/>
    </row>
    <row r="48" spans="2:12" s="1" customFormat="1" ht="16.5" customHeight="1">
      <c r="B48" s="31"/>
      <c r="E48" s="410" t="str">
        <f>E7</f>
        <v>Objekt č.p. 1139/II, Volšovská, Sušice - stavební úpravy kuchyně</v>
      </c>
      <c r="F48" s="411"/>
      <c r="G48" s="411"/>
      <c r="H48" s="411"/>
      <c r="I48" s="87"/>
      <c r="L48" s="31"/>
    </row>
    <row r="49" spans="2:12" s="1" customFormat="1" ht="12" customHeight="1">
      <c r="B49" s="31"/>
      <c r="C49" s="26" t="s">
        <v>91</v>
      </c>
      <c r="I49" s="87"/>
      <c r="L49" s="31"/>
    </row>
    <row r="50" spans="2:12" s="1" customFormat="1" ht="16.5" customHeight="1">
      <c r="B50" s="31"/>
      <c r="E50" s="393" t="str">
        <f>E9</f>
        <v>010 - D.1.1.  Architektonicko stavební řešení</v>
      </c>
      <c r="F50" s="409"/>
      <c r="G50" s="409"/>
      <c r="H50" s="409"/>
      <c r="I50" s="87"/>
      <c r="L50" s="31"/>
    </row>
    <row r="51" spans="2:12" s="1" customFormat="1" ht="6.9" customHeight="1">
      <c r="B51" s="31"/>
      <c r="I51" s="87"/>
      <c r="L51" s="31"/>
    </row>
    <row r="52" spans="2:12" s="1" customFormat="1" ht="12" customHeight="1">
      <c r="B52" s="31"/>
      <c r="C52" s="26" t="s">
        <v>22</v>
      </c>
      <c r="F52" s="24" t="str">
        <f>F12</f>
        <v>Sušice</v>
      </c>
      <c r="I52" s="88" t="s">
        <v>24</v>
      </c>
      <c r="J52" s="48" t="str">
        <f>IF(J12="","",J12)</f>
        <v>18. 4. 2019</v>
      </c>
      <c r="L52" s="31"/>
    </row>
    <row r="53" spans="2:12" s="1" customFormat="1" ht="6.9" customHeight="1">
      <c r="B53" s="31"/>
      <c r="I53" s="87"/>
      <c r="L53" s="31"/>
    </row>
    <row r="54" spans="2:12" s="1" customFormat="1" ht="15.15" customHeight="1">
      <c r="B54" s="31"/>
      <c r="C54" s="26" t="s">
        <v>26</v>
      </c>
      <c r="F54" s="24" t="str">
        <f>E15</f>
        <v>SOŠ a SOU Sušice</v>
      </c>
      <c r="I54" s="88" t="s">
        <v>32</v>
      </c>
      <c r="J54" s="29" t="str">
        <f>E21</f>
        <v>Ing. Jiří Lejsek</v>
      </c>
      <c r="L54" s="31"/>
    </row>
    <row r="55" spans="2:12" s="1" customFormat="1" ht="15.15" customHeight="1">
      <c r="B55" s="31"/>
      <c r="C55" s="26" t="s">
        <v>30</v>
      </c>
      <c r="F55" s="24" t="str">
        <f>IF(E18="","",E18)</f>
        <v>Vyplň údaj</v>
      </c>
      <c r="I55" s="88" t="s">
        <v>35</v>
      </c>
      <c r="J55" s="29" t="str">
        <f>E24</f>
        <v>Pavel Hrba</v>
      </c>
      <c r="L55" s="31"/>
    </row>
    <row r="56" spans="2:12" s="1" customFormat="1" ht="10.35" customHeight="1">
      <c r="B56" s="31"/>
      <c r="I56" s="87"/>
      <c r="L56" s="31"/>
    </row>
    <row r="57" spans="2:12" s="1" customFormat="1" ht="29.25" customHeight="1">
      <c r="B57" s="31"/>
      <c r="C57" s="106" t="s">
        <v>94</v>
      </c>
      <c r="D57" s="97"/>
      <c r="E57" s="97"/>
      <c r="F57" s="97"/>
      <c r="G57" s="97"/>
      <c r="H57" s="97"/>
      <c r="I57" s="107"/>
      <c r="J57" s="108" t="s">
        <v>95</v>
      </c>
      <c r="K57" s="97"/>
      <c r="L57" s="31"/>
    </row>
    <row r="58" spans="2:12" s="1" customFormat="1" ht="10.35" customHeight="1">
      <c r="B58" s="31"/>
      <c r="I58" s="87"/>
      <c r="L58" s="31"/>
    </row>
    <row r="59" spans="2:47" s="1" customFormat="1" ht="22.95" customHeight="1">
      <c r="B59" s="31"/>
      <c r="C59" s="109" t="s">
        <v>71</v>
      </c>
      <c r="I59" s="87"/>
      <c r="J59" s="62">
        <f>J114</f>
        <v>0</v>
      </c>
      <c r="L59" s="31"/>
      <c r="AU59" s="16" t="s">
        <v>96</v>
      </c>
    </row>
    <row r="60" spans="2:12" s="8" customFormat="1" ht="24.9" customHeight="1">
      <c r="B60" s="110"/>
      <c r="D60" s="111" t="s">
        <v>97</v>
      </c>
      <c r="E60" s="112"/>
      <c r="F60" s="112"/>
      <c r="G60" s="112"/>
      <c r="H60" s="112"/>
      <c r="I60" s="113"/>
      <c r="J60" s="114">
        <f>J115</f>
        <v>0</v>
      </c>
      <c r="L60" s="110"/>
    </row>
    <row r="61" spans="2:12" s="9" customFormat="1" ht="19.95" customHeight="1">
      <c r="B61" s="115"/>
      <c r="D61" s="116" t="s">
        <v>98</v>
      </c>
      <c r="E61" s="117"/>
      <c r="F61" s="117"/>
      <c r="G61" s="117"/>
      <c r="H61" s="117"/>
      <c r="I61" s="118"/>
      <c r="J61" s="119">
        <f>J116</f>
        <v>0</v>
      </c>
      <c r="L61" s="115"/>
    </row>
    <row r="62" spans="2:12" s="9" customFormat="1" ht="19.95" customHeight="1">
      <c r="B62" s="115"/>
      <c r="D62" s="116" t="s">
        <v>99</v>
      </c>
      <c r="E62" s="117"/>
      <c r="F62" s="117"/>
      <c r="G62" s="117"/>
      <c r="H62" s="117"/>
      <c r="I62" s="118"/>
      <c r="J62" s="119">
        <f>J135</f>
        <v>0</v>
      </c>
      <c r="L62" s="115"/>
    </row>
    <row r="63" spans="2:12" s="9" customFormat="1" ht="19.95" customHeight="1">
      <c r="B63" s="115"/>
      <c r="D63" s="116" t="s">
        <v>100</v>
      </c>
      <c r="E63" s="117"/>
      <c r="F63" s="117"/>
      <c r="G63" s="117"/>
      <c r="H63" s="117"/>
      <c r="I63" s="118"/>
      <c r="J63" s="119">
        <f>J144</f>
        <v>0</v>
      </c>
      <c r="L63" s="115"/>
    </row>
    <row r="64" spans="2:12" s="9" customFormat="1" ht="19.95" customHeight="1">
      <c r="B64" s="115"/>
      <c r="D64" s="116" t="s">
        <v>101</v>
      </c>
      <c r="E64" s="117"/>
      <c r="F64" s="117"/>
      <c r="G64" s="117"/>
      <c r="H64" s="117"/>
      <c r="I64" s="118"/>
      <c r="J64" s="119">
        <f>J218</f>
        <v>0</v>
      </c>
      <c r="L64" s="115"/>
    </row>
    <row r="65" spans="2:12" s="9" customFormat="1" ht="19.95" customHeight="1">
      <c r="B65" s="115"/>
      <c r="D65" s="116" t="s">
        <v>102</v>
      </c>
      <c r="E65" s="117"/>
      <c r="F65" s="117"/>
      <c r="G65" s="117"/>
      <c r="H65" s="117"/>
      <c r="I65" s="118"/>
      <c r="J65" s="119">
        <f>J231</f>
        <v>0</v>
      </c>
      <c r="L65" s="115"/>
    </row>
    <row r="66" spans="2:12" s="9" customFormat="1" ht="19.95" customHeight="1">
      <c r="B66" s="115"/>
      <c r="D66" s="116" t="s">
        <v>103</v>
      </c>
      <c r="E66" s="117"/>
      <c r="F66" s="117"/>
      <c r="G66" s="117"/>
      <c r="H66" s="117"/>
      <c r="I66" s="118"/>
      <c r="J66" s="119">
        <f>J280</f>
        <v>0</v>
      </c>
      <c r="L66" s="115"/>
    </row>
    <row r="67" spans="2:12" s="9" customFormat="1" ht="19.95" customHeight="1">
      <c r="B67" s="115"/>
      <c r="D67" s="116" t="s">
        <v>104</v>
      </c>
      <c r="E67" s="117"/>
      <c r="F67" s="117"/>
      <c r="G67" s="117"/>
      <c r="H67" s="117"/>
      <c r="I67" s="118"/>
      <c r="J67" s="119">
        <f>J333</f>
        <v>0</v>
      </c>
      <c r="L67" s="115"/>
    </row>
    <row r="68" spans="2:12" s="9" customFormat="1" ht="19.95" customHeight="1">
      <c r="B68" s="115"/>
      <c r="D68" s="116" t="s">
        <v>105</v>
      </c>
      <c r="E68" s="117"/>
      <c r="F68" s="117"/>
      <c r="G68" s="117"/>
      <c r="H68" s="117"/>
      <c r="I68" s="118"/>
      <c r="J68" s="119">
        <f>J347</f>
        <v>0</v>
      </c>
      <c r="L68" s="115"/>
    </row>
    <row r="69" spans="2:12" s="9" customFormat="1" ht="19.95" customHeight="1">
      <c r="B69" s="115"/>
      <c r="D69" s="116" t="s">
        <v>106</v>
      </c>
      <c r="E69" s="117"/>
      <c r="F69" s="117"/>
      <c r="G69" s="117"/>
      <c r="H69" s="117"/>
      <c r="I69" s="118"/>
      <c r="J69" s="119">
        <f>J350</f>
        <v>0</v>
      </c>
      <c r="L69" s="115"/>
    </row>
    <row r="70" spans="2:12" s="9" customFormat="1" ht="19.95" customHeight="1">
      <c r="B70" s="115"/>
      <c r="D70" s="116" t="s">
        <v>107</v>
      </c>
      <c r="E70" s="117"/>
      <c r="F70" s="117"/>
      <c r="G70" s="117"/>
      <c r="H70" s="117"/>
      <c r="I70" s="118"/>
      <c r="J70" s="119">
        <f>J380</f>
        <v>0</v>
      </c>
      <c r="L70" s="115"/>
    </row>
    <row r="71" spans="2:12" s="9" customFormat="1" ht="19.95" customHeight="1">
      <c r="B71" s="115"/>
      <c r="D71" s="116" t="s">
        <v>108</v>
      </c>
      <c r="E71" s="117"/>
      <c r="F71" s="117"/>
      <c r="G71" s="117"/>
      <c r="H71" s="117"/>
      <c r="I71" s="118"/>
      <c r="J71" s="119">
        <f>J441</f>
        <v>0</v>
      </c>
      <c r="L71" s="115"/>
    </row>
    <row r="72" spans="2:12" s="9" customFormat="1" ht="19.95" customHeight="1">
      <c r="B72" s="115"/>
      <c r="D72" s="116" t="s">
        <v>109</v>
      </c>
      <c r="E72" s="117"/>
      <c r="F72" s="117"/>
      <c r="G72" s="117"/>
      <c r="H72" s="117"/>
      <c r="I72" s="118"/>
      <c r="J72" s="119">
        <f>J450</f>
        <v>0</v>
      </c>
      <c r="L72" s="115"/>
    </row>
    <row r="73" spans="2:12" s="8" customFormat="1" ht="24.9" customHeight="1">
      <c r="B73" s="110"/>
      <c r="D73" s="111" t="s">
        <v>110</v>
      </c>
      <c r="E73" s="112"/>
      <c r="F73" s="112"/>
      <c r="G73" s="112"/>
      <c r="H73" s="112"/>
      <c r="I73" s="113"/>
      <c r="J73" s="114">
        <f>J452</f>
        <v>0</v>
      </c>
      <c r="L73" s="110"/>
    </row>
    <row r="74" spans="2:12" s="9" customFormat="1" ht="19.95" customHeight="1">
      <c r="B74" s="115"/>
      <c r="D74" s="116" t="s">
        <v>111</v>
      </c>
      <c r="E74" s="117"/>
      <c r="F74" s="117"/>
      <c r="G74" s="117"/>
      <c r="H74" s="117"/>
      <c r="I74" s="118"/>
      <c r="J74" s="119">
        <f>J453</f>
        <v>0</v>
      </c>
      <c r="L74" s="115"/>
    </row>
    <row r="75" spans="2:12" s="9" customFormat="1" ht="19.95" customHeight="1">
      <c r="B75" s="115"/>
      <c r="D75" s="116" t="s">
        <v>112</v>
      </c>
      <c r="E75" s="117"/>
      <c r="F75" s="117"/>
      <c r="G75" s="117"/>
      <c r="H75" s="117"/>
      <c r="I75" s="118"/>
      <c r="J75" s="119">
        <f>J494</f>
        <v>0</v>
      </c>
      <c r="L75" s="115"/>
    </row>
    <row r="76" spans="2:12" s="9" customFormat="1" ht="19.95" customHeight="1">
      <c r="B76" s="115"/>
      <c r="D76" s="116" t="s">
        <v>113</v>
      </c>
      <c r="E76" s="117"/>
      <c r="F76" s="117"/>
      <c r="G76" s="117"/>
      <c r="H76" s="117"/>
      <c r="I76" s="118"/>
      <c r="J76" s="119">
        <f>J507</f>
        <v>0</v>
      </c>
      <c r="L76" s="115"/>
    </row>
    <row r="77" spans="2:12" s="9" customFormat="1" ht="19.95" customHeight="1">
      <c r="B77" s="115"/>
      <c r="D77" s="116" t="s">
        <v>114</v>
      </c>
      <c r="E77" s="117"/>
      <c r="F77" s="117"/>
      <c r="G77" s="117"/>
      <c r="H77" s="117"/>
      <c r="I77" s="118"/>
      <c r="J77" s="119">
        <f>J527</f>
        <v>0</v>
      </c>
      <c r="L77" s="115"/>
    </row>
    <row r="78" spans="2:12" s="9" customFormat="1" ht="19.95" customHeight="1">
      <c r="B78" s="115"/>
      <c r="D78" s="116" t="s">
        <v>115</v>
      </c>
      <c r="E78" s="117"/>
      <c r="F78" s="117"/>
      <c r="G78" s="117"/>
      <c r="H78" s="117"/>
      <c r="I78" s="118"/>
      <c r="J78" s="119">
        <f>J562</f>
        <v>0</v>
      </c>
      <c r="L78" s="115"/>
    </row>
    <row r="79" spans="2:12" s="9" customFormat="1" ht="19.95" customHeight="1">
      <c r="B79" s="115"/>
      <c r="D79" s="116" t="s">
        <v>116</v>
      </c>
      <c r="E79" s="117"/>
      <c r="F79" s="117"/>
      <c r="G79" s="117"/>
      <c r="H79" s="117"/>
      <c r="I79" s="118"/>
      <c r="J79" s="119">
        <f>J575</f>
        <v>0</v>
      </c>
      <c r="L79" s="115"/>
    </row>
    <row r="80" spans="2:12" s="9" customFormat="1" ht="19.95" customHeight="1">
      <c r="B80" s="115"/>
      <c r="D80" s="116" t="s">
        <v>117</v>
      </c>
      <c r="E80" s="117"/>
      <c r="F80" s="117"/>
      <c r="G80" s="117"/>
      <c r="H80" s="117"/>
      <c r="I80" s="118"/>
      <c r="J80" s="119">
        <f>J577</f>
        <v>0</v>
      </c>
      <c r="L80" s="115"/>
    </row>
    <row r="81" spans="2:12" s="9" customFormat="1" ht="19.95" customHeight="1">
      <c r="B81" s="115"/>
      <c r="D81" s="116" t="s">
        <v>118</v>
      </c>
      <c r="E81" s="117"/>
      <c r="F81" s="117"/>
      <c r="G81" s="117"/>
      <c r="H81" s="117"/>
      <c r="I81" s="118"/>
      <c r="J81" s="119">
        <f>J580</f>
        <v>0</v>
      </c>
      <c r="L81" s="115"/>
    </row>
    <row r="82" spans="2:12" s="9" customFormat="1" ht="19.95" customHeight="1">
      <c r="B82" s="115"/>
      <c r="D82" s="116" t="s">
        <v>119</v>
      </c>
      <c r="E82" s="117"/>
      <c r="F82" s="117"/>
      <c r="G82" s="117"/>
      <c r="H82" s="117"/>
      <c r="I82" s="118"/>
      <c r="J82" s="119">
        <f>J585</f>
        <v>0</v>
      </c>
      <c r="L82" s="115"/>
    </row>
    <row r="83" spans="2:12" s="9" customFormat="1" ht="19.95" customHeight="1">
      <c r="B83" s="115"/>
      <c r="D83" s="116" t="s">
        <v>120</v>
      </c>
      <c r="E83" s="117"/>
      <c r="F83" s="117"/>
      <c r="G83" s="117"/>
      <c r="H83" s="117"/>
      <c r="I83" s="118"/>
      <c r="J83" s="119">
        <f>J602</f>
        <v>0</v>
      </c>
      <c r="L83" s="115"/>
    </row>
    <row r="84" spans="2:12" s="9" customFormat="1" ht="19.95" customHeight="1">
      <c r="B84" s="115"/>
      <c r="D84" s="116" t="s">
        <v>121</v>
      </c>
      <c r="E84" s="117"/>
      <c r="F84" s="117"/>
      <c r="G84" s="117"/>
      <c r="H84" s="117"/>
      <c r="I84" s="118"/>
      <c r="J84" s="119">
        <f>J608</f>
        <v>0</v>
      </c>
      <c r="L84" s="115"/>
    </row>
    <row r="85" spans="2:12" s="9" customFormat="1" ht="19.95" customHeight="1">
      <c r="B85" s="115"/>
      <c r="D85" s="116" t="s">
        <v>122</v>
      </c>
      <c r="E85" s="117"/>
      <c r="F85" s="117"/>
      <c r="G85" s="117"/>
      <c r="H85" s="117"/>
      <c r="I85" s="118"/>
      <c r="J85" s="119">
        <f>J627</f>
        <v>0</v>
      </c>
      <c r="L85" s="115"/>
    </row>
    <row r="86" spans="2:12" s="9" customFormat="1" ht="19.95" customHeight="1">
      <c r="B86" s="115"/>
      <c r="D86" s="116" t="s">
        <v>123</v>
      </c>
      <c r="E86" s="117"/>
      <c r="F86" s="117"/>
      <c r="G86" s="117"/>
      <c r="H86" s="117"/>
      <c r="I86" s="118"/>
      <c r="J86" s="119">
        <f>J665</f>
        <v>0</v>
      </c>
      <c r="L86" s="115"/>
    </row>
    <row r="87" spans="2:12" s="9" customFormat="1" ht="19.95" customHeight="1">
      <c r="B87" s="115"/>
      <c r="D87" s="116" t="s">
        <v>124</v>
      </c>
      <c r="E87" s="117"/>
      <c r="F87" s="117"/>
      <c r="G87" s="117"/>
      <c r="H87" s="117"/>
      <c r="I87" s="118"/>
      <c r="J87" s="119">
        <f>J691</f>
        <v>0</v>
      </c>
      <c r="L87" s="115"/>
    </row>
    <row r="88" spans="2:12" s="9" customFormat="1" ht="19.95" customHeight="1">
      <c r="B88" s="115"/>
      <c r="D88" s="116" t="s">
        <v>125</v>
      </c>
      <c r="E88" s="117"/>
      <c r="F88" s="117"/>
      <c r="G88" s="117"/>
      <c r="H88" s="117"/>
      <c r="I88" s="118"/>
      <c r="J88" s="119">
        <f>J757</f>
        <v>0</v>
      </c>
      <c r="L88" s="115"/>
    </row>
    <row r="89" spans="2:12" s="9" customFormat="1" ht="19.95" customHeight="1">
      <c r="B89" s="115"/>
      <c r="D89" s="116" t="s">
        <v>126</v>
      </c>
      <c r="E89" s="117"/>
      <c r="F89" s="117"/>
      <c r="G89" s="117"/>
      <c r="H89" s="117"/>
      <c r="I89" s="118"/>
      <c r="J89" s="119">
        <f>J775</f>
        <v>0</v>
      </c>
      <c r="L89" s="115"/>
    </row>
    <row r="90" spans="2:12" s="8" customFormat="1" ht="24.9" customHeight="1">
      <c r="B90" s="110"/>
      <c r="D90" s="111" t="s">
        <v>127</v>
      </c>
      <c r="E90" s="112"/>
      <c r="F90" s="112"/>
      <c r="G90" s="112"/>
      <c r="H90" s="112"/>
      <c r="I90" s="113"/>
      <c r="J90" s="114">
        <f>J796</f>
        <v>0</v>
      </c>
      <c r="L90" s="110"/>
    </row>
    <row r="91" spans="2:12" s="9" customFormat="1" ht="19.95" customHeight="1">
      <c r="B91" s="115"/>
      <c r="D91" s="116" t="s">
        <v>128</v>
      </c>
      <c r="E91" s="117"/>
      <c r="F91" s="117"/>
      <c r="G91" s="117"/>
      <c r="H91" s="117"/>
      <c r="I91" s="118"/>
      <c r="J91" s="119">
        <f>J797</f>
        <v>0</v>
      </c>
      <c r="L91" s="115"/>
    </row>
    <row r="92" spans="2:12" s="8" customFormat="1" ht="24.9" customHeight="1">
      <c r="B92" s="110"/>
      <c r="D92" s="111" t="s">
        <v>129</v>
      </c>
      <c r="E92" s="112"/>
      <c r="F92" s="112"/>
      <c r="G92" s="112"/>
      <c r="H92" s="112"/>
      <c r="I92" s="113"/>
      <c r="J92" s="114">
        <f>J799</f>
        <v>0</v>
      </c>
      <c r="L92" s="110"/>
    </row>
    <row r="93" spans="2:12" s="9" customFormat="1" ht="19.95" customHeight="1">
      <c r="B93" s="115"/>
      <c r="D93" s="116" t="s">
        <v>130</v>
      </c>
      <c r="E93" s="117"/>
      <c r="F93" s="117"/>
      <c r="G93" s="117"/>
      <c r="H93" s="117"/>
      <c r="I93" s="118"/>
      <c r="J93" s="119">
        <f>J800</f>
        <v>0</v>
      </c>
      <c r="L93" s="115"/>
    </row>
    <row r="94" spans="2:12" s="9" customFormat="1" ht="19.95" customHeight="1">
      <c r="B94" s="115"/>
      <c r="D94" s="116" t="s">
        <v>131</v>
      </c>
      <c r="E94" s="117"/>
      <c r="F94" s="117"/>
      <c r="G94" s="117"/>
      <c r="H94" s="117"/>
      <c r="I94" s="118"/>
      <c r="J94" s="119">
        <f>J802</f>
        <v>0</v>
      </c>
      <c r="L94" s="115"/>
    </row>
    <row r="95" spans="2:12" s="1" customFormat="1" ht="21.75" customHeight="1">
      <c r="B95" s="31"/>
      <c r="I95" s="87"/>
      <c r="L95" s="31"/>
    </row>
    <row r="96" spans="2:12" s="1" customFormat="1" ht="6.9" customHeight="1">
      <c r="B96" s="40"/>
      <c r="C96" s="41"/>
      <c r="D96" s="41"/>
      <c r="E96" s="41"/>
      <c r="F96" s="41"/>
      <c r="G96" s="41"/>
      <c r="H96" s="41"/>
      <c r="I96" s="104"/>
      <c r="J96" s="41"/>
      <c r="K96" s="41"/>
      <c r="L96" s="31"/>
    </row>
    <row r="100" spans="2:12" s="1" customFormat="1" ht="6.9" customHeight="1">
      <c r="B100" s="42"/>
      <c r="C100" s="43"/>
      <c r="D100" s="43"/>
      <c r="E100" s="43"/>
      <c r="F100" s="43"/>
      <c r="G100" s="43"/>
      <c r="H100" s="43"/>
      <c r="I100" s="105"/>
      <c r="J100" s="43"/>
      <c r="K100" s="43"/>
      <c r="L100" s="31"/>
    </row>
    <row r="101" spans="2:12" s="1" customFormat="1" ht="24.9" customHeight="1">
      <c r="B101" s="31"/>
      <c r="C101" s="20" t="s">
        <v>132</v>
      </c>
      <c r="I101" s="87"/>
      <c r="L101" s="31"/>
    </row>
    <row r="102" spans="2:12" s="1" customFormat="1" ht="6.9" customHeight="1">
      <c r="B102" s="31"/>
      <c r="I102" s="87"/>
      <c r="L102" s="31"/>
    </row>
    <row r="103" spans="2:12" s="1" customFormat="1" ht="12" customHeight="1">
      <c r="B103" s="31"/>
      <c r="C103" s="26" t="s">
        <v>18</v>
      </c>
      <c r="I103" s="87"/>
      <c r="L103" s="31"/>
    </row>
    <row r="104" spans="2:12" s="1" customFormat="1" ht="16.5" customHeight="1">
      <c r="B104" s="31"/>
      <c r="E104" s="410" t="str">
        <f>E7</f>
        <v>Objekt č.p. 1139/II, Volšovská, Sušice - stavební úpravy kuchyně</v>
      </c>
      <c r="F104" s="411"/>
      <c r="G104" s="411"/>
      <c r="H104" s="411"/>
      <c r="I104" s="87"/>
      <c r="L104" s="31"/>
    </row>
    <row r="105" spans="2:12" s="1" customFormat="1" ht="12" customHeight="1">
      <c r="B105" s="31"/>
      <c r="C105" s="26" t="s">
        <v>91</v>
      </c>
      <c r="I105" s="87"/>
      <c r="L105" s="31"/>
    </row>
    <row r="106" spans="2:12" s="1" customFormat="1" ht="16.5" customHeight="1">
      <c r="B106" s="31"/>
      <c r="E106" s="393" t="str">
        <f>E9</f>
        <v>010 - D.1.1.  Architektonicko stavební řešení</v>
      </c>
      <c r="F106" s="409"/>
      <c r="G106" s="409"/>
      <c r="H106" s="409"/>
      <c r="I106" s="87"/>
      <c r="L106" s="31"/>
    </row>
    <row r="107" spans="2:12" s="1" customFormat="1" ht="6.9" customHeight="1">
      <c r="B107" s="31"/>
      <c r="I107" s="87"/>
      <c r="L107" s="31"/>
    </row>
    <row r="108" spans="2:12" s="1" customFormat="1" ht="12" customHeight="1">
      <c r="B108" s="31"/>
      <c r="C108" s="26" t="s">
        <v>22</v>
      </c>
      <c r="F108" s="24" t="str">
        <f>F12</f>
        <v>Sušice</v>
      </c>
      <c r="I108" s="88" t="s">
        <v>24</v>
      </c>
      <c r="J108" s="48" t="str">
        <f>IF(J12="","",J12)</f>
        <v>18. 4. 2019</v>
      </c>
      <c r="L108" s="31"/>
    </row>
    <row r="109" spans="2:12" s="1" customFormat="1" ht="6.9" customHeight="1">
      <c r="B109" s="31"/>
      <c r="I109" s="87"/>
      <c r="L109" s="31"/>
    </row>
    <row r="110" spans="2:12" s="1" customFormat="1" ht="15.15" customHeight="1">
      <c r="B110" s="31"/>
      <c r="C110" s="26" t="s">
        <v>26</v>
      </c>
      <c r="F110" s="24" t="str">
        <f>E15</f>
        <v>SOŠ a SOU Sušice</v>
      </c>
      <c r="I110" s="88" t="s">
        <v>32</v>
      </c>
      <c r="J110" s="29" t="str">
        <f>E21</f>
        <v>Ing. Jiří Lejsek</v>
      </c>
      <c r="L110" s="31"/>
    </row>
    <row r="111" spans="2:12" s="1" customFormat="1" ht="15.15" customHeight="1">
      <c r="B111" s="31"/>
      <c r="C111" s="26" t="s">
        <v>30</v>
      </c>
      <c r="F111" s="24" t="str">
        <f>IF(E18="","",E18)</f>
        <v>Vyplň údaj</v>
      </c>
      <c r="I111" s="88" t="s">
        <v>35</v>
      </c>
      <c r="J111" s="29" t="str">
        <f>E24</f>
        <v>Pavel Hrba</v>
      </c>
      <c r="L111" s="31"/>
    </row>
    <row r="112" spans="2:12" s="1" customFormat="1" ht="10.35" customHeight="1">
      <c r="B112" s="31"/>
      <c r="I112" s="87"/>
      <c r="L112" s="31"/>
    </row>
    <row r="113" spans="2:20" s="10" customFormat="1" ht="29.25" customHeight="1">
      <c r="B113" s="120"/>
      <c r="C113" s="121" t="s">
        <v>133</v>
      </c>
      <c r="D113" s="122" t="s">
        <v>58</v>
      </c>
      <c r="E113" s="122" t="s">
        <v>54</v>
      </c>
      <c r="F113" s="122" t="s">
        <v>55</v>
      </c>
      <c r="G113" s="122" t="s">
        <v>134</v>
      </c>
      <c r="H113" s="122" t="s">
        <v>135</v>
      </c>
      <c r="I113" s="123" t="s">
        <v>136</v>
      </c>
      <c r="J113" s="122" t="s">
        <v>95</v>
      </c>
      <c r="K113" s="124" t="s">
        <v>137</v>
      </c>
      <c r="L113" s="120"/>
      <c r="M113" s="55" t="s">
        <v>3</v>
      </c>
      <c r="N113" s="56" t="s">
        <v>43</v>
      </c>
      <c r="O113" s="56" t="s">
        <v>138</v>
      </c>
      <c r="P113" s="56" t="s">
        <v>139</v>
      </c>
      <c r="Q113" s="56" t="s">
        <v>140</v>
      </c>
      <c r="R113" s="56" t="s">
        <v>141</v>
      </c>
      <c r="S113" s="56" t="s">
        <v>142</v>
      </c>
      <c r="T113" s="57" t="s">
        <v>143</v>
      </c>
    </row>
    <row r="114" spans="2:63" s="1" customFormat="1" ht="22.95" customHeight="1">
      <c r="B114" s="31"/>
      <c r="C114" s="60" t="s">
        <v>144</v>
      </c>
      <c r="I114" s="87"/>
      <c r="J114" s="125">
        <f>BK114</f>
        <v>0</v>
      </c>
      <c r="L114" s="31"/>
      <c r="M114" s="58"/>
      <c r="N114" s="49"/>
      <c r="O114" s="49"/>
      <c r="P114" s="126">
        <f>P115+P452+P796+P799</f>
        <v>0</v>
      </c>
      <c r="Q114" s="49"/>
      <c r="R114" s="126">
        <f>R115+R452+R796+R799</f>
        <v>141.96270439</v>
      </c>
      <c r="S114" s="49"/>
      <c r="T114" s="127">
        <f>T115+T452+T796+T799</f>
        <v>145.51286080000003</v>
      </c>
      <c r="AT114" s="16" t="s">
        <v>72</v>
      </c>
      <c r="AU114" s="16" t="s">
        <v>96</v>
      </c>
      <c r="BK114" s="128">
        <f>BK115+BK452+BK796+BK799</f>
        <v>0</v>
      </c>
    </row>
    <row r="115" spans="2:63" s="11" customFormat="1" ht="25.95" customHeight="1">
      <c r="B115" s="129"/>
      <c r="D115" s="130" t="s">
        <v>72</v>
      </c>
      <c r="E115" s="131" t="s">
        <v>145</v>
      </c>
      <c r="F115" s="131" t="s">
        <v>146</v>
      </c>
      <c r="I115" s="132"/>
      <c r="J115" s="133">
        <f>BK115</f>
        <v>0</v>
      </c>
      <c r="L115" s="129"/>
      <c r="M115" s="134"/>
      <c r="N115" s="135"/>
      <c r="O115" s="135"/>
      <c r="P115" s="136">
        <f>P116+P135+P144+P218+P231+P280+P333+P347+P350+P380+P441+P450</f>
        <v>0</v>
      </c>
      <c r="Q115" s="135"/>
      <c r="R115" s="136">
        <f>R116+R135+R144+R218+R231+R280+R333+R347+R350+R380+R441+R450</f>
        <v>123.45713543</v>
      </c>
      <c r="S115" s="135"/>
      <c r="T115" s="137">
        <f>T116+T135+T144+T218+T231+T280+T333+T347+T350+T380+T441+T450</f>
        <v>143.20208420000003</v>
      </c>
      <c r="AR115" s="130" t="s">
        <v>9</v>
      </c>
      <c r="AT115" s="138" t="s">
        <v>72</v>
      </c>
      <c r="AU115" s="138" t="s">
        <v>73</v>
      </c>
      <c r="AY115" s="130" t="s">
        <v>147</v>
      </c>
      <c r="BK115" s="139">
        <f>BK116+BK135+BK144+BK218+BK231+BK280+BK333+BK347+BK350+BK380+BK441+BK450</f>
        <v>0</v>
      </c>
    </row>
    <row r="116" spans="2:63" s="11" customFormat="1" ht="22.95" customHeight="1">
      <c r="B116" s="129"/>
      <c r="D116" s="130" t="s">
        <v>72</v>
      </c>
      <c r="E116" s="140" t="s">
        <v>9</v>
      </c>
      <c r="F116" s="140" t="s">
        <v>148</v>
      </c>
      <c r="I116" s="132"/>
      <c r="J116" s="141">
        <f>BK116</f>
        <v>0</v>
      </c>
      <c r="L116" s="129"/>
      <c r="M116" s="134"/>
      <c r="N116" s="135"/>
      <c r="O116" s="135"/>
      <c r="P116" s="136">
        <f>SUM(P117:P134)</f>
        <v>0</v>
      </c>
      <c r="Q116" s="135"/>
      <c r="R116" s="136">
        <f>SUM(R117:R134)</f>
        <v>3.42</v>
      </c>
      <c r="S116" s="135"/>
      <c r="T116" s="137">
        <f>SUM(T117:T134)</f>
        <v>0</v>
      </c>
      <c r="AR116" s="130" t="s">
        <v>9</v>
      </c>
      <c r="AT116" s="138" t="s">
        <v>72</v>
      </c>
      <c r="AU116" s="138" t="s">
        <v>9</v>
      </c>
      <c r="AY116" s="130" t="s">
        <v>147</v>
      </c>
      <c r="BK116" s="139">
        <f>SUM(BK117:BK134)</f>
        <v>0</v>
      </c>
    </row>
    <row r="117" spans="2:65" s="1" customFormat="1" ht="24" customHeight="1">
      <c r="B117" s="142"/>
      <c r="C117" s="143" t="s">
        <v>9</v>
      </c>
      <c r="D117" s="143" t="s">
        <v>149</v>
      </c>
      <c r="E117" s="144" t="s">
        <v>150</v>
      </c>
      <c r="F117" s="145" t="s">
        <v>151</v>
      </c>
      <c r="G117" s="146" t="s">
        <v>152</v>
      </c>
      <c r="H117" s="147">
        <v>12.738</v>
      </c>
      <c r="I117" s="148"/>
      <c r="J117" s="149">
        <f>ROUND(I117*H117,0)</f>
        <v>0</v>
      </c>
      <c r="K117" s="145" t="s">
        <v>153</v>
      </c>
      <c r="L117" s="31"/>
      <c r="M117" s="150" t="s">
        <v>3</v>
      </c>
      <c r="N117" s="151" t="s">
        <v>44</v>
      </c>
      <c r="O117" s="51"/>
      <c r="P117" s="152">
        <f>O117*H117</f>
        <v>0</v>
      </c>
      <c r="Q117" s="152">
        <v>0</v>
      </c>
      <c r="R117" s="152">
        <f>Q117*H117</f>
        <v>0</v>
      </c>
      <c r="S117" s="152">
        <v>0</v>
      </c>
      <c r="T117" s="153">
        <f>S117*H117</f>
        <v>0</v>
      </c>
      <c r="AR117" s="154" t="s">
        <v>154</v>
      </c>
      <c r="AT117" s="154" t="s">
        <v>149</v>
      </c>
      <c r="AU117" s="154" t="s">
        <v>82</v>
      </c>
      <c r="AY117" s="16" t="s">
        <v>147</v>
      </c>
      <c r="BE117" s="155">
        <f>IF(N117="základní",J117,0)</f>
        <v>0</v>
      </c>
      <c r="BF117" s="155">
        <f>IF(N117="snížená",J117,0)</f>
        <v>0</v>
      </c>
      <c r="BG117" s="155">
        <f>IF(N117="zákl. přenesená",J117,0)</f>
        <v>0</v>
      </c>
      <c r="BH117" s="155">
        <f>IF(N117="sníž. přenesená",J117,0)</f>
        <v>0</v>
      </c>
      <c r="BI117" s="155">
        <f>IF(N117="nulová",J117,0)</f>
        <v>0</v>
      </c>
      <c r="BJ117" s="16" t="s">
        <v>9</v>
      </c>
      <c r="BK117" s="155">
        <f>ROUND(I117*H117,0)</f>
        <v>0</v>
      </c>
      <c r="BL117" s="16" t="s">
        <v>154</v>
      </c>
      <c r="BM117" s="154" t="s">
        <v>155</v>
      </c>
    </row>
    <row r="118" spans="2:51" s="12" customFormat="1" ht="12">
      <c r="B118" s="156"/>
      <c r="D118" s="157" t="s">
        <v>156</v>
      </c>
      <c r="E118" s="158" t="s">
        <v>3</v>
      </c>
      <c r="F118" s="159" t="s">
        <v>157</v>
      </c>
      <c r="H118" s="160">
        <v>8.418</v>
      </c>
      <c r="I118" s="161"/>
      <c r="L118" s="156"/>
      <c r="M118" s="162"/>
      <c r="N118" s="163"/>
      <c r="O118" s="163"/>
      <c r="P118" s="163"/>
      <c r="Q118" s="163"/>
      <c r="R118" s="163"/>
      <c r="S118" s="163"/>
      <c r="T118" s="164"/>
      <c r="AT118" s="158" t="s">
        <v>156</v>
      </c>
      <c r="AU118" s="158" t="s">
        <v>82</v>
      </c>
      <c r="AV118" s="12" t="s">
        <v>82</v>
      </c>
      <c r="AW118" s="12" t="s">
        <v>34</v>
      </c>
      <c r="AX118" s="12" t="s">
        <v>73</v>
      </c>
      <c r="AY118" s="158" t="s">
        <v>147</v>
      </c>
    </row>
    <row r="119" spans="2:51" s="12" customFormat="1" ht="12">
      <c r="B119" s="156"/>
      <c r="D119" s="157" t="s">
        <v>156</v>
      </c>
      <c r="E119" s="158" t="s">
        <v>3</v>
      </c>
      <c r="F119" s="159" t="s">
        <v>158</v>
      </c>
      <c r="H119" s="160">
        <v>4.32</v>
      </c>
      <c r="I119" s="161"/>
      <c r="L119" s="156"/>
      <c r="M119" s="162"/>
      <c r="N119" s="163"/>
      <c r="O119" s="163"/>
      <c r="P119" s="163"/>
      <c r="Q119" s="163"/>
      <c r="R119" s="163"/>
      <c r="S119" s="163"/>
      <c r="T119" s="164"/>
      <c r="AT119" s="158" t="s">
        <v>156</v>
      </c>
      <c r="AU119" s="158" t="s">
        <v>82</v>
      </c>
      <c r="AV119" s="12" t="s">
        <v>82</v>
      </c>
      <c r="AW119" s="12" t="s">
        <v>34</v>
      </c>
      <c r="AX119" s="12" t="s">
        <v>73</v>
      </c>
      <c r="AY119" s="158" t="s">
        <v>147</v>
      </c>
    </row>
    <row r="120" spans="2:65" s="1" customFormat="1" ht="48" customHeight="1">
      <c r="B120" s="142"/>
      <c r="C120" s="143" t="s">
        <v>82</v>
      </c>
      <c r="D120" s="143" t="s">
        <v>149</v>
      </c>
      <c r="E120" s="144" t="s">
        <v>159</v>
      </c>
      <c r="F120" s="145" t="s">
        <v>160</v>
      </c>
      <c r="G120" s="146" t="s">
        <v>152</v>
      </c>
      <c r="H120" s="147">
        <v>9.199</v>
      </c>
      <c r="I120" s="148"/>
      <c r="J120" s="149">
        <f>ROUND(I120*H120,0)</f>
        <v>0</v>
      </c>
      <c r="K120" s="145" t="s">
        <v>153</v>
      </c>
      <c r="L120" s="31"/>
      <c r="M120" s="150" t="s">
        <v>3</v>
      </c>
      <c r="N120" s="151" t="s">
        <v>44</v>
      </c>
      <c r="O120" s="51"/>
      <c r="P120" s="152">
        <f>O120*H120</f>
        <v>0</v>
      </c>
      <c r="Q120" s="152">
        <v>0</v>
      </c>
      <c r="R120" s="152">
        <f>Q120*H120</f>
        <v>0</v>
      </c>
      <c r="S120" s="152">
        <v>0</v>
      </c>
      <c r="T120" s="153">
        <f>S120*H120</f>
        <v>0</v>
      </c>
      <c r="AR120" s="154" t="s">
        <v>154</v>
      </c>
      <c r="AT120" s="154" t="s">
        <v>149</v>
      </c>
      <c r="AU120" s="154" t="s">
        <v>82</v>
      </c>
      <c r="AY120" s="16" t="s">
        <v>147</v>
      </c>
      <c r="BE120" s="155">
        <f>IF(N120="základní",J120,0)</f>
        <v>0</v>
      </c>
      <c r="BF120" s="155">
        <f>IF(N120="snížená",J120,0)</f>
        <v>0</v>
      </c>
      <c r="BG120" s="155">
        <f>IF(N120="zákl. přenesená",J120,0)</f>
        <v>0</v>
      </c>
      <c r="BH120" s="155">
        <f>IF(N120="sníž. přenesená",J120,0)</f>
        <v>0</v>
      </c>
      <c r="BI120" s="155">
        <f>IF(N120="nulová",J120,0)</f>
        <v>0</v>
      </c>
      <c r="BJ120" s="16" t="s">
        <v>9</v>
      </c>
      <c r="BK120" s="155">
        <f>ROUND(I120*H120,0)</f>
        <v>0</v>
      </c>
      <c r="BL120" s="16" t="s">
        <v>154</v>
      </c>
      <c r="BM120" s="154" t="s">
        <v>161</v>
      </c>
    </row>
    <row r="121" spans="2:51" s="12" customFormat="1" ht="12">
      <c r="B121" s="156"/>
      <c r="D121" s="157" t="s">
        <v>156</v>
      </c>
      <c r="E121" s="158" t="s">
        <v>3</v>
      </c>
      <c r="F121" s="159" t="s">
        <v>162</v>
      </c>
      <c r="H121" s="160">
        <v>9.199</v>
      </c>
      <c r="I121" s="161"/>
      <c r="L121" s="156"/>
      <c r="M121" s="162"/>
      <c r="N121" s="163"/>
      <c r="O121" s="163"/>
      <c r="P121" s="163"/>
      <c r="Q121" s="163"/>
      <c r="R121" s="163"/>
      <c r="S121" s="163"/>
      <c r="T121" s="164"/>
      <c r="AT121" s="158" t="s">
        <v>156</v>
      </c>
      <c r="AU121" s="158" t="s">
        <v>82</v>
      </c>
      <c r="AV121" s="12" t="s">
        <v>82</v>
      </c>
      <c r="AW121" s="12" t="s">
        <v>34</v>
      </c>
      <c r="AX121" s="12" t="s">
        <v>73</v>
      </c>
      <c r="AY121" s="158" t="s">
        <v>147</v>
      </c>
    </row>
    <row r="122" spans="2:65" s="1" customFormat="1" ht="60" customHeight="1">
      <c r="B122" s="142"/>
      <c r="C122" s="143" t="s">
        <v>163</v>
      </c>
      <c r="D122" s="143" t="s">
        <v>149</v>
      </c>
      <c r="E122" s="144" t="s">
        <v>164</v>
      </c>
      <c r="F122" s="145" t="s">
        <v>165</v>
      </c>
      <c r="G122" s="146" t="s">
        <v>152</v>
      </c>
      <c r="H122" s="147">
        <v>9.199</v>
      </c>
      <c r="I122" s="148"/>
      <c r="J122" s="149">
        <f>ROUND(I122*H122,0)</f>
        <v>0</v>
      </c>
      <c r="K122" s="145" t="s">
        <v>153</v>
      </c>
      <c r="L122" s="31"/>
      <c r="M122" s="150" t="s">
        <v>3</v>
      </c>
      <c r="N122" s="151" t="s">
        <v>44</v>
      </c>
      <c r="O122" s="51"/>
      <c r="P122" s="152">
        <f>O122*H122</f>
        <v>0</v>
      </c>
      <c r="Q122" s="152">
        <v>0</v>
      </c>
      <c r="R122" s="152">
        <f>Q122*H122</f>
        <v>0</v>
      </c>
      <c r="S122" s="152">
        <v>0</v>
      </c>
      <c r="T122" s="153">
        <f>S122*H122</f>
        <v>0</v>
      </c>
      <c r="AR122" s="154" t="s">
        <v>154</v>
      </c>
      <c r="AT122" s="154" t="s">
        <v>149</v>
      </c>
      <c r="AU122" s="154" t="s">
        <v>82</v>
      </c>
      <c r="AY122" s="16" t="s">
        <v>147</v>
      </c>
      <c r="BE122" s="155">
        <f>IF(N122="základní",J122,0)</f>
        <v>0</v>
      </c>
      <c r="BF122" s="155">
        <f>IF(N122="snížená",J122,0)</f>
        <v>0</v>
      </c>
      <c r="BG122" s="155">
        <f>IF(N122="zákl. přenesená",J122,0)</f>
        <v>0</v>
      </c>
      <c r="BH122" s="155">
        <f>IF(N122="sníž. přenesená",J122,0)</f>
        <v>0</v>
      </c>
      <c r="BI122" s="155">
        <f>IF(N122="nulová",J122,0)</f>
        <v>0</v>
      </c>
      <c r="BJ122" s="16" t="s">
        <v>9</v>
      </c>
      <c r="BK122" s="155">
        <f>ROUND(I122*H122,0)</f>
        <v>0</v>
      </c>
      <c r="BL122" s="16" t="s">
        <v>154</v>
      </c>
      <c r="BM122" s="154" t="s">
        <v>166</v>
      </c>
    </row>
    <row r="123" spans="2:65" s="1" customFormat="1" ht="60" customHeight="1">
      <c r="B123" s="142"/>
      <c r="C123" s="143" t="s">
        <v>154</v>
      </c>
      <c r="D123" s="143" t="s">
        <v>149</v>
      </c>
      <c r="E123" s="144" t="s">
        <v>167</v>
      </c>
      <c r="F123" s="145" t="s">
        <v>168</v>
      </c>
      <c r="G123" s="146" t="s">
        <v>152</v>
      </c>
      <c r="H123" s="147">
        <v>9.199</v>
      </c>
      <c r="I123" s="148"/>
      <c r="J123" s="149">
        <f>ROUND(I123*H123,0)</f>
        <v>0</v>
      </c>
      <c r="K123" s="145" t="s">
        <v>153</v>
      </c>
      <c r="L123" s="31"/>
      <c r="M123" s="150" t="s">
        <v>3</v>
      </c>
      <c r="N123" s="151" t="s">
        <v>44</v>
      </c>
      <c r="O123" s="51"/>
      <c r="P123" s="152">
        <f>O123*H123</f>
        <v>0</v>
      </c>
      <c r="Q123" s="152">
        <v>0</v>
      </c>
      <c r="R123" s="152">
        <f>Q123*H123</f>
        <v>0</v>
      </c>
      <c r="S123" s="152">
        <v>0</v>
      </c>
      <c r="T123" s="153">
        <f>S123*H123</f>
        <v>0</v>
      </c>
      <c r="AR123" s="154" t="s">
        <v>154</v>
      </c>
      <c r="AT123" s="154" t="s">
        <v>149</v>
      </c>
      <c r="AU123" s="154" t="s">
        <v>82</v>
      </c>
      <c r="AY123" s="16" t="s">
        <v>147</v>
      </c>
      <c r="BE123" s="155">
        <f>IF(N123="základní",J123,0)</f>
        <v>0</v>
      </c>
      <c r="BF123" s="155">
        <f>IF(N123="snížená",J123,0)</f>
        <v>0</v>
      </c>
      <c r="BG123" s="155">
        <f>IF(N123="zákl. přenesená",J123,0)</f>
        <v>0</v>
      </c>
      <c r="BH123" s="155">
        <f>IF(N123="sníž. přenesená",J123,0)</f>
        <v>0</v>
      </c>
      <c r="BI123" s="155">
        <f>IF(N123="nulová",J123,0)</f>
        <v>0</v>
      </c>
      <c r="BJ123" s="16" t="s">
        <v>9</v>
      </c>
      <c r="BK123" s="155">
        <f>ROUND(I123*H123,0)</f>
        <v>0</v>
      </c>
      <c r="BL123" s="16" t="s">
        <v>154</v>
      </c>
      <c r="BM123" s="154" t="s">
        <v>169</v>
      </c>
    </row>
    <row r="124" spans="2:65" s="1" customFormat="1" ht="36" customHeight="1">
      <c r="B124" s="142"/>
      <c r="C124" s="143" t="s">
        <v>170</v>
      </c>
      <c r="D124" s="143" t="s">
        <v>149</v>
      </c>
      <c r="E124" s="144" t="s">
        <v>171</v>
      </c>
      <c r="F124" s="145" t="s">
        <v>172</v>
      </c>
      <c r="G124" s="146" t="s">
        <v>152</v>
      </c>
      <c r="H124" s="147">
        <v>9.199</v>
      </c>
      <c r="I124" s="148"/>
      <c r="J124" s="149">
        <f>ROUND(I124*H124,0)</f>
        <v>0</v>
      </c>
      <c r="K124" s="145" t="s">
        <v>153</v>
      </c>
      <c r="L124" s="31"/>
      <c r="M124" s="150" t="s">
        <v>3</v>
      </c>
      <c r="N124" s="151" t="s">
        <v>44</v>
      </c>
      <c r="O124" s="51"/>
      <c r="P124" s="152">
        <f>O124*H124</f>
        <v>0</v>
      </c>
      <c r="Q124" s="152">
        <v>0</v>
      </c>
      <c r="R124" s="152">
        <f>Q124*H124</f>
        <v>0</v>
      </c>
      <c r="S124" s="152">
        <v>0</v>
      </c>
      <c r="T124" s="153">
        <f>S124*H124</f>
        <v>0</v>
      </c>
      <c r="AR124" s="154" t="s">
        <v>154</v>
      </c>
      <c r="AT124" s="154" t="s">
        <v>149</v>
      </c>
      <c r="AU124" s="154" t="s">
        <v>82</v>
      </c>
      <c r="AY124" s="16" t="s">
        <v>147</v>
      </c>
      <c r="BE124" s="155">
        <f>IF(N124="základní",J124,0)</f>
        <v>0</v>
      </c>
      <c r="BF124" s="155">
        <f>IF(N124="snížená",J124,0)</f>
        <v>0</v>
      </c>
      <c r="BG124" s="155">
        <f>IF(N124="zákl. přenesená",J124,0)</f>
        <v>0</v>
      </c>
      <c r="BH124" s="155">
        <f>IF(N124="sníž. přenesená",J124,0)</f>
        <v>0</v>
      </c>
      <c r="BI124" s="155">
        <f>IF(N124="nulová",J124,0)</f>
        <v>0</v>
      </c>
      <c r="BJ124" s="16" t="s">
        <v>9</v>
      </c>
      <c r="BK124" s="155">
        <f>ROUND(I124*H124,0)</f>
        <v>0</v>
      </c>
      <c r="BL124" s="16" t="s">
        <v>154</v>
      </c>
      <c r="BM124" s="154" t="s">
        <v>173</v>
      </c>
    </row>
    <row r="125" spans="2:65" s="1" customFormat="1" ht="16.5" customHeight="1">
      <c r="B125" s="142"/>
      <c r="C125" s="143" t="s">
        <v>174</v>
      </c>
      <c r="D125" s="143" t="s">
        <v>149</v>
      </c>
      <c r="E125" s="144" t="s">
        <v>175</v>
      </c>
      <c r="F125" s="145" t="s">
        <v>176</v>
      </c>
      <c r="G125" s="146" t="s">
        <v>152</v>
      </c>
      <c r="H125" s="147">
        <v>9.199</v>
      </c>
      <c r="I125" s="148"/>
      <c r="J125" s="149">
        <f>ROUND(I125*H125,0)</f>
        <v>0</v>
      </c>
      <c r="K125" s="145" t="s">
        <v>153</v>
      </c>
      <c r="L125" s="31"/>
      <c r="M125" s="150" t="s">
        <v>3</v>
      </c>
      <c r="N125" s="151" t="s">
        <v>44</v>
      </c>
      <c r="O125" s="51"/>
      <c r="P125" s="152">
        <f>O125*H125</f>
        <v>0</v>
      </c>
      <c r="Q125" s="152">
        <v>0</v>
      </c>
      <c r="R125" s="152">
        <f>Q125*H125</f>
        <v>0</v>
      </c>
      <c r="S125" s="152">
        <v>0</v>
      </c>
      <c r="T125" s="153">
        <f>S125*H125</f>
        <v>0</v>
      </c>
      <c r="AR125" s="154" t="s">
        <v>154</v>
      </c>
      <c r="AT125" s="154" t="s">
        <v>149</v>
      </c>
      <c r="AU125" s="154" t="s">
        <v>82</v>
      </c>
      <c r="AY125" s="16" t="s">
        <v>147</v>
      </c>
      <c r="BE125" s="155">
        <f>IF(N125="základní",J125,0)</f>
        <v>0</v>
      </c>
      <c r="BF125" s="155">
        <f>IF(N125="snížená",J125,0)</f>
        <v>0</v>
      </c>
      <c r="BG125" s="155">
        <f>IF(N125="zákl. přenesená",J125,0)</f>
        <v>0</v>
      </c>
      <c r="BH125" s="155">
        <f>IF(N125="sníž. přenesená",J125,0)</f>
        <v>0</v>
      </c>
      <c r="BI125" s="155">
        <f>IF(N125="nulová",J125,0)</f>
        <v>0</v>
      </c>
      <c r="BJ125" s="16" t="s">
        <v>9</v>
      </c>
      <c r="BK125" s="155">
        <f>ROUND(I125*H125,0)</f>
        <v>0</v>
      </c>
      <c r="BL125" s="16" t="s">
        <v>154</v>
      </c>
      <c r="BM125" s="154" t="s">
        <v>177</v>
      </c>
    </row>
    <row r="126" spans="2:65" s="1" customFormat="1" ht="36" customHeight="1">
      <c r="B126" s="142"/>
      <c r="C126" s="143" t="s">
        <v>178</v>
      </c>
      <c r="D126" s="143" t="s">
        <v>149</v>
      </c>
      <c r="E126" s="144" t="s">
        <v>179</v>
      </c>
      <c r="F126" s="145" t="s">
        <v>180</v>
      </c>
      <c r="G126" s="146" t="s">
        <v>181</v>
      </c>
      <c r="H126" s="147">
        <v>16.098</v>
      </c>
      <c r="I126" s="148"/>
      <c r="J126" s="149">
        <f>ROUND(I126*H126,0)</f>
        <v>0</v>
      </c>
      <c r="K126" s="145" t="s">
        <v>153</v>
      </c>
      <c r="L126" s="31"/>
      <c r="M126" s="150" t="s">
        <v>3</v>
      </c>
      <c r="N126" s="151" t="s">
        <v>44</v>
      </c>
      <c r="O126" s="51"/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AR126" s="154" t="s">
        <v>154</v>
      </c>
      <c r="AT126" s="154" t="s">
        <v>149</v>
      </c>
      <c r="AU126" s="154" t="s">
        <v>82</v>
      </c>
      <c r="AY126" s="16" t="s">
        <v>147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6" t="s">
        <v>9</v>
      </c>
      <c r="BK126" s="155">
        <f>ROUND(I126*H126,0)</f>
        <v>0</v>
      </c>
      <c r="BL126" s="16" t="s">
        <v>154</v>
      </c>
      <c r="BM126" s="154" t="s">
        <v>182</v>
      </c>
    </row>
    <row r="127" spans="2:51" s="12" customFormat="1" ht="12">
      <c r="B127" s="156"/>
      <c r="D127" s="157" t="s">
        <v>156</v>
      </c>
      <c r="E127" s="158" t="s">
        <v>3</v>
      </c>
      <c r="F127" s="159" t="s">
        <v>183</v>
      </c>
      <c r="H127" s="160">
        <v>16.098</v>
      </c>
      <c r="I127" s="161"/>
      <c r="L127" s="156"/>
      <c r="M127" s="162"/>
      <c r="N127" s="163"/>
      <c r="O127" s="163"/>
      <c r="P127" s="163"/>
      <c r="Q127" s="163"/>
      <c r="R127" s="163"/>
      <c r="S127" s="163"/>
      <c r="T127" s="164"/>
      <c r="AT127" s="158" t="s">
        <v>156</v>
      </c>
      <c r="AU127" s="158" t="s">
        <v>82</v>
      </c>
      <c r="AV127" s="12" t="s">
        <v>82</v>
      </c>
      <c r="AW127" s="12" t="s">
        <v>34</v>
      </c>
      <c r="AX127" s="12" t="s">
        <v>73</v>
      </c>
      <c r="AY127" s="158" t="s">
        <v>147</v>
      </c>
    </row>
    <row r="128" spans="2:65" s="1" customFormat="1" ht="36" customHeight="1">
      <c r="B128" s="142"/>
      <c r="C128" s="143" t="s">
        <v>184</v>
      </c>
      <c r="D128" s="143" t="s">
        <v>149</v>
      </c>
      <c r="E128" s="144" t="s">
        <v>185</v>
      </c>
      <c r="F128" s="145" t="s">
        <v>186</v>
      </c>
      <c r="G128" s="146" t="s">
        <v>152</v>
      </c>
      <c r="H128" s="147">
        <v>3.539</v>
      </c>
      <c r="I128" s="148"/>
      <c r="J128" s="149">
        <f>ROUND(I128*H128,0)</f>
        <v>0</v>
      </c>
      <c r="K128" s="145" t="s">
        <v>153</v>
      </c>
      <c r="L128" s="31"/>
      <c r="M128" s="150" t="s">
        <v>3</v>
      </c>
      <c r="N128" s="151" t="s">
        <v>44</v>
      </c>
      <c r="O128" s="51"/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AR128" s="154" t="s">
        <v>154</v>
      </c>
      <c r="AT128" s="154" t="s">
        <v>149</v>
      </c>
      <c r="AU128" s="154" t="s">
        <v>82</v>
      </c>
      <c r="AY128" s="16" t="s">
        <v>147</v>
      </c>
      <c r="BE128" s="155">
        <f>IF(N128="základní",J128,0)</f>
        <v>0</v>
      </c>
      <c r="BF128" s="155">
        <f>IF(N128="snížená",J128,0)</f>
        <v>0</v>
      </c>
      <c r="BG128" s="155">
        <f>IF(N128="zákl. přenesená",J128,0)</f>
        <v>0</v>
      </c>
      <c r="BH128" s="155">
        <f>IF(N128="sníž. přenesená",J128,0)</f>
        <v>0</v>
      </c>
      <c r="BI128" s="155">
        <f>IF(N128="nulová",J128,0)</f>
        <v>0</v>
      </c>
      <c r="BJ128" s="16" t="s">
        <v>9</v>
      </c>
      <c r="BK128" s="155">
        <f>ROUND(I128*H128,0)</f>
        <v>0</v>
      </c>
      <c r="BL128" s="16" t="s">
        <v>154</v>
      </c>
      <c r="BM128" s="154" t="s">
        <v>187</v>
      </c>
    </row>
    <row r="129" spans="2:51" s="12" customFormat="1" ht="12">
      <c r="B129" s="156"/>
      <c r="D129" s="157" t="s">
        <v>156</v>
      </c>
      <c r="E129" s="158" t="s">
        <v>3</v>
      </c>
      <c r="F129" s="159" t="s">
        <v>188</v>
      </c>
      <c r="H129" s="160">
        <v>1.739</v>
      </c>
      <c r="I129" s="161"/>
      <c r="L129" s="156"/>
      <c r="M129" s="162"/>
      <c r="N129" s="163"/>
      <c r="O129" s="163"/>
      <c r="P129" s="163"/>
      <c r="Q129" s="163"/>
      <c r="R129" s="163"/>
      <c r="S129" s="163"/>
      <c r="T129" s="164"/>
      <c r="AT129" s="158" t="s">
        <v>156</v>
      </c>
      <c r="AU129" s="158" t="s">
        <v>82</v>
      </c>
      <c r="AV129" s="12" t="s">
        <v>82</v>
      </c>
      <c r="AW129" s="12" t="s">
        <v>34</v>
      </c>
      <c r="AX129" s="12" t="s">
        <v>73</v>
      </c>
      <c r="AY129" s="158" t="s">
        <v>147</v>
      </c>
    </row>
    <row r="130" spans="2:51" s="12" customFormat="1" ht="12">
      <c r="B130" s="156"/>
      <c r="D130" s="157" t="s">
        <v>156</v>
      </c>
      <c r="E130" s="158" t="s">
        <v>3</v>
      </c>
      <c r="F130" s="159" t="s">
        <v>189</v>
      </c>
      <c r="H130" s="160">
        <v>1.8</v>
      </c>
      <c r="I130" s="161"/>
      <c r="L130" s="156"/>
      <c r="M130" s="162"/>
      <c r="N130" s="163"/>
      <c r="O130" s="163"/>
      <c r="P130" s="163"/>
      <c r="Q130" s="163"/>
      <c r="R130" s="163"/>
      <c r="S130" s="163"/>
      <c r="T130" s="164"/>
      <c r="AT130" s="158" t="s">
        <v>156</v>
      </c>
      <c r="AU130" s="158" t="s">
        <v>82</v>
      </c>
      <c r="AV130" s="12" t="s">
        <v>82</v>
      </c>
      <c r="AW130" s="12" t="s">
        <v>34</v>
      </c>
      <c r="AX130" s="12" t="s">
        <v>73</v>
      </c>
      <c r="AY130" s="158" t="s">
        <v>147</v>
      </c>
    </row>
    <row r="131" spans="2:65" s="1" customFormat="1" ht="60" customHeight="1">
      <c r="B131" s="142"/>
      <c r="C131" s="143" t="s">
        <v>190</v>
      </c>
      <c r="D131" s="143" t="s">
        <v>149</v>
      </c>
      <c r="E131" s="144" t="s">
        <v>191</v>
      </c>
      <c r="F131" s="145" t="s">
        <v>192</v>
      </c>
      <c r="G131" s="146" t="s">
        <v>152</v>
      </c>
      <c r="H131" s="147">
        <v>1.8</v>
      </c>
      <c r="I131" s="148"/>
      <c r="J131" s="149">
        <f>ROUND(I131*H131,0)</f>
        <v>0</v>
      </c>
      <c r="K131" s="145" t="s">
        <v>153</v>
      </c>
      <c r="L131" s="31"/>
      <c r="M131" s="150" t="s">
        <v>3</v>
      </c>
      <c r="N131" s="151" t="s">
        <v>44</v>
      </c>
      <c r="O131" s="51"/>
      <c r="P131" s="152">
        <f>O131*H131</f>
        <v>0</v>
      </c>
      <c r="Q131" s="152">
        <v>0</v>
      </c>
      <c r="R131" s="152">
        <f>Q131*H131</f>
        <v>0</v>
      </c>
      <c r="S131" s="152">
        <v>0</v>
      </c>
      <c r="T131" s="153">
        <f>S131*H131</f>
        <v>0</v>
      </c>
      <c r="AR131" s="154" t="s">
        <v>154</v>
      </c>
      <c r="AT131" s="154" t="s">
        <v>149</v>
      </c>
      <c r="AU131" s="154" t="s">
        <v>82</v>
      </c>
      <c r="AY131" s="16" t="s">
        <v>147</v>
      </c>
      <c r="BE131" s="155">
        <f>IF(N131="základní",J131,0)</f>
        <v>0</v>
      </c>
      <c r="BF131" s="155">
        <f>IF(N131="snížená",J131,0)</f>
        <v>0</v>
      </c>
      <c r="BG131" s="155">
        <f>IF(N131="zákl. přenesená",J131,0)</f>
        <v>0</v>
      </c>
      <c r="BH131" s="155">
        <f>IF(N131="sníž. přenesená",J131,0)</f>
        <v>0</v>
      </c>
      <c r="BI131" s="155">
        <f>IF(N131="nulová",J131,0)</f>
        <v>0</v>
      </c>
      <c r="BJ131" s="16" t="s">
        <v>9</v>
      </c>
      <c r="BK131" s="155">
        <f>ROUND(I131*H131,0)</f>
        <v>0</v>
      </c>
      <c r="BL131" s="16" t="s">
        <v>154</v>
      </c>
      <c r="BM131" s="154" t="s">
        <v>193</v>
      </c>
    </row>
    <row r="132" spans="2:51" s="12" customFormat="1" ht="12">
      <c r="B132" s="156"/>
      <c r="D132" s="157" t="s">
        <v>156</v>
      </c>
      <c r="E132" s="158" t="s">
        <v>3</v>
      </c>
      <c r="F132" s="159" t="s">
        <v>194</v>
      </c>
      <c r="H132" s="160">
        <v>1.8</v>
      </c>
      <c r="I132" s="161"/>
      <c r="L132" s="156"/>
      <c r="M132" s="162"/>
      <c r="N132" s="163"/>
      <c r="O132" s="163"/>
      <c r="P132" s="163"/>
      <c r="Q132" s="163"/>
      <c r="R132" s="163"/>
      <c r="S132" s="163"/>
      <c r="T132" s="164"/>
      <c r="AT132" s="158" t="s">
        <v>156</v>
      </c>
      <c r="AU132" s="158" t="s">
        <v>82</v>
      </c>
      <c r="AV132" s="12" t="s">
        <v>82</v>
      </c>
      <c r="AW132" s="12" t="s">
        <v>34</v>
      </c>
      <c r="AX132" s="12" t="s">
        <v>73</v>
      </c>
      <c r="AY132" s="158" t="s">
        <v>147</v>
      </c>
    </row>
    <row r="133" spans="2:65" s="1" customFormat="1" ht="16.5" customHeight="1">
      <c r="B133" s="142"/>
      <c r="C133" s="165" t="s">
        <v>195</v>
      </c>
      <c r="D133" s="165" t="s">
        <v>196</v>
      </c>
      <c r="E133" s="166" t="s">
        <v>197</v>
      </c>
      <c r="F133" s="167" t="s">
        <v>198</v>
      </c>
      <c r="G133" s="168" t="s">
        <v>181</v>
      </c>
      <c r="H133" s="169">
        <v>3.42</v>
      </c>
      <c r="I133" s="170"/>
      <c r="J133" s="171">
        <f>ROUND(I133*H133,0)</f>
        <v>0</v>
      </c>
      <c r="K133" s="167" t="s">
        <v>153</v>
      </c>
      <c r="L133" s="172"/>
      <c r="M133" s="173" t="s">
        <v>3</v>
      </c>
      <c r="N133" s="174" t="s">
        <v>44</v>
      </c>
      <c r="O133" s="51"/>
      <c r="P133" s="152">
        <f>O133*H133</f>
        <v>0</v>
      </c>
      <c r="Q133" s="152">
        <v>1</v>
      </c>
      <c r="R133" s="152">
        <f>Q133*H133</f>
        <v>3.42</v>
      </c>
      <c r="S133" s="152">
        <v>0</v>
      </c>
      <c r="T133" s="153">
        <f>S133*H133</f>
        <v>0</v>
      </c>
      <c r="AR133" s="154" t="s">
        <v>184</v>
      </c>
      <c r="AT133" s="154" t="s">
        <v>196</v>
      </c>
      <c r="AU133" s="154" t="s">
        <v>82</v>
      </c>
      <c r="AY133" s="16" t="s">
        <v>147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6" t="s">
        <v>9</v>
      </c>
      <c r="BK133" s="155">
        <f>ROUND(I133*H133,0)</f>
        <v>0</v>
      </c>
      <c r="BL133" s="16" t="s">
        <v>154</v>
      </c>
      <c r="BM133" s="154" t="s">
        <v>199</v>
      </c>
    </row>
    <row r="134" spans="2:51" s="12" customFormat="1" ht="12">
      <c r="B134" s="156"/>
      <c r="D134" s="157" t="s">
        <v>156</v>
      </c>
      <c r="E134" s="158" t="s">
        <v>3</v>
      </c>
      <c r="F134" s="159" t="s">
        <v>200</v>
      </c>
      <c r="H134" s="160">
        <v>3.42</v>
      </c>
      <c r="I134" s="161"/>
      <c r="L134" s="156"/>
      <c r="M134" s="162"/>
      <c r="N134" s="163"/>
      <c r="O134" s="163"/>
      <c r="P134" s="163"/>
      <c r="Q134" s="163"/>
      <c r="R134" s="163"/>
      <c r="S134" s="163"/>
      <c r="T134" s="164"/>
      <c r="AT134" s="158" t="s">
        <v>156</v>
      </c>
      <c r="AU134" s="158" t="s">
        <v>82</v>
      </c>
      <c r="AV134" s="12" t="s">
        <v>82</v>
      </c>
      <c r="AW134" s="12" t="s">
        <v>34</v>
      </c>
      <c r="AX134" s="12" t="s">
        <v>73</v>
      </c>
      <c r="AY134" s="158" t="s">
        <v>147</v>
      </c>
    </row>
    <row r="135" spans="2:63" s="11" customFormat="1" ht="22.95" customHeight="1">
      <c r="B135" s="129"/>
      <c r="D135" s="130" t="s">
        <v>72</v>
      </c>
      <c r="E135" s="140" t="s">
        <v>82</v>
      </c>
      <c r="F135" s="140" t="s">
        <v>201</v>
      </c>
      <c r="I135" s="132"/>
      <c r="J135" s="141">
        <f>BK135</f>
        <v>0</v>
      </c>
      <c r="L135" s="129"/>
      <c r="M135" s="134"/>
      <c r="N135" s="135"/>
      <c r="O135" s="135"/>
      <c r="P135" s="136">
        <f>SUM(P136:P143)</f>
        <v>0</v>
      </c>
      <c r="Q135" s="135"/>
      <c r="R135" s="136">
        <f>SUM(R136:R143)</f>
        <v>8.50215588</v>
      </c>
      <c r="S135" s="135"/>
      <c r="T135" s="137">
        <f>SUM(T136:T143)</f>
        <v>0</v>
      </c>
      <c r="AR135" s="130" t="s">
        <v>9</v>
      </c>
      <c r="AT135" s="138" t="s">
        <v>72</v>
      </c>
      <c r="AU135" s="138" t="s">
        <v>9</v>
      </c>
      <c r="AY135" s="130" t="s">
        <v>147</v>
      </c>
      <c r="BK135" s="139">
        <f>SUM(BK136:BK143)</f>
        <v>0</v>
      </c>
    </row>
    <row r="136" spans="2:65" s="1" customFormat="1" ht="36" customHeight="1">
      <c r="B136" s="142"/>
      <c r="C136" s="143" t="s">
        <v>202</v>
      </c>
      <c r="D136" s="143" t="s">
        <v>149</v>
      </c>
      <c r="E136" s="144" t="s">
        <v>203</v>
      </c>
      <c r="F136" s="145" t="s">
        <v>204</v>
      </c>
      <c r="G136" s="146" t="s">
        <v>152</v>
      </c>
      <c r="H136" s="147">
        <v>0.691</v>
      </c>
      <c r="I136" s="148"/>
      <c r="J136" s="149">
        <f>ROUND(I136*H136,0)</f>
        <v>0</v>
      </c>
      <c r="K136" s="145" t="s">
        <v>153</v>
      </c>
      <c r="L136" s="31"/>
      <c r="M136" s="150" t="s">
        <v>3</v>
      </c>
      <c r="N136" s="151" t="s">
        <v>44</v>
      </c>
      <c r="O136" s="51"/>
      <c r="P136" s="152">
        <f>O136*H136</f>
        <v>0</v>
      </c>
      <c r="Q136" s="152">
        <v>2.16</v>
      </c>
      <c r="R136" s="152">
        <f>Q136*H136</f>
        <v>1.4925599999999999</v>
      </c>
      <c r="S136" s="152">
        <v>0</v>
      </c>
      <c r="T136" s="153">
        <f>S136*H136</f>
        <v>0</v>
      </c>
      <c r="AR136" s="154" t="s">
        <v>154</v>
      </c>
      <c r="AT136" s="154" t="s">
        <v>149</v>
      </c>
      <c r="AU136" s="154" t="s">
        <v>82</v>
      </c>
      <c r="AY136" s="16" t="s">
        <v>147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6" t="s">
        <v>9</v>
      </c>
      <c r="BK136" s="155">
        <f>ROUND(I136*H136,0)</f>
        <v>0</v>
      </c>
      <c r="BL136" s="16" t="s">
        <v>154</v>
      </c>
      <c r="BM136" s="154" t="s">
        <v>205</v>
      </c>
    </row>
    <row r="137" spans="2:51" s="12" customFormat="1" ht="12">
      <c r="B137" s="156"/>
      <c r="D137" s="157" t="s">
        <v>156</v>
      </c>
      <c r="E137" s="158" t="s">
        <v>3</v>
      </c>
      <c r="F137" s="159" t="s">
        <v>206</v>
      </c>
      <c r="H137" s="160">
        <v>0.691</v>
      </c>
      <c r="I137" s="161"/>
      <c r="L137" s="156"/>
      <c r="M137" s="162"/>
      <c r="N137" s="163"/>
      <c r="O137" s="163"/>
      <c r="P137" s="163"/>
      <c r="Q137" s="163"/>
      <c r="R137" s="163"/>
      <c r="S137" s="163"/>
      <c r="T137" s="164"/>
      <c r="AT137" s="158" t="s">
        <v>156</v>
      </c>
      <c r="AU137" s="158" t="s">
        <v>82</v>
      </c>
      <c r="AV137" s="12" t="s">
        <v>82</v>
      </c>
      <c r="AW137" s="12" t="s">
        <v>34</v>
      </c>
      <c r="AX137" s="12" t="s">
        <v>73</v>
      </c>
      <c r="AY137" s="158" t="s">
        <v>147</v>
      </c>
    </row>
    <row r="138" spans="2:65" s="1" customFormat="1" ht="24" customHeight="1">
      <c r="B138" s="142"/>
      <c r="C138" s="143" t="s">
        <v>207</v>
      </c>
      <c r="D138" s="143" t="s">
        <v>149</v>
      </c>
      <c r="E138" s="144" t="s">
        <v>208</v>
      </c>
      <c r="F138" s="145" t="s">
        <v>209</v>
      </c>
      <c r="G138" s="146" t="s">
        <v>152</v>
      </c>
      <c r="H138" s="147">
        <v>1.727</v>
      </c>
      <c r="I138" s="148"/>
      <c r="J138" s="149">
        <f>ROUND(I138*H138,0)</f>
        <v>0</v>
      </c>
      <c r="K138" s="145" t="s">
        <v>153</v>
      </c>
      <c r="L138" s="31"/>
      <c r="M138" s="150" t="s">
        <v>3</v>
      </c>
      <c r="N138" s="151" t="s">
        <v>44</v>
      </c>
      <c r="O138" s="51"/>
      <c r="P138" s="152">
        <f>O138*H138</f>
        <v>0</v>
      </c>
      <c r="Q138" s="152">
        <v>2.45329</v>
      </c>
      <c r="R138" s="152">
        <f>Q138*H138</f>
        <v>4.23683183</v>
      </c>
      <c r="S138" s="152">
        <v>0</v>
      </c>
      <c r="T138" s="153">
        <f>S138*H138</f>
        <v>0</v>
      </c>
      <c r="AR138" s="154" t="s">
        <v>154</v>
      </c>
      <c r="AT138" s="154" t="s">
        <v>149</v>
      </c>
      <c r="AU138" s="154" t="s">
        <v>82</v>
      </c>
      <c r="AY138" s="16" t="s">
        <v>147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6" t="s">
        <v>9</v>
      </c>
      <c r="BK138" s="155">
        <f>ROUND(I138*H138,0)</f>
        <v>0</v>
      </c>
      <c r="BL138" s="16" t="s">
        <v>154</v>
      </c>
      <c r="BM138" s="154" t="s">
        <v>210</v>
      </c>
    </row>
    <row r="139" spans="2:51" s="12" customFormat="1" ht="12">
      <c r="B139" s="156"/>
      <c r="D139" s="157" t="s">
        <v>156</v>
      </c>
      <c r="E139" s="158" t="s">
        <v>3</v>
      </c>
      <c r="F139" s="159" t="s">
        <v>211</v>
      </c>
      <c r="H139" s="160">
        <v>1.727</v>
      </c>
      <c r="I139" s="161"/>
      <c r="L139" s="156"/>
      <c r="M139" s="162"/>
      <c r="N139" s="163"/>
      <c r="O139" s="163"/>
      <c r="P139" s="163"/>
      <c r="Q139" s="163"/>
      <c r="R139" s="163"/>
      <c r="S139" s="163"/>
      <c r="T139" s="164"/>
      <c r="AT139" s="158" t="s">
        <v>156</v>
      </c>
      <c r="AU139" s="158" t="s">
        <v>82</v>
      </c>
      <c r="AV139" s="12" t="s">
        <v>82</v>
      </c>
      <c r="AW139" s="12" t="s">
        <v>34</v>
      </c>
      <c r="AX139" s="12" t="s">
        <v>73</v>
      </c>
      <c r="AY139" s="158" t="s">
        <v>147</v>
      </c>
    </row>
    <row r="140" spans="2:65" s="1" customFormat="1" ht="24" customHeight="1">
      <c r="B140" s="142"/>
      <c r="C140" s="143" t="s">
        <v>212</v>
      </c>
      <c r="D140" s="143" t="s">
        <v>149</v>
      </c>
      <c r="E140" s="144" t="s">
        <v>213</v>
      </c>
      <c r="F140" s="145" t="s">
        <v>214</v>
      </c>
      <c r="G140" s="146" t="s">
        <v>181</v>
      </c>
      <c r="H140" s="147">
        <v>0.125</v>
      </c>
      <c r="I140" s="148"/>
      <c r="J140" s="149">
        <f>ROUND(I140*H140,0)</f>
        <v>0</v>
      </c>
      <c r="K140" s="145" t="s">
        <v>153</v>
      </c>
      <c r="L140" s="31"/>
      <c r="M140" s="150" t="s">
        <v>3</v>
      </c>
      <c r="N140" s="151" t="s">
        <v>44</v>
      </c>
      <c r="O140" s="51"/>
      <c r="P140" s="152">
        <f>O140*H140</f>
        <v>0</v>
      </c>
      <c r="Q140" s="152">
        <v>1.06277</v>
      </c>
      <c r="R140" s="152">
        <f>Q140*H140</f>
        <v>0.13284625</v>
      </c>
      <c r="S140" s="152">
        <v>0</v>
      </c>
      <c r="T140" s="153">
        <f>S140*H140</f>
        <v>0</v>
      </c>
      <c r="AR140" s="154" t="s">
        <v>154</v>
      </c>
      <c r="AT140" s="154" t="s">
        <v>149</v>
      </c>
      <c r="AU140" s="154" t="s">
        <v>82</v>
      </c>
      <c r="AY140" s="16" t="s">
        <v>147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6" t="s">
        <v>9</v>
      </c>
      <c r="BK140" s="155">
        <f>ROUND(I140*H140,0)</f>
        <v>0</v>
      </c>
      <c r="BL140" s="16" t="s">
        <v>154</v>
      </c>
      <c r="BM140" s="154" t="s">
        <v>215</v>
      </c>
    </row>
    <row r="141" spans="2:51" s="12" customFormat="1" ht="12">
      <c r="B141" s="156"/>
      <c r="D141" s="157" t="s">
        <v>156</v>
      </c>
      <c r="E141" s="158" t="s">
        <v>3</v>
      </c>
      <c r="F141" s="159" t="s">
        <v>216</v>
      </c>
      <c r="H141" s="160">
        <v>0.125</v>
      </c>
      <c r="I141" s="161"/>
      <c r="L141" s="156"/>
      <c r="M141" s="162"/>
      <c r="N141" s="163"/>
      <c r="O141" s="163"/>
      <c r="P141" s="163"/>
      <c r="Q141" s="163"/>
      <c r="R141" s="163"/>
      <c r="S141" s="163"/>
      <c r="T141" s="164"/>
      <c r="AT141" s="158" t="s">
        <v>156</v>
      </c>
      <c r="AU141" s="158" t="s">
        <v>82</v>
      </c>
      <c r="AV141" s="12" t="s">
        <v>82</v>
      </c>
      <c r="AW141" s="12" t="s">
        <v>34</v>
      </c>
      <c r="AX141" s="12" t="s">
        <v>73</v>
      </c>
      <c r="AY141" s="158" t="s">
        <v>147</v>
      </c>
    </row>
    <row r="142" spans="2:65" s="1" customFormat="1" ht="24" customHeight="1">
      <c r="B142" s="142"/>
      <c r="C142" s="143" t="s">
        <v>217</v>
      </c>
      <c r="D142" s="143" t="s">
        <v>149</v>
      </c>
      <c r="E142" s="144" t="s">
        <v>218</v>
      </c>
      <c r="F142" s="145" t="s">
        <v>219</v>
      </c>
      <c r="G142" s="146" t="s">
        <v>152</v>
      </c>
      <c r="H142" s="147">
        <v>1.17</v>
      </c>
      <c r="I142" s="148"/>
      <c r="J142" s="149">
        <f>ROUND(I142*H142,0)</f>
        <v>0</v>
      </c>
      <c r="K142" s="145" t="s">
        <v>153</v>
      </c>
      <c r="L142" s="31"/>
      <c r="M142" s="150" t="s">
        <v>3</v>
      </c>
      <c r="N142" s="151" t="s">
        <v>44</v>
      </c>
      <c r="O142" s="51"/>
      <c r="P142" s="152">
        <f>O142*H142</f>
        <v>0</v>
      </c>
      <c r="Q142" s="152">
        <v>2.25634</v>
      </c>
      <c r="R142" s="152">
        <f>Q142*H142</f>
        <v>2.6399177999999996</v>
      </c>
      <c r="S142" s="152">
        <v>0</v>
      </c>
      <c r="T142" s="153">
        <f>S142*H142</f>
        <v>0</v>
      </c>
      <c r="AR142" s="154" t="s">
        <v>154</v>
      </c>
      <c r="AT142" s="154" t="s">
        <v>149</v>
      </c>
      <c r="AU142" s="154" t="s">
        <v>82</v>
      </c>
      <c r="AY142" s="16" t="s">
        <v>147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6" t="s">
        <v>9</v>
      </c>
      <c r="BK142" s="155">
        <f>ROUND(I142*H142,0)</f>
        <v>0</v>
      </c>
      <c r="BL142" s="16" t="s">
        <v>154</v>
      </c>
      <c r="BM142" s="154" t="s">
        <v>220</v>
      </c>
    </row>
    <row r="143" spans="2:51" s="12" customFormat="1" ht="20.4">
      <c r="B143" s="156"/>
      <c r="D143" s="157" t="s">
        <v>156</v>
      </c>
      <c r="E143" s="158" t="s">
        <v>3</v>
      </c>
      <c r="F143" s="159" t="s">
        <v>221</v>
      </c>
      <c r="H143" s="160">
        <v>1.17</v>
      </c>
      <c r="I143" s="161"/>
      <c r="L143" s="156"/>
      <c r="M143" s="162"/>
      <c r="N143" s="163"/>
      <c r="O143" s="163"/>
      <c r="P143" s="163"/>
      <c r="Q143" s="163"/>
      <c r="R143" s="163"/>
      <c r="S143" s="163"/>
      <c r="T143" s="164"/>
      <c r="AT143" s="158" t="s">
        <v>156</v>
      </c>
      <c r="AU143" s="158" t="s">
        <v>82</v>
      </c>
      <c r="AV143" s="12" t="s">
        <v>82</v>
      </c>
      <c r="AW143" s="12" t="s">
        <v>34</v>
      </c>
      <c r="AX143" s="12" t="s">
        <v>73</v>
      </c>
      <c r="AY143" s="158" t="s">
        <v>147</v>
      </c>
    </row>
    <row r="144" spans="2:63" s="11" customFormat="1" ht="22.95" customHeight="1">
      <c r="B144" s="129"/>
      <c r="D144" s="130" t="s">
        <v>72</v>
      </c>
      <c r="E144" s="140" t="s">
        <v>163</v>
      </c>
      <c r="F144" s="140" t="s">
        <v>222</v>
      </c>
      <c r="I144" s="132"/>
      <c r="J144" s="141">
        <f>BK144</f>
        <v>0</v>
      </c>
      <c r="L144" s="129"/>
      <c r="M144" s="134"/>
      <c r="N144" s="135"/>
      <c r="O144" s="135"/>
      <c r="P144" s="136">
        <f>SUM(P145:P217)</f>
        <v>0</v>
      </c>
      <c r="Q144" s="135"/>
      <c r="R144" s="136">
        <f>SUM(R145:R217)</f>
        <v>26.6366932</v>
      </c>
      <c r="S144" s="135"/>
      <c r="T144" s="137">
        <f>SUM(T145:T217)</f>
        <v>0</v>
      </c>
      <c r="AR144" s="130" t="s">
        <v>9</v>
      </c>
      <c r="AT144" s="138" t="s">
        <v>72</v>
      </c>
      <c r="AU144" s="138" t="s">
        <v>9</v>
      </c>
      <c r="AY144" s="130" t="s">
        <v>147</v>
      </c>
      <c r="BK144" s="139">
        <f>SUM(BK145:BK217)</f>
        <v>0</v>
      </c>
    </row>
    <row r="145" spans="2:65" s="1" customFormat="1" ht="36" customHeight="1">
      <c r="B145" s="142"/>
      <c r="C145" s="143" t="s">
        <v>10</v>
      </c>
      <c r="D145" s="143" t="s">
        <v>149</v>
      </c>
      <c r="E145" s="144" t="s">
        <v>223</v>
      </c>
      <c r="F145" s="145" t="s">
        <v>224</v>
      </c>
      <c r="G145" s="146" t="s">
        <v>225</v>
      </c>
      <c r="H145" s="147">
        <v>1.602</v>
      </c>
      <c r="I145" s="148"/>
      <c r="J145" s="149">
        <f>ROUND(I145*H145,0)</f>
        <v>0</v>
      </c>
      <c r="K145" s="145" t="s">
        <v>153</v>
      </c>
      <c r="L145" s="31"/>
      <c r="M145" s="150" t="s">
        <v>3</v>
      </c>
      <c r="N145" s="151" t="s">
        <v>44</v>
      </c>
      <c r="O145" s="51"/>
      <c r="P145" s="152">
        <f>O145*H145</f>
        <v>0</v>
      </c>
      <c r="Q145" s="152">
        <v>0.2857</v>
      </c>
      <c r="R145" s="152">
        <f>Q145*H145</f>
        <v>0.4576914</v>
      </c>
      <c r="S145" s="152">
        <v>0</v>
      </c>
      <c r="T145" s="153">
        <f>S145*H145</f>
        <v>0</v>
      </c>
      <c r="AR145" s="154" t="s">
        <v>154</v>
      </c>
      <c r="AT145" s="154" t="s">
        <v>149</v>
      </c>
      <c r="AU145" s="154" t="s">
        <v>82</v>
      </c>
      <c r="AY145" s="16" t="s">
        <v>147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6" t="s">
        <v>9</v>
      </c>
      <c r="BK145" s="155">
        <f>ROUND(I145*H145,0)</f>
        <v>0</v>
      </c>
      <c r="BL145" s="16" t="s">
        <v>154</v>
      </c>
      <c r="BM145" s="154" t="s">
        <v>226</v>
      </c>
    </row>
    <row r="146" spans="2:51" s="12" customFormat="1" ht="12">
      <c r="B146" s="156"/>
      <c r="D146" s="157" t="s">
        <v>156</v>
      </c>
      <c r="E146" s="158" t="s">
        <v>3</v>
      </c>
      <c r="F146" s="159" t="s">
        <v>227</v>
      </c>
      <c r="H146" s="160">
        <v>1.602</v>
      </c>
      <c r="I146" s="161"/>
      <c r="L146" s="156"/>
      <c r="M146" s="162"/>
      <c r="N146" s="163"/>
      <c r="O146" s="163"/>
      <c r="P146" s="163"/>
      <c r="Q146" s="163"/>
      <c r="R146" s="163"/>
      <c r="S146" s="163"/>
      <c r="T146" s="164"/>
      <c r="AT146" s="158" t="s">
        <v>156</v>
      </c>
      <c r="AU146" s="158" t="s">
        <v>82</v>
      </c>
      <c r="AV146" s="12" t="s">
        <v>82</v>
      </c>
      <c r="AW146" s="12" t="s">
        <v>34</v>
      </c>
      <c r="AX146" s="12" t="s">
        <v>73</v>
      </c>
      <c r="AY146" s="158" t="s">
        <v>147</v>
      </c>
    </row>
    <row r="147" spans="2:65" s="1" customFormat="1" ht="36" customHeight="1">
      <c r="B147" s="142"/>
      <c r="C147" s="143" t="s">
        <v>228</v>
      </c>
      <c r="D147" s="143" t="s">
        <v>149</v>
      </c>
      <c r="E147" s="144" t="s">
        <v>229</v>
      </c>
      <c r="F147" s="145" t="s">
        <v>230</v>
      </c>
      <c r="G147" s="146" t="s">
        <v>152</v>
      </c>
      <c r="H147" s="147">
        <v>0.32</v>
      </c>
      <c r="I147" s="148"/>
      <c r="J147" s="149">
        <f>ROUND(I147*H147,0)</f>
        <v>0</v>
      </c>
      <c r="K147" s="145" t="s">
        <v>153</v>
      </c>
      <c r="L147" s="31"/>
      <c r="M147" s="150" t="s">
        <v>3</v>
      </c>
      <c r="N147" s="151" t="s">
        <v>44</v>
      </c>
      <c r="O147" s="51"/>
      <c r="P147" s="152">
        <f>O147*H147</f>
        <v>0</v>
      </c>
      <c r="Q147" s="152">
        <v>1.32715</v>
      </c>
      <c r="R147" s="152">
        <f>Q147*H147</f>
        <v>0.424688</v>
      </c>
      <c r="S147" s="152">
        <v>0</v>
      </c>
      <c r="T147" s="153">
        <f>S147*H147</f>
        <v>0</v>
      </c>
      <c r="AR147" s="154" t="s">
        <v>154</v>
      </c>
      <c r="AT147" s="154" t="s">
        <v>149</v>
      </c>
      <c r="AU147" s="154" t="s">
        <v>82</v>
      </c>
      <c r="AY147" s="16" t="s">
        <v>147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6" t="s">
        <v>9</v>
      </c>
      <c r="BK147" s="155">
        <f>ROUND(I147*H147,0)</f>
        <v>0</v>
      </c>
      <c r="BL147" s="16" t="s">
        <v>154</v>
      </c>
      <c r="BM147" s="154" t="s">
        <v>231</v>
      </c>
    </row>
    <row r="148" spans="2:51" s="12" customFormat="1" ht="12">
      <c r="B148" s="156"/>
      <c r="D148" s="157" t="s">
        <v>156</v>
      </c>
      <c r="E148" s="158" t="s">
        <v>3</v>
      </c>
      <c r="F148" s="159" t="s">
        <v>232</v>
      </c>
      <c r="H148" s="160">
        <v>0.32</v>
      </c>
      <c r="I148" s="161"/>
      <c r="L148" s="156"/>
      <c r="M148" s="162"/>
      <c r="N148" s="163"/>
      <c r="O148" s="163"/>
      <c r="P148" s="163"/>
      <c r="Q148" s="163"/>
      <c r="R148" s="163"/>
      <c r="S148" s="163"/>
      <c r="T148" s="164"/>
      <c r="AT148" s="158" t="s">
        <v>156</v>
      </c>
      <c r="AU148" s="158" t="s">
        <v>82</v>
      </c>
      <c r="AV148" s="12" t="s">
        <v>82</v>
      </c>
      <c r="AW148" s="12" t="s">
        <v>34</v>
      </c>
      <c r="AX148" s="12" t="s">
        <v>73</v>
      </c>
      <c r="AY148" s="158" t="s">
        <v>147</v>
      </c>
    </row>
    <row r="149" spans="2:65" s="1" customFormat="1" ht="36" customHeight="1">
      <c r="B149" s="142"/>
      <c r="C149" s="143" t="s">
        <v>233</v>
      </c>
      <c r="D149" s="143" t="s">
        <v>149</v>
      </c>
      <c r="E149" s="144" t="s">
        <v>234</v>
      </c>
      <c r="F149" s="145" t="s">
        <v>235</v>
      </c>
      <c r="G149" s="146" t="s">
        <v>225</v>
      </c>
      <c r="H149" s="147">
        <v>8.35</v>
      </c>
      <c r="I149" s="148"/>
      <c r="J149" s="149">
        <f>ROUND(I149*H149,0)</f>
        <v>0</v>
      </c>
      <c r="K149" s="145" t="s">
        <v>153</v>
      </c>
      <c r="L149" s="31"/>
      <c r="M149" s="150" t="s">
        <v>3</v>
      </c>
      <c r="N149" s="151" t="s">
        <v>44</v>
      </c>
      <c r="O149" s="51"/>
      <c r="P149" s="152">
        <f>O149*H149</f>
        <v>0</v>
      </c>
      <c r="Q149" s="152">
        <v>0.71546</v>
      </c>
      <c r="R149" s="152">
        <f>Q149*H149</f>
        <v>5.974091</v>
      </c>
      <c r="S149" s="152">
        <v>0</v>
      </c>
      <c r="T149" s="153">
        <f>S149*H149</f>
        <v>0</v>
      </c>
      <c r="AR149" s="154" t="s">
        <v>154</v>
      </c>
      <c r="AT149" s="154" t="s">
        <v>149</v>
      </c>
      <c r="AU149" s="154" t="s">
        <v>82</v>
      </c>
      <c r="AY149" s="16" t="s">
        <v>147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6" t="s">
        <v>9</v>
      </c>
      <c r="BK149" s="155">
        <f>ROUND(I149*H149,0)</f>
        <v>0</v>
      </c>
      <c r="BL149" s="16" t="s">
        <v>154</v>
      </c>
      <c r="BM149" s="154" t="s">
        <v>236</v>
      </c>
    </row>
    <row r="150" spans="2:51" s="12" customFormat="1" ht="12">
      <c r="B150" s="156"/>
      <c r="D150" s="157" t="s">
        <v>156</v>
      </c>
      <c r="E150" s="158" t="s">
        <v>3</v>
      </c>
      <c r="F150" s="159" t="s">
        <v>237</v>
      </c>
      <c r="H150" s="160">
        <v>8.35</v>
      </c>
      <c r="I150" s="161"/>
      <c r="L150" s="156"/>
      <c r="M150" s="162"/>
      <c r="N150" s="163"/>
      <c r="O150" s="163"/>
      <c r="P150" s="163"/>
      <c r="Q150" s="163"/>
      <c r="R150" s="163"/>
      <c r="S150" s="163"/>
      <c r="T150" s="164"/>
      <c r="AT150" s="158" t="s">
        <v>156</v>
      </c>
      <c r="AU150" s="158" t="s">
        <v>82</v>
      </c>
      <c r="AV150" s="12" t="s">
        <v>82</v>
      </c>
      <c r="AW150" s="12" t="s">
        <v>34</v>
      </c>
      <c r="AX150" s="12" t="s">
        <v>73</v>
      </c>
      <c r="AY150" s="158" t="s">
        <v>147</v>
      </c>
    </row>
    <row r="151" spans="2:65" s="1" customFormat="1" ht="36" customHeight="1">
      <c r="B151" s="142"/>
      <c r="C151" s="143" t="s">
        <v>238</v>
      </c>
      <c r="D151" s="143" t="s">
        <v>149</v>
      </c>
      <c r="E151" s="144" t="s">
        <v>239</v>
      </c>
      <c r="F151" s="145" t="s">
        <v>240</v>
      </c>
      <c r="G151" s="146" t="s">
        <v>225</v>
      </c>
      <c r="H151" s="147">
        <v>21.009</v>
      </c>
      <c r="I151" s="148"/>
      <c r="J151" s="149">
        <f>ROUND(I151*H151,0)</f>
        <v>0</v>
      </c>
      <c r="K151" s="145" t="s">
        <v>153</v>
      </c>
      <c r="L151" s="31"/>
      <c r="M151" s="150" t="s">
        <v>3</v>
      </c>
      <c r="N151" s="151" t="s">
        <v>44</v>
      </c>
      <c r="O151" s="51"/>
      <c r="P151" s="152">
        <f>O151*H151</f>
        <v>0</v>
      </c>
      <c r="Q151" s="152">
        <v>0.30033</v>
      </c>
      <c r="R151" s="152">
        <f>Q151*H151</f>
        <v>6.30963297</v>
      </c>
      <c r="S151" s="152">
        <v>0</v>
      </c>
      <c r="T151" s="153">
        <f>S151*H151</f>
        <v>0</v>
      </c>
      <c r="AR151" s="154" t="s">
        <v>154</v>
      </c>
      <c r="AT151" s="154" t="s">
        <v>149</v>
      </c>
      <c r="AU151" s="154" t="s">
        <v>82</v>
      </c>
      <c r="AY151" s="16" t="s">
        <v>147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6" t="s">
        <v>9</v>
      </c>
      <c r="BK151" s="155">
        <f>ROUND(I151*H151,0)</f>
        <v>0</v>
      </c>
      <c r="BL151" s="16" t="s">
        <v>154</v>
      </c>
      <c r="BM151" s="154" t="s">
        <v>241</v>
      </c>
    </row>
    <row r="152" spans="2:51" s="12" customFormat="1" ht="12">
      <c r="B152" s="156"/>
      <c r="D152" s="157" t="s">
        <v>156</v>
      </c>
      <c r="E152" s="158" t="s">
        <v>3</v>
      </c>
      <c r="F152" s="159" t="s">
        <v>242</v>
      </c>
      <c r="H152" s="160">
        <v>7.149</v>
      </c>
      <c r="I152" s="161"/>
      <c r="L152" s="156"/>
      <c r="M152" s="162"/>
      <c r="N152" s="163"/>
      <c r="O152" s="163"/>
      <c r="P152" s="163"/>
      <c r="Q152" s="163"/>
      <c r="R152" s="163"/>
      <c r="S152" s="163"/>
      <c r="T152" s="164"/>
      <c r="AT152" s="158" t="s">
        <v>156</v>
      </c>
      <c r="AU152" s="158" t="s">
        <v>82</v>
      </c>
      <c r="AV152" s="12" t="s">
        <v>82</v>
      </c>
      <c r="AW152" s="12" t="s">
        <v>34</v>
      </c>
      <c r="AX152" s="12" t="s">
        <v>73</v>
      </c>
      <c r="AY152" s="158" t="s">
        <v>147</v>
      </c>
    </row>
    <row r="153" spans="2:51" s="12" customFormat="1" ht="12">
      <c r="B153" s="156"/>
      <c r="D153" s="157" t="s">
        <v>156</v>
      </c>
      <c r="E153" s="158" t="s">
        <v>3</v>
      </c>
      <c r="F153" s="159" t="s">
        <v>243</v>
      </c>
      <c r="H153" s="160">
        <v>7.392</v>
      </c>
      <c r="I153" s="161"/>
      <c r="L153" s="156"/>
      <c r="M153" s="162"/>
      <c r="N153" s="163"/>
      <c r="O153" s="163"/>
      <c r="P153" s="163"/>
      <c r="Q153" s="163"/>
      <c r="R153" s="163"/>
      <c r="S153" s="163"/>
      <c r="T153" s="164"/>
      <c r="AT153" s="158" t="s">
        <v>156</v>
      </c>
      <c r="AU153" s="158" t="s">
        <v>82</v>
      </c>
      <c r="AV153" s="12" t="s">
        <v>82</v>
      </c>
      <c r="AW153" s="12" t="s">
        <v>34</v>
      </c>
      <c r="AX153" s="12" t="s">
        <v>73</v>
      </c>
      <c r="AY153" s="158" t="s">
        <v>147</v>
      </c>
    </row>
    <row r="154" spans="2:51" s="12" customFormat="1" ht="12">
      <c r="B154" s="156"/>
      <c r="D154" s="157" t="s">
        <v>156</v>
      </c>
      <c r="E154" s="158" t="s">
        <v>3</v>
      </c>
      <c r="F154" s="159" t="s">
        <v>244</v>
      </c>
      <c r="H154" s="160">
        <v>6.468</v>
      </c>
      <c r="I154" s="161"/>
      <c r="L154" s="156"/>
      <c r="M154" s="162"/>
      <c r="N154" s="163"/>
      <c r="O154" s="163"/>
      <c r="P154" s="163"/>
      <c r="Q154" s="163"/>
      <c r="R154" s="163"/>
      <c r="S154" s="163"/>
      <c r="T154" s="164"/>
      <c r="AT154" s="158" t="s">
        <v>156</v>
      </c>
      <c r="AU154" s="158" t="s">
        <v>82</v>
      </c>
      <c r="AV154" s="12" t="s">
        <v>82</v>
      </c>
      <c r="AW154" s="12" t="s">
        <v>34</v>
      </c>
      <c r="AX154" s="12" t="s">
        <v>73</v>
      </c>
      <c r="AY154" s="158" t="s">
        <v>147</v>
      </c>
    </row>
    <row r="155" spans="2:65" s="1" customFormat="1" ht="36" customHeight="1">
      <c r="B155" s="142"/>
      <c r="C155" s="143" t="s">
        <v>245</v>
      </c>
      <c r="D155" s="143" t="s">
        <v>149</v>
      </c>
      <c r="E155" s="144" t="s">
        <v>246</v>
      </c>
      <c r="F155" s="145" t="s">
        <v>247</v>
      </c>
      <c r="G155" s="146" t="s">
        <v>181</v>
      </c>
      <c r="H155" s="147">
        <v>0.089</v>
      </c>
      <c r="I155" s="148"/>
      <c r="J155" s="149">
        <f>ROUND(I155*H155,0)</f>
        <v>0</v>
      </c>
      <c r="K155" s="145" t="s">
        <v>153</v>
      </c>
      <c r="L155" s="31"/>
      <c r="M155" s="150" t="s">
        <v>3</v>
      </c>
      <c r="N155" s="151" t="s">
        <v>44</v>
      </c>
      <c r="O155" s="51"/>
      <c r="P155" s="152">
        <f>O155*H155</f>
        <v>0</v>
      </c>
      <c r="Q155" s="152">
        <v>1.04881</v>
      </c>
      <c r="R155" s="152">
        <f>Q155*H155</f>
        <v>0.09334408999999999</v>
      </c>
      <c r="S155" s="152">
        <v>0</v>
      </c>
      <c r="T155" s="153">
        <f>S155*H155</f>
        <v>0</v>
      </c>
      <c r="AR155" s="154" t="s">
        <v>154</v>
      </c>
      <c r="AT155" s="154" t="s">
        <v>149</v>
      </c>
      <c r="AU155" s="154" t="s">
        <v>82</v>
      </c>
      <c r="AY155" s="16" t="s">
        <v>147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6" t="s">
        <v>9</v>
      </c>
      <c r="BK155" s="155">
        <f>ROUND(I155*H155,0)</f>
        <v>0</v>
      </c>
      <c r="BL155" s="16" t="s">
        <v>154</v>
      </c>
      <c r="BM155" s="154" t="s">
        <v>248</v>
      </c>
    </row>
    <row r="156" spans="2:51" s="12" customFormat="1" ht="20.4">
      <c r="B156" s="156"/>
      <c r="D156" s="157" t="s">
        <v>156</v>
      </c>
      <c r="E156" s="158" t="s">
        <v>3</v>
      </c>
      <c r="F156" s="159" t="s">
        <v>249</v>
      </c>
      <c r="H156" s="160">
        <v>0.089</v>
      </c>
      <c r="I156" s="161"/>
      <c r="L156" s="156"/>
      <c r="M156" s="162"/>
      <c r="N156" s="163"/>
      <c r="O156" s="163"/>
      <c r="P156" s="163"/>
      <c r="Q156" s="163"/>
      <c r="R156" s="163"/>
      <c r="S156" s="163"/>
      <c r="T156" s="164"/>
      <c r="AT156" s="158" t="s">
        <v>156</v>
      </c>
      <c r="AU156" s="158" t="s">
        <v>82</v>
      </c>
      <c r="AV156" s="12" t="s">
        <v>82</v>
      </c>
      <c r="AW156" s="12" t="s">
        <v>34</v>
      </c>
      <c r="AX156" s="12" t="s">
        <v>73</v>
      </c>
      <c r="AY156" s="158" t="s">
        <v>147</v>
      </c>
    </row>
    <row r="157" spans="2:65" s="1" customFormat="1" ht="36" customHeight="1">
      <c r="B157" s="142"/>
      <c r="C157" s="143" t="s">
        <v>250</v>
      </c>
      <c r="D157" s="143" t="s">
        <v>149</v>
      </c>
      <c r="E157" s="144" t="s">
        <v>251</v>
      </c>
      <c r="F157" s="145" t="s">
        <v>252</v>
      </c>
      <c r="G157" s="146" t="s">
        <v>253</v>
      </c>
      <c r="H157" s="147">
        <v>3</v>
      </c>
      <c r="I157" s="148"/>
      <c r="J157" s="149">
        <f>ROUND(I157*H157,0)</f>
        <v>0</v>
      </c>
      <c r="K157" s="145" t="s">
        <v>153</v>
      </c>
      <c r="L157" s="31"/>
      <c r="M157" s="150" t="s">
        <v>3</v>
      </c>
      <c r="N157" s="151" t="s">
        <v>44</v>
      </c>
      <c r="O157" s="51"/>
      <c r="P157" s="152">
        <f>O157*H157</f>
        <v>0</v>
      </c>
      <c r="Q157" s="152">
        <v>0.03195</v>
      </c>
      <c r="R157" s="152">
        <f>Q157*H157</f>
        <v>0.09584999999999999</v>
      </c>
      <c r="S157" s="152">
        <v>0</v>
      </c>
      <c r="T157" s="153">
        <f>S157*H157</f>
        <v>0</v>
      </c>
      <c r="AR157" s="154" t="s">
        <v>154</v>
      </c>
      <c r="AT157" s="154" t="s">
        <v>149</v>
      </c>
      <c r="AU157" s="154" t="s">
        <v>82</v>
      </c>
      <c r="AY157" s="16" t="s">
        <v>147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6" t="s">
        <v>9</v>
      </c>
      <c r="BK157" s="155">
        <f>ROUND(I157*H157,0)</f>
        <v>0</v>
      </c>
      <c r="BL157" s="16" t="s">
        <v>154</v>
      </c>
      <c r="BM157" s="154" t="s">
        <v>254</v>
      </c>
    </row>
    <row r="158" spans="2:51" s="12" customFormat="1" ht="12">
      <c r="B158" s="156"/>
      <c r="D158" s="157" t="s">
        <v>156</v>
      </c>
      <c r="E158" s="158" t="s">
        <v>3</v>
      </c>
      <c r="F158" s="159" t="s">
        <v>255</v>
      </c>
      <c r="H158" s="160">
        <v>3</v>
      </c>
      <c r="I158" s="161"/>
      <c r="L158" s="156"/>
      <c r="M158" s="162"/>
      <c r="N158" s="163"/>
      <c r="O158" s="163"/>
      <c r="P158" s="163"/>
      <c r="Q158" s="163"/>
      <c r="R158" s="163"/>
      <c r="S158" s="163"/>
      <c r="T158" s="164"/>
      <c r="AT158" s="158" t="s">
        <v>156</v>
      </c>
      <c r="AU158" s="158" t="s">
        <v>82</v>
      </c>
      <c r="AV158" s="12" t="s">
        <v>82</v>
      </c>
      <c r="AW158" s="12" t="s">
        <v>34</v>
      </c>
      <c r="AX158" s="12" t="s">
        <v>73</v>
      </c>
      <c r="AY158" s="158" t="s">
        <v>147</v>
      </c>
    </row>
    <row r="159" spans="2:65" s="1" customFormat="1" ht="24" customHeight="1">
      <c r="B159" s="142"/>
      <c r="C159" s="143" t="s">
        <v>8</v>
      </c>
      <c r="D159" s="143" t="s">
        <v>149</v>
      </c>
      <c r="E159" s="144" t="s">
        <v>256</v>
      </c>
      <c r="F159" s="145" t="s">
        <v>257</v>
      </c>
      <c r="G159" s="146" t="s">
        <v>152</v>
      </c>
      <c r="H159" s="147">
        <v>0.505</v>
      </c>
      <c r="I159" s="148"/>
      <c r="J159" s="149">
        <f>ROUND(I159*H159,0)</f>
        <v>0</v>
      </c>
      <c r="K159" s="145" t="s">
        <v>153</v>
      </c>
      <c r="L159" s="31"/>
      <c r="M159" s="150" t="s">
        <v>3</v>
      </c>
      <c r="N159" s="151" t="s">
        <v>44</v>
      </c>
      <c r="O159" s="51"/>
      <c r="P159" s="152">
        <f>O159*H159</f>
        <v>0</v>
      </c>
      <c r="Q159" s="152">
        <v>1.94302</v>
      </c>
      <c r="R159" s="152">
        <f>Q159*H159</f>
        <v>0.9812251</v>
      </c>
      <c r="S159" s="152">
        <v>0</v>
      </c>
      <c r="T159" s="153">
        <f>S159*H159</f>
        <v>0</v>
      </c>
      <c r="AR159" s="154" t="s">
        <v>154</v>
      </c>
      <c r="AT159" s="154" t="s">
        <v>149</v>
      </c>
      <c r="AU159" s="154" t="s">
        <v>82</v>
      </c>
      <c r="AY159" s="16" t="s">
        <v>147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6" t="s">
        <v>9</v>
      </c>
      <c r="BK159" s="155">
        <f>ROUND(I159*H159,0)</f>
        <v>0</v>
      </c>
      <c r="BL159" s="16" t="s">
        <v>154</v>
      </c>
      <c r="BM159" s="154" t="s">
        <v>258</v>
      </c>
    </row>
    <row r="160" spans="2:51" s="12" customFormat="1" ht="12">
      <c r="B160" s="156"/>
      <c r="D160" s="157" t="s">
        <v>156</v>
      </c>
      <c r="E160" s="158" t="s">
        <v>3</v>
      </c>
      <c r="F160" s="159" t="s">
        <v>259</v>
      </c>
      <c r="H160" s="160">
        <v>0.39</v>
      </c>
      <c r="I160" s="161"/>
      <c r="L160" s="156"/>
      <c r="M160" s="162"/>
      <c r="N160" s="163"/>
      <c r="O160" s="163"/>
      <c r="P160" s="163"/>
      <c r="Q160" s="163"/>
      <c r="R160" s="163"/>
      <c r="S160" s="163"/>
      <c r="T160" s="164"/>
      <c r="AT160" s="158" t="s">
        <v>156</v>
      </c>
      <c r="AU160" s="158" t="s">
        <v>82</v>
      </c>
      <c r="AV160" s="12" t="s">
        <v>82</v>
      </c>
      <c r="AW160" s="12" t="s">
        <v>34</v>
      </c>
      <c r="AX160" s="12" t="s">
        <v>73</v>
      </c>
      <c r="AY160" s="158" t="s">
        <v>147</v>
      </c>
    </row>
    <row r="161" spans="2:51" s="12" customFormat="1" ht="12">
      <c r="B161" s="156"/>
      <c r="D161" s="157" t="s">
        <v>156</v>
      </c>
      <c r="E161" s="158" t="s">
        <v>3</v>
      </c>
      <c r="F161" s="159" t="s">
        <v>260</v>
      </c>
      <c r="H161" s="160">
        <v>0.115</v>
      </c>
      <c r="I161" s="161"/>
      <c r="L161" s="156"/>
      <c r="M161" s="162"/>
      <c r="N161" s="163"/>
      <c r="O161" s="163"/>
      <c r="P161" s="163"/>
      <c r="Q161" s="163"/>
      <c r="R161" s="163"/>
      <c r="S161" s="163"/>
      <c r="T161" s="164"/>
      <c r="AT161" s="158" t="s">
        <v>156</v>
      </c>
      <c r="AU161" s="158" t="s">
        <v>82</v>
      </c>
      <c r="AV161" s="12" t="s">
        <v>82</v>
      </c>
      <c r="AW161" s="12" t="s">
        <v>34</v>
      </c>
      <c r="AX161" s="12" t="s">
        <v>73</v>
      </c>
      <c r="AY161" s="158" t="s">
        <v>147</v>
      </c>
    </row>
    <row r="162" spans="2:65" s="1" customFormat="1" ht="24" customHeight="1">
      <c r="B162" s="142"/>
      <c r="C162" s="143" t="s">
        <v>261</v>
      </c>
      <c r="D162" s="143" t="s">
        <v>149</v>
      </c>
      <c r="E162" s="144" t="s">
        <v>262</v>
      </c>
      <c r="F162" s="145" t="s">
        <v>263</v>
      </c>
      <c r="G162" s="146" t="s">
        <v>181</v>
      </c>
      <c r="H162" s="147">
        <v>0.332</v>
      </c>
      <c r="I162" s="148"/>
      <c r="J162" s="149">
        <f>ROUND(I162*H162,0)</f>
        <v>0</v>
      </c>
      <c r="K162" s="145" t="s">
        <v>153</v>
      </c>
      <c r="L162" s="31"/>
      <c r="M162" s="150" t="s">
        <v>3</v>
      </c>
      <c r="N162" s="151" t="s">
        <v>44</v>
      </c>
      <c r="O162" s="51"/>
      <c r="P162" s="152">
        <f>O162*H162</f>
        <v>0</v>
      </c>
      <c r="Q162" s="152">
        <v>1.09</v>
      </c>
      <c r="R162" s="152">
        <f>Q162*H162</f>
        <v>0.36188000000000003</v>
      </c>
      <c r="S162" s="152">
        <v>0</v>
      </c>
      <c r="T162" s="153">
        <f>S162*H162</f>
        <v>0</v>
      </c>
      <c r="AR162" s="154" t="s">
        <v>154</v>
      </c>
      <c r="AT162" s="154" t="s">
        <v>149</v>
      </c>
      <c r="AU162" s="154" t="s">
        <v>82</v>
      </c>
      <c r="AY162" s="16" t="s">
        <v>147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6" t="s">
        <v>9</v>
      </c>
      <c r="BK162" s="155">
        <f>ROUND(I162*H162,0)</f>
        <v>0</v>
      </c>
      <c r="BL162" s="16" t="s">
        <v>154</v>
      </c>
      <c r="BM162" s="154" t="s">
        <v>264</v>
      </c>
    </row>
    <row r="163" spans="2:51" s="12" customFormat="1" ht="12">
      <c r="B163" s="156"/>
      <c r="D163" s="157" t="s">
        <v>156</v>
      </c>
      <c r="E163" s="158" t="s">
        <v>3</v>
      </c>
      <c r="F163" s="159" t="s">
        <v>265</v>
      </c>
      <c r="H163" s="160">
        <v>0.216</v>
      </c>
      <c r="I163" s="161"/>
      <c r="L163" s="156"/>
      <c r="M163" s="162"/>
      <c r="N163" s="163"/>
      <c r="O163" s="163"/>
      <c r="P163" s="163"/>
      <c r="Q163" s="163"/>
      <c r="R163" s="163"/>
      <c r="S163" s="163"/>
      <c r="T163" s="164"/>
      <c r="AT163" s="158" t="s">
        <v>156</v>
      </c>
      <c r="AU163" s="158" t="s">
        <v>82</v>
      </c>
      <c r="AV163" s="12" t="s">
        <v>82</v>
      </c>
      <c r="AW163" s="12" t="s">
        <v>34</v>
      </c>
      <c r="AX163" s="12" t="s">
        <v>73</v>
      </c>
      <c r="AY163" s="158" t="s">
        <v>147</v>
      </c>
    </row>
    <row r="164" spans="2:51" s="12" customFormat="1" ht="12">
      <c r="B164" s="156"/>
      <c r="D164" s="157" t="s">
        <v>156</v>
      </c>
      <c r="E164" s="158" t="s">
        <v>3</v>
      </c>
      <c r="F164" s="159" t="s">
        <v>266</v>
      </c>
      <c r="H164" s="160">
        <v>0.01</v>
      </c>
      <c r="I164" s="161"/>
      <c r="L164" s="156"/>
      <c r="M164" s="162"/>
      <c r="N164" s="163"/>
      <c r="O164" s="163"/>
      <c r="P164" s="163"/>
      <c r="Q164" s="163"/>
      <c r="R164" s="163"/>
      <c r="S164" s="163"/>
      <c r="T164" s="164"/>
      <c r="AT164" s="158" t="s">
        <v>156</v>
      </c>
      <c r="AU164" s="158" t="s">
        <v>82</v>
      </c>
      <c r="AV164" s="12" t="s">
        <v>82</v>
      </c>
      <c r="AW164" s="12" t="s">
        <v>34</v>
      </c>
      <c r="AX164" s="12" t="s">
        <v>73</v>
      </c>
      <c r="AY164" s="158" t="s">
        <v>147</v>
      </c>
    </row>
    <row r="165" spans="2:51" s="12" customFormat="1" ht="12">
      <c r="B165" s="156"/>
      <c r="D165" s="157" t="s">
        <v>156</v>
      </c>
      <c r="E165" s="158" t="s">
        <v>3</v>
      </c>
      <c r="F165" s="159" t="s">
        <v>267</v>
      </c>
      <c r="H165" s="160">
        <v>0.056</v>
      </c>
      <c r="I165" s="161"/>
      <c r="L165" s="156"/>
      <c r="M165" s="162"/>
      <c r="N165" s="163"/>
      <c r="O165" s="163"/>
      <c r="P165" s="163"/>
      <c r="Q165" s="163"/>
      <c r="R165" s="163"/>
      <c r="S165" s="163"/>
      <c r="T165" s="164"/>
      <c r="AT165" s="158" t="s">
        <v>156</v>
      </c>
      <c r="AU165" s="158" t="s">
        <v>82</v>
      </c>
      <c r="AV165" s="12" t="s">
        <v>82</v>
      </c>
      <c r="AW165" s="12" t="s">
        <v>34</v>
      </c>
      <c r="AX165" s="12" t="s">
        <v>73</v>
      </c>
      <c r="AY165" s="158" t="s">
        <v>147</v>
      </c>
    </row>
    <row r="166" spans="2:51" s="12" customFormat="1" ht="12">
      <c r="B166" s="156"/>
      <c r="D166" s="157" t="s">
        <v>156</v>
      </c>
      <c r="E166" s="158" t="s">
        <v>3</v>
      </c>
      <c r="F166" s="159" t="s">
        <v>268</v>
      </c>
      <c r="H166" s="160">
        <v>0.05</v>
      </c>
      <c r="I166" s="161"/>
      <c r="L166" s="156"/>
      <c r="M166" s="162"/>
      <c r="N166" s="163"/>
      <c r="O166" s="163"/>
      <c r="P166" s="163"/>
      <c r="Q166" s="163"/>
      <c r="R166" s="163"/>
      <c r="S166" s="163"/>
      <c r="T166" s="164"/>
      <c r="AT166" s="158" t="s">
        <v>156</v>
      </c>
      <c r="AU166" s="158" t="s">
        <v>82</v>
      </c>
      <c r="AV166" s="12" t="s">
        <v>82</v>
      </c>
      <c r="AW166" s="12" t="s">
        <v>34</v>
      </c>
      <c r="AX166" s="12" t="s">
        <v>73</v>
      </c>
      <c r="AY166" s="158" t="s">
        <v>147</v>
      </c>
    </row>
    <row r="167" spans="2:65" s="1" customFormat="1" ht="24" customHeight="1">
      <c r="B167" s="142"/>
      <c r="C167" s="143" t="s">
        <v>269</v>
      </c>
      <c r="D167" s="143" t="s">
        <v>149</v>
      </c>
      <c r="E167" s="144" t="s">
        <v>270</v>
      </c>
      <c r="F167" s="145" t="s">
        <v>271</v>
      </c>
      <c r="G167" s="146" t="s">
        <v>225</v>
      </c>
      <c r="H167" s="147">
        <v>8.97</v>
      </c>
      <c r="I167" s="148"/>
      <c r="J167" s="149">
        <f>ROUND(I167*H167,0)</f>
        <v>0</v>
      </c>
      <c r="K167" s="145" t="s">
        <v>153</v>
      </c>
      <c r="L167" s="31"/>
      <c r="M167" s="150" t="s">
        <v>3</v>
      </c>
      <c r="N167" s="151" t="s">
        <v>44</v>
      </c>
      <c r="O167" s="51"/>
      <c r="P167" s="152">
        <f>O167*H167</f>
        <v>0</v>
      </c>
      <c r="Q167" s="152">
        <v>0.04795</v>
      </c>
      <c r="R167" s="152">
        <f>Q167*H167</f>
        <v>0.43011150000000004</v>
      </c>
      <c r="S167" s="152">
        <v>0</v>
      </c>
      <c r="T167" s="153">
        <f>S167*H167</f>
        <v>0</v>
      </c>
      <c r="AR167" s="154" t="s">
        <v>154</v>
      </c>
      <c r="AT167" s="154" t="s">
        <v>149</v>
      </c>
      <c r="AU167" s="154" t="s">
        <v>82</v>
      </c>
      <c r="AY167" s="16" t="s">
        <v>147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6" t="s">
        <v>9</v>
      </c>
      <c r="BK167" s="155">
        <f>ROUND(I167*H167,0)</f>
        <v>0</v>
      </c>
      <c r="BL167" s="16" t="s">
        <v>154</v>
      </c>
      <c r="BM167" s="154" t="s">
        <v>272</v>
      </c>
    </row>
    <row r="168" spans="2:51" s="12" customFormat="1" ht="20.4">
      <c r="B168" s="156"/>
      <c r="D168" s="157" t="s">
        <v>156</v>
      </c>
      <c r="E168" s="158" t="s">
        <v>3</v>
      </c>
      <c r="F168" s="159" t="s">
        <v>273</v>
      </c>
      <c r="H168" s="160">
        <v>8.97</v>
      </c>
      <c r="I168" s="161"/>
      <c r="L168" s="156"/>
      <c r="M168" s="162"/>
      <c r="N168" s="163"/>
      <c r="O168" s="163"/>
      <c r="P168" s="163"/>
      <c r="Q168" s="163"/>
      <c r="R168" s="163"/>
      <c r="S168" s="163"/>
      <c r="T168" s="164"/>
      <c r="AT168" s="158" t="s">
        <v>156</v>
      </c>
      <c r="AU168" s="158" t="s">
        <v>82</v>
      </c>
      <c r="AV168" s="12" t="s">
        <v>82</v>
      </c>
      <c r="AW168" s="12" t="s">
        <v>34</v>
      </c>
      <c r="AX168" s="12" t="s">
        <v>73</v>
      </c>
      <c r="AY168" s="158" t="s">
        <v>147</v>
      </c>
    </row>
    <row r="169" spans="2:65" s="1" customFormat="1" ht="48" customHeight="1">
      <c r="B169" s="142"/>
      <c r="C169" s="143" t="s">
        <v>274</v>
      </c>
      <c r="D169" s="143" t="s">
        <v>149</v>
      </c>
      <c r="E169" s="144" t="s">
        <v>275</v>
      </c>
      <c r="F169" s="145" t="s">
        <v>276</v>
      </c>
      <c r="G169" s="146" t="s">
        <v>225</v>
      </c>
      <c r="H169" s="147">
        <v>0.99</v>
      </c>
      <c r="I169" s="148"/>
      <c r="J169" s="149">
        <f>ROUND(I169*H169,0)</f>
        <v>0</v>
      </c>
      <c r="K169" s="145" t="s">
        <v>153</v>
      </c>
      <c r="L169" s="31"/>
      <c r="M169" s="150" t="s">
        <v>3</v>
      </c>
      <c r="N169" s="151" t="s">
        <v>44</v>
      </c>
      <c r="O169" s="51"/>
      <c r="P169" s="152">
        <f>O169*H169</f>
        <v>0</v>
      </c>
      <c r="Q169" s="152">
        <v>0.07427</v>
      </c>
      <c r="R169" s="152">
        <f>Q169*H169</f>
        <v>0.0735273</v>
      </c>
      <c r="S169" s="152">
        <v>0</v>
      </c>
      <c r="T169" s="153">
        <f>S169*H169</f>
        <v>0</v>
      </c>
      <c r="AR169" s="154" t="s">
        <v>154</v>
      </c>
      <c r="AT169" s="154" t="s">
        <v>149</v>
      </c>
      <c r="AU169" s="154" t="s">
        <v>82</v>
      </c>
      <c r="AY169" s="16" t="s">
        <v>147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6" t="s">
        <v>9</v>
      </c>
      <c r="BK169" s="155">
        <f>ROUND(I169*H169,0)</f>
        <v>0</v>
      </c>
      <c r="BL169" s="16" t="s">
        <v>154</v>
      </c>
      <c r="BM169" s="154" t="s">
        <v>277</v>
      </c>
    </row>
    <row r="170" spans="2:51" s="12" customFormat="1" ht="12">
      <c r="B170" s="156"/>
      <c r="D170" s="157" t="s">
        <v>156</v>
      </c>
      <c r="E170" s="158" t="s">
        <v>3</v>
      </c>
      <c r="F170" s="159" t="s">
        <v>278</v>
      </c>
      <c r="H170" s="160">
        <v>0.99</v>
      </c>
      <c r="I170" s="161"/>
      <c r="L170" s="156"/>
      <c r="M170" s="162"/>
      <c r="N170" s="163"/>
      <c r="O170" s="163"/>
      <c r="P170" s="163"/>
      <c r="Q170" s="163"/>
      <c r="R170" s="163"/>
      <c r="S170" s="163"/>
      <c r="T170" s="164"/>
      <c r="AT170" s="158" t="s">
        <v>156</v>
      </c>
      <c r="AU170" s="158" t="s">
        <v>82</v>
      </c>
      <c r="AV170" s="12" t="s">
        <v>82</v>
      </c>
      <c r="AW170" s="12" t="s">
        <v>34</v>
      </c>
      <c r="AX170" s="12" t="s">
        <v>73</v>
      </c>
      <c r="AY170" s="158" t="s">
        <v>147</v>
      </c>
    </row>
    <row r="171" spans="2:65" s="1" customFormat="1" ht="48" customHeight="1">
      <c r="B171" s="142"/>
      <c r="C171" s="143" t="s">
        <v>279</v>
      </c>
      <c r="D171" s="143" t="s">
        <v>149</v>
      </c>
      <c r="E171" s="144" t="s">
        <v>280</v>
      </c>
      <c r="F171" s="145" t="s">
        <v>281</v>
      </c>
      <c r="G171" s="146" t="s">
        <v>225</v>
      </c>
      <c r="H171" s="147">
        <v>7.052</v>
      </c>
      <c r="I171" s="148"/>
      <c r="J171" s="149">
        <f>ROUND(I171*H171,0)</f>
        <v>0</v>
      </c>
      <c r="K171" s="145" t="s">
        <v>153</v>
      </c>
      <c r="L171" s="31"/>
      <c r="M171" s="150" t="s">
        <v>3</v>
      </c>
      <c r="N171" s="151" t="s">
        <v>44</v>
      </c>
      <c r="O171" s="51"/>
      <c r="P171" s="152">
        <f>O171*H171</f>
        <v>0</v>
      </c>
      <c r="Q171" s="152">
        <v>0.07297</v>
      </c>
      <c r="R171" s="152">
        <f>Q171*H171</f>
        <v>0.5145844399999999</v>
      </c>
      <c r="S171" s="152">
        <v>0</v>
      </c>
      <c r="T171" s="153">
        <f>S171*H171</f>
        <v>0</v>
      </c>
      <c r="AR171" s="154" t="s">
        <v>154</v>
      </c>
      <c r="AT171" s="154" t="s">
        <v>149</v>
      </c>
      <c r="AU171" s="154" t="s">
        <v>82</v>
      </c>
      <c r="AY171" s="16" t="s">
        <v>147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6" t="s">
        <v>9</v>
      </c>
      <c r="BK171" s="155">
        <f>ROUND(I171*H171,0)</f>
        <v>0</v>
      </c>
      <c r="BL171" s="16" t="s">
        <v>154</v>
      </c>
      <c r="BM171" s="154" t="s">
        <v>282</v>
      </c>
    </row>
    <row r="172" spans="2:51" s="12" customFormat="1" ht="12">
      <c r="B172" s="156"/>
      <c r="D172" s="157" t="s">
        <v>156</v>
      </c>
      <c r="E172" s="158" t="s">
        <v>3</v>
      </c>
      <c r="F172" s="159" t="s">
        <v>283</v>
      </c>
      <c r="H172" s="160">
        <v>2.537</v>
      </c>
      <c r="I172" s="161"/>
      <c r="L172" s="156"/>
      <c r="M172" s="162"/>
      <c r="N172" s="163"/>
      <c r="O172" s="163"/>
      <c r="P172" s="163"/>
      <c r="Q172" s="163"/>
      <c r="R172" s="163"/>
      <c r="S172" s="163"/>
      <c r="T172" s="164"/>
      <c r="AT172" s="158" t="s">
        <v>156</v>
      </c>
      <c r="AU172" s="158" t="s">
        <v>82</v>
      </c>
      <c r="AV172" s="12" t="s">
        <v>82</v>
      </c>
      <c r="AW172" s="12" t="s">
        <v>34</v>
      </c>
      <c r="AX172" s="12" t="s">
        <v>73</v>
      </c>
      <c r="AY172" s="158" t="s">
        <v>147</v>
      </c>
    </row>
    <row r="173" spans="2:51" s="12" customFormat="1" ht="12">
      <c r="B173" s="156"/>
      <c r="D173" s="157" t="s">
        <v>156</v>
      </c>
      <c r="E173" s="158" t="s">
        <v>3</v>
      </c>
      <c r="F173" s="159" t="s">
        <v>284</v>
      </c>
      <c r="H173" s="160">
        <v>2.15</v>
      </c>
      <c r="I173" s="161"/>
      <c r="L173" s="156"/>
      <c r="M173" s="162"/>
      <c r="N173" s="163"/>
      <c r="O173" s="163"/>
      <c r="P173" s="163"/>
      <c r="Q173" s="163"/>
      <c r="R173" s="163"/>
      <c r="S173" s="163"/>
      <c r="T173" s="164"/>
      <c r="AT173" s="158" t="s">
        <v>156</v>
      </c>
      <c r="AU173" s="158" t="s">
        <v>82</v>
      </c>
      <c r="AV173" s="12" t="s">
        <v>82</v>
      </c>
      <c r="AW173" s="12" t="s">
        <v>34</v>
      </c>
      <c r="AX173" s="12" t="s">
        <v>73</v>
      </c>
      <c r="AY173" s="158" t="s">
        <v>147</v>
      </c>
    </row>
    <row r="174" spans="2:51" s="12" customFormat="1" ht="12">
      <c r="B174" s="156"/>
      <c r="D174" s="157" t="s">
        <v>156</v>
      </c>
      <c r="E174" s="158" t="s">
        <v>3</v>
      </c>
      <c r="F174" s="159" t="s">
        <v>285</v>
      </c>
      <c r="H174" s="160">
        <v>2.365</v>
      </c>
      <c r="I174" s="161"/>
      <c r="L174" s="156"/>
      <c r="M174" s="162"/>
      <c r="N174" s="163"/>
      <c r="O174" s="163"/>
      <c r="P174" s="163"/>
      <c r="Q174" s="163"/>
      <c r="R174" s="163"/>
      <c r="S174" s="163"/>
      <c r="T174" s="164"/>
      <c r="AT174" s="158" t="s">
        <v>156</v>
      </c>
      <c r="AU174" s="158" t="s">
        <v>82</v>
      </c>
      <c r="AV174" s="12" t="s">
        <v>82</v>
      </c>
      <c r="AW174" s="12" t="s">
        <v>34</v>
      </c>
      <c r="AX174" s="12" t="s">
        <v>73</v>
      </c>
      <c r="AY174" s="158" t="s">
        <v>147</v>
      </c>
    </row>
    <row r="175" spans="2:65" s="1" customFormat="1" ht="36" customHeight="1">
      <c r="B175" s="142"/>
      <c r="C175" s="143" t="s">
        <v>286</v>
      </c>
      <c r="D175" s="143" t="s">
        <v>149</v>
      </c>
      <c r="E175" s="144" t="s">
        <v>287</v>
      </c>
      <c r="F175" s="145" t="s">
        <v>288</v>
      </c>
      <c r="G175" s="146" t="s">
        <v>225</v>
      </c>
      <c r="H175" s="147">
        <v>31.273</v>
      </c>
      <c r="I175" s="148"/>
      <c r="J175" s="149">
        <f>ROUND(I175*H175,0)</f>
        <v>0</v>
      </c>
      <c r="K175" s="145" t="s">
        <v>153</v>
      </c>
      <c r="L175" s="31"/>
      <c r="M175" s="150" t="s">
        <v>3</v>
      </c>
      <c r="N175" s="151" t="s">
        <v>44</v>
      </c>
      <c r="O175" s="51"/>
      <c r="P175" s="152">
        <f>O175*H175</f>
        <v>0</v>
      </c>
      <c r="Q175" s="152">
        <v>0.11439</v>
      </c>
      <c r="R175" s="152">
        <f>Q175*H175</f>
        <v>3.5773184700000003</v>
      </c>
      <c r="S175" s="152">
        <v>0</v>
      </c>
      <c r="T175" s="153">
        <f>S175*H175</f>
        <v>0</v>
      </c>
      <c r="AR175" s="154" t="s">
        <v>154</v>
      </c>
      <c r="AT175" s="154" t="s">
        <v>149</v>
      </c>
      <c r="AU175" s="154" t="s">
        <v>82</v>
      </c>
      <c r="AY175" s="16" t="s">
        <v>147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6" t="s">
        <v>9</v>
      </c>
      <c r="BK175" s="155">
        <f>ROUND(I175*H175,0)</f>
        <v>0</v>
      </c>
      <c r="BL175" s="16" t="s">
        <v>154</v>
      </c>
      <c r="BM175" s="154" t="s">
        <v>289</v>
      </c>
    </row>
    <row r="176" spans="2:51" s="12" customFormat="1" ht="20.4">
      <c r="B176" s="156"/>
      <c r="D176" s="157" t="s">
        <v>156</v>
      </c>
      <c r="E176" s="158" t="s">
        <v>3</v>
      </c>
      <c r="F176" s="159" t="s">
        <v>290</v>
      </c>
      <c r="H176" s="160">
        <v>15.413</v>
      </c>
      <c r="I176" s="161"/>
      <c r="L176" s="156"/>
      <c r="M176" s="162"/>
      <c r="N176" s="163"/>
      <c r="O176" s="163"/>
      <c r="P176" s="163"/>
      <c r="Q176" s="163"/>
      <c r="R176" s="163"/>
      <c r="S176" s="163"/>
      <c r="T176" s="164"/>
      <c r="AT176" s="158" t="s">
        <v>156</v>
      </c>
      <c r="AU176" s="158" t="s">
        <v>82</v>
      </c>
      <c r="AV176" s="12" t="s">
        <v>82</v>
      </c>
      <c r="AW176" s="12" t="s">
        <v>34</v>
      </c>
      <c r="AX176" s="12" t="s">
        <v>73</v>
      </c>
      <c r="AY176" s="158" t="s">
        <v>147</v>
      </c>
    </row>
    <row r="177" spans="2:51" s="12" customFormat="1" ht="12">
      <c r="B177" s="156"/>
      <c r="D177" s="157" t="s">
        <v>156</v>
      </c>
      <c r="E177" s="158" t="s">
        <v>3</v>
      </c>
      <c r="F177" s="159" t="s">
        <v>291</v>
      </c>
      <c r="H177" s="160">
        <v>15.86</v>
      </c>
      <c r="I177" s="161"/>
      <c r="L177" s="156"/>
      <c r="M177" s="162"/>
      <c r="N177" s="163"/>
      <c r="O177" s="163"/>
      <c r="P177" s="163"/>
      <c r="Q177" s="163"/>
      <c r="R177" s="163"/>
      <c r="S177" s="163"/>
      <c r="T177" s="164"/>
      <c r="AT177" s="158" t="s">
        <v>156</v>
      </c>
      <c r="AU177" s="158" t="s">
        <v>82</v>
      </c>
      <c r="AV177" s="12" t="s">
        <v>82</v>
      </c>
      <c r="AW177" s="12" t="s">
        <v>34</v>
      </c>
      <c r="AX177" s="12" t="s">
        <v>73</v>
      </c>
      <c r="AY177" s="158" t="s">
        <v>147</v>
      </c>
    </row>
    <row r="178" spans="2:65" s="1" customFormat="1" ht="36" customHeight="1">
      <c r="B178" s="142"/>
      <c r="C178" s="143" t="s">
        <v>292</v>
      </c>
      <c r="D178" s="143" t="s">
        <v>149</v>
      </c>
      <c r="E178" s="144" t="s">
        <v>293</v>
      </c>
      <c r="F178" s="145" t="s">
        <v>294</v>
      </c>
      <c r="G178" s="146" t="s">
        <v>225</v>
      </c>
      <c r="H178" s="147">
        <v>72.989</v>
      </c>
      <c r="I178" s="148"/>
      <c r="J178" s="149">
        <f>ROUND(I178*H178,0)</f>
        <v>0</v>
      </c>
      <c r="K178" s="145" t="s">
        <v>153</v>
      </c>
      <c r="L178" s="31"/>
      <c r="M178" s="150" t="s">
        <v>3</v>
      </c>
      <c r="N178" s="151" t="s">
        <v>44</v>
      </c>
      <c r="O178" s="51"/>
      <c r="P178" s="152">
        <f>O178*H178</f>
        <v>0</v>
      </c>
      <c r="Q178" s="152">
        <v>0.06917</v>
      </c>
      <c r="R178" s="152">
        <f>Q178*H178</f>
        <v>5.04864913</v>
      </c>
      <c r="S178" s="152">
        <v>0</v>
      </c>
      <c r="T178" s="153">
        <f>S178*H178</f>
        <v>0</v>
      </c>
      <c r="AR178" s="154" t="s">
        <v>154</v>
      </c>
      <c r="AT178" s="154" t="s">
        <v>149</v>
      </c>
      <c r="AU178" s="154" t="s">
        <v>82</v>
      </c>
      <c r="AY178" s="16" t="s">
        <v>147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6" t="s">
        <v>9</v>
      </c>
      <c r="BK178" s="155">
        <f>ROUND(I178*H178,0)</f>
        <v>0</v>
      </c>
      <c r="BL178" s="16" t="s">
        <v>154</v>
      </c>
      <c r="BM178" s="154" t="s">
        <v>295</v>
      </c>
    </row>
    <row r="179" spans="2:51" s="12" customFormat="1" ht="12">
      <c r="B179" s="156"/>
      <c r="D179" s="157" t="s">
        <v>156</v>
      </c>
      <c r="E179" s="158" t="s">
        <v>3</v>
      </c>
      <c r="F179" s="159" t="s">
        <v>296</v>
      </c>
      <c r="H179" s="160">
        <v>1.48</v>
      </c>
      <c r="I179" s="161"/>
      <c r="L179" s="156"/>
      <c r="M179" s="162"/>
      <c r="N179" s="163"/>
      <c r="O179" s="163"/>
      <c r="P179" s="163"/>
      <c r="Q179" s="163"/>
      <c r="R179" s="163"/>
      <c r="S179" s="163"/>
      <c r="T179" s="164"/>
      <c r="AT179" s="158" t="s">
        <v>156</v>
      </c>
      <c r="AU179" s="158" t="s">
        <v>82</v>
      </c>
      <c r="AV179" s="12" t="s">
        <v>82</v>
      </c>
      <c r="AW179" s="12" t="s">
        <v>34</v>
      </c>
      <c r="AX179" s="12" t="s">
        <v>73</v>
      </c>
      <c r="AY179" s="158" t="s">
        <v>147</v>
      </c>
    </row>
    <row r="180" spans="2:51" s="12" customFormat="1" ht="12">
      <c r="B180" s="156"/>
      <c r="D180" s="157" t="s">
        <v>156</v>
      </c>
      <c r="E180" s="158" t="s">
        <v>3</v>
      </c>
      <c r="F180" s="159" t="s">
        <v>297</v>
      </c>
      <c r="H180" s="160">
        <v>12.586</v>
      </c>
      <c r="I180" s="161"/>
      <c r="L180" s="156"/>
      <c r="M180" s="162"/>
      <c r="N180" s="163"/>
      <c r="O180" s="163"/>
      <c r="P180" s="163"/>
      <c r="Q180" s="163"/>
      <c r="R180" s="163"/>
      <c r="S180" s="163"/>
      <c r="T180" s="164"/>
      <c r="AT180" s="158" t="s">
        <v>156</v>
      </c>
      <c r="AU180" s="158" t="s">
        <v>82</v>
      </c>
      <c r="AV180" s="12" t="s">
        <v>82</v>
      </c>
      <c r="AW180" s="12" t="s">
        <v>34</v>
      </c>
      <c r="AX180" s="12" t="s">
        <v>73</v>
      </c>
      <c r="AY180" s="158" t="s">
        <v>147</v>
      </c>
    </row>
    <row r="181" spans="2:51" s="12" customFormat="1" ht="12">
      <c r="B181" s="156"/>
      <c r="D181" s="157" t="s">
        <v>156</v>
      </c>
      <c r="E181" s="158" t="s">
        <v>3</v>
      </c>
      <c r="F181" s="159" t="s">
        <v>298</v>
      </c>
      <c r="H181" s="160">
        <v>6.78</v>
      </c>
      <c r="I181" s="161"/>
      <c r="L181" s="156"/>
      <c r="M181" s="162"/>
      <c r="N181" s="163"/>
      <c r="O181" s="163"/>
      <c r="P181" s="163"/>
      <c r="Q181" s="163"/>
      <c r="R181" s="163"/>
      <c r="S181" s="163"/>
      <c r="T181" s="164"/>
      <c r="AT181" s="158" t="s">
        <v>156</v>
      </c>
      <c r="AU181" s="158" t="s">
        <v>82</v>
      </c>
      <c r="AV181" s="12" t="s">
        <v>82</v>
      </c>
      <c r="AW181" s="12" t="s">
        <v>34</v>
      </c>
      <c r="AX181" s="12" t="s">
        <v>73</v>
      </c>
      <c r="AY181" s="158" t="s">
        <v>147</v>
      </c>
    </row>
    <row r="182" spans="2:51" s="12" customFormat="1" ht="12">
      <c r="B182" s="156"/>
      <c r="D182" s="157" t="s">
        <v>156</v>
      </c>
      <c r="E182" s="158" t="s">
        <v>3</v>
      </c>
      <c r="F182" s="159" t="s">
        <v>299</v>
      </c>
      <c r="H182" s="160">
        <v>6.755</v>
      </c>
      <c r="I182" s="161"/>
      <c r="L182" s="156"/>
      <c r="M182" s="162"/>
      <c r="N182" s="163"/>
      <c r="O182" s="163"/>
      <c r="P182" s="163"/>
      <c r="Q182" s="163"/>
      <c r="R182" s="163"/>
      <c r="S182" s="163"/>
      <c r="T182" s="164"/>
      <c r="AT182" s="158" t="s">
        <v>156</v>
      </c>
      <c r="AU182" s="158" t="s">
        <v>82</v>
      </c>
      <c r="AV182" s="12" t="s">
        <v>82</v>
      </c>
      <c r="AW182" s="12" t="s">
        <v>34</v>
      </c>
      <c r="AX182" s="12" t="s">
        <v>73</v>
      </c>
      <c r="AY182" s="158" t="s">
        <v>147</v>
      </c>
    </row>
    <row r="183" spans="2:51" s="12" customFormat="1" ht="12">
      <c r="B183" s="156"/>
      <c r="D183" s="157" t="s">
        <v>156</v>
      </c>
      <c r="E183" s="158" t="s">
        <v>3</v>
      </c>
      <c r="F183" s="159" t="s">
        <v>300</v>
      </c>
      <c r="H183" s="160">
        <v>2.557</v>
      </c>
      <c r="I183" s="161"/>
      <c r="L183" s="156"/>
      <c r="M183" s="162"/>
      <c r="N183" s="163"/>
      <c r="O183" s="163"/>
      <c r="P183" s="163"/>
      <c r="Q183" s="163"/>
      <c r="R183" s="163"/>
      <c r="S183" s="163"/>
      <c r="T183" s="164"/>
      <c r="AT183" s="158" t="s">
        <v>156</v>
      </c>
      <c r="AU183" s="158" t="s">
        <v>82</v>
      </c>
      <c r="AV183" s="12" t="s">
        <v>82</v>
      </c>
      <c r="AW183" s="12" t="s">
        <v>34</v>
      </c>
      <c r="AX183" s="12" t="s">
        <v>73</v>
      </c>
      <c r="AY183" s="158" t="s">
        <v>147</v>
      </c>
    </row>
    <row r="184" spans="2:51" s="12" customFormat="1" ht="12">
      <c r="B184" s="156"/>
      <c r="D184" s="157" t="s">
        <v>156</v>
      </c>
      <c r="E184" s="158" t="s">
        <v>3</v>
      </c>
      <c r="F184" s="159" t="s">
        <v>301</v>
      </c>
      <c r="H184" s="160">
        <v>6.945</v>
      </c>
      <c r="I184" s="161"/>
      <c r="L184" s="156"/>
      <c r="M184" s="162"/>
      <c r="N184" s="163"/>
      <c r="O184" s="163"/>
      <c r="P184" s="163"/>
      <c r="Q184" s="163"/>
      <c r="R184" s="163"/>
      <c r="S184" s="163"/>
      <c r="T184" s="164"/>
      <c r="AT184" s="158" t="s">
        <v>156</v>
      </c>
      <c r="AU184" s="158" t="s">
        <v>82</v>
      </c>
      <c r="AV184" s="12" t="s">
        <v>82</v>
      </c>
      <c r="AW184" s="12" t="s">
        <v>34</v>
      </c>
      <c r="AX184" s="12" t="s">
        <v>73</v>
      </c>
      <c r="AY184" s="158" t="s">
        <v>147</v>
      </c>
    </row>
    <row r="185" spans="2:51" s="12" customFormat="1" ht="12">
      <c r="B185" s="156"/>
      <c r="D185" s="157" t="s">
        <v>156</v>
      </c>
      <c r="E185" s="158" t="s">
        <v>3</v>
      </c>
      <c r="F185" s="159" t="s">
        <v>302</v>
      </c>
      <c r="H185" s="160">
        <v>5.244</v>
      </c>
      <c r="I185" s="161"/>
      <c r="L185" s="156"/>
      <c r="M185" s="162"/>
      <c r="N185" s="163"/>
      <c r="O185" s="163"/>
      <c r="P185" s="163"/>
      <c r="Q185" s="163"/>
      <c r="R185" s="163"/>
      <c r="S185" s="163"/>
      <c r="T185" s="164"/>
      <c r="AT185" s="158" t="s">
        <v>156</v>
      </c>
      <c r="AU185" s="158" t="s">
        <v>82</v>
      </c>
      <c r="AV185" s="12" t="s">
        <v>82</v>
      </c>
      <c r="AW185" s="12" t="s">
        <v>34</v>
      </c>
      <c r="AX185" s="12" t="s">
        <v>73</v>
      </c>
      <c r="AY185" s="158" t="s">
        <v>147</v>
      </c>
    </row>
    <row r="186" spans="2:51" s="12" customFormat="1" ht="12">
      <c r="B186" s="156"/>
      <c r="D186" s="157" t="s">
        <v>156</v>
      </c>
      <c r="E186" s="158" t="s">
        <v>3</v>
      </c>
      <c r="F186" s="159" t="s">
        <v>303</v>
      </c>
      <c r="H186" s="160">
        <v>6.75</v>
      </c>
      <c r="I186" s="161"/>
      <c r="L186" s="156"/>
      <c r="M186" s="162"/>
      <c r="N186" s="163"/>
      <c r="O186" s="163"/>
      <c r="P186" s="163"/>
      <c r="Q186" s="163"/>
      <c r="R186" s="163"/>
      <c r="S186" s="163"/>
      <c r="T186" s="164"/>
      <c r="AT186" s="158" t="s">
        <v>156</v>
      </c>
      <c r="AU186" s="158" t="s">
        <v>82</v>
      </c>
      <c r="AV186" s="12" t="s">
        <v>82</v>
      </c>
      <c r="AW186" s="12" t="s">
        <v>34</v>
      </c>
      <c r="AX186" s="12" t="s">
        <v>73</v>
      </c>
      <c r="AY186" s="158" t="s">
        <v>147</v>
      </c>
    </row>
    <row r="187" spans="2:51" s="12" customFormat="1" ht="12">
      <c r="B187" s="156"/>
      <c r="D187" s="157" t="s">
        <v>156</v>
      </c>
      <c r="E187" s="158" t="s">
        <v>3</v>
      </c>
      <c r="F187" s="159" t="s">
        <v>304</v>
      </c>
      <c r="H187" s="160">
        <v>11.425</v>
      </c>
      <c r="I187" s="161"/>
      <c r="L187" s="156"/>
      <c r="M187" s="162"/>
      <c r="N187" s="163"/>
      <c r="O187" s="163"/>
      <c r="P187" s="163"/>
      <c r="Q187" s="163"/>
      <c r="R187" s="163"/>
      <c r="S187" s="163"/>
      <c r="T187" s="164"/>
      <c r="AT187" s="158" t="s">
        <v>156</v>
      </c>
      <c r="AU187" s="158" t="s">
        <v>82</v>
      </c>
      <c r="AV187" s="12" t="s">
        <v>82</v>
      </c>
      <c r="AW187" s="12" t="s">
        <v>34</v>
      </c>
      <c r="AX187" s="12" t="s">
        <v>73</v>
      </c>
      <c r="AY187" s="158" t="s">
        <v>147</v>
      </c>
    </row>
    <row r="188" spans="2:51" s="12" customFormat="1" ht="20.4">
      <c r="B188" s="156"/>
      <c r="D188" s="157" t="s">
        <v>156</v>
      </c>
      <c r="E188" s="158" t="s">
        <v>3</v>
      </c>
      <c r="F188" s="159" t="s">
        <v>305</v>
      </c>
      <c r="H188" s="160">
        <v>12.467</v>
      </c>
      <c r="I188" s="161"/>
      <c r="L188" s="156"/>
      <c r="M188" s="162"/>
      <c r="N188" s="163"/>
      <c r="O188" s="163"/>
      <c r="P188" s="163"/>
      <c r="Q188" s="163"/>
      <c r="R188" s="163"/>
      <c r="S188" s="163"/>
      <c r="T188" s="164"/>
      <c r="AT188" s="158" t="s">
        <v>156</v>
      </c>
      <c r="AU188" s="158" t="s">
        <v>82</v>
      </c>
      <c r="AV188" s="12" t="s">
        <v>82</v>
      </c>
      <c r="AW188" s="12" t="s">
        <v>34</v>
      </c>
      <c r="AX188" s="12" t="s">
        <v>73</v>
      </c>
      <c r="AY188" s="158" t="s">
        <v>147</v>
      </c>
    </row>
    <row r="189" spans="2:65" s="1" customFormat="1" ht="36" customHeight="1">
      <c r="B189" s="142"/>
      <c r="C189" s="143" t="s">
        <v>306</v>
      </c>
      <c r="D189" s="143" t="s">
        <v>149</v>
      </c>
      <c r="E189" s="144" t="s">
        <v>307</v>
      </c>
      <c r="F189" s="145" t="s">
        <v>308</v>
      </c>
      <c r="G189" s="146" t="s">
        <v>225</v>
      </c>
      <c r="H189" s="147">
        <v>14.7</v>
      </c>
      <c r="I189" s="148"/>
      <c r="J189" s="149">
        <f>ROUND(I189*H189,0)</f>
        <v>0</v>
      </c>
      <c r="K189" s="145" t="s">
        <v>153</v>
      </c>
      <c r="L189" s="31"/>
      <c r="M189" s="150" t="s">
        <v>3</v>
      </c>
      <c r="N189" s="151" t="s">
        <v>44</v>
      </c>
      <c r="O189" s="51"/>
      <c r="P189" s="152">
        <f>O189*H189</f>
        <v>0</v>
      </c>
      <c r="Q189" s="152">
        <v>0.10325</v>
      </c>
      <c r="R189" s="152">
        <f>Q189*H189</f>
        <v>1.5177749999999999</v>
      </c>
      <c r="S189" s="152">
        <v>0</v>
      </c>
      <c r="T189" s="153">
        <f>S189*H189</f>
        <v>0</v>
      </c>
      <c r="AR189" s="154" t="s">
        <v>154</v>
      </c>
      <c r="AT189" s="154" t="s">
        <v>149</v>
      </c>
      <c r="AU189" s="154" t="s">
        <v>82</v>
      </c>
      <c r="AY189" s="16" t="s">
        <v>147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6" t="s">
        <v>9</v>
      </c>
      <c r="BK189" s="155">
        <f>ROUND(I189*H189,0)</f>
        <v>0</v>
      </c>
      <c r="BL189" s="16" t="s">
        <v>154</v>
      </c>
      <c r="BM189" s="154" t="s">
        <v>309</v>
      </c>
    </row>
    <row r="190" spans="2:51" s="12" customFormat="1" ht="12">
      <c r="B190" s="156"/>
      <c r="D190" s="157" t="s">
        <v>156</v>
      </c>
      <c r="E190" s="158" t="s">
        <v>3</v>
      </c>
      <c r="F190" s="159" t="s">
        <v>310</v>
      </c>
      <c r="H190" s="160">
        <v>14.7</v>
      </c>
      <c r="I190" s="161"/>
      <c r="L190" s="156"/>
      <c r="M190" s="162"/>
      <c r="N190" s="163"/>
      <c r="O190" s="163"/>
      <c r="P190" s="163"/>
      <c r="Q190" s="163"/>
      <c r="R190" s="163"/>
      <c r="S190" s="163"/>
      <c r="T190" s="164"/>
      <c r="AT190" s="158" t="s">
        <v>156</v>
      </c>
      <c r="AU190" s="158" t="s">
        <v>82</v>
      </c>
      <c r="AV190" s="12" t="s">
        <v>82</v>
      </c>
      <c r="AW190" s="12" t="s">
        <v>34</v>
      </c>
      <c r="AX190" s="12" t="s">
        <v>73</v>
      </c>
      <c r="AY190" s="158" t="s">
        <v>147</v>
      </c>
    </row>
    <row r="191" spans="2:65" s="1" customFormat="1" ht="24" customHeight="1">
      <c r="B191" s="142"/>
      <c r="C191" s="143" t="s">
        <v>311</v>
      </c>
      <c r="D191" s="143" t="s">
        <v>149</v>
      </c>
      <c r="E191" s="144" t="s">
        <v>312</v>
      </c>
      <c r="F191" s="145" t="s">
        <v>313</v>
      </c>
      <c r="G191" s="146" t="s">
        <v>314</v>
      </c>
      <c r="H191" s="147">
        <v>24.18</v>
      </c>
      <c r="I191" s="148"/>
      <c r="J191" s="149">
        <f>ROUND(I191*H191,0)</f>
        <v>0</v>
      </c>
      <c r="K191" s="145" t="s">
        <v>153</v>
      </c>
      <c r="L191" s="31"/>
      <c r="M191" s="150" t="s">
        <v>3</v>
      </c>
      <c r="N191" s="151" t="s">
        <v>44</v>
      </c>
      <c r="O191" s="51"/>
      <c r="P191" s="152">
        <f>O191*H191</f>
        <v>0</v>
      </c>
      <c r="Q191" s="152">
        <v>8E-05</v>
      </c>
      <c r="R191" s="152">
        <f>Q191*H191</f>
        <v>0.0019344000000000002</v>
      </c>
      <c r="S191" s="152">
        <v>0</v>
      </c>
      <c r="T191" s="153">
        <f>S191*H191</f>
        <v>0</v>
      </c>
      <c r="AR191" s="154" t="s">
        <v>154</v>
      </c>
      <c r="AT191" s="154" t="s">
        <v>149</v>
      </c>
      <c r="AU191" s="154" t="s">
        <v>82</v>
      </c>
      <c r="AY191" s="16" t="s">
        <v>147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6" t="s">
        <v>9</v>
      </c>
      <c r="BK191" s="155">
        <f>ROUND(I191*H191,0)</f>
        <v>0</v>
      </c>
      <c r="BL191" s="16" t="s">
        <v>154</v>
      </c>
      <c r="BM191" s="154" t="s">
        <v>315</v>
      </c>
    </row>
    <row r="192" spans="2:51" s="13" customFormat="1" ht="12">
      <c r="B192" s="175"/>
      <c r="D192" s="157" t="s">
        <v>156</v>
      </c>
      <c r="E192" s="176" t="s">
        <v>3</v>
      </c>
      <c r="F192" s="177" t="s">
        <v>316</v>
      </c>
      <c r="H192" s="176" t="s">
        <v>3</v>
      </c>
      <c r="I192" s="178"/>
      <c r="L192" s="175"/>
      <c r="M192" s="179"/>
      <c r="N192" s="180"/>
      <c r="O192" s="180"/>
      <c r="P192" s="180"/>
      <c r="Q192" s="180"/>
      <c r="R192" s="180"/>
      <c r="S192" s="180"/>
      <c r="T192" s="181"/>
      <c r="AT192" s="176" t="s">
        <v>156</v>
      </c>
      <c r="AU192" s="176" t="s">
        <v>82</v>
      </c>
      <c r="AV192" s="13" t="s">
        <v>9</v>
      </c>
      <c r="AW192" s="13" t="s">
        <v>34</v>
      </c>
      <c r="AX192" s="13" t="s">
        <v>73</v>
      </c>
      <c r="AY192" s="176" t="s">
        <v>147</v>
      </c>
    </row>
    <row r="193" spans="2:51" s="12" customFormat="1" ht="12">
      <c r="B193" s="156"/>
      <c r="D193" s="157" t="s">
        <v>156</v>
      </c>
      <c r="E193" s="158" t="s">
        <v>3</v>
      </c>
      <c r="F193" s="159" t="s">
        <v>317</v>
      </c>
      <c r="H193" s="160">
        <v>1.4</v>
      </c>
      <c r="I193" s="161"/>
      <c r="L193" s="156"/>
      <c r="M193" s="162"/>
      <c r="N193" s="163"/>
      <c r="O193" s="163"/>
      <c r="P193" s="163"/>
      <c r="Q193" s="163"/>
      <c r="R193" s="163"/>
      <c r="S193" s="163"/>
      <c r="T193" s="164"/>
      <c r="AT193" s="158" t="s">
        <v>156</v>
      </c>
      <c r="AU193" s="158" t="s">
        <v>82</v>
      </c>
      <c r="AV193" s="12" t="s">
        <v>82</v>
      </c>
      <c r="AW193" s="12" t="s">
        <v>34</v>
      </c>
      <c r="AX193" s="12" t="s">
        <v>73</v>
      </c>
      <c r="AY193" s="158" t="s">
        <v>147</v>
      </c>
    </row>
    <row r="194" spans="2:51" s="12" customFormat="1" ht="12">
      <c r="B194" s="156"/>
      <c r="D194" s="157" t="s">
        <v>156</v>
      </c>
      <c r="E194" s="158" t="s">
        <v>3</v>
      </c>
      <c r="F194" s="159" t="s">
        <v>318</v>
      </c>
      <c r="H194" s="160">
        <v>5.6</v>
      </c>
      <c r="I194" s="161"/>
      <c r="L194" s="156"/>
      <c r="M194" s="162"/>
      <c r="N194" s="163"/>
      <c r="O194" s="163"/>
      <c r="P194" s="163"/>
      <c r="Q194" s="163"/>
      <c r="R194" s="163"/>
      <c r="S194" s="163"/>
      <c r="T194" s="164"/>
      <c r="AT194" s="158" t="s">
        <v>156</v>
      </c>
      <c r="AU194" s="158" t="s">
        <v>82</v>
      </c>
      <c r="AV194" s="12" t="s">
        <v>82</v>
      </c>
      <c r="AW194" s="12" t="s">
        <v>34</v>
      </c>
      <c r="AX194" s="12" t="s">
        <v>73</v>
      </c>
      <c r="AY194" s="158" t="s">
        <v>147</v>
      </c>
    </row>
    <row r="195" spans="2:51" s="12" customFormat="1" ht="12">
      <c r="B195" s="156"/>
      <c r="D195" s="157" t="s">
        <v>156</v>
      </c>
      <c r="E195" s="158" t="s">
        <v>3</v>
      </c>
      <c r="F195" s="159" t="s">
        <v>319</v>
      </c>
      <c r="H195" s="160">
        <v>3.52</v>
      </c>
      <c r="I195" s="161"/>
      <c r="L195" s="156"/>
      <c r="M195" s="162"/>
      <c r="N195" s="163"/>
      <c r="O195" s="163"/>
      <c r="P195" s="163"/>
      <c r="Q195" s="163"/>
      <c r="R195" s="163"/>
      <c r="S195" s="163"/>
      <c r="T195" s="164"/>
      <c r="AT195" s="158" t="s">
        <v>156</v>
      </c>
      <c r="AU195" s="158" t="s">
        <v>82</v>
      </c>
      <c r="AV195" s="12" t="s">
        <v>82</v>
      </c>
      <c r="AW195" s="12" t="s">
        <v>34</v>
      </c>
      <c r="AX195" s="12" t="s">
        <v>73</v>
      </c>
      <c r="AY195" s="158" t="s">
        <v>147</v>
      </c>
    </row>
    <row r="196" spans="2:51" s="12" customFormat="1" ht="12">
      <c r="B196" s="156"/>
      <c r="D196" s="157" t="s">
        <v>156</v>
      </c>
      <c r="E196" s="158" t="s">
        <v>3</v>
      </c>
      <c r="F196" s="159" t="s">
        <v>320</v>
      </c>
      <c r="H196" s="160">
        <v>3.51</v>
      </c>
      <c r="I196" s="161"/>
      <c r="L196" s="156"/>
      <c r="M196" s="162"/>
      <c r="N196" s="163"/>
      <c r="O196" s="163"/>
      <c r="P196" s="163"/>
      <c r="Q196" s="163"/>
      <c r="R196" s="163"/>
      <c r="S196" s="163"/>
      <c r="T196" s="164"/>
      <c r="AT196" s="158" t="s">
        <v>156</v>
      </c>
      <c r="AU196" s="158" t="s">
        <v>82</v>
      </c>
      <c r="AV196" s="12" t="s">
        <v>82</v>
      </c>
      <c r="AW196" s="12" t="s">
        <v>34</v>
      </c>
      <c r="AX196" s="12" t="s">
        <v>73</v>
      </c>
      <c r="AY196" s="158" t="s">
        <v>147</v>
      </c>
    </row>
    <row r="197" spans="2:51" s="12" customFormat="1" ht="12">
      <c r="B197" s="156"/>
      <c r="D197" s="157" t="s">
        <v>156</v>
      </c>
      <c r="E197" s="158" t="s">
        <v>3</v>
      </c>
      <c r="F197" s="159" t="s">
        <v>321</v>
      </c>
      <c r="H197" s="160">
        <v>1.75</v>
      </c>
      <c r="I197" s="161"/>
      <c r="L197" s="156"/>
      <c r="M197" s="162"/>
      <c r="N197" s="163"/>
      <c r="O197" s="163"/>
      <c r="P197" s="163"/>
      <c r="Q197" s="163"/>
      <c r="R197" s="163"/>
      <c r="S197" s="163"/>
      <c r="T197" s="164"/>
      <c r="AT197" s="158" t="s">
        <v>156</v>
      </c>
      <c r="AU197" s="158" t="s">
        <v>82</v>
      </c>
      <c r="AV197" s="12" t="s">
        <v>82</v>
      </c>
      <c r="AW197" s="12" t="s">
        <v>34</v>
      </c>
      <c r="AX197" s="12" t="s">
        <v>73</v>
      </c>
      <c r="AY197" s="158" t="s">
        <v>147</v>
      </c>
    </row>
    <row r="198" spans="2:51" s="12" customFormat="1" ht="12">
      <c r="B198" s="156"/>
      <c r="D198" s="157" t="s">
        <v>156</v>
      </c>
      <c r="E198" s="158" t="s">
        <v>3</v>
      </c>
      <c r="F198" s="159" t="s">
        <v>322</v>
      </c>
      <c r="H198" s="160">
        <v>3.72</v>
      </c>
      <c r="I198" s="161"/>
      <c r="L198" s="156"/>
      <c r="M198" s="162"/>
      <c r="N198" s="163"/>
      <c r="O198" s="163"/>
      <c r="P198" s="163"/>
      <c r="Q198" s="163"/>
      <c r="R198" s="163"/>
      <c r="S198" s="163"/>
      <c r="T198" s="164"/>
      <c r="AT198" s="158" t="s">
        <v>156</v>
      </c>
      <c r="AU198" s="158" t="s">
        <v>82</v>
      </c>
      <c r="AV198" s="12" t="s">
        <v>82</v>
      </c>
      <c r="AW198" s="12" t="s">
        <v>34</v>
      </c>
      <c r="AX198" s="12" t="s">
        <v>73</v>
      </c>
      <c r="AY198" s="158" t="s">
        <v>147</v>
      </c>
    </row>
    <row r="199" spans="2:51" s="12" customFormat="1" ht="12">
      <c r="B199" s="156"/>
      <c r="D199" s="157" t="s">
        <v>156</v>
      </c>
      <c r="E199" s="158" t="s">
        <v>3</v>
      </c>
      <c r="F199" s="159" t="s">
        <v>323</v>
      </c>
      <c r="H199" s="160">
        <v>1.4</v>
      </c>
      <c r="I199" s="161"/>
      <c r="L199" s="156"/>
      <c r="M199" s="162"/>
      <c r="N199" s="163"/>
      <c r="O199" s="163"/>
      <c r="P199" s="163"/>
      <c r="Q199" s="163"/>
      <c r="R199" s="163"/>
      <c r="S199" s="163"/>
      <c r="T199" s="164"/>
      <c r="AT199" s="158" t="s">
        <v>156</v>
      </c>
      <c r="AU199" s="158" t="s">
        <v>82</v>
      </c>
      <c r="AV199" s="12" t="s">
        <v>82</v>
      </c>
      <c r="AW199" s="12" t="s">
        <v>34</v>
      </c>
      <c r="AX199" s="12" t="s">
        <v>73</v>
      </c>
      <c r="AY199" s="158" t="s">
        <v>147</v>
      </c>
    </row>
    <row r="200" spans="2:51" s="12" customFormat="1" ht="12">
      <c r="B200" s="156"/>
      <c r="D200" s="157" t="s">
        <v>156</v>
      </c>
      <c r="E200" s="158" t="s">
        <v>3</v>
      </c>
      <c r="F200" s="159" t="s">
        <v>324</v>
      </c>
      <c r="H200" s="160">
        <v>1.18</v>
      </c>
      <c r="I200" s="161"/>
      <c r="L200" s="156"/>
      <c r="M200" s="162"/>
      <c r="N200" s="163"/>
      <c r="O200" s="163"/>
      <c r="P200" s="163"/>
      <c r="Q200" s="163"/>
      <c r="R200" s="163"/>
      <c r="S200" s="163"/>
      <c r="T200" s="164"/>
      <c r="AT200" s="158" t="s">
        <v>156</v>
      </c>
      <c r="AU200" s="158" t="s">
        <v>82</v>
      </c>
      <c r="AV200" s="12" t="s">
        <v>82</v>
      </c>
      <c r="AW200" s="12" t="s">
        <v>34</v>
      </c>
      <c r="AX200" s="12" t="s">
        <v>73</v>
      </c>
      <c r="AY200" s="158" t="s">
        <v>147</v>
      </c>
    </row>
    <row r="201" spans="2:51" s="12" customFormat="1" ht="12">
      <c r="B201" s="156"/>
      <c r="D201" s="157" t="s">
        <v>156</v>
      </c>
      <c r="E201" s="158" t="s">
        <v>3</v>
      </c>
      <c r="F201" s="159" t="s">
        <v>325</v>
      </c>
      <c r="H201" s="160">
        <v>1</v>
      </c>
      <c r="I201" s="161"/>
      <c r="L201" s="156"/>
      <c r="M201" s="162"/>
      <c r="N201" s="163"/>
      <c r="O201" s="163"/>
      <c r="P201" s="163"/>
      <c r="Q201" s="163"/>
      <c r="R201" s="163"/>
      <c r="S201" s="163"/>
      <c r="T201" s="164"/>
      <c r="AT201" s="158" t="s">
        <v>156</v>
      </c>
      <c r="AU201" s="158" t="s">
        <v>82</v>
      </c>
      <c r="AV201" s="12" t="s">
        <v>82</v>
      </c>
      <c r="AW201" s="12" t="s">
        <v>34</v>
      </c>
      <c r="AX201" s="12" t="s">
        <v>73</v>
      </c>
      <c r="AY201" s="158" t="s">
        <v>147</v>
      </c>
    </row>
    <row r="202" spans="2:51" s="12" customFormat="1" ht="12">
      <c r="B202" s="156"/>
      <c r="D202" s="157" t="s">
        <v>156</v>
      </c>
      <c r="E202" s="158" t="s">
        <v>3</v>
      </c>
      <c r="F202" s="159" t="s">
        <v>326</v>
      </c>
      <c r="H202" s="160">
        <v>1.1</v>
      </c>
      <c r="I202" s="161"/>
      <c r="L202" s="156"/>
      <c r="M202" s="162"/>
      <c r="N202" s="163"/>
      <c r="O202" s="163"/>
      <c r="P202" s="163"/>
      <c r="Q202" s="163"/>
      <c r="R202" s="163"/>
      <c r="S202" s="163"/>
      <c r="T202" s="164"/>
      <c r="AT202" s="158" t="s">
        <v>156</v>
      </c>
      <c r="AU202" s="158" t="s">
        <v>82</v>
      </c>
      <c r="AV202" s="12" t="s">
        <v>82</v>
      </c>
      <c r="AW202" s="12" t="s">
        <v>34</v>
      </c>
      <c r="AX202" s="12" t="s">
        <v>73</v>
      </c>
      <c r="AY202" s="158" t="s">
        <v>147</v>
      </c>
    </row>
    <row r="203" spans="2:65" s="1" customFormat="1" ht="24" customHeight="1">
      <c r="B203" s="142"/>
      <c r="C203" s="143" t="s">
        <v>327</v>
      </c>
      <c r="D203" s="143" t="s">
        <v>149</v>
      </c>
      <c r="E203" s="144" t="s">
        <v>328</v>
      </c>
      <c r="F203" s="145" t="s">
        <v>329</v>
      </c>
      <c r="G203" s="146" t="s">
        <v>314</v>
      </c>
      <c r="H203" s="147">
        <v>5.88</v>
      </c>
      <c r="I203" s="148"/>
      <c r="J203" s="149">
        <f>ROUND(I203*H203,0)</f>
        <v>0</v>
      </c>
      <c r="K203" s="145" t="s">
        <v>153</v>
      </c>
      <c r="L203" s="31"/>
      <c r="M203" s="150" t="s">
        <v>3</v>
      </c>
      <c r="N203" s="151" t="s">
        <v>44</v>
      </c>
      <c r="O203" s="51"/>
      <c r="P203" s="152">
        <f>O203*H203</f>
        <v>0</v>
      </c>
      <c r="Q203" s="152">
        <v>0.00012</v>
      </c>
      <c r="R203" s="152">
        <f>Q203*H203</f>
        <v>0.0007056</v>
      </c>
      <c r="S203" s="152">
        <v>0</v>
      </c>
      <c r="T203" s="153">
        <f>S203*H203</f>
        <v>0</v>
      </c>
      <c r="AR203" s="154" t="s">
        <v>154</v>
      </c>
      <c r="AT203" s="154" t="s">
        <v>149</v>
      </c>
      <c r="AU203" s="154" t="s">
        <v>82</v>
      </c>
      <c r="AY203" s="16" t="s">
        <v>147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6" t="s">
        <v>9</v>
      </c>
      <c r="BK203" s="155">
        <f>ROUND(I203*H203,0)</f>
        <v>0</v>
      </c>
      <c r="BL203" s="16" t="s">
        <v>154</v>
      </c>
      <c r="BM203" s="154" t="s">
        <v>330</v>
      </c>
    </row>
    <row r="204" spans="2:51" s="12" customFormat="1" ht="12">
      <c r="B204" s="156"/>
      <c r="D204" s="157" t="s">
        <v>156</v>
      </c>
      <c r="E204" s="158" t="s">
        <v>3</v>
      </c>
      <c r="F204" s="159" t="s">
        <v>331</v>
      </c>
      <c r="H204" s="160">
        <v>5.88</v>
      </c>
      <c r="I204" s="161"/>
      <c r="L204" s="156"/>
      <c r="M204" s="162"/>
      <c r="N204" s="163"/>
      <c r="O204" s="163"/>
      <c r="P204" s="163"/>
      <c r="Q204" s="163"/>
      <c r="R204" s="163"/>
      <c r="S204" s="163"/>
      <c r="T204" s="164"/>
      <c r="AT204" s="158" t="s">
        <v>156</v>
      </c>
      <c r="AU204" s="158" t="s">
        <v>82</v>
      </c>
      <c r="AV204" s="12" t="s">
        <v>82</v>
      </c>
      <c r="AW204" s="12" t="s">
        <v>34</v>
      </c>
      <c r="AX204" s="12" t="s">
        <v>73</v>
      </c>
      <c r="AY204" s="158" t="s">
        <v>147</v>
      </c>
    </row>
    <row r="205" spans="2:65" s="1" customFormat="1" ht="24" customHeight="1">
      <c r="B205" s="142"/>
      <c r="C205" s="143" t="s">
        <v>332</v>
      </c>
      <c r="D205" s="143" t="s">
        <v>149</v>
      </c>
      <c r="E205" s="144" t="s">
        <v>333</v>
      </c>
      <c r="F205" s="145" t="s">
        <v>334</v>
      </c>
      <c r="G205" s="146" t="s">
        <v>314</v>
      </c>
      <c r="H205" s="147">
        <v>78.3</v>
      </c>
      <c r="I205" s="148"/>
      <c r="J205" s="149">
        <f>ROUND(I205*H205,0)</f>
        <v>0</v>
      </c>
      <c r="K205" s="145" t="s">
        <v>153</v>
      </c>
      <c r="L205" s="31"/>
      <c r="M205" s="150" t="s">
        <v>3</v>
      </c>
      <c r="N205" s="151" t="s">
        <v>44</v>
      </c>
      <c r="O205" s="51"/>
      <c r="P205" s="152">
        <f>O205*H205</f>
        <v>0</v>
      </c>
      <c r="Q205" s="152">
        <v>0.00012</v>
      </c>
      <c r="R205" s="152">
        <f>Q205*H205</f>
        <v>0.009396</v>
      </c>
      <c r="S205" s="152">
        <v>0</v>
      </c>
      <c r="T205" s="153">
        <f>S205*H205</f>
        <v>0</v>
      </c>
      <c r="AR205" s="154" t="s">
        <v>154</v>
      </c>
      <c r="AT205" s="154" t="s">
        <v>149</v>
      </c>
      <c r="AU205" s="154" t="s">
        <v>82</v>
      </c>
      <c r="AY205" s="16" t="s">
        <v>147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6" t="s">
        <v>9</v>
      </c>
      <c r="BK205" s="155">
        <f>ROUND(I205*H205,0)</f>
        <v>0</v>
      </c>
      <c r="BL205" s="16" t="s">
        <v>154</v>
      </c>
      <c r="BM205" s="154" t="s">
        <v>335</v>
      </c>
    </row>
    <row r="206" spans="2:51" s="12" customFormat="1" ht="12">
      <c r="B206" s="156"/>
      <c r="D206" s="157" t="s">
        <v>156</v>
      </c>
      <c r="E206" s="158" t="s">
        <v>3</v>
      </c>
      <c r="F206" s="159" t="s">
        <v>336</v>
      </c>
      <c r="H206" s="160">
        <v>47.2</v>
      </c>
      <c r="I206" s="161"/>
      <c r="L206" s="156"/>
      <c r="M206" s="162"/>
      <c r="N206" s="163"/>
      <c r="O206" s="163"/>
      <c r="P206" s="163"/>
      <c r="Q206" s="163"/>
      <c r="R206" s="163"/>
      <c r="S206" s="163"/>
      <c r="T206" s="164"/>
      <c r="AT206" s="158" t="s">
        <v>156</v>
      </c>
      <c r="AU206" s="158" t="s">
        <v>82</v>
      </c>
      <c r="AV206" s="12" t="s">
        <v>82</v>
      </c>
      <c r="AW206" s="12" t="s">
        <v>34</v>
      </c>
      <c r="AX206" s="12" t="s">
        <v>73</v>
      </c>
      <c r="AY206" s="158" t="s">
        <v>147</v>
      </c>
    </row>
    <row r="207" spans="2:51" s="12" customFormat="1" ht="12">
      <c r="B207" s="156"/>
      <c r="D207" s="157" t="s">
        <v>156</v>
      </c>
      <c r="E207" s="158" t="s">
        <v>3</v>
      </c>
      <c r="F207" s="159" t="s">
        <v>337</v>
      </c>
      <c r="H207" s="160">
        <v>31.1</v>
      </c>
      <c r="I207" s="161"/>
      <c r="L207" s="156"/>
      <c r="M207" s="162"/>
      <c r="N207" s="163"/>
      <c r="O207" s="163"/>
      <c r="P207" s="163"/>
      <c r="Q207" s="163"/>
      <c r="R207" s="163"/>
      <c r="S207" s="163"/>
      <c r="T207" s="164"/>
      <c r="AT207" s="158" t="s">
        <v>156</v>
      </c>
      <c r="AU207" s="158" t="s">
        <v>82</v>
      </c>
      <c r="AV207" s="12" t="s">
        <v>82</v>
      </c>
      <c r="AW207" s="12" t="s">
        <v>34</v>
      </c>
      <c r="AX207" s="12" t="s">
        <v>73</v>
      </c>
      <c r="AY207" s="158" t="s">
        <v>147</v>
      </c>
    </row>
    <row r="208" spans="2:65" s="1" customFormat="1" ht="36" customHeight="1">
      <c r="B208" s="142"/>
      <c r="C208" s="143" t="s">
        <v>338</v>
      </c>
      <c r="D208" s="143" t="s">
        <v>149</v>
      </c>
      <c r="E208" s="144" t="s">
        <v>339</v>
      </c>
      <c r="F208" s="145" t="s">
        <v>340</v>
      </c>
      <c r="G208" s="146" t="s">
        <v>225</v>
      </c>
      <c r="H208" s="147">
        <v>1.56</v>
      </c>
      <c r="I208" s="148"/>
      <c r="J208" s="149">
        <f>ROUND(I208*H208,0)</f>
        <v>0</v>
      </c>
      <c r="K208" s="145" t="s">
        <v>153</v>
      </c>
      <c r="L208" s="31"/>
      <c r="M208" s="150" t="s">
        <v>3</v>
      </c>
      <c r="N208" s="151" t="s">
        <v>44</v>
      </c>
      <c r="O208" s="51"/>
      <c r="P208" s="152">
        <f>O208*H208</f>
        <v>0</v>
      </c>
      <c r="Q208" s="152">
        <v>0.17818</v>
      </c>
      <c r="R208" s="152">
        <f>Q208*H208</f>
        <v>0.2779608</v>
      </c>
      <c r="S208" s="152">
        <v>0</v>
      </c>
      <c r="T208" s="153">
        <f>S208*H208</f>
        <v>0</v>
      </c>
      <c r="AR208" s="154" t="s">
        <v>154</v>
      </c>
      <c r="AT208" s="154" t="s">
        <v>149</v>
      </c>
      <c r="AU208" s="154" t="s">
        <v>82</v>
      </c>
      <c r="AY208" s="16" t="s">
        <v>147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6" t="s">
        <v>9</v>
      </c>
      <c r="BK208" s="155">
        <f>ROUND(I208*H208,0)</f>
        <v>0</v>
      </c>
      <c r="BL208" s="16" t="s">
        <v>154</v>
      </c>
      <c r="BM208" s="154" t="s">
        <v>341</v>
      </c>
    </row>
    <row r="209" spans="2:51" s="12" customFormat="1" ht="12">
      <c r="B209" s="156"/>
      <c r="D209" s="157" t="s">
        <v>156</v>
      </c>
      <c r="E209" s="158" t="s">
        <v>3</v>
      </c>
      <c r="F209" s="159" t="s">
        <v>342</v>
      </c>
      <c r="H209" s="160">
        <v>1.56</v>
      </c>
      <c r="I209" s="161"/>
      <c r="L209" s="156"/>
      <c r="M209" s="162"/>
      <c r="N209" s="163"/>
      <c r="O209" s="163"/>
      <c r="P209" s="163"/>
      <c r="Q209" s="163"/>
      <c r="R209" s="163"/>
      <c r="S209" s="163"/>
      <c r="T209" s="164"/>
      <c r="AT209" s="158" t="s">
        <v>156</v>
      </c>
      <c r="AU209" s="158" t="s">
        <v>82</v>
      </c>
      <c r="AV209" s="12" t="s">
        <v>82</v>
      </c>
      <c r="AW209" s="12" t="s">
        <v>34</v>
      </c>
      <c r="AX209" s="12" t="s">
        <v>73</v>
      </c>
      <c r="AY209" s="158" t="s">
        <v>147</v>
      </c>
    </row>
    <row r="210" spans="2:65" s="1" customFormat="1" ht="24" customHeight="1">
      <c r="B210" s="142"/>
      <c r="C210" s="143" t="s">
        <v>343</v>
      </c>
      <c r="D210" s="143" t="s">
        <v>149</v>
      </c>
      <c r="E210" s="144" t="s">
        <v>344</v>
      </c>
      <c r="F210" s="145" t="s">
        <v>345</v>
      </c>
      <c r="G210" s="146" t="s">
        <v>225</v>
      </c>
      <c r="H210" s="147">
        <v>3.48</v>
      </c>
      <c r="I210" s="148"/>
      <c r="J210" s="149">
        <f>ROUND(I210*H210,0)</f>
        <v>0</v>
      </c>
      <c r="K210" s="145" t="s">
        <v>153</v>
      </c>
      <c r="L210" s="31"/>
      <c r="M210" s="150" t="s">
        <v>3</v>
      </c>
      <c r="N210" s="151" t="s">
        <v>44</v>
      </c>
      <c r="O210" s="51"/>
      <c r="P210" s="152">
        <f>O210*H210</f>
        <v>0</v>
      </c>
      <c r="Q210" s="152">
        <v>0.1386</v>
      </c>
      <c r="R210" s="152">
        <f>Q210*H210</f>
        <v>0.482328</v>
      </c>
      <c r="S210" s="152">
        <v>0</v>
      </c>
      <c r="T210" s="153">
        <f>S210*H210</f>
        <v>0</v>
      </c>
      <c r="AR210" s="154" t="s">
        <v>154</v>
      </c>
      <c r="AT210" s="154" t="s">
        <v>149</v>
      </c>
      <c r="AU210" s="154" t="s">
        <v>82</v>
      </c>
      <c r="AY210" s="16" t="s">
        <v>147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6" t="s">
        <v>9</v>
      </c>
      <c r="BK210" s="155">
        <f>ROUND(I210*H210,0)</f>
        <v>0</v>
      </c>
      <c r="BL210" s="16" t="s">
        <v>154</v>
      </c>
      <c r="BM210" s="154" t="s">
        <v>346</v>
      </c>
    </row>
    <row r="211" spans="2:51" s="12" customFormat="1" ht="12">
      <c r="B211" s="156"/>
      <c r="D211" s="157" t="s">
        <v>156</v>
      </c>
      <c r="E211" s="158" t="s">
        <v>3</v>
      </c>
      <c r="F211" s="159" t="s">
        <v>347</v>
      </c>
      <c r="H211" s="160">
        <v>3.48</v>
      </c>
      <c r="I211" s="161"/>
      <c r="L211" s="156"/>
      <c r="M211" s="162"/>
      <c r="N211" s="163"/>
      <c r="O211" s="163"/>
      <c r="P211" s="163"/>
      <c r="Q211" s="163"/>
      <c r="R211" s="163"/>
      <c r="S211" s="163"/>
      <c r="T211" s="164"/>
      <c r="AT211" s="158" t="s">
        <v>156</v>
      </c>
      <c r="AU211" s="158" t="s">
        <v>82</v>
      </c>
      <c r="AV211" s="12" t="s">
        <v>82</v>
      </c>
      <c r="AW211" s="12" t="s">
        <v>34</v>
      </c>
      <c r="AX211" s="12" t="s">
        <v>73</v>
      </c>
      <c r="AY211" s="158" t="s">
        <v>147</v>
      </c>
    </row>
    <row r="212" spans="2:65" s="1" customFormat="1" ht="36" customHeight="1">
      <c r="B212" s="142"/>
      <c r="C212" s="143" t="s">
        <v>348</v>
      </c>
      <c r="D212" s="143" t="s">
        <v>149</v>
      </c>
      <c r="E212" s="144" t="s">
        <v>349</v>
      </c>
      <c r="F212" s="145" t="s">
        <v>350</v>
      </c>
      <c r="G212" s="146" t="s">
        <v>351</v>
      </c>
      <c r="H212" s="147">
        <v>3.54</v>
      </c>
      <c r="I212" s="148"/>
      <c r="J212" s="149">
        <f>ROUND(I212*H212,0)</f>
        <v>0</v>
      </c>
      <c r="K212" s="145" t="s">
        <v>153</v>
      </c>
      <c r="L212" s="31"/>
      <c r="M212" s="150" t="s">
        <v>3</v>
      </c>
      <c r="N212" s="151" t="s">
        <v>44</v>
      </c>
      <c r="O212" s="51"/>
      <c r="P212" s="152">
        <f>O212*H212</f>
        <v>0</v>
      </c>
      <c r="Q212" s="152">
        <v>0</v>
      </c>
      <c r="R212" s="152">
        <f>Q212*H212</f>
        <v>0</v>
      </c>
      <c r="S212" s="152">
        <v>0</v>
      </c>
      <c r="T212" s="153">
        <f>S212*H212</f>
        <v>0</v>
      </c>
      <c r="AR212" s="154" t="s">
        <v>154</v>
      </c>
      <c r="AT212" s="154" t="s">
        <v>149</v>
      </c>
      <c r="AU212" s="154" t="s">
        <v>82</v>
      </c>
      <c r="AY212" s="16" t="s">
        <v>147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6" t="s">
        <v>9</v>
      </c>
      <c r="BK212" s="155">
        <f>ROUND(I212*H212,0)</f>
        <v>0</v>
      </c>
      <c r="BL212" s="16" t="s">
        <v>154</v>
      </c>
      <c r="BM212" s="154" t="s">
        <v>352</v>
      </c>
    </row>
    <row r="213" spans="2:51" s="12" customFormat="1" ht="12">
      <c r="B213" s="156"/>
      <c r="D213" s="157" t="s">
        <v>156</v>
      </c>
      <c r="E213" s="158" t="s">
        <v>3</v>
      </c>
      <c r="F213" s="159" t="s">
        <v>353</v>
      </c>
      <c r="H213" s="160">
        <v>3.54</v>
      </c>
      <c r="I213" s="161"/>
      <c r="L213" s="156"/>
      <c r="M213" s="162"/>
      <c r="N213" s="163"/>
      <c r="O213" s="163"/>
      <c r="P213" s="163"/>
      <c r="Q213" s="163"/>
      <c r="R213" s="163"/>
      <c r="S213" s="163"/>
      <c r="T213" s="164"/>
      <c r="AT213" s="158" t="s">
        <v>156</v>
      </c>
      <c r="AU213" s="158" t="s">
        <v>82</v>
      </c>
      <c r="AV213" s="12" t="s">
        <v>82</v>
      </c>
      <c r="AW213" s="12" t="s">
        <v>34</v>
      </c>
      <c r="AX213" s="12" t="s">
        <v>73</v>
      </c>
      <c r="AY213" s="158" t="s">
        <v>147</v>
      </c>
    </row>
    <row r="214" spans="2:65" s="1" customFormat="1" ht="16.5" customHeight="1">
      <c r="B214" s="142"/>
      <c r="C214" s="165" t="s">
        <v>354</v>
      </c>
      <c r="D214" s="165" t="s">
        <v>196</v>
      </c>
      <c r="E214" s="166" t="s">
        <v>355</v>
      </c>
      <c r="F214" s="167" t="s">
        <v>356</v>
      </c>
      <c r="G214" s="168" t="s">
        <v>181</v>
      </c>
      <c r="H214" s="169">
        <v>0.004</v>
      </c>
      <c r="I214" s="170"/>
      <c r="J214" s="171">
        <f>ROUND(I214*H214,0)</f>
        <v>0</v>
      </c>
      <c r="K214" s="167" t="s">
        <v>153</v>
      </c>
      <c r="L214" s="172"/>
      <c r="M214" s="173" t="s">
        <v>3</v>
      </c>
      <c r="N214" s="174" t="s">
        <v>44</v>
      </c>
      <c r="O214" s="51"/>
      <c r="P214" s="152">
        <f>O214*H214</f>
        <v>0</v>
      </c>
      <c r="Q214" s="152">
        <v>1</v>
      </c>
      <c r="R214" s="152">
        <f>Q214*H214</f>
        <v>0.004</v>
      </c>
      <c r="S214" s="152">
        <v>0</v>
      </c>
      <c r="T214" s="153">
        <f>S214*H214</f>
        <v>0</v>
      </c>
      <c r="AR214" s="154" t="s">
        <v>184</v>
      </c>
      <c r="AT214" s="154" t="s">
        <v>196</v>
      </c>
      <c r="AU214" s="154" t="s">
        <v>82</v>
      </c>
      <c r="AY214" s="16" t="s">
        <v>147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6" t="s">
        <v>9</v>
      </c>
      <c r="BK214" s="155">
        <f>ROUND(I214*H214,0)</f>
        <v>0</v>
      </c>
      <c r="BL214" s="16" t="s">
        <v>154</v>
      </c>
      <c r="BM214" s="154" t="s">
        <v>357</v>
      </c>
    </row>
    <row r="215" spans="2:51" s="12" customFormat="1" ht="12">
      <c r="B215" s="156"/>
      <c r="D215" s="157" t="s">
        <v>156</v>
      </c>
      <c r="E215" s="158" t="s">
        <v>3</v>
      </c>
      <c r="F215" s="159" t="s">
        <v>358</v>
      </c>
      <c r="H215" s="160">
        <v>0.004</v>
      </c>
      <c r="I215" s="161"/>
      <c r="L215" s="156"/>
      <c r="M215" s="162"/>
      <c r="N215" s="163"/>
      <c r="O215" s="163"/>
      <c r="P215" s="163"/>
      <c r="Q215" s="163"/>
      <c r="R215" s="163"/>
      <c r="S215" s="163"/>
      <c r="T215" s="164"/>
      <c r="AT215" s="158" t="s">
        <v>156</v>
      </c>
      <c r="AU215" s="158" t="s">
        <v>82</v>
      </c>
      <c r="AV215" s="12" t="s">
        <v>82</v>
      </c>
      <c r="AW215" s="12" t="s">
        <v>34</v>
      </c>
      <c r="AX215" s="12" t="s">
        <v>73</v>
      </c>
      <c r="AY215" s="158" t="s">
        <v>147</v>
      </c>
    </row>
    <row r="216" spans="2:65" s="1" customFormat="1" ht="24" customHeight="1">
      <c r="B216" s="142"/>
      <c r="C216" s="143" t="s">
        <v>359</v>
      </c>
      <c r="D216" s="143" t="s">
        <v>149</v>
      </c>
      <c r="E216" s="144" t="s">
        <v>360</v>
      </c>
      <c r="F216" s="145" t="s">
        <v>361</v>
      </c>
      <c r="G216" s="146" t="s">
        <v>225</v>
      </c>
      <c r="H216" s="147">
        <v>12.42</v>
      </c>
      <c r="I216" s="148"/>
      <c r="J216" s="149">
        <f>ROUND(I216*H216,0)</f>
        <v>0</v>
      </c>
      <c r="K216" s="145" t="s">
        <v>3</v>
      </c>
      <c r="L216" s="31"/>
      <c r="M216" s="150" t="s">
        <v>3</v>
      </c>
      <c r="N216" s="151" t="s">
        <v>44</v>
      </c>
      <c r="O216" s="51"/>
      <c r="P216" s="152">
        <f>O216*H216</f>
        <v>0</v>
      </c>
      <c r="Q216" s="152">
        <v>0</v>
      </c>
      <c r="R216" s="152">
        <f>Q216*H216</f>
        <v>0</v>
      </c>
      <c r="S216" s="152">
        <v>0</v>
      </c>
      <c r="T216" s="153">
        <f>S216*H216</f>
        <v>0</v>
      </c>
      <c r="AR216" s="154" t="s">
        <v>154</v>
      </c>
      <c r="AT216" s="154" t="s">
        <v>149</v>
      </c>
      <c r="AU216" s="154" t="s">
        <v>82</v>
      </c>
      <c r="AY216" s="16" t="s">
        <v>147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6" t="s">
        <v>9</v>
      </c>
      <c r="BK216" s="155">
        <f>ROUND(I216*H216,0)</f>
        <v>0</v>
      </c>
      <c r="BL216" s="16" t="s">
        <v>154</v>
      </c>
      <c r="BM216" s="154" t="s">
        <v>362</v>
      </c>
    </row>
    <row r="217" spans="2:51" s="12" customFormat="1" ht="12">
      <c r="B217" s="156"/>
      <c r="D217" s="157" t="s">
        <v>156</v>
      </c>
      <c r="E217" s="158" t="s">
        <v>3</v>
      </c>
      <c r="F217" s="159" t="s">
        <v>363</v>
      </c>
      <c r="H217" s="160">
        <v>12.42</v>
      </c>
      <c r="I217" s="161"/>
      <c r="L217" s="156"/>
      <c r="M217" s="162"/>
      <c r="N217" s="163"/>
      <c r="O217" s="163"/>
      <c r="P217" s="163"/>
      <c r="Q217" s="163"/>
      <c r="R217" s="163"/>
      <c r="S217" s="163"/>
      <c r="T217" s="164"/>
      <c r="AT217" s="158" t="s">
        <v>156</v>
      </c>
      <c r="AU217" s="158" t="s">
        <v>82</v>
      </c>
      <c r="AV217" s="12" t="s">
        <v>82</v>
      </c>
      <c r="AW217" s="12" t="s">
        <v>34</v>
      </c>
      <c r="AX217" s="12" t="s">
        <v>73</v>
      </c>
      <c r="AY217" s="158" t="s">
        <v>147</v>
      </c>
    </row>
    <row r="218" spans="2:63" s="11" customFormat="1" ht="22.95" customHeight="1">
      <c r="B218" s="129"/>
      <c r="D218" s="130" t="s">
        <v>72</v>
      </c>
      <c r="E218" s="140" t="s">
        <v>154</v>
      </c>
      <c r="F218" s="140" t="s">
        <v>364</v>
      </c>
      <c r="I218" s="132"/>
      <c r="J218" s="141">
        <f>BK218</f>
        <v>0</v>
      </c>
      <c r="L218" s="129"/>
      <c r="M218" s="134"/>
      <c r="N218" s="135"/>
      <c r="O218" s="135"/>
      <c r="P218" s="136">
        <f>SUM(P219:P230)</f>
        <v>0</v>
      </c>
      <c r="Q218" s="135"/>
      <c r="R218" s="136">
        <f>SUM(R219:R230)</f>
        <v>3.45107138</v>
      </c>
      <c r="S218" s="135"/>
      <c r="T218" s="137">
        <f>SUM(T219:T230)</f>
        <v>0</v>
      </c>
      <c r="AR218" s="130" t="s">
        <v>9</v>
      </c>
      <c r="AT218" s="138" t="s">
        <v>72</v>
      </c>
      <c r="AU218" s="138" t="s">
        <v>9</v>
      </c>
      <c r="AY218" s="130" t="s">
        <v>147</v>
      </c>
      <c r="BK218" s="139">
        <f>SUM(BK219:BK230)</f>
        <v>0</v>
      </c>
    </row>
    <row r="219" spans="2:65" s="1" customFormat="1" ht="48" customHeight="1">
      <c r="B219" s="142"/>
      <c r="C219" s="143" t="s">
        <v>365</v>
      </c>
      <c r="D219" s="143" t="s">
        <v>149</v>
      </c>
      <c r="E219" s="144" t="s">
        <v>366</v>
      </c>
      <c r="F219" s="145" t="s">
        <v>367</v>
      </c>
      <c r="G219" s="146" t="s">
        <v>253</v>
      </c>
      <c r="H219" s="147">
        <v>10</v>
      </c>
      <c r="I219" s="148"/>
      <c r="J219" s="149">
        <f>ROUND(I219*H219,0)</f>
        <v>0</v>
      </c>
      <c r="K219" s="145" t="s">
        <v>153</v>
      </c>
      <c r="L219" s="31"/>
      <c r="M219" s="150" t="s">
        <v>3</v>
      </c>
      <c r="N219" s="151" t="s">
        <v>44</v>
      </c>
      <c r="O219" s="51"/>
      <c r="P219" s="152">
        <f>O219*H219</f>
        <v>0</v>
      </c>
      <c r="Q219" s="152">
        <v>0.00459</v>
      </c>
      <c r="R219" s="152">
        <f>Q219*H219</f>
        <v>0.0459</v>
      </c>
      <c r="S219" s="152">
        <v>0</v>
      </c>
      <c r="T219" s="153">
        <f>S219*H219</f>
        <v>0</v>
      </c>
      <c r="AR219" s="154" t="s">
        <v>154</v>
      </c>
      <c r="AT219" s="154" t="s">
        <v>149</v>
      </c>
      <c r="AU219" s="154" t="s">
        <v>82</v>
      </c>
      <c r="AY219" s="16" t="s">
        <v>147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6" t="s">
        <v>9</v>
      </c>
      <c r="BK219" s="155">
        <f>ROUND(I219*H219,0)</f>
        <v>0</v>
      </c>
      <c r="BL219" s="16" t="s">
        <v>154</v>
      </c>
      <c r="BM219" s="154" t="s">
        <v>368</v>
      </c>
    </row>
    <row r="220" spans="2:65" s="1" customFormat="1" ht="16.5" customHeight="1">
      <c r="B220" s="142"/>
      <c r="C220" s="165" t="s">
        <v>369</v>
      </c>
      <c r="D220" s="165" t="s">
        <v>196</v>
      </c>
      <c r="E220" s="166" t="s">
        <v>370</v>
      </c>
      <c r="F220" s="167" t="s">
        <v>371</v>
      </c>
      <c r="G220" s="168" t="s">
        <v>253</v>
      </c>
      <c r="H220" s="169">
        <v>10.1</v>
      </c>
      <c r="I220" s="170"/>
      <c r="J220" s="171">
        <f>ROUND(I220*H220,0)</f>
        <v>0</v>
      </c>
      <c r="K220" s="167" t="s">
        <v>153</v>
      </c>
      <c r="L220" s="172"/>
      <c r="M220" s="173" t="s">
        <v>3</v>
      </c>
      <c r="N220" s="174" t="s">
        <v>44</v>
      </c>
      <c r="O220" s="51"/>
      <c r="P220" s="152">
        <f>O220*H220</f>
        <v>0</v>
      </c>
      <c r="Q220" s="152">
        <v>0.136</v>
      </c>
      <c r="R220" s="152">
        <f>Q220*H220</f>
        <v>1.3736000000000002</v>
      </c>
      <c r="S220" s="152">
        <v>0</v>
      </c>
      <c r="T220" s="153">
        <f>S220*H220</f>
        <v>0</v>
      </c>
      <c r="AR220" s="154" t="s">
        <v>184</v>
      </c>
      <c r="AT220" s="154" t="s">
        <v>196</v>
      </c>
      <c r="AU220" s="154" t="s">
        <v>82</v>
      </c>
      <c r="AY220" s="16" t="s">
        <v>147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6" t="s">
        <v>9</v>
      </c>
      <c r="BK220" s="155">
        <f>ROUND(I220*H220,0)</f>
        <v>0</v>
      </c>
      <c r="BL220" s="16" t="s">
        <v>154</v>
      </c>
      <c r="BM220" s="154" t="s">
        <v>372</v>
      </c>
    </row>
    <row r="221" spans="2:65" s="1" customFormat="1" ht="24" customHeight="1">
      <c r="B221" s="142"/>
      <c r="C221" s="143" t="s">
        <v>373</v>
      </c>
      <c r="D221" s="143" t="s">
        <v>149</v>
      </c>
      <c r="E221" s="144" t="s">
        <v>374</v>
      </c>
      <c r="F221" s="145" t="s">
        <v>375</v>
      </c>
      <c r="G221" s="146" t="s">
        <v>152</v>
      </c>
      <c r="H221" s="147">
        <v>0.254</v>
      </c>
      <c r="I221" s="148"/>
      <c r="J221" s="149">
        <f>ROUND(I221*H221,0)</f>
        <v>0</v>
      </c>
      <c r="K221" s="145" t="s">
        <v>153</v>
      </c>
      <c r="L221" s="31"/>
      <c r="M221" s="150" t="s">
        <v>3</v>
      </c>
      <c r="N221" s="151" t="s">
        <v>44</v>
      </c>
      <c r="O221" s="51"/>
      <c r="P221" s="152">
        <f>O221*H221</f>
        <v>0</v>
      </c>
      <c r="Q221" s="152">
        <v>2.4534</v>
      </c>
      <c r="R221" s="152">
        <f>Q221*H221</f>
        <v>0.6231635999999999</v>
      </c>
      <c r="S221" s="152">
        <v>0</v>
      </c>
      <c r="T221" s="153">
        <f>S221*H221</f>
        <v>0</v>
      </c>
      <c r="AR221" s="154" t="s">
        <v>154</v>
      </c>
      <c r="AT221" s="154" t="s">
        <v>149</v>
      </c>
      <c r="AU221" s="154" t="s">
        <v>82</v>
      </c>
      <c r="AY221" s="16" t="s">
        <v>147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6" t="s">
        <v>9</v>
      </c>
      <c r="BK221" s="155">
        <f>ROUND(I221*H221,0)</f>
        <v>0</v>
      </c>
      <c r="BL221" s="16" t="s">
        <v>154</v>
      </c>
      <c r="BM221" s="154" t="s">
        <v>376</v>
      </c>
    </row>
    <row r="222" spans="2:51" s="12" customFormat="1" ht="12">
      <c r="B222" s="156"/>
      <c r="D222" s="157" t="s">
        <v>156</v>
      </c>
      <c r="E222" s="158" t="s">
        <v>3</v>
      </c>
      <c r="F222" s="159" t="s">
        <v>377</v>
      </c>
      <c r="H222" s="160">
        <v>0.254</v>
      </c>
      <c r="I222" s="161"/>
      <c r="L222" s="156"/>
      <c r="M222" s="162"/>
      <c r="N222" s="163"/>
      <c r="O222" s="163"/>
      <c r="P222" s="163"/>
      <c r="Q222" s="163"/>
      <c r="R222" s="163"/>
      <c r="S222" s="163"/>
      <c r="T222" s="164"/>
      <c r="AT222" s="158" t="s">
        <v>156</v>
      </c>
      <c r="AU222" s="158" t="s">
        <v>82</v>
      </c>
      <c r="AV222" s="12" t="s">
        <v>82</v>
      </c>
      <c r="AW222" s="12" t="s">
        <v>34</v>
      </c>
      <c r="AX222" s="12" t="s">
        <v>73</v>
      </c>
      <c r="AY222" s="158" t="s">
        <v>147</v>
      </c>
    </row>
    <row r="223" spans="2:65" s="1" customFormat="1" ht="24" customHeight="1">
      <c r="B223" s="142"/>
      <c r="C223" s="143" t="s">
        <v>378</v>
      </c>
      <c r="D223" s="143" t="s">
        <v>149</v>
      </c>
      <c r="E223" s="144" t="s">
        <v>379</v>
      </c>
      <c r="F223" s="145" t="s">
        <v>380</v>
      </c>
      <c r="G223" s="146" t="s">
        <v>225</v>
      </c>
      <c r="H223" s="147">
        <v>2.982</v>
      </c>
      <c r="I223" s="148"/>
      <c r="J223" s="149">
        <f>ROUND(I223*H223,0)</f>
        <v>0</v>
      </c>
      <c r="K223" s="145" t="s">
        <v>153</v>
      </c>
      <c r="L223" s="31"/>
      <c r="M223" s="150" t="s">
        <v>3</v>
      </c>
      <c r="N223" s="151" t="s">
        <v>44</v>
      </c>
      <c r="O223" s="51"/>
      <c r="P223" s="152">
        <f>O223*H223</f>
        <v>0</v>
      </c>
      <c r="Q223" s="152">
        <v>0.00519</v>
      </c>
      <c r="R223" s="152">
        <f>Q223*H223</f>
        <v>0.015476580000000002</v>
      </c>
      <c r="S223" s="152">
        <v>0</v>
      </c>
      <c r="T223" s="153">
        <f>S223*H223</f>
        <v>0</v>
      </c>
      <c r="AR223" s="154" t="s">
        <v>154</v>
      </c>
      <c r="AT223" s="154" t="s">
        <v>149</v>
      </c>
      <c r="AU223" s="154" t="s">
        <v>82</v>
      </c>
      <c r="AY223" s="16" t="s">
        <v>147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6" t="s">
        <v>9</v>
      </c>
      <c r="BK223" s="155">
        <f>ROUND(I223*H223,0)</f>
        <v>0</v>
      </c>
      <c r="BL223" s="16" t="s">
        <v>154</v>
      </c>
      <c r="BM223" s="154" t="s">
        <v>381</v>
      </c>
    </row>
    <row r="224" spans="2:51" s="12" customFormat="1" ht="12">
      <c r="B224" s="156"/>
      <c r="D224" s="157" t="s">
        <v>156</v>
      </c>
      <c r="E224" s="158" t="s">
        <v>3</v>
      </c>
      <c r="F224" s="159" t="s">
        <v>382</v>
      </c>
      <c r="H224" s="160">
        <v>2.982</v>
      </c>
      <c r="I224" s="161"/>
      <c r="L224" s="156"/>
      <c r="M224" s="162"/>
      <c r="N224" s="163"/>
      <c r="O224" s="163"/>
      <c r="P224" s="163"/>
      <c r="Q224" s="163"/>
      <c r="R224" s="163"/>
      <c r="S224" s="163"/>
      <c r="T224" s="164"/>
      <c r="AT224" s="158" t="s">
        <v>156</v>
      </c>
      <c r="AU224" s="158" t="s">
        <v>82</v>
      </c>
      <c r="AV224" s="12" t="s">
        <v>82</v>
      </c>
      <c r="AW224" s="12" t="s">
        <v>34</v>
      </c>
      <c r="AX224" s="12" t="s">
        <v>73</v>
      </c>
      <c r="AY224" s="158" t="s">
        <v>147</v>
      </c>
    </row>
    <row r="225" spans="2:65" s="1" customFormat="1" ht="24" customHeight="1">
      <c r="B225" s="142"/>
      <c r="C225" s="143" t="s">
        <v>383</v>
      </c>
      <c r="D225" s="143" t="s">
        <v>149</v>
      </c>
      <c r="E225" s="144" t="s">
        <v>384</v>
      </c>
      <c r="F225" s="145" t="s">
        <v>385</v>
      </c>
      <c r="G225" s="146" t="s">
        <v>225</v>
      </c>
      <c r="H225" s="147">
        <v>2.982</v>
      </c>
      <c r="I225" s="148"/>
      <c r="J225" s="149">
        <f>ROUND(I225*H225,0)</f>
        <v>0</v>
      </c>
      <c r="K225" s="145" t="s">
        <v>153</v>
      </c>
      <c r="L225" s="31"/>
      <c r="M225" s="150" t="s">
        <v>3</v>
      </c>
      <c r="N225" s="151" t="s">
        <v>44</v>
      </c>
      <c r="O225" s="51"/>
      <c r="P225" s="152">
        <f>O225*H225</f>
        <v>0</v>
      </c>
      <c r="Q225" s="152">
        <v>0</v>
      </c>
      <c r="R225" s="152">
        <f>Q225*H225</f>
        <v>0</v>
      </c>
      <c r="S225" s="152">
        <v>0</v>
      </c>
      <c r="T225" s="153">
        <f>S225*H225</f>
        <v>0</v>
      </c>
      <c r="AR225" s="154" t="s">
        <v>154</v>
      </c>
      <c r="AT225" s="154" t="s">
        <v>149</v>
      </c>
      <c r="AU225" s="154" t="s">
        <v>82</v>
      </c>
      <c r="AY225" s="16" t="s">
        <v>147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6" t="s">
        <v>9</v>
      </c>
      <c r="BK225" s="155">
        <f>ROUND(I225*H225,0)</f>
        <v>0</v>
      </c>
      <c r="BL225" s="16" t="s">
        <v>154</v>
      </c>
      <c r="BM225" s="154" t="s">
        <v>386</v>
      </c>
    </row>
    <row r="226" spans="2:65" s="1" customFormat="1" ht="24" customHeight="1">
      <c r="B226" s="142"/>
      <c r="C226" s="143" t="s">
        <v>387</v>
      </c>
      <c r="D226" s="143" t="s">
        <v>149</v>
      </c>
      <c r="E226" s="144" t="s">
        <v>388</v>
      </c>
      <c r="F226" s="145" t="s">
        <v>389</v>
      </c>
      <c r="G226" s="146" t="s">
        <v>181</v>
      </c>
      <c r="H226" s="147">
        <v>0.03</v>
      </c>
      <c r="I226" s="148"/>
      <c r="J226" s="149">
        <f>ROUND(I226*H226,0)</f>
        <v>0</v>
      </c>
      <c r="K226" s="145" t="s">
        <v>153</v>
      </c>
      <c r="L226" s="31"/>
      <c r="M226" s="150" t="s">
        <v>3</v>
      </c>
      <c r="N226" s="151" t="s">
        <v>44</v>
      </c>
      <c r="O226" s="51"/>
      <c r="P226" s="152">
        <f>O226*H226</f>
        <v>0</v>
      </c>
      <c r="Q226" s="152">
        <v>1.05256</v>
      </c>
      <c r="R226" s="152">
        <f>Q226*H226</f>
        <v>0.031576799999999995</v>
      </c>
      <c r="S226" s="152">
        <v>0</v>
      </c>
      <c r="T226" s="153">
        <f>S226*H226</f>
        <v>0</v>
      </c>
      <c r="AR226" s="154" t="s">
        <v>154</v>
      </c>
      <c r="AT226" s="154" t="s">
        <v>149</v>
      </c>
      <c r="AU226" s="154" t="s">
        <v>82</v>
      </c>
      <c r="AY226" s="16" t="s">
        <v>147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6" t="s">
        <v>9</v>
      </c>
      <c r="BK226" s="155">
        <f>ROUND(I226*H226,0)</f>
        <v>0</v>
      </c>
      <c r="BL226" s="16" t="s">
        <v>154</v>
      </c>
      <c r="BM226" s="154" t="s">
        <v>390</v>
      </c>
    </row>
    <row r="227" spans="2:51" s="12" customFormat="1" ht="12">
      <c r="B227" s="156"/>
      <c r="D227" s="157" t="s">
        <v>156</v>
      </c>
      <c r="E227" s="158" t="s">
        <v>3</v>
      </c>
      <c r="F227" s="159" t="s">
        <v>391</v>
      </c>
      <c r="H227" s="160">
        <v>0.03</v>
      </c>
      <c r="I227" s="161"/>
      <c r="L227" s="156"/>
      <c r="M227" s="162"/>
      <c r="N227" s="163"/>
      <c r="O227" s="163"/>
      <c r="P227" s="163"/>
      <c r="Q227" s="163"/>
      <c r="R227" s="163"/>
      <c r="S227" s="163"/>
      <c r="T227" s="164"/>
      <c r="AT227" s="158" t="s">
        <v>156</v>
      </c>
      <c r="AU227" s="158" t="s">
        <v>82</v>
      </c>
      <c r="AV227" s="12" t="s">
        <v>82</v>
      </c>
      <c r="AW227" s="12" t="s">
        <v>34</v>
      </c>
      <c r="AX227" s="12" t="s">
        <v>73</v>
      </c>
      <c r="AY227" s="158" t="s">
        <v>147</v>
      </c>
    </row>
    <row r="228" spans="2:65" s="1" customFormat="1" ht="24" customHeight="1">
      <c r="B228" s="142"/>
      <c r="C228" s="143" t="s">
        <v>392</v>
      </c>
      <c r="D228" s="143" t="s">
        <v>149</v>
      </c>
      <c r="E228" s="144" t="s">
        <v>393</v>
      </c>
      <c r="F228" s="145" t="s">
        <v>394</v>
      </c>
      <c r="G228" s="146" t="s">
        <v>152</v>
      </c>
      <c r="H228" s="147">
        <v>0.72</v>
      </c>
      <c r="I228" s="148"/>
      <c r="J228" s="149">
        <f>ROUND(I228*H228,0)</f>
        <v>0</v>
      </c>
      <c r="K228" s="145" t="s">
        <v>153</v>
      </c>
      <c r="L228" s="31"/>
      <c r="M228" s="150" t="s">
        <v>3</v>
      </c>
      <c r="N228" s="151" t="s">
        <v>44</v>
      </c>
      <c r="O228" s="51"/>
      <c r="P228" s="152">
        <f>O228*H228</f>
        <v>0</v>
      </c>
      <c r="Q228" s="152">
        <v>1.89077</v>
      </c>
      <c r="R228" s="152">
        <f>Q228*H228</f>
        <v>1.3613544</v>
      </c>
      <c r="S228" s="152">
        <v>0</v>
      </c>
      <c r="T228" s="153">
        <f>S228*H228</f>
        <v>0</v>
      </c>
      <c r="AR228" s="154" t="s">
        <v>154</v>
      </c>
      <c r="AT228" s="154" t="s">
        <v>149</v>
      </c>
      <c r="AU228" s="154" t="s">
        <v>82</v>
      </c>
      <c r="AY228" s="16" t="s">
        <v>147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6" t="s">
        <v>9</v>
      </c>
      <c r="BK228" s="155">
        <f>ROUND(I228*H228,0)</f>
        <v>0</v>
      </c>
      <c r="BL228" s="16" t="s">
        <v>154</v>
      </c>
      <c r="BM228" s="154" t="s">
        <v>395</v>
      </c>
    </row>
    <row r="229" spans="2:51" s="12" customFormat="1" ht="12">
      <c r="B229" s="156"/>
      <c r="D229" s="157" t="s">
        <v>156</v>
      </c>
      <c r="E229" s="158" t="s">
        <v>3</v>
      </c>
      <c r="F229" s="159" t="s">
        <v>396</v>
      </c>
      <c r="H229" s="160">
        <v>0.72</v>
      </c>
      <c r="I229" s="161"/>
      <c r="L229" s="156"/>
      <c r="M229" s="162"/>
      <c r="N229" s="163"/>
      <c r="O229" s="163"/>
      <c r="P229" s="163"/>
      <c r="Q229" s="163"/>
      <c r="R229" s="163"/>
      <c r="S229" s="163"/>
      <c r="T229" s="164"/>
      <c r="AT229" s="158" t="s">
        <v>156</v>
      </c>
      <c r="AU229" s="158" t="s">
        <v>82</v>
      </c>
      <c r="AV229" s="12" t="s">
        <v>82</v>
      </c>
      <c r="AW229" s="12" t="s">
        <v>34</v>
      </c>
      <c r="AX229" s="12" t="s">
        <v>73</v>
      </c>
      <c r="AY229" s="158" t="s">
        <v>147</v>
      </c>
    </row>
    <row r="230" spans="2:65" s="1" customFormat="1" ht="24" customHeight="1">
      <c r="B230" s="142"/>
      <c r="C230" s="143" t="s">
        <v>397</v>
      </c>
      <c r="D230" s="143" t="s">
        <v>149</v>
      </c>
      <c r="E230" s="144" t="s">
        <v>398</v>
      </c>
      <c r="F230" s="145" t="s">
        <v>399</v>
      </c>
      <c r="G230" s="146" t="s">
        <v>225</v>
      </c>
      <c r="H230" s="147">
        <v>1</v>
      </c>
      <c r="I230" s="148"/>
      <c r="J230" s="149">
        <f>ROUND(I230*H230,0)</f>
        <v>0</v>
      </c>
      <c r="K230" s="145" t="s">
        <v>3</v>
      </c>
      <c r="L230" s="31"/>
      <c r="M230" s="150" t="s">
        <v>3</v>
      </c>
      <c r="N230" s="151" t="s">
        <v>44</v>
      </c>
      <c r="O230" s="51"/>
      <c r="P230" s="152">
        <f>O230*H230</f>
        <v>0</v>
      </c>
      <c r="Q230" s="152">
        <v>0</v>
      </c>
      <c r="R230" s="152">
        <f>Q230*H230</f>
        <v>0</v>
      </c>
      <c r="S230" s="152">
        <v>0</v>
      </c>
      <c r="T230" s="153">
        <f>S230*H230</f>
        <v>0</v>
      </c>
      <c r="AR230" s="154" t="s">
        <v>154</v>
      </c>
      <c r="AT230" s="154" t="s">
        <v>149</v>
      </c>
      <c r="AU230" s="154" t="s">
        <v>82</v>
      </c>
      <c r="AY230" s="16" t="s">
        <v>147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6" t="s">
        <v>9</v>
      </c>
      <c r="BK230" s="155">
        <f>ROUND(I230*H230,0)</f>
        <v>0</v>
      </c>
      <c r="BL230" s="16" t="s">
        <v>154</v>
      </c>
      <c r="BM230" s="154" t="s">
        <v>400</v>
      </c>
    </row>
    <row r="231" spans="2:63" s="11" customFormat="1" ht="22.95" customHeight="1">
      <c r="B231" s="129"/>
      <c r="D231" s="130" t="s">
        <v>72</v>
      </c>
      <c r="E231" s="140" t="s">
        <v>174</v>
      </c>
      <c r="F231" s="140" t="s">
        <v>401</v>
      </c>
      <c r="I231" s="132"/>
      <c r="J231" s="141">
        <f>BK231</f>
        <v>0</v>
      </c>
      <c r="L231" s="129"/>
      <c r="M231" s="134"/>
      <c r="N231" s="135"/>
      <c r="O231" s="135"/>
      <c r="P231" s="136">
        <f>SUM(P232:P279)</f>
        <v>0</v>
      </c>
      <c r="Q231" s="135"/>
      <c r="R231" s="136">
        <f>SUM(R232:R279)</f>
        <v>11.810768640000001</v>
      </c>
      <c r="S231" s="135"/>
      <c r="T231" s="137">
        <f>SUM(T232:T279)</f>
        <v>0</v>
      </c>
      <c r="AR231" s="130" t="s">
        <v>9</v>
      </c>
      <c r="AT231" s="138" t="s">
        <v>72</v>
      </c>
      <c r="AU231" s="138" t="s">
        <v>9</v>
      </c>
      <c r="AY231" s="130" t="s">
        <v>147</v>
      </c>
      <c r="BK231" s="139">
        <f>SUM(BK232:BK279)</f>
        <v>0</v>
      </c>
    </row>
    <row r="232" spans="2:65" s="1" customFormat="1" ht="24" customHeight="1">
      <c r="B232" s="142"/>
      <c r="C232" s="143" t="s">
        <v>402</v>
      </c>
      <c r="D232" s="143" t="s">
        <v>149</v>
      </c>
      <c r="E232" s="144" t="s">
        <v>403</v>
      </c>
      <c r="F232" s="145" t="s">
        <v>404</v>
      </c>
      <c r="G232" s="146" t="s">
        <v>225</v>
      </c>
      <c r="H232" s="147">
        <v>290.472</v>
      </c>
      <c r="I232" s="148"/>
      <c r="J232" s="149">
        <f>ROUND(I232*H232,0)</f>
        <v>0</v>
      </c>
      <c r="K232" s="145" t="s">
        <v>153</v>
      </c>
      <c r="L232" s="31"/>
      <c r="M232" s="150" t="s">
        <v>3</v>
      </c>
      <c r="N232" s="151" t="s">
        <v>44</v>
      </c>
      <c r="O232" s="51"/>
      <c r="P232" s="152">
        <f>O232*H232</f>
        <v>0</v>
      </c>
      <c r="Q232" s="152">
        <v>0.00026</v>
      </c>
      <c r="R232" s="152">
        <f>Q232*H232</f>
        <v>0.07552271999999999</v>
      </c>
      <c r="S232" s="152">
        <v>0</v>
      </c>
      <c r="T232" s="153">
        <f>S232*H232</f>
        <v>0</v>
      </c>
      <c r="AR232" s="154" t="s">
        <v>154</v>
      </c>
      <c r="AT232" s="154" t="s">
        <v>149</v>
      </c>
      <c r="AU232" s="154" t="s">
        <v>82</v>
      </c>
      <c r="AY232" s="16" t="s">
        <v>147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6" t="s">
        <v>9</v>
      </c>
      <c r="BK232" s="155">
        <f>ROUND(I232*H232,0)</f>
        <v>0</v>
      </c>
      <c r="BL232" s="16" t="s">
        <v>154</v>
      </c>
      <c r="BM232" s="154" t="s">
        <v>405</v>
      </c>
    </row>
    <row r="233" spans="2:51" s="12" customFormat="1" ht="30.6">
      <c r="B233" s="156"/>
      <c r="D233" s="157" t="s">
        <v>156</v>
      </c>
      <c r="E233" s="158" t="s">
        <v>3</v>
      </c>
      <c r="F233" s="159" t="s">
        <v>406</v>
      </c>
      <c r="H233" s="160">
        <v>153.972</v>
      </c>
      <c r="I233" s="161"/>
      <c r="L233" s="156"/>
      <c r="M233" s="162"/>
      <c r="N233" s="163"/>
      <c r="O233" s="163"/>
      <c r="P233" s="163"/>
      <c r="Q233" s="163"/>
      <c r="R233" s="163"/>
      <c r="S233" s="163"/>
      <c r="T233" s="164"/>
      <c r="AT233" s="158" t="s">
        <v>156</v>
      </c>
      <c r="AU233" s="158" t="s">
        <v>82</v>
      </c>
      <c r="AV233" s="12" t="s">
        <v>82</v>
      </c>
      <c r="AW233" s="12" t="s">
        <v>34</v>
      </c>
      <c r="AX233" s="12" t="s">
        <v>73</v>
      </c>
      <c r="AY233" s="158" t="s">
        <v>147</v>
      </c>
    </row>
    <row r="234" spans="2:51" s="12" customFormat="1" ht="12">
      <c r="B234" s="156"/>
      <c r="D234" s="157" t="s">
        <v>156</v>
      </c>
      <c r="E234" s="158" t="s">
        <v>3</v>
      </c>
      <c r="F234" s="159" t="s">
        <v>407</v>
      </c>
      <c r="H234" s="160">
        <v>136.5</v>
      </c>
      <c r="I234" s="161"/>
      <c r="L234" s="156"/>
      <c r="M234" s="162"/>
      <c r="N234" s="163"/>
      <c r="O234" s="163"/>
      <c r="P234" s="163"/>
      <c r="Q234" s="163"/>
      <c r="R234" s="163"/>
      <c r="S234" s="163"/>
      <c r="T234" s="164"/>
      <c r="AT234" s="158" t="s">
        <v>156</v>
      </c>
      <c r="AU234" s="158" t="s">
        <v>82</v>
      </c>
      <c r="AV234" s="12" t="s">
        <v>82</v>
      </c>
      <c r="AW234" s="12" t="s">
        <v>34</v>
      </c>
      <c r="AX234" s="12" t="s">
        <v>73</v>
      </c>
      <c r="AY234" s="158" t="s">
        <v>147</v>
      </c>
    </row>
    <row r="235" spans="2:65" s="1" customFormat="1" ht="24" customHeight="1">
      <c r="B235" s="142"/>
      <c r="C235" s="143" t="s">
        <v>408</v>
      </c>
      <c r="D235" s="143" t="s">
        <v>149</v>
      </c>
      <c r="E235" s="144" t="s">
        <v>409</v>
      </c>
      <c r="F235" s="145" t="s">
        <v>410</v>
      </c>
      <c r="G235" s="146" t="s">
        <v>225</v>
      </c>
      <c r="H235" s="147">
        <v>290.472</v>
      </c>
      <c r="I235" s="148"/>
      <c r="J235" s="149">
        <f>ROUND(I235*H235,0)</f>
        <v>0</v>
      </c>
      <c r="K235" s="145" t="s">
        <v>153</v>
      </c>
      <c r="L235" s="31"/>
      <c r="M235" s="150" t="s">
        <v>3</v>
      </c>
      <c r="N235" s="151" t="s">
        <v>44</v>
      </c>
      <c r="O235" s="51"/>
      <c r="P235" s="152">
        <f>O235*H235</f>
        <v>0</v>
      </c>
      <c r="Q235" s="152">
        <v>0.003</v>
      </c>
      <c r="R235" s="152">
        <f>Q235*H235</f>
        <v>0.871416</v>
      </c>
      <c r="S235" s="152">
        <v>0</v>
      </c>
      <c r="T235" s="153">
        <f>S235*H235</f>
        <v>0</v>
      </c>
      <c r="AR235" s="154" t="s">
        <v>154</v>
      </c>
      <c r="AT235" s="154" t="s">
        <v>149</v>
      </c>
      <c r="AU235" s="154" t="s">
        <v>82</v>
      </c>
      <c r="AY235" s="16" t="s">
        <v>147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6" t="s">
        <v>9</v>
      </c>
      <c r="BK235" s="155">
        <f>ROUND(I235*H235,0)</f>
        <v>0</v>
      </c>
      <c r="BL235" s="16" t="s">
        <v>154</v>
      </c>
      <c r="BM235" s="154" t="s">
        <v>411</v>
      </c>
    </row>
    <row r="236" spans="2:65" s="1" customFormat="1" ht="36" customHeight="1">
      <c r="B236" s="142"/>
      <c r="C236" s="143" t="s">
        <v>412</v>
      </c>
      <c r="D236" s="143" t="s">
        <v>149</v>
      </c>
      <c r="E236" s="144" t="s">
        <v>413</v>
      </c>
      <c r="F236" s="145" t="s">
        <v>414</v>
      </c>
      <c r="G236" s="146" t="s">
        <v>225</v>
      </c>
      <c r="H236" s="147">
        <v>3.956</v>
      </c>
      <c r="I236" s="148"/>
      <c r="J236" s="149">
        <f>ROUND(I236*H236,0)</f>
        <v>0</v>
      </c>
      <c r="K236" s="145" t="s">
        <v>153</v>
      </c>
      <c r="L236" s="31"/>
      <c r="M236" s="150" t="s">
        <v>3</v>
      </c>
      <c r="N236" s="151" t="s">
        <v>44</v>
      </c>
      <c r="O236" s="51"/>
      <c r="P236" s="152">
        <f>O236*H236</f>
        <v>0</v>
      </c>
      <c r="Q236" s="152">
        <v>0.0154</v>
      </c>
      <c r="R236" s="152">
        <f>Q236*H236</f>
        <v>0.0609224</v>
      </c>
      <c r="S236" s="152">
        <v>0</v>
      </c>
      <c r="T236" s="153">
        <f>S236*H236</f>
        <v>0</v>
      </c>
      <c r="AR236" s="154" t="s">
        <v>154</v>
      </c>
      <c r="AT236" s="154" t="s">
        <v>149</v>
      </c>
      <c r="AU236" s="154" t="s">
        <v>82</v>
      </c>
      <c r="AY236" s="16" t="s">
        <v>147</v>
      </c>
      <c r="BE236" s="155">
        <f>IF(N236="základní",J236,0)</f>
        <v>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6" t="s">
        <v>9</v>
      </c>
      <c r="BK236" s="155">
        <f>ROUND(I236*H236,0)</f>
        <v>0</v>
      </c>
      <c r="BL236" s="16" t="s">
        <v>154</v>
      </c>
      <c r="BM236" s="154" t="s">
        <v>415</v>
      </c>
    </row>
    <row r="237" spans="2:51" s="12" customFormat="1" ht="12">
      <c r="B237" s="156"/>
      <c r="D237" s="157" t="s">
        <v>156</v>
      </c>
      <c r="E237" s="158" t="s">
        <v>3</v>
      </c>
      <c r="F237" s="159" t="s">
        <v>416</v>
      </c>
      <c r="H237" s="160">
        <v>3.956</v>
      </c>
      <c r="I237" s="161"/>
      <c r="L237" s="156"/>
      <c r="M237" s="162"/>
      <c r="N237" s="163"/>
      <c r="O237" s="163"/>
      <c r="P237" s="163"/>
      <c r="Q237" s="163"/>
      <c r="R237" s="163"/>
      <c r="S237" s="163"/>
      <c r="T237" s="164"/>
      <c r="AT237" s="158" t="s">
        <v>156</v>
      </c>
      <c r="AU237" s="158" t="s">
        <v>82</v>
      </c>
      <c r="AV237" s="12" t="s">
        <v>82</v>
      </c>
      <c r="AW237" s="12" t="s">
        <v>34</v>
      </c>
      <c r="AX237" s="12" t="s">
        <v>73</v>
      </c>
      <c r="AY237" s="158" t="s">
        <v>147</v>
      </c>
    </row>
    <row r="238" spans="2:65" s="1" customFormat="1" ht="36" customHeight="1">
      <c r="B238" s="142"/>
      <c r="C238" s="143" t="s">
        <v>417</v>
      </c>
      <c r="D238" s="143" t="s">
        <v>149</v>
      </c>
      <c r="E238" s="144" t="s">
        <v>418</v>
      </c>
      <c r="F238" s="145" t="s">
        <v>419</v>
      </c>
      <c r="G238" s="146" t="s">
        <v>225</v>
      </c>
      <c r="H238" s="147">
        <v>290.472</v>
      </c>
      <c r="I238" s="148"/>
      <c r="J238" s="149">
        <f>ROUND(I238*H238,0)</f>
        <v>0</v>
      </c>
      <c r="K238" s="145" t="s">
        <v>153</v>
      </c>
      <c r="L238" s="31"/>
      <c r="M238" s="150" t="s">
        <v>3</v>
      </c>
      <c r="N238" s="151" t="s">
        <v>44</v>
      </c>
      <c r="O238" s="51"/>
      <c r="P238" s="152">
        <f>O238*H238</f>
        <v>0</v>
      </c>
      <c r="Q238" s="152">
        <v>0.0051</v>
      </c>
      <c r="R238" s="152">
        <f>Q238*H238</f>
        <v>1.4814072</v>
      </c>
      <c r="S238" s="152">
        <v>0</v>
      </c>
      <c r="T238" s="153">
        <f>S238*H238</f>
        <v>0</v>
      </c>
      <c r="AR238" s="154" t="s">
        <v>154</v>
      </c>
      <c r="AT238" s="154" t="s">
        <v>149</v>
      </c>
      <c r="AU238" s="154" t="s">
        <v>82</v>
      </c>
      <c r="AY238" s="16" t="s">
        <v>147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6" t="s">
        <v>9</v>
      </c>
      <c r="BK238" s="155">
        <f>ROUND(I238*H238,0)</f>
        <v>0</v>
      </c>
      <c r="BL238" s="16" t="s">
        <v>154</v>
      </c>
      <c r="BM238" s="154" t="s">
        <v>420</v>
      </c>
    </row>
    <row r="239" spans="2:65" s="1" customFormat="1" ht="24" customHeight="1">
      <c r="B239" s="142"/>
      <c r="C239" s="143" t="s">
        <v>421</v>
      </c>
      <c r="D239" s="143" t="s">
        <v>149</v>
      </c>
      <c r="E239" s="144" t="s">
        <v>422</v>
      </c>
      <c r="F239" s="145" t="s">
        <v>423</v>
      </c>
      <c r="G239" s="146" t="s">
        <v>225</v>
      </c>
      <c r="H239" s="147">
        <v>472.478</v>
      </c>
      <c r="I239" s="148"/>
      <c r="J239" s="149">
        <f>ROUND(I239*H239,0)</f>
        <v>0</v>
      </c>
      <c r="K239" s="145" t="s">
        <v>153</v>
      </c>
      <c r="L239" s="31"/>
      <c r="M239" s="150" t="s">
        <v>3</v>
      </c>
      <c r="N239" s="151" t="s">
        <v>44</v>
      </c>
      <c r="O239" s="51"/>
      <c r="P239" s="152">
        <f>O239*H239</f>
        <v>0</v>
      </c>
      <c r="Q239" s="152">
        <v>0.00026</v>
      </c>
      <c r="R239" s="152">
        <f>Q239*H239</f>
        <v>0.12284427999999999</v>
      </c>
      <c r="S239" s="152">
        <v>0</v>
      </c>
      <c r="T239" s="153">
        <f>S239*H239</f>
        <v>0</v>
      </c>
      <c r="AR239" s="154" t="s">
        <v>154</v>
      </c>
      <c r="AT239" s="154" t="s">
        <v>149</v>
      </c>
      <c r="AU239" s="154" t="s">
        <v>82</v>
      </c>
      <c r="AY239" s="16" t="s">
        <v>147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6" t="s">
        <v>9</v>
      </c>
      <c r="BK239" s="155">
        <f>ROUND(I239*H239,0)</f>
        <v>0</v>
      </c>
      <c r="BL239" s="16" t="s">
        <v>154</v>
      </c>
      <c r="BM239" s="154" t="s">
        <v>424</v>
      </c>
    </row>
    <row r="240" spans="2:51" s="12" customFormat="1" ht="12">
      <c r="B240" s="156"/>
      <c r="D240" s="157" t="s">
        <v>156</v>
      </c>
      <c r="E240" s="158" t="s">
        <v>3</v>
      </c>
      <c r="F240" s="159" t="s">
        <v>425</v>
      </c>
      <c r="H240" s="160">
        <v>274.54</v>
      </c>
      <c r="I240" s="161"/>
      <c r="L240" s="156"/>
      <c r="M240" s="162"/>
      <c r="N240" s="163"/>
      <c r="O240" s="163"/>
      <c r="P240" s="163"/>
      <c r="Q240" s="163"/>
      <c r="R240" s="163"/>
      <c r="S240" s="163"/>
      <c r="T240" s="164"/>
      <c r="AT240" s="158" t="s">
        <v>156</v>
      </c>
      <c r="AU240" s="158" t="s">
        <v>82</v>
      </c>
      <c r="AV240" s="12" t="s">
        <v>82</v>
      </c>
      <c r="AW240" s="12" t="s">
        <v>34</v>
      </c>
      <c r="AX240" s="12" t="s">
        <v>73</v>
      </c>
      <c r="AY240" s="158" t="s">
        <v>147</v>
      </c>
    </row>
    <row r="241" spans="2:51" s="12" customFormat="1" ht="12">
      <c r="B241" s="156"/>
      <c r="D241" s="157" t="s">
        <v>156</v>
      </c>
      <c r="E241" s="158" t="s">
        <v>3</v>
      </c>
      <c r="F241" s="159" t="s">
        <v>426</v>
      </c>
      <c r="H241" s="160">
        <v>197.938</v>
      </c>
      <c r="I241" s="161"/>
      <c r="L241" s="156"/>
      <c r="M241" s="162"/>
      <c r="N241" s="163"/>
      <c r="O241" s="163"/>
      <c r="P241" s="163"/>
      <c r="Q241" s="163"/>
      <c r="R241" s="163"/>
      <c r="S241" s="163"/>
      <c r="T241" s="164"/>
      <c r="AT241" s="158" t="s">
        <v>156</v>
      </c>
      <c r="AU241" s="158" t="s">
        <v>82</v>
      </c>
      <c r="AV241" s="12" t="s">
        <v>82</v>
      </c>
      <c r="AW241" s="12" t="s">
        <v>34</v>
      </c>
      <c r="AX241" s="12" t="s">
        <v>73</v>
      </c>
      <c r="AY241" s="158" t="s">
        <v>147</v>
      </c>
    </row>
    <row r="242" spans="2:65" s="1" customFormat="1" ht="36" customHeight="1">
      <c r="B242" s="142"/>
      <c r="C242" s="143" t="s">
        <v>427</v>
      </c>
      <c r="D242" s="143" t="s">
        <v>149</v>
      </c>
      <c r="E242" s="144" t="s">
        <v>428</v>
      </c>
      <c r="F242" s="145" t="s">
        <v>429</v>
      </c>
      <c r="G242" s="146" t="s">
        <v>225</v>
      </c>
      <c r="H242" s="147">
        <v>197.938</v>
      </c>
      <c r="I242" s="148"/>
      <c r="J242" s="149">
        <f>ROUND(I242*H242,0)</f>
        <v>0</v>
      </c>
      <c r="K242" s="145" t="s">
        <v>153</v>
      </c>
      <c r="L242" s="31"/>
      <c r="M242" s="150" t="s">
        <v>3</v>
      </c>
      <c r="N242" s="151" t="s">
        <v>44</v>
      </c>
      <c r="O242" s="51"/>
      <c r="P242" s="152">
        <f>O242*H242</f>
        <v>0</v>
      </c>
      <c r="Q242" s="152">
        <v>0.02048</v>
      </c>
      <c r="R242" s="152">
        <f>Q242*H242</f>
        <v>4.05377024</v>
      </c>
      <c r="S242" s="152">
        <v>0</v>
      </c>
      <c r="T242" s="153">
        <f>S242*H242</f>
        <v>0</v>
      </c>
      <c r="AR242" s="154" t="s">
        <v>154</v>
      </c>
      <c r="AT242" s="154" t="s">
        <v>149</v>
      </c>
      <c r="AU242" s="154" t="s">
        <v>82</v>
      </c>
      <c r="AY242" s="16" t="s">
        <v>147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6" t="s">
        <v>9</v>
      </c>
      <c r="BK242" s="155">
        <f>ROUND(I242*H242,0)</f>
        <v>0</v>
      </c>
      <c r="BL242" s="16" t="s">
        <v>154</v>
      </c>
      <c r="BM242" s="154" t="s">
        <v>430</v>
      </c>
    </row>
    <row r="243" spans="2:51" s="12" customFormat="1" ht="12">
      <c r="B243" s="156"/>
      <c r="D243" s="157" t="s">
        <v>156</v>
      </c>
      <c r="E243" s="158" t="s">
        <v>3</v>
      </c>
      <c r="F243" s="159" t="s">
        <v>426</v>
      </c>
      <c r="H243" s="160">
        <v>197.938</v>
      </c>
      <c r="I243" s="161"/>
      <c r="L243" s="156"/>
      <c r="M243" s="162"/>
      <c r="N243" s="163"/>
      <c r="O243" s="163"/>
      <c r="P243" s="163"/>
      <c r="Q243" s="163"/>
      <c r="R243" s="163"/>
      <c r="S243" s="163"/>
      <c r="T243" s="164"/>
      <c r="AT243" s="158" t="s">
        <v>156</v>
      </c>
      <c r="AU243" s="158" t="s">
        <v>82</v>
      </c>
      <c r="AV243" s="12" t="s">
        <v>82</v>
      </c>
      <c r="AW243" s="12" t="s">
        <v>34</v>
      </c>
      <c r="AX243" s="12" t="s">
        <v>73</v>
      </c>
      <c r="AY243" s="158" t="s">
        <v>147</v>
      </c>
    </row>
    <row r="244" spans="2:65" s="1" customFormat="1" ht="24" customHeight="1">
      <c r="B244" s="142"/>
      <c r="C244" s="143" t="s">
        <v>431</v>
      </c>
      <c r="D244" s="143" t="s">
        <v>149</v>
      </c>
      <c r="E244" s="144" t="s">
        <v>432</v>
      </c>
      <c r="F244" s="145" t="s">
        <v>433</v>
      </c>
      <c r="G244" s="146" t="s">
        <v>225</v>
      </c>
      <c r="H244" s="147">
        <v>295.893</v>
      </c>
      <c r="I244" s="148"/>
      <c r="J244" s="149">
        <f>ROUND(I244*H244,0)</f>
        <v>0</v>
      </c>
      <c r="K244" s="145" t="s">
        <v>153</v>
      </c>
      <c r="L244" s="31"/>
      <c r="M244" s="150" t="s">
        <v>3</v>
      </c>
      <c r="N244" s="151" t="s">
        <v>44</v>
      </c>
      <c r="O244" s="51"/>
      <c r="P244" s="152">
        <f>O244*H244</f>
        <v>0</v>
      </c>
      <c r="Q244" s="152">
        <v>0.003</v>
      </c>
      <c r="R244" s="152">
        <f>Q244*H244</f>
        <v>0.8876789999999999</v>
      </c>
      <c r="S244" s="152">
        <v>0</v>
      </c>
      <c r="T244" s="153">
        <f>S244*H244</f>
        <v>0</v>
      </c>
      <c r="AR244" s="154" t="s">
        <v>154</v>
      </c>
      <c r="AT244" s="154" t="s">
        <v>149</v>
      </c>
      <c r="AU244" s="154" t="s">
        <v>82</v>
      </c>
      <c r="AY244" s="16" t="s">
        <v>147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6" t="s">
        <v>9</v>
      </c>
      <c r="BK244" s="155">
        <f>ROUND(I244*H244,0)</f>
        <v>0</v>
      </c>
      <c r="BL244" s="16" t="s">
        <v>154</v>
      </c>
      <c r="BM244" s="154" t="s">
        <v>434</v>
      </c>
    </row>
    <row r="245" spans="2:51" s="12" customFormat="1" ht="12">
      <c r="B245" s="156"/>
      <c r="D245" s="157" t="s">
        <v>156</v>
      </c>
      <c r="E245" s="158" t="s">
        <v>3</v>
      </c>
      <c r="F245" s="159" t="s">
        <v>435</v>
      </c>
      <c r="H245" s="160">
        <v>664.029</v>
      </c>
      <c r="I245" s="161"/>
      <c r="L245" s="156"/>
      <c r="M245" s="162"/>
      <c r="N245" s="163"/>
      <c r="O245" s="163"/>
      <c r="P245" s="163"/>
      <c r="Q245" s="163"/>
      <c r="R245" s="163"/>
      <c r="S245" s="163"/>
      <c r="T245" s="164"/>
      <c r="AT245" s="158" t="s">
        <v>156</v>
      </c>
      <c r="AU245" s="158" t="s">
        <v>82</v>
      </c>
      <c r="AV245" s="12" t="s">
        <v>82</v>
      </c>
      <c r="AW245" s="12" t="s">
        <v>34</v>
      </c>
      <c r="AX245" s="12" t="s">
        <v>73</v>
      </c>
      <c r="AY245" s="158" t="s">
        <v>147</v>
      </c>
    </row>
    <row r="246" spans="2:51" s="12" customFormat="1" ht="12">
      <c r="B246" s="156"/>
      <c r="D246" s="157" t="s">
        <v>156</v>
      </c>
      <c r="E246" s="158" t="s">
        <v>3</v>
      </c>
      <c r="F246" s="159" t="s">
        <v>436</v>
      </c>
      <c r="H246" s="160">
        <v>-368.136</v>
      </c>
      <c r="I246" s="161"/>
      <c r="L246" s="156"/>
      <c r="M246" s="162"/>
      <c r="N246" s="163"/>
      <c r="O246" s="163"/>
      <c r="P246" s="163"/>
      <c r="Q246" s="163"/>
      <c r="R246" s="163"/>
      <c r="S246" s="163"/>
      <c r="T246" s="164"/>
      <c r="AT246" s="158" t="s">
        <v>156</v>
      </c>
      <c r="AU246" s="158" t="s">
        <v>82</v>
      </c>
      <c r="AV246" s="12" t="s">
        <v>82</v>
      </c>
      <c r="AW246" s="12" t="s">
        <v>34</v>
      </c>
      <c r="AX246" s="12" t="s">
        <v>73</v>
      </c>
      <c r="AY246" s="158" t="s">
        <v>147</v>
      </c>
    </row>
    <row r="247" spans="2:65" s="1" customFormat="1" ht="36" customHeight="1">
      <c r="B247" s="142"/>
      <c r="C247" s="143" t="s">
        <v>437</v>
      </c>
      <c r="D247" s="143" t="s">
        <v>149</v>
      </c>
      <c r="E247" s="144" t="s">
        <v>438</v>
      </c>
      <c r="F247" s="145" t="s">
        <v>439</v>
      </c>
      <c r="G247" s="146" t="s">
        <v>225</v>
      </c>
      <c r="H247" s="147">
        <v>47.446</v>
      </c>
      <c r="I247" s="148"/>
      <c r="J247" s="149">
        <f>ROUND(I247*H247,0)</f>
        <v>0</v>
      </c>
      <c r="K247" s="145" t="s">
        <v>153</v>
      </c>
      <c r="L247" s="31"/>
      <c r="M247" s="150" t="s">
        <v>3</v>
      </c>
      <c r="N247" s="151" t="s">
        <v>44</v>
      </c>
      <c r="O247" s="51"/>
      <c r="P247" s="152">
        <f>O247*H247</f>
        <v>0</v>
      </c>
      <c r="Q247" s="152">
        <v>0.0154</v>
      </c>
      <c r="R247" s="152">
        <f>Q247*H247</f>
        <v>0.7306684</v>
      </c>
      <c r="S247" s="152">
        <v>0</v>
      </c>
      <c r="T247" s="153">
        <f>S247*H247</f>
        <v>0</v>
      </c>
      <c r="AR247" s="154" t="s">
        <v>154</v>
      </c>
      <c r="AT247" s="154" t="s">
        <v>149</v>
      </c>
      <c r="AU247" s="154" t="s">
        <v>82</v>
      </c>
      <c r="AY247" s="16" t="s">
        <v>147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6" t="s">
        <v>9</v>
      </c>
      <c r="BK247" s="155">
        <f>ROUND(I247*H247,0)</f>
        <v>0</v>
      </c>
      <c r="BL247" s="16" t="s">
        <v>154</v>
      </c>
      <c r="BM247" s="154" t="s">
        <v>440</v>
      </c>
    </row>
    <row r="248" spans="2:51" s="12" customFormat="1" ht="20.4">
      <c r="B248" s="156"/>
      <c r="D248" s="157" t="s">
        <v>156</v>
      </c>
      <c r="E248" s="158" t="s">
        <v>3</v>
      </c>
      <c r="F248" s="159" t="s">
        <v>441</v>
      </c>
      <c r="H248" s="160">
        <v>47.446</v>
      </c>
      <c r="I248" s="161"/>
      <c r="L248" s="156"/>
      <c r="M248" s="162"/>
      <c r="N248" s="163"/>
      <c r="O248" s="163"/>
      <c r="P248" s="163"/>
      <c r="Q248" s="163"/>
      <c r="R248" s="163"/>
      <c r="S248" s="163"/>
      <c r="T248" s="164"/>
      <c r="AT248" s="158" t="s">
        <v>156</v>
      </c>
      <c r="AU248" s="158" t="s">
        <v>82</v>
      </c>
      <c r="AV248" s="12" t="s">
        <v>82</v>
      </c>
      <c r="AW248" s="12" t="s">
        <v>34</v>
      </c>
      <c r="AX248" s="12" t="s">
        <v>73</v>
      </c>
      <c r="AY248" s="158" t="s">
        <v>147</v>
      </c>
    </row>
    <row r="249" spans="2:65" s="1" customFormat="1" ht="36" customHeight="1">
      <c r="B249" s="142"/>
      <c r="C249" s="143" t="s">
        <v>442</v>
      </c>
      <c r="D249" s="143" t="s">
        <v>149</v>
      </c>
      <c r="E249" s="144" t="s">
        <v>443</v>
      </c>
      <c r="F249" s="145" t="s">
        <v>444</v>
      </c>
      <c r="G249" s="146" t="s">
        <v>225</v>
      </c>
      <c r="H249" s="147">
        <v>144.105</v>
      </c>
      <c r="I249" s="148"/>
      <c r="J249" s="149">
        <f>ROUND(I249*H249,0)</f>
        <v>0</v>
      </c>
      <c r="K249" s="145" t="s">
        <v>153</v>
      </c>
      <c r="L249" s="31"/>
      <c r="M249" s="150" t="s">
        <v>3</v>
      </c>
      <c r="N249" s="151" t="s">
        <v>44</v>
      </c>
      <c r="O249" s="51"/>
      <c r="P249" s="152">
        <f>O249*H249</f>
        <v>0</v>
      </c>
      <c r="Q249" s="152">
        <v>0.00656</v>
      </c>
      <c r="R249" s="152">
        <f>Q249*H249</f>
        <v>0.9453287999999999</v>
      </c>
      <c r="S249" s="152">
        <v>0</v>
      </c>
      <c r="T249" s="153">
        <f>S249*H249</f>
        <v>0</v>
      </c>
      <c r="AR249" s="154" t="s">
        <v>154</v>
      </c>
      <c r="AT249" s="154" t="s">
        <v>149</v>
      </c>
      <c r="AU249" s="154" t="s">
        <v>82</v>
      </c>
      <c r="AY249" s="16" t="s">
        <v>147</v>
      </c>
      <c r="BE249" s="155">
        <f>IF(N249="základní",J249,0)</f>
        <v>0</v>
      </c>
      <c r="BF249" s="155">
        <f>IF(N249="snížená",J249,0)</f>
        <v>0</v>
      </c>
      <c r="BG249" s="155">
        <f>IF(N249="zákl. přenesená",J249,0)</f>
        <v>0</v>
      </c>
      <c r="BH249" s="155">
        <f>IF(N249="sníž. přenesená",J249,0)</f>
        <v>0</v>
      </c>
      <c r="BI249" s="155">
        <f>IF(N249="nulová",J249,0)</f>
        <v>0</v>
      </c>
      <c r="BJ249" s="16" t="s">
        <v>9</v>
      </c>
      <c r="BK249" s="155">
        <f>ROUND(I249*H249,0)</f>
        <v>0</v>
      </c>
      <c r="BL249" s="16" t="s">
        <v>154</v>
      </c>
      <c r="BM249" s="154" t="s">
        <v>445</v>
      </c>
    </row>
    <row r="250" spans="2:51" s="12" customFormat="1" ht="12">
      <c r="B250" s="156"/>
      <c r="D250" s="157" t="s">
        <v>156</v>
      </c>
      <c r="E250" s="158" t="s">
        <v>3</v>
      </c>
      <c r="F250" s="159" t="s">
        <v>446</v>
      </c>
      <c r="H250" s="160">
        <v>144.105</v>
      </c>
      <c r="I250" s="161"/>
      <c r="L250" s="156"/>
      <c r="M250" s="162"/>
      <c r="N250" s="163"/>
      <c r="O250" s="163"/>
      <c r="P250" s="163"/>
      <c r="Q250" s="163"/>
      <c r="R250" s="163"/>
      <c r="S250" s="163"/>
      <c r="T250" s="164"/>
      <c r="AT250" s="158" t="s">
        <v>156</v>
      </c>
      <c r="AU250" s="158" t="s">
        <v>82</v>
      </c>
      <c r="AV250" s="12" t="s">
        <v>82</v>
      </c>
      <c r="AW250" s="12" t="s">
        <v>34</v>
      </c>
      <c r="AX250" s="12" t="s">
        <v>73</v>
      </c>
      <c r="AY250" s="158" t="s">
        <v>147</v>
      </c>
    </row>
    <row r="251" spans="2:65" s="1" customFormat="1" ht="36" customHeight="1">
      <c r="B251" s="142"/>
      <c r="C251" s="143" t="s">
        <v>447</v>
      </c>
      <c r="D251" s="143" t="s">
        <v>149</v>
      </c>
      <c r="E251" s="144" t="s">
        <v>448</v>
      </c>
      <c r="F251" s="145" t="s">
        <v>449</v>
      </c>
      <c r="G251" s="146" t="s">
        <v>253</v>
      </c>
      <c r="H251" s="147">
        <v>3</v>
      </c>
      <c r="I251" s="148"/>
      <c r="J251" s="149">
        <f>ROUND(I251*H251,0)</f>
        <v>0</v>
      </c>
      <c r="K251" s="145" t="s">
        <v>153</v>
      </c>
      <c r="L251" s="31"/>
      <c r="M251" s="150" t="s">
        <v>3</v>
      </c>
      <c r="N251" s="151" t="s">
        <v>44</v>
      </c>
      <c r="O251" s="51"/>
      <c r="P251" s="152">
        <f>O251*H251</f>
        <v>0</v>
      </c>
      <c r="Q251" s="152">
        <v>0.0415</v>
      </c>
      <c r="R251" s="152">
        <f>Q251*H251</f>
        <v>0.1245</v>
      </c>
      <c r="S251" s="152">
        <v>0</v>
      </c>
      <c r="T251" s="153">
        <f>S251*H251</f>
        <v>0</v>
      </c>
      <c r="AR251" s="154" t="s">
        <v>154</v>
      </c>
      <c r="AT251" s="154" t="s">
        <v>149</v>
      </c>
      <c r="AU251" s="154" t="s">
        <v>82</v>
      </c>
      <c r="AY251" s="16" t="s">
        <v>147</v>
      </c>
      <c r="BE251" s="155">
        <f>IF(N251="základní",J251,0)</f>
        <v>0</v>
      </c>
      <c r="BF251" s="155">
        <f>IF(N251="snížená",J251,0)</f>
        <v>0</v>
      </c>
      <c r="BG251" s="155">
        <f>IF(N251="zákl. přenesená",J251,0)</f>
        <v>0</v>
      </c>
      <c r="BH251" s="155">
        <f>IF(N251="sníž. přenesená",J251,0)</f>
        <v>0</v>
      </c>
      <c r="BI251" s="155">
        <f>IF(N251="nulová",J251,0)</f>
        <v>0</v>
      </c>
      <c r="BJ251" s="16" t="s">
        <v>9</v>
      </c>
      <c r="BK251" s="155">
        <f>ROUND(I251*H251,0)</f>
        <v>0</v>
      </c>
      <c r="BL251" s="16" t="s">
        <v>154</v>
      </c>
      <c r="BM251" s="154" t="s">
        <v>450</v>
      </c>
    </row>
    <row r="252" spans="2:51" s="12" customFormat="1" ht="12">
      <c r="B252" s="156"/>
      <c r="D252" s="157" t="s">
        <v>156</v>
      </c>
      <c r="E252" s="158" t="s">
        <v>3</v>
      </c>
      <c r="F252" s="159" t="s">
        <v>451</v>
      </c>
      <c r="H252" s="160">
        <v>2</v>
      </c>
      <c r="I252" s="161"/>
      <c r="L252" s="156"/>
      <c r="M252" s="162"/>
      <c r="N252" s="163"/>
      <c r="O252" s="163"/>
      <c r="P252" s="163"/>
      <c r="Q252" s="163"/>
      <c r="R252" s="163"/>
      <c r="S252" s="163"/>
      <c r="T252" s="164"/>
      <c r="AT252" s="158" t="s">
        <v>156</v>
      </c>
      <c r="AU252" s="158" t="s">
        <v>82</v>
      </c>
      <c r="AV252" s="12" t="s">
        <v>82</v>
      </c>
      <c r="AW252" s="12" t="s">
        <v>34</v>
      </c>
      <c r="AX252" s="12" t="s">
        <v>73</v>
      </c>
      <c r="AY252" s="158" t="s">
        <v>147</v>
      </c>
    </row>
    <row r="253" spans="2:51" s="12" customFormat="1" ht="12">
      <c r="B253" s="156"/>
      <c r="D253" s="157" t="s">
        <v>156</v>
      </c>
      <c r="E253" s="158" t="s">
        <v>3</v>
      </c>
      <c r="F253" s="159" t="s">
        <v>452</v>
      </c>
      <c r="H253" s="160">
        <v>1</v>
      </c>
      <c r="I253" s="161"/>
      <c r="L253" s="156"/>
      <c r="M253" s="162"/>
      <c r="N253" s="163"/>
      <c r="O253" s="163"/>
      <c r="P253" s="163"/>
      <c r="Q253" s="163"/>
      <c r="R253" s="163"/>
      <c r="S253" s="163"/>
      <c r="T253" s="164"/>
      <c r="AT253" s="158" t="s">
        <v>156</v>
      </c>
      <c r="AU253" s="158" t="s">
        <v>82</v>
      </c>
      <c r="AV253" s="12" t="s">
        <v>82</v>
      </c>
      <c r="AW253" s="12" t="s">
        <v>34</v>
      </c>
      <c r="AX253" s="12" t="s">
        <v>73</v>
      </c>
      <c r="AY253" s="158" t="s">
        <v>147</v>
      </c>
    </row>
    <row r="254" spans="2:65" s="1" customFormat="1" ht="24" customHeight="1">
      <c r="B254" s="142"/>
      <c r="C254" s="143" t="s">
        <v>453</v>
      </c>
      <c r="D254" s="143" t="s">
        <v>149</v>
      </c>
      <c r="E254" s="144" t="s">
        <v>454</v>
      </c>
      <c r="F254" s="145" t="s">
        <v>455</v>
      </c>
      <c r="G254" s="146" t="s">
        <v>225</v>
      </c>
      <c r="H254" s="147">
        <v>1.096</v>
      </c>
      <c r="I254" s="148"/>
      <c r="J254" s="149">
        <f>ROUND(I254*H254,0)</f>
        <v>0</v>
      </c>
      <c r="K254" s="145" t="s">
        <v>153</v>
      </c>
      <c r="L254" s="31"/>
      <c r="M254" s="150" t="s">
        <v>3</v>
      </c>
      <c r="N254" s="151" t="s">
        <v>44</v>
      </c>
      <c r="O254" s="51"/>
      <c r="P254" s="152">
        <f>O254*H254</f>
        <v>0</v>
      </c>
      <c r="Q254" s="152">
        <v>0.03045</v>
      </c>
      <c r="R254" s="152">
        <f>Q254*H254</f>
        <v>0.033373200000000006</v>
      </c>
      <c r="S254" s="152">
        <v>0</v>
      </c>
      <c r="T254" s="153">
        <f>S254*H254</f>
        <v>0</v>
      </c>
      <c r="AR254" s="154" t="s">
        <v>154</v>
      </c>
      <c r="AT254" s="154" t="s">
        <v>149</v>
      </c>
      <c r="AU254" s="154" t="s">
        <v>82</v>
      </c>
      <c r="AY254" s="16" t="s">
        <v>147</v>
      </c>
      <c r="BE254" s="155">
        <f>IF(N254="základní",J254,0)</f>
        <v>0</v>
      </c>
      <c r="BF254" s="155">
        <f>IF(N254="snížená",J254,0)</f>
        <v>0</v>
      </c>
      <c r="BG254" s="155">
        <f>IF(N254="zákl. přenesená",J254,0)</f>
        <v>0</v>
      </c>
      <c r="BH254" s="155">
        <f>IF(N254="sníž. přenesená",J254,0)</f>
        <v>0</v>
      </c>
      <c r="BI254" s="155">
        <f>IF(N254="nulová",J254,0)</f>
        <v>0</v>
      </c>
      <c r="BJ254" s="16" t="s">
        <v>9</v>
      </c>
      <c r="BK254" s="155">
        <f>ROUND(I254*H254,0)</f>
        <v>0</v>
      </c>
      <c r="BL254" s="16" t="s">
        <v>154</v>
      </c>
      <c r="BM254" s="154" t="s">
        <v>456</v>
      </c>
    </row>
    <row r="255" spans="2:51" s="12" customFormat="1" ht="12">
      <c r="B255" s="156"/>
      <c r="D255" s="157" t="s">
        <v>156</v>
      </c>
      <c r="E255" s="158" t="s">
        <v>3</v>
      </c>
      <c r="F255" s="159" t="s">
        <v>457</v>
      </c>
      <c r="H255" s="160">
        <v>1.096</v>
      </c>
      <c r="I255" s="161"/>
      <c r="L255" s="156"/>
      <c r="M255" s="162"/>
      <c r="N255" s="163"/>
      <c r="O255" s="163"/>
      <c r="P255" s="163"/>
      <c r="Q255" s="163"/>
      <c r="R255" s="163"/>
      <c r="S255" s="163"/>
      <c r="T255" s="164"/>
      <c r="AT255" s="158" t="s">
        <v>156</v>
      </c>
      <c r="AU255" s="158" t="s">
        <v>82</v>
      </c>
      <c r="AV255" s="12" t="s">
        <v>82</v>
      </c>
      <c r="AW255" s="12" t="s">
        <v>34</v>
      </c>
      <c r="AX255" s="12" t="s">
        <v>73</v>
      </c>
      <c r="AY255" s="158" t="s">
        <v>147</v>
      </c>
    </row>
    <row r="256" spans="2:65" s="1" customFormat="1" ht="24" customHeight="1">
      <c r="B256" s="142"/>
      <c r="C256" s="143" t="s">
        <v>458</v>
      </c>
      <c r="D256" s="143" t="s">
        <v>149</v>
      </c>
      <c r="E256" s="144" t="s">
        <v>459</v>
      </c>
      <c r="F256" s="145" t="s">
        <v>460</v>
      </c>
      <c r="G256" s="146" t="s">
        <v>225</v>
      </c>
      <c r="H256" s="147">
        <v>9.42</v>
      </c>
      <c r="I256" s="148"/>
      <c r="J256" s="149">
        <f>ROUND(I256*H256,0)</f>
        <v>0</v>
      </c>
      <c r="K256" s="145" t="s">
        <v>153</v>
      </c>
      <c r="L256" s="31"/>
      <c r="M256" s="150" t="s">
        <v>3</v>
      </c>
      <c r="N256" s="151" t="s">
        <v>44</v>
      </c>
      <c r="O256" s="51"/>
      <c r="P256" s="152">
        <f>O256*H256</f>
        <v>0</v>
      </c>
      <c r="Q256" s="152">
        <v>0.03358</v>
      </c>
      <c r="R256" s="152">
        <f>Q256*H256</f>
        <v>0.3163236</v>
      </c>
      <c r="S256" s="152">
        <v>0</v>
      </c>
      <c r="T256" s="153">
        <f>S256*H256</f>
        <v>0</v>
      </c>
      <c r="AR256" s="154" t="s">
        <v>154</v>
      </c>
      <c r="AT256" s="154" t="s">
        <v>149</v>
      </c>
      <c r="AU256" s="154" t="s">
        <v>82</v>
      </c>
      <c r="AY256" s="16" t="s">
        <v>147</v>
      </c>
      <c r="BE256" s="155">
        <f>IF(N256="základní",J256,0)</f>
        <v>0</v>
      </c>
      <c r="BF256" s="155">
        <f>IF(N256="snížená",J256,0)</f>
        <v>0</v>
      </c>
      <c r="BG256" s="155">
        <f>IF(N256="zákl. přenesená",J256,0)</f>
        <v>0</v>
      </c>
      <c r="BH256" s="155">
        <f>IF(N256="sníž. přenesená",J256,0)</f>
        <v>0</v>
      </c>
      <c r="BI256" s="155">
        <f>IF(N256="nulová",J256,0)</f>
        <v>0</v>
      </c>
      <c r="BJ256" s="16" t="s">
        <v>9</v>
      </c>
      <c r="BK256" s="155">
        <f>ROUND(I256*H256,0)</f>
        <v>0</v>
      </c>
      <c r="BL256" s="16" t="s">
        <v>154</v>
      </c>
      <c r="BM256" s="154" t="s">
        <v>461</v>
      </c>
    </row>
    <row r="257" spans="2:51" s="12" customFormat="1" ht="12">
      <c r="B257" s="156"/>
      <c r="D257" s="157" t="s">
        <v>156</v>
      </c>
      <c r="E257" s="158" t="s">
        <v>3</v>
      </c>
      <c r="F257" s="159" t="s">
        <v>462</v>
      </c>
      <c r="H257" s="160">
        <v>9.42</v>
      </c>
      <c r="I257" s="161"/>
      <c r="L257" s="156"/>
      <c r="M257" s="162"/>
      <c r="N257" s="163"/>
      <c r="O257" s="163"/>
      <c r="P257" s="163"/>
      <c r="Q257" s="163"/>
      <c r="R257" s="163"/>
      <c r="S257" s="163"/>
      <c r="T257" s="164"/>
      <c r="AT257" s="158" t="s">
        <v>156</v>
      </c>
      <c r="AU257" s="158" t="s">
        <v>82</v>
      </c>
      <c r="AV257" s="12" t="s">
        <v>82</v>
      </c>
      <c r="AW257" s="12" t="s">
        <v>34</v>
      </c>
      <c r="AX257" s="12" t="s">
        <v>73</v>
      </c>
      <c r="AY257" s="158" t="s">
        <v>147</v>
      </c>
    </row>
    <row r="258" spans="2:65" s="1" customFormat="1" ht="36" customHeight="1">
      <c r="B258" s="142"/>
      <c r="C258" s="143" t="s">
        <v>463</v>
      </c>
      <c r="D258" s="143" t="s">
        <v>149</v>
      </c>
      <c r="E258" s="144" t="s">
        <v>464</v>
      </c>
      <c r="F258" s="145" t="s">
        <v>465</v>
      </c>
      <c r="G258" s="146" t="s">
        <v>225</v>
      </c>
      <c r="H258" s="147">
        <v>274.54</v>
      </c>
      <c r="I258" s="148"/>
      <c r="J258" s="149">
        <f>ROUND(I258*H258,0)</f>
        <v>0</v>
      </c>
      <c r="K258" s="145" t="s">
        <v>153</v>
      </c>
      <c r="L258" s="31"/>
      <c r="M258" s="150" t="s">
        <v>3</v>
      </c>
      <c r="N258" s="151" t="s">
        <v>44</v>
      </c>
      <c r="O258" s="51"/>
      <c r="P258" s="152">
        <f>O258*H258</f>
        <v>0</v>
      </c>
      <c r="Q258" s="152">
        <v>0.0052</v>
      </c>
      <c r="R258" s="152">
        <f>Q258*H258</f>
        <v>1.427608</v>
      </c>
      <c r="S258" s="152">
        <v>0</v>
      </c>
      <c r="T258" s="153">
        <f>S258*H258</f>
        <v>0</v>
      </c>
      <c r="AR258" s="154" t="s">
        <v>154</v>
      </c>
      <c r="AT258" s="154" t="s">
        <v>149</v>
      </c>
      <c r="AU258" s="154" t="s">
        <v>82</v>
      </c>
      <c r="AY258" s="16" t="s">
        <v>147</v>
      </c>
      <c r="BE258" s="155">
        <f>IF(N258="základní",J258,0)</f>
        <v>0</v>
      </c>
      <c r="BF258" s="155">
        <f>IF(N258="snížená",J258,0)</f>
        <v>0</v>
      </c>
      <c r="BG258" s="155">
        <f>IF(N258="zákl. přenesená",J258,0)</f>
        <v>0</v>
      </c>
      <c r="BH258" s="155">
        <f>IF(N258="sníž. přenesená",J258,0)</f>
        <v>0</v>
      </c>
      <c r="BI258" s="155">
        <f>IF(N258="nulová",J258,0)</f>
        <v>0</v>
      </c>
      <c r="BJ258" s="16" t="s">
        <v>9</v>
      </c>
      <c r="BK258" s="155">
        <f>ROUND(I258*H258,0)</f>
        <v>0</v>
      </c>
      <c r="BL258" s="16" t="s">
        <v>154</v>
      </c>
      <c r="BM258" s="154" t="s">
        <v>466</v>
      </c>
    </row>
    <row r="259" spans="2:51" s="12" customFormat="1" ht="20.4">
      <c r="B259" s="156"/>
      <c r="D259" s="157" t="s">
        <v>156</v>
      </c>
      <c r="E259" s="158" t="s">
        <v>3</v>
      </c>
      <c r="F259" s="159" t="s">
        <v>467</v>
      </c>
      <c r="H259" s="160">
        <v>33.344</v>
      </c>
      <c r="I259" s="161"/>
      <c r="L259" s="156"/>
      <c r="M259" s="162"/>
      <c r="N259" s="163"/>
      <c r="O259" s="163"/>
      <c r="P259" s="163"/>
      <c r="Q259" s="163"/>
      <c r="R259" s="163"/>
      <c r="S259" s="163"/>
      <c r="T259" s="164"/>
      <c r="AT259" s="158" t="s">
        <v>156</v>
      </c>
      <c r="AU259" s="158" t="s">
        <v>82</v>
      </c>
      <c r="AV259" s="12" t="s">
        <v>82</v>
      </c>
      <c r="AW259" s="12" t="s">
        <v>34</v>
      </c>
      <c r="AX259" s="12" t="s">
        <v>73</v>
      </c>
      <c r="AY259" s="158" t="s">
        <v>147</v>
      </c>
    </row>
    <row r="260" spans="2:51" s="12" customFormat="1" ht="20.4">
      <c r="B260" s="156"/>
      <c r="D260" s="157" t="s">
        <v>156</v>
      </c>
      <c r="E260" s="158" t="s">
        <v>3</v>
      </c>
      <c r="F260" s="159" t="s">
        <v>468</v>
      </c>
      <c r="H260" s="160">
        <v>3.786</v>
      </c>
      <c r="I260" s="161"/>
      <c r="L260" s="156"/>
      <c r="M260" s="162"/>
      <c r="N260" s="163"/>
      <c r="O260" s="163"/>
      <c r="P260" s="163"/>
      <c r="Q260" s="163"/>
      <c r="R260" s="163"/>
      <c r="S260" s="163"/>
      <c r="T260" s="164"/>
      <c r="AT260" s="158" t="s">
        <v>156</v>
      </c>
      <c r="AU260" s="158" t="s">
        <v>82</v>
      </c>
      <c r="AV260" s="12" t="s">
        <v>82</v>
      </c>
      <c r="AW260" s="12" t="s">
        <v>34</v>
      </c>
      <c r="AX260" s="12" t="s">
        <v>73</v>
      </c>
      <c r="AY260" s="158" t="s">
        <v>147</v>
      </c>
    </row>
    <row r="261" spans="2:51" s="12" customFormat="1" ht="12">
      <c r="B261" s="156"/>
      <c r="D261" s="157" t="s">
        <v>156</v>
      </c>
      <c r="E261" s="158" t="s">
        <v>3</v>
      </c>
      <c r="F261" s="159" t="s">
        <v>469</v>
      </c>
      <c r="H261" s="160">
        <v>7.114</v>
      </c>
      <c r="I261" s="161"/>
      <c r="L261" s="156"/>
      <c r="M261" s="162"/>
      <c r="N261" s="163"/>
      <c r="O261" s="163"/>
      <c r="P261" s="163"/>
      <c r="Q261" s="163"/>
      <c r="R261" s="163"/>
      <c r="S261" s="163"/>
      <c r="T261" s="164"/>
      <c r="AT261" s="158" t="s">
        <v>156</v>
      </c>
      <c r="AU261" s="158" t="s">
        <v>82</v>
      </c>
      <c r="AV261" s="12" t="s">
        <v>82</v>
      </c>
      <c r="AW261" s="12" t="s">
        <v>34</v>
      </c>
      <c r="AX261" s="12" t="s">
        <v>73</v>
      </c>
      <c r="AY261" s="158" t="s">
        <v>147</v>
      </c>
    </row>
    <row r="262" spans="2:51" s="12" customFormat="1" ht="40.8">
      <c r="B262" s="156"/>
      <c r="D262" s="157" t="s">
        <v>156</v>
      </c>
      <c r="E262" s="158" t="s">
        <v>3</v>
      </c>
      <c r="F262" s="159" t="s">
        <v>470</v>
      </c>
      <c r="H262" s="160">
        <v>73.827</v>
      </c>
      <c r="I262" s="161"/>
      <c r="L262" s="156"/>
      <c r="M262" s="162"/>
      <c r="N262" s="163"/>
      <c r="O262" s="163"/>
      <c r="P262" s="163"/>
      <c r="Q262" s="163"/>
      <c r="R262" s="163"/>
      <c r="S262" s="163"/>
      <c r="T262" s="164"/>
      <c r="AT262" s="158" t="s">
        <v>156</v>
      </c>
      <c r="AU262" s="158" t="s">
        <v>82</v>
      </c>
      <c r="AV262" s="12" t="s">
        <v>82</v>
      </c>
      <c r="AW262" s="12" t="s">
        <v>34</v>
      </c>
      <c r="AX262" s="12" t="s">
        <v>73</v>
      </c>
      <c r="AY262" s="158" t="s">
        <v>147</v>
      </c>
    </row>
    <row r="263" spans="2:51" s="12" customFormat="1" ht="20.4">
      <c r="B263" s="156"/>
      <c r="D263" s="157" t="s">
        <v>156</v>
      </c>
      <c r="E263" s="158" t="s">
        <v>3</v>
      </c>
      <c r="F263" s="159" t="s">
        <v>471</v>
      </c>
      <c r="H263" s="160">
        <v>6.884</v>
      </c>
      <c r="I263" s="161"/>
      <c r="L263" s="156"/>
      <c r="M263" s="162"/>
      <c r="N263" s="163"/>
      <c r="O263" s="163"/>
      <c r="P263" s="163"/>
      <c r="Q263" s="163"/>
      <c r="R263" s="163"/>
      <c r="S263" s="163"/>
      <c r="T263" s="164"/>
      <c r="AT263" s="158" t="s">
        <v>156</v>
      </c>
      <c r="AU263" s="158" t="s">
        <v>82</v>
      </c>
      <c r="AV263" s="12" t="s">
        <v>82</v>
      </c>
      <c r="AW263" s="12" t="s">
        <v>34</v>
      </c>
      <c r="AX263" s="12" t="s">
        <v>73</v>
      </c>
      <c r="AY263" s="158" t="s">
        <v>147</v>
      </c>
    </row>
    <row r="264" spans="2:51" s="12" customFormat="1" ht="12">
      <c r="B264" s="156"/>
      <c r="D264" s="157" t="s">
        <v>156</v>
      </c>
      <c r="E264" s="158" t="s">
        <v>3</v>
      </c>
      <c r="F264" s="159" t="s">
        <v>472</v>
      </c>
      <c r="H264" s="160">
        <v>3.704</v>
      </c>
      <c r="I264" s="161"/>
      <c r="L264" s="156"/>
      <c r="M264" s="162"/>
      <c r="N264" s="163"/>
      <c r="O264" s="163"/>
      <c r="P264" s="163"/>
      <c r="Q264" s="163"/>
      <c r="R264" s="163"/>
      <c r="S264" s="163"/>
      <c r="T264" s="164"/>
      <c r="AT264" s="158" t="s">
        <v>156</v>
      </c>
      <c r="AU264" s="158" t="s">
        <v>82</v>
      </c>
      <c r="AV264" s="12" t="s">
        <v>82</v>
      </c>
      <c r="AW264" s="12" t="s">
        <v>34</v>
      </c>
      <c r="AX264" s="12" t="s">
        <v>73</v>
      </c>
      <c r="AY264" s="158" t="s">
        <v>147</v>
      </c>
    </row>
    <row r="265" spans="2:51" s="12" customFormat="1" ht="20.4">
      <c r="B265" s="156"/>
      <c r="D265" s="157" t="s">
        <v>156</v>
      </c>
      <c r="E265" s="158" t="s">
        <v>3</v>
      </c>
      <c r="F265" s="159" t="s">
        <v>473</v>
      </c>
      <c r="H265" s="160">
        <v>31.404</v>
      </c>
      <c r="I265" s="161"/>
      <c r="L265" s="156"/>
      <c r="M265" s="162"/>
      <c r="N265" s="163"/>
      <c r="O265" s="163"/>
      <c r="P265" s="163"/>
      <c r="Q265" s="163"/>
      <c r="R265" s="163"/>
      <c r="S265" s="163"/>
      <c r="T265" s="164"/>
      <c r="AT265" s="158" t="s">
        <v>156</v>
      </c>
      <c r="AU265" s="158" t="s">
        <v>82</v>
      </c>
      <c r="AV265" s="12" t="s">
        <v>82</v>
      </c>
      <c r="AW265" s="12" t="s">
        <v>34</v>
      </c>
      <c r="AX265" s="12" t="s">
        <v>73</v>
      </c>
      <c r="AY265" s="158" t="s">
        <v>147</v>
      </c>
    </row>
    <row r="266" spans="2:51" s="12" customFormat="1" ht="12">
      <c r="B266" s="156"/>
      <c r="D266" s="157" t="s">
        <v>156</v>
      </c>
      <c r="E266" s="158" t="s">
        <v>3</v>
      </c>
      <c r="F266" s="159" t="s">
        <v>474</v>
      </c>
      <c r="H266" s="160">
        <v>12.96</v>
      </c>
      <c r="I266" s="161"/>
      <c r="L266" s="156"/>
      <c r="M266" s="162"/>
      <c r="N266" s="163"/>
      <c r="O266" s="163"/>
      <c r="P266" s="163"/>
      <c r="Q266" s="163"/>
      <c r="R266" s="163"/>
      <c r="S266" s="163"/>
      <c r="T266" s="164"/>
      <c r="AT266" s="158" t="s">
        <v>156</v>
      </c>
      <c r="AU266" s="158" t="s">
        <v>82</v>
      </c>
      <c r="AV266" s="12" t="s">
        <v>82</v>
      </c>
      <c r="AW266" s="12" t="s">
        <v>34</v>
      </c>
      <c r="AX266" s="12" t="s">
        <v>73</v>
      </c>
      <c r="AY266" s="158" t="s">
        <v>147</v>
      </c>
    </row>
    <row r="267" spans="2:51" s="12" customFormat="1" ht="12">
      <c r="B267" s="156"/>
      <c r="D267" s="157" t="s">
        <v>156</v>
      </c>
      <c r="E267" s="158" t="s">
        <v>3</v>
      </c>
      <c r="F267" s="159" t="s">
        <v>475</v>
      </c>
      <c r="H267" s="160">
        <v>36.88</v>
      </c>
      <c r="I267" s="161"/>
      <c r="L267" s="156"/>
      <c r="M267" s="162"/>
      <c r="N267" s="163"/>
      <c r="O267" s="163"/>
      <c r="P267" s="163"/>
      <c r="Q267" s="163"/>
      <c r="R267" s="163"/>
      <c r="S267" s="163"/>
      <c r="T267" s="164"/>
      <c r="AT267" s="158" t="s">
        <v>156</v>
      </c>
      <c r="AU267" s="158" t="s">
        <v>82</v>
      </c>
      <c r="AV267" s="12" t="s">
        <v>82</v>
      </c>
      <c r="AW267" s="12" t="s">
        <v>34</v>
      </c>
      <c r="AX267" s="12" t="s">
        <v>73</v>
      </c>
      <c r="AY267" s="158" t="s">
        <v>147</v>
      </c>
    </row>
    <row r="268" spans="2:51" s="12" customFormat="1" ht="12">
      <c r="B268" s="156"/>
      <c r="D268" s="157" t="s">
        <v>156</v>
      </c>
      <c r="E268" s="158" t="s">
        <v>3</v>
      </c>
      <c r="F268" s="159" t="s">
        <v>476</v>
      </c>
      <c r="H268" s="160">
        <v>25.754</v>
      </c>
      <c r="I268" s="161"/>
      <c r="L268" s="156"/>
      <c r="M268" s="162"/>
      <c r="N268" s="163"/>
      <c r="O268" s="163"/>
      <c r="P268" s="163"/>
      <c r="Q268" s="163"/>
      <c r="R268" s="163"/>
      <c r="S268" s="163"/>
      <c r="T268" s="164"/>
      <c r="AT268" s="158" t="s">
        <v>156</v>
      </c>
      <c r="AU268" s="158" t="s">
        <v>82</v>
      </c>
      <c r="AV268" s="12" t="s">
        <v>82</v>
      </c>
      <c r="AW268" s="12" t="s">
        <v>34</v>
      </c>
      <c r="AX268" s="12" t="s">
        <v>73</v>
      </c>
      <c r="AY268" s="158" t="s">
        <v>147</v>
      </c>
    </row>
    <row r="269" spans="2:51" s="12" customFormat="1" ht="20.4">
      <c r="B269" s="156"/>
      <c r="D269" s="157" t="s">
        <v>156</v>
      </c>
      <c r="E269" s="158" t="s">
        <v>3</v>
      </c>
      <c r="F269" s="159" t="s">
        <v>477</v>
      </c>
      <c r="H269" s="160">
        <v>38.883</v>
      </c>
      <c r="I269" s="161"/>
      <c r="L269" s="156"/>
      <c r="M269" s="162"/>
      <c r="N269" s="163"/>
      <c r="O269" s="163"/>
      <c r="P269" s="163"/>
      <c r="Q269" s="163"/>
      <c r="R269" s="163"/>
      <c r="S269" s="163"/>
      <c r="T269" s="164"/>
      <c r="AT269" s="158" t="s">
        <v>156</v>
      </c>
      <c r="AU269" s="158" t="s">
        <v>82</v>
      </c>
      <c r="AV269" s="12" t="s">
        <v>82</v>
      </c>
      <c r="AW269" s="12" t="s">
        <v>34</v>
      </c>
      <c r="AX269" s="12" t="s">
        <v>73</v>
      </c>
      <c r="AY269" s="158" t="s">
        <v>147</v>
      </c>
    </row>
    <row r="270" spans="2:65" s="1" customFormat="1" ht="48" customHeight="1">
      <c r="B270" s="142"/>
      <c r="C270" s="143" t="s">
        <v>478</v>
      </c>
      <c r="D270" s="143" t="s">
        <v>149</v>
      </c>
      <c r="E270" s="144" t="s">
        <v>479</v>
      </c>
      <c r="F270" s="145" t="s">
        <v>480</v>
      </c>
      <c r="G270" s="146" t="s">
        <v>225</v>
      </c>
      <c r="H270" s="147">
        <v>47.168</v>
      </c>
      <c r="I270" s="148"/>
      <c r="J270" s="149">
        <f>ROUND(I270*H270,0)</f>
        <v>0</v>
      </c>
      <c r="K270" s="145" t="s">
        <v>153</v>
      </c>
      <c r="L270" s="31"/>
      <c r="M270" s="150" t="s">
        <v>3</v>
      </c>
      <c r="N270" s="151" t="s">
        <v>44</v>
      </c>
      <c r="O270" s="51"/>
      <c r="P270" s="152">
        <f>O270*H270</f>
        <v>0</v>
      </c>
      <c r="Q270" s="152">
        <v>0.0136</v>
      </c>
      <c r="R270" s="152">
        <f>Q270*H270</f>
        <v>0.6414848</v>
      </c>
      <c r="S270" s="152">
        <v>0</v>
      </c>
      <c r="T270" s="153">
        <f>S270*H270</f>
        <v>0</v>
      </c>
      <c r="AR270" s="154" t="s">
        <v>154</v>
      </c>
      <c r="AT270" s="154" t="s">
        <v>149</v>
      </c>
      <c r="AU270" s="154" t="s">
        <v>82</v>
      </c>
      <c r="AY270" s="16" t="s">
        <v>147</v>
      </c>
      <c r="BE270" s="155">
        <f>IF(N270="základní",J270,0)</f>
        <v>0</v>
      </c>
      <c r="BF270" s="155">
        <f>IF(N270="snížená",J270,0)</f>
        <v>0</v>
      </c>
      <c r="BG270" s="155">
        <f>IF(N270="zákl. přenesená",J270,0)</f>
        <v>0</v>
      </c>
      <c r="BH270" s="155">
        <f>IF(N270="sníž. přenesená",J270,0)</f>
        <v>0</v>
      </c>
      <c r="BI270" s="155">
        <f>IF(N270="nulová",J270,0)</f>
        <v>0</v>
      </c>
      <c r="BJ270" s="16" t="s">
        <v>9</v>
      </c>
      <c r="BK270" s="155">
        <f>ROUND(I270*H270,0)</f>
        <v>0</v>
      </c>
      <c r="BL270" s="16" t="s">
        <v>154</v>
      </c>
      <c r="BM270" s="154" t="s">
        <v>481</v>
      </c>
    </row>
    <row r="271" spans="2:51" s="12" customFormat="1" ht="20.4">
      <c r="B271" s="156"/>
      <c r="D271" s="157" t="s">
        <v>156</v>
      </c>
      <c r="E271" s="158" t="s">
        <v>3</v>
      </c>
      <c r="F271" s="159" t="s">
        <v>482</v>
      </c>
      <c r="H271" s="160">
        <v>47.168</v>
      </c>
      <c r="I271" s="161"/>
      <c r="L271" s="156"/>
      <c r="M271" s="162"/>
      <c r="N271" s="163"/>
      <c r="O271" s="163"/>
      <c r="P271" s="163"/>
      <c r="Q271" s="163"/>
      <c r="R271" s="163"/>
      <c r="S271" s="163"/>
      <c r="T271" s="164"/>
      <c r="AT271" s="158" t="s">
        <v>156</v>
      </c>
      <c r="AU271" s="158" t="s">
        <v>82</v>
      </c>
      <c r="AV271" s="12" t="s">
        <v>82</v>
      </c>
      <c r="AW271" s="12" t="s">
        <v>34</v>
      </c>
      <c r="AX271" s="12" t="s">
        <v>73</v>
      </c>
      <c r="AY271" s="158" t="s">
        <v>147</v>
      </c>
    </row>
    <row r="272" spans="2:65" s="1" customFormat="1" ht="24" customHeight="1">
      <c r="B272" s="142"/>
      <c r="C272" s="143" t="s">
        <v>483</v>
      </c>
      <c r="D272" s="143" t="s">
        <v>149</v>
      </c>
      <c r="E272" s="144" t="s">
        <v>484</v>
      </c>
      <c r="F272" s="145" t="s">
        <v>485</v>
      </c>
      <c r="G272" s="146" t="s">
        <v>314</v>
      </c>
      <c r="H272" s="147">
        <v>13.86</v>
      </c>
      <c r="I272" s="148"/>
      <c r="J272" s="149">
        <f>ROUND(I272*H272,0)</f>
        <v>0</v>
      </c>
      <c r="K272" s="145" t="s">
        <v>153</v>
      </c>
      <c r="L272" s="31"/>
      <c r="M272" s="150" t="s">
        <v>3</v>
      </c>
      <c r="N272" s="151" t="s">
        <v>44</v>
      </c>
      <c r="O272" s="51"/>
      <c r="P272" s="152">
        <f>O272*H272</f>
        <v>0</v>
      </c>
      <c r="Q272" s="152">
        <v>0.0015</v>
      </c>
      <c r="R272" s="152">
        <f>Q272*H272</f>
        <v>0.02079</v>
      </c>
      <c r="S272" s="152">
        <v>0</v>
      </c>
      <c r="T272" s="153">
        <f>S272*H272</f>
        <v>0</v>
      </c>
      <c r="AR272" s="154" t="s">
        <v>154</v>
      </c>
      <c r="AT272" s="154" t="s">
        <v>149</v>
      </c>
      <c r="AU272" s="154" t="s">
        <v>82</v>
      </c>
      <c r="AY272" s="16" t="s">
        <v>147</v>
      </c>
      <c r="BE272" s="155">
        <f>IF(N272="základní",J272,0)</f>
        <v>0</v>
      </c>
      <c r="BF272" s="155">
        <f>IF(N272="snížená",J272,0)</f>
        <v>0</v>
      </c>
      <c r="BG272" s="155">
        <f>IF(N272="zákl. přenesená",J272,0)</f>
        <v>0</v>
      </c>
      <c r="BH272" s="155">
        <f>IF(N272="sníž. přenesená",J272,0)</f>
        <v>0</v>
      </c>
      <c r="BI272" s="155">
        <f>IF(N272="nulová",J272,0)</f>
        <v>0</v>
      </c>
      <c r="BJ272" s="16" t="s">
        <v>9</v>
      </c>
      <c r="BK272" s="155">
        <f>ROUND(I272*H272,0)</f>
        <v>0</v>
      </c>
      <c r="BL272" s="16" t="s">
        <v>154</v>
      </c>
      <c r="BM272" s="154" t="s">
        <v>486</v>
      </c>
    </row>
    <row r="273" spans="2:51" s="12" customFormat="1" ht="12">
      <c r="B273" s="156"/>
      <c r="D273" s="157" t="s">
        <v>156</v>
      </c>
      <c r="E273" s="158" t="s">
        <v>3</v>
      </c>
      <c r="F273" s="159" t="s">
        <v>487</v>
      </c>
      <c r="H273" s="160">
        <v>4.3</v>
      </c>
      <c r="I273" s="161"/>
      <c r="L273" s="156"/>
      <c r="M273" s="162"/>
      <c r="N273" s="163"/>
      <c r="O273" s="163"/>
      <c r="P273" s="163"/>
      <c r="Q273" s="163"/>
      <c r="R273" s="163"/>
      <c r="S273" s="163"/>
      <c r="T273" s="164"/>
      <c r="AT273" s="158" t="s">
        <v>156</v>
      </c>
      <c r="AU273" s="158" t="s">
        <v>82</v>
      </c>
      <c r="AV273" s="12" t="s">
        <v>82</v>
      </c>
      <c r="AW273" s="12" t="s">
        <v>34</v>
      </c>
      <c r="AX273" s="12" t="s">
        <v>73</v>
      </c>
      <c r="AY273" s="158" t="s">
        <v>147</v>
      </c>
    </row>
    <row r="274" spans="2:51" s="12" customFormat="1" ht="12">
      <c r="B274" s="156"/>
      <c r="D274" s="157" t="s">
        <v>156</v>
      </c>
      <c r="E274" s="158" t="s">
        <v>3</v>
      </c>
      <c r="F274" s="159" t="s">
        <v>488</v>
      </c>
      <c r="H274" s="160">
        <v>5.59</v>
      </c>
      <c r="I274" s="161"/>
      <c r="L274" s="156"/>
      <c r="M274" s="162"/>
      <c r="N274" s="163"/>
      <c r="O274" s="163"/>
      <c r="P274" s="163"/>
      <c r="Q274" s="163"/>
      <c r="R274" s="163"/>
      <c r="S274" s="163"/>
      <c r="T274" s="164"/>
      <c r="AT274" s="158" t="s">
        <v>156</v>
      </c>
      <c r="AU274" s="158" t="s">
        <v>82</v>
      </c>
      <c r="AV274" s="12" t="s">
        <v>82</v>
      </c>
      <c r="AW274" s="12" t="s">
        <v>34</v>
      </c>
      <c r="AX274" s="12" t="s">
        <v>73</v>
      </c>
      <c r="AY274" s="158" t="s">
        <v>147</v>
      </c>
    </row>
    <row r="275" spans="2:51" s="12" customFormat="1" ht="12">
      <c r="B275" s="156"/>
      <c r="D275" s="157" t="s">
        <v>156</v>
      </c>
      <c r="E275" s="158" t="s">
        <v>3</v>
      </c>
      <c r="F275" s="159" t="s">
        <v>489</v>
      </c>
      <c r="H275" s="160">
        <v>3.97</v>
      </c>
      <c r="I275" s="161"/>
      <c r="L275" s="156"/>
      <c r="M275" s="162"/>
      <c r="N275" s="163"/>
      <c r="O275" s="163"/>
      <c r="P275" s="163"/>
      <c r="Q275" s="163"/>
      <c r="R275" s="163"/>
      <c r="S275" s="163"/>
      <c r="T275" s="164"/>
      <c r="AT275" s="158" t="s">
        <v>156</v>
      </c>
      <c r="AU275" s="158" t="s">
        <v>82</v>
      </c>
      <c r="AV275" s="12" t="s">
        <v>82</v>
      </c>
      <c r="AW275" s="12" t="s">
        <v>34</v>
      </c>
      <c r="AX275" s="12" t="s">
        <v>73</v>
      </c>
      <c r="AY275" s="158" t="s">
        <v>147</v>
      </c>
    </row>
    <row r="276" spans="2:65" s="1" customFormat="1" ht="36" customHeight="1">
      <c r="B276" s="142"/>
      <c r="C276" s="143" t="s">
        <v>490</v>
      </c>
      <c r="D276" s="143" t="s">
        <v>149</v>
      </c>
      <c r="E276" s="144" t="s">
        <v>491</v>
      </c>
      <c r="F276" s="145" t="s">
        <v>492</v>
      </c>
      <c r="G276" s="146" t="s">
        <v>253</v>
      </c>
      <c r="H276" s="147">
        <v>1</v>
      </c>
      <c r="I276" s="148"/>
      <c r="J276" s="149">
        <f>ROUND(I276*H276,0)</f>
        <v>0</v>
      </c>
      <c r="K276" s="145" t="s">
        <v>153</v>
      </c>
      <c r="L276" s="31"/>
      <c r="M276" s="150" t="s">
        <v>3</v>
      </c>
      <c r="N276" s="151" t="s">
        <v>44</v>
      </c>
      <c r="O276" s="51"/>
      <c r="P276" s="152">
        <f>O276*H276</f>
        <v>0</v>
      </c>
      <c r="Q276" s="152">
        <v>0.01292</v>
      </c>
      <c r="R276" s="152">
        <f>Q276*H276</f>
        <v>0.01292</v>
      </c>
      <c r="S276" s="152">
        <v>0</v>
      </c>
      <c r="T276" s="153">
        <f>S276*H276</f>
        <v>0</v>
      </c>
      <c r="AR276" s="154" t="s">
        <v>154</v>
      </c>
      <c r="AT276" s="154" t="s">
        <v>149</v>
      </c>
      <c r="AU276" s="154" t="s">
        <v>82</v>
      </c>
      <c r="AY276" s="16" t="s">
        <v>147</v>
      </c>
      <c r="BE276" s="155">
        <f>IF(N276="základní",J276,0)</f>
        <v>0</v>
      </c>
      <c r="BF276" s="155">
        <f>IF(N276="snížená",J276,0)</f>
        <v>0</v>
      </c>
      <c r="BG276" s="155">
        <f>IF(N276="zákl. přenesená",J276,0)</f>
        <v>0</v>
      </c>
      <c r="BH276" s="155">
        <f>IF(N276="sníž. přenesená",J276,0)</f>
        <v>0</v>
      </c>
      <c r="BI276" s="155">
        <f>IF(N276="nulová",J276,0)</f>
        <v>0</v>
      </c>
      <c r="BJ276" s="16" t="s">
        <v>9</v>
      </c>
      <c r="BK276" s="155">
        <f>ROUND(I276*H276,0)</f>
        <v>0</v>
      </c>
      <c r="BL276" s="16" t="s">
        <v>154</v>
      </c>
      <c r="BM276" s="154" t="s">
        <v>493</v>
      </c>
    </row>
    <row r="277" spans="2:51" s="12" customFormat="1" ht="12">
      <c r="B277" s="156"/>
      <c r="D277" s="157" t="s">
        <v>156</v>
      </c>
      <c r="E277" s="158" t="s">
        <v>3</v>
      </c>
      <c r="F277" s="159" t="s">
        <v>452</v>
      </c>
      <c r="H277" s="160">
        <v>1</v>
      </c>
      <c r="I277" s="161"/>
      <c r="L277" s="156"/>
      <c r="M277" s="162"/>
      <c r="N277" s="163"/>
      <c r="O277" s="163"/>
      <c r="P277" s="163"/>
      <c r="Q277" s="163"/>
      <c r="R277" s="163"/>
      <c r="S277" s="163"/>
      <c r="T277" s="164"/>
      <c r="AT277" s="158" t="s">
        <v>156</v>
      </c>
      <c r="AU277" s="158" t="s">
        <v>82</v>
      </c>
      <c r="AV277" s="12" t="s">
        <v>82</v>
      </c>
      <c r="AW277" s="12" t="s">
        <v>34</v>
      </c>
      <c r="AX277" s="12" t="s">
        <v>73</v>
      </c>
      <c r="AY277" s="158" t="s">
        <v>147</v>
      </c>
    </row>
    <row r="278" spans="2:65" s="1" customFormat="1" ht="36" customHeight="1">
      <c r="B278" s="142"/>
      <c r="C278" s="143" t="s">
        <v>494</v>
      </c>
      <c r="D278" s="143" t="s">
        <v>149</v>
      </c>
      <c r="E278" s="144" t="s">
        <v>495</v>
      </c>
      <c r="F278" s="145" t="s">
        <v>496</v>
      </c>
      <c r="G278" s="146" t="s">
        <v>253</v>
      </c>
      <c r="H278" s="147">
        <v>1</v>
      </c>
      <c r="I278" s="148"/>
      <c r="J278" s="149">
        <f>ROUND(I278*H278,0)</f>
        <v>0</v>
      </c>
      <c r="K278" s="145" t="s">
        <v>153</v>
      </c>
      <c r="L278" s="31"/>
      <c r="M278" s="150" t="s">
        <v>3</v>
      </c>
      <c r="N278" s="151" t="s">
        <v>44</v>
      </c>
      <c r="O278" s="51"/>
      <c r="P278" s="152">
        <f>O278*H278</f>
        <v>0</v>
      </c>
      <c r="Q278" s="152">
        <v>0.00421</v>
      </c>
      <c r="R278" s="152">
        <f>Q278*H278</f>
        <v>0.00421</v>
      </c>
      <c r="S278" s="152">
        <v>0</v>
      </c>
      <c r="T278" s="153">
        <f>S278*H278</f>
        <v>0</v>
      </c>
      <c r="AR278" s="154" t="s">
        <v>154</v>
      </c>
      <c r="AT278" s="154" t="s">
        <v>149</v>
      </c>
      <c r="AU278" s="154" t="s">
        <v>82</v>
      </c>
      <c r="AY278" s="16" t="s">
        <v>147</v>
      </c>
      <c r="BE278" s="155">
        <f>IF(N278="základní",J278,0)</f>
        <v>0</v>
      </c>
      <c r="BF278" s="155">
        <f>IF(N278="snížená",J278,0)</f>
        <v>0</v>
      </c>
      <c r="BG278" s="155">
        <f>IF(N278="zákl. přenesená",J278,0)</f>
        <v>0</v>
      </c>
      <c r="BH278" s="155">
        <f>IF(N278="sníž. přenesená",J278,0)</f>
        <v>0</v>
      </c>
      <c r="BI278" s="155">
        <f>IF(N278="nulová",J278,0)</f>
        <v>0</v>
      </c>
      <c r="BJ278" s="16" t="s">
        <v>9</v>
      </c>
      <c r="BK278" s="155">
        <f>ROUND(I278*H278,0)</f>
        <v>0</v>
      </c>
      <c r="BL278" s="16" t="s">
        <v>154</v>
      </c>
      <c r="BM278" s="154" t="s">
        <v>497</v>
      </c>
    </row>
    <row r="279" spans="2:51" s="12" customFormat="1" ht="12">
      <c r="B279" s="156"/>
      <c r="D279" s="157" t="s">
        <v>156</v>
      </c>
      <c r="E279" s="158" t="s">
        <v>3</v>
      </c>
      <c r="F279" s="159" t="s">
        <v>452</v>
      </c>
      <c r="H279" s="160">
        <v>1</v>
      </c>
      <c r="I279" s="161"/>
      <c r="L279" s="156"/>
      <c r="M279" s="162"/>
      <c r="N279" s="163"/>
      <c r="O279" s="163"/>
      <c r="P279" s="163"/>
      <c r="Q279" s="163"/>
      <c r="R279" s="163"/>
      <c r="S279" s="163"/>
      <c r="T279" s="164"/>
      <c r="AT279" s="158" t="s">
        <v>156</v>
      </c>
      <c r="AU279" s="158" t="s">
        <v>82</v>
      </c>
      <c r="AV279" s="12" t="s">
        <v>82</v>
      </c>
      <c r="AW279" s="12" t="s">
        <v>34</v>
      </c>
      <c r="AX279" s="12" t="s">
        <v>73</v>
      </c>
      <c r="AY279" s="158" t="s">
        <v>147</v>
      </c>
    </row>
    <row r="280" spans="2:63" s="11" customFormat="1" ht="22.95" customHeight="1">
      <c r="B280" s="129"/>
      <c r="D280" s="130" t="s">
        <v>72</v>
      </c>
      <c r="E280" s="140" t="s">
        <v>498</v>
      </c>
      <c r="F280" s="140" t="s">
        <v>499</v>
      </c>
      <c r="I280" s="132"/>
      <c r="J280" s="141">
        <f>BK280</f>
        <v>0</v>
      </c>
      <c r="L280" s="129"/>
      <c r="M280" s="134"/>
      <c r="N280" s="135"/>
      <c r="O280" s="135"/>
      <c r="P280" s="136">
        <f>SUM(P281:P332)</f>
        <v>0</v>
      </c>
      <c r="Q280" s="135"/>
      <c r="R280" s="136">
        <f>SUM(R281:R332)</f>
        <v>68.33832133</v>
      </c>
      <c r="S280" s="135"/>
      <c r="T280" s="137">
        <f>SUM(T281:T332)</f>
        <v>0</v>
      </c>
      <c r="AR280" s="130" t="s">
        <v>9</v>
      </c>
      <c r="AT280" s="138" t="s">
        <v>72</v>
      </c>
      <c r="AU280" s="138" t="s">
        <v>9</v>
      </c>
      <c r="AY280" s="130" t="s">
        <v>147</v>
      </c>
      <c r="BK280" s="139">
        <f>SUM(BK281:BK332)</f>
        <v>0</v>
      </c>
    </row>
    <row r="281" spans="2:65" s="1" customFormat="1" ht="24" customHeight="1">
      <c r="B281" s="142"/>
      <c r="C281" s="143" t="s">
        <v>500</v>
      </c>
      <c r="D281" s="143" t="s">
        <v>149</v>
      </c>
      <c r="E281" s="144" t="s">
        <v>501</v>
      </c>
      <c r="F281" s="145" t="s">
        <v>502</v>
      </c>
      <c r="G281" s="146" t="s">
        <v>152</v>
      </c>
      <c r="H281" s="147">
        <v>16.421</v>
      </c>
      <c r="I281" s="148"/>
      <c r="J281" s="149">
        <f>ROUND(I281*H281,0)</f>
        <v>0</v>
      </c>
      <c r="K281" s="145" t="s">
        <v>153</v>
      </c>
      <c r="L281" s="31"/>
      <c r="M281" s="150" t="s">
        <v>3</v>
      </c>
      <c r="N281" s="151" t="s">
        <v>44</v>
      </c>
      <c r="O281" s="51"/>
      <c r="P281" s="152">
        <f>O281*H281</f>
        <v>0</v>
      </c>
      <c r="Q281" s="152">
        <v>2.25634</v>
      </c>
      <c r="R281" s="152">
        <f>Q281*H281</f>
        <v>37.051359139999995</v>
      </c>
      <c r="S281" s="152">
        <v>0</v>
      </c>
      <c r="T281" s="153">
        <f>S281*H281</f>
        <v>0</v>
      </c>
      <c r="AR281" s="154" t="s">
        <v>154</v>
      </c>
      <c r="AT281" s="154" t="s">
        <v>149</v>
      </c>
      <c r="AU281" s="154" t="s">
        <v>82</v>
      </c>
      <c r="AY281" s="16" t="s">
        <v>147</v>
      </c>
      <c r="BE281" s="155">
        <f>IF(N281="základní",J281,0)</f>
        <v>0</v>
      </c>
      <c r="BF281" s="155">
        <f>IF(N281="snížená",J281,0)</f>
        <v>0</v>
      </c>
      <c r="BG281" s="155">
        <f>IF(N281="zákl. přenesená",J281,0)</f>
        <v>0</v>
      </c>
      <c r="BH281" s="155">
        <f>IF(N281="sníž. přenesená",J281,0)</f>
        <v>0</v>
      </c>
      <c r="BI281" s="155">
        <f>IF(N281="nulová",J281,0)</f>
        <v>0</v>
      </c>
      <c r="BJ281" s="16" t="s">
        <v>9</v>
      </c>
      <c r="BK281" s="155">
        <f>ROUND(I281*H281,0)</f>
        <v>0</v>
      </c>
      <c r="BL281" s="16" t="s">
        <v>154</v>
      </c>
      <c r="BM281" s="154" t="s">
        <v>503</v>
      </c>
    </row>
    <row r="282" spans="2:51" s="12" customFormat="1" ht="20.4">
      <c r="B282" s="156"/>
      <c r="D282" s="157" t="s">
        <v>156</v>
      </c>
      <c r="E282" s="158" t="s">
        <v>3</v>
      </c>
      <c r="F282" s="159" t="s">
        <v>504</v>
      </c>
      <c r="H282" s="160">
        <v>6.644</v>
      </c>
      <c r="I282" s="161"/>
      <c r="L282" s="156"/>
      <c r="M282" s="162"/>
      <c r="N282" s="163"/>
      <c r="O282" s="163"/>
      <c r="P282" s="163"/>
      <c r="Q282" s="163"/>
      <c r="R282" s="163"/>
      <c r="S282" s="163"/>
      <c r="T282" s="164"/>
      <c r="AT282" s="158" t="s">
        <v>156</v>
      </c>
      <c r="AU282" s="158" t="s">
        <v>82</v>
      </c>
      <c r="AV282" s="12" t="s">
        <v>82</v>
      </c>
      <c r="AW282" s="12" t="s">
        <v>34</v>
      </c>
      <c r="AX282" s="12" t="s">
        <v>73</v>
      </c>
      <c r="AY282" s="158" t="s">
        <v>147</v>
      </c>
    </row>
    <row r="283" spans="2:51" s="12" customFormat="1" ht="12">
      <c r="B283" s="156"/>
      <c r="D283" s="157" t="s">
        <v>156</v>
      </c>
      <c r="E283" s="158" t="s">
        <v>3</v>
      </c>
      <c r="F283" s="159" t="s">
        <v>505</v>
      </c>
      <c r="H283" s="160">
        <v>2.139</v>
      </c>
      <c r="I283" s="161"/>
      <c r="L283" s="156"/>
      <c r="M283" s="162"/>
      <c r="N283" s="163"/>
      <c r="O283" s="163"/>
      <c r="P283" s="163"/>
      <c r="Q283" s="163"/>
      <c r="R283" s="163"/>
      <c r="S283" s="163"/>
      <c r="T283" s="164"/>
      <c r="AT283" s="158" t="s">
        <v>156</v>
      </c>
      <c r="AU283" s="158" t="s">
        <v>82</v>
      </c>
      <c r="AV283" s="12" t="s">
        <v>82</v>
      </c>
      <c r="AW283" s="12" t="s">
        <v>34</v>
      </c>
      <c r="AX283" s="12" t="s">
        <v>73</v>
      </c>
      <c r="AY283" s="158" t="s">
        <v>147</v>
      </c>
    </row>
    <row r="284" spans="2:51" s="12" customFormat="1" ht="20.4">
      <c r="B284" s="156"/>
      <c r="D284" s="157" t="s">
        <v>156</v>
      </c>
      <c r="E284" s="158" t="s">
        <v>3</v>
      </c>
      <c r="F284" s="159" t="s">
        <v>506</v>
      </c>
      <c r="H284" s="160">
        <v>7.638</v>
      </c>
      <c r="I284" s="161"/>
      <c r="L284" s="156"/>
      <c r="M284" s="162"/>
      <c r="N284" s="163"/>
      <c r="O284" s="163"/>
      <c r="P284" s="163"/>
      <c r="Q284" s="163"/>
      <c r="R284" s="163"/>
      <c r="S284" s="163"/>
      <c r="T284" s="164"/>
      <c r="AT284" s="158" t="s">
        <v>156</v>
      </c>
      <c r="AU284" s="158" t="s">
        <v>82</v>
      </c>
      <c r="AV284" s="12" t="s">
        <v>82</v>
      </c>
      <c r="AW284" s="12" t="s">
        <v>34</v>
      </c>
      <c r="AX284" s="12" t="s">
        <v>73</v>
      </c>
      <c r="AY284" s="158" t="s">
        <v>147</v>
      </c>
    </row>
    <row r="285" spans="2:65" s="1" customFormat="1" ht="24" customHeight="1">
      <c r="B285" s="142"/>
      <c r="C285" s="143" t="s">
        <v>498</v>
      </c>
      <c r="D285" s="143" t="s">
        <v>149</v>
      </c>
      <c r="E285" s="144" t="s">
        <v>507</v>
      </c>
      <c r="F285" s="145" t="s">
        <v>508</v>
      </c>
      <c r="G285" s="146" t="s">
        <v>152</v>
      </c>
      <c r="H285" s="147">
        <v>7.685</v>
      </c>
      <c r="I285" s="148"/>
      <c r="J285" s="149">
        <f>ROUND(I285*H285,0)</f>
        <v>0</v>
      </c>
      <c r="K285" s="145" t="s">
        <v>153</v>
      </c>
      <c r="L285" s="31"/>
      <c r="M285" s="150" t="s">
        <v>3</v>
      </c>
      <c r="N285" s="151" t="s">
        <v>44</v>
      </c>
      <c r="O285" s="51"/>
      <c r="P285" s="152">
        <f>O285*H285</f>
        <v>0</v>
      </c>
      <c r="Q285" s="152">
        <v>2.25634</v>
      </c>
      <c r="R285" s="152">
        <f>Q285*H285</f>
        <v>17.339972899999996</v>
      </c>
      <c r="S285" s="152">
        <v>0</v>
      </c>
      <c r="T285" s="153">
        <f>S285*H285</f>
        <v>0</v>
      </c>
      <c r="AR285" s="154" t="s">
        <v>154</v>
      </c>
      <c r="AT285" s="154" t="s">
        <v>149</v>
      </c>
      <c r="AU285" s="154" t="s">
        <v>82</v>
      </c>
      <c r="AY285" s="16" t="s">
        <v>147</v>
      </c>
      <c r="BE285" s="155">
        <f>IF(N285="základní",J285,0)</f>
        <v>0</v>
      </c>
      <c r="BF285" s="155">
        <f>IF(N285="snížená",J285,0)</f>
        <v>0</v>
      </c>
      <c r="BG285" s="155">
        <f>IF(N285="zákl. přenesená",J285,0)</f>
        <v>0</v>
      </c>
      <c r="BH285" s="155">
        <f>IF(N285="sníž. přenesená",J285,0)</f>
        <v>0</v>
      </c>
      <c r="BI285" s="155">
        <f>IF(N285="nulová",J285,0)</f>
        <v>0</v>
      </c>
      <c r="BJ285" s="16" t="s">
        <v>9</v>
      </c>
      <c r="BK285" s="155">
        <f>ROUND(I285*H285,0)</f>
        <v>0</v>
      </c>
      <c r="BL285" s="16" t="s">
        <v>154</v>
      </c>
      <c r="BM285" s="154" t="s">
        <v>509</v>
      </c>
    </row>
    <row r="286" spans="2:51" s="12" customFormat="1" ht="12">
      <c r="B286" s="156"/>
      <c r="D286" s="157" t="s">
        <v>156</v>
      </c>
      <c r="E286" s="158" t="s">
        <v>3</v>
      </c>
      <c r="F286" s="159" t="s">
        <v>510</v>
      </c>
      <c r="H286" s="160">
        <v>7.685</v>
      </c>
      <c r="I286" s="161"/>
      <c r="L286" s="156"/>
      <c r="M286" s="162"/>
      <c r="N286" s="163"/>
      <c r="O286" s="163"/>
      <c r="P286" s="163"/>
      <c r="Q286" s="163"/>
      <c r="R286" s="163"/>
      <c r="S286" s="163"/>
      <c r="T286" s="164"/>
      <c r="AT286" s="158" t="s">
        <v>156</v>
      </c>
      <c r="AU286" s="158" t="s">
        <v>82</v>
      </c>
      <c r="AV286" s="12" t="s">
        <v>82</v>
      </c>
      <c r="AW286" s="12" t="s">
        <v>34</v>
      </c>
      <c r="AX286" s="12" t="s">
        <v>73</v>
      </c>
      <c r="AY286" s="158" t="s">
        <v>147</v>
      </c>
    </row>
    <row r="287" spans="2:65" s="1" customFormat="1" ht="24" customHeight="1">
      <c r="B287" s="142"/>
      <c r="C287" s="143" t="s">
        <v>511</v>
      </c>
      <c r="D287" s="143" t="s">
        <v>149</v>
      </c>
      <c r="E287" s="144" t="s">
        <v>512</v>
      </c>
      <c r="F287" s="145" t="s">
        <v>513</v>
      </c>
      <c r="G287" s="146" t="s">
        <v>152</v>
      </c>
      <c r="H287" s="147">
        <v>16.421</v>
      </c>
      <c r="I287" s="148"/>
      <c r="J287" s="149">
        <f>ROUND(I287*H287,0)</f>
        <v>0</v>
      </c>
      <c r="K287" s="145" t="s">
        <v>153</v>
      </c>
      <c r="L287" s="31"/>
      <c r="M287" s="150" t="s">
        <v>3</v>
      </c>
      <c r="N287" s="151" t="s">
        <v>44</v>
      </c>
      <c r="O287" s="51"/>
      <c r="P287" s="152">
        <f>O287*H287</f>
        <v>0</v>
      </c>
      <c r="Q287" s="152">
        <v>0</v>
      </c>
      <c r="R287" s="152">
        <f>Q287*H287</f>
        <v>0</v>
      </c>
      <c r="S287" s="152">
        <v>0</v>
      </c>
      <c r="T287" s="153">
        <f>S287*H287</f>
        <v>0</v>
      </c>
      <c r="AR287" s="154" t="s">
        <v>154</v>
      </c>
      <c r="AT287" s="154" t="s">
        <v>149</v>
      </c>
      <c r="AU287" s="154" t="s">
        <v>82</v>
      </c>
      <c r="AY287" s="16" t="s">
        <v>147</v>
      </c>
      <c r="BE287" s="155">
        <f>IF(N287="základní",J287,0)</f>
        <v>0</v>
      </c>
      <c r="BF287" s="155">
        <f>IF(N287="snížená",J287,0)</f>
        <v>0</v>
      </c>
      <c r="BG287" s="155">
        <f>IF(N287="zákl. přenesená",J287,0)</f>
        <v>0</v>
      </c>
      <c r="BH287" s="155">
        <f>IF(N287="sníž. přenesená",J287,0)</f>
        <v>0</v>
      </c>
      <c r="BI287" s="155">
        <f>IF(N287="nulová",J287,0)</f>
        <v>0</v>
      </c>
      <c r="BJ287" s="16" t="s">
        <v>9</v>
      </c>
      <c r="BK287" s="155">
        <f>ROUND(I287*H287,0)</f>
        <v>0</v>
      </c>
      <c r="BL287" s="16" t="s">
        <v>154</v>
      </c>
      <c r="BM287" s="154" t="s">
        <v>514</v>
      </c>
    </row>
    <row r="288" spans="2:51" s="12" customFormat="1" ht="20.4">
      <c r="B288" s="156"/>
      <c r="D288" s="157" t="s">
        <v>156</v>
      </c>
      <c r="E288" s="158" t="s">
        <v>3</v>
      </c>
      <c r="F288" s="159" t="s">
        <v>504</v>
      </c>
      <c r="H288" s="160">
        <v>6.644</v>
      </c>
      <c r="I288" s="161"/>
      <c r="L288" s="156"/>
      <c r="M288" s="162"/>
      <c r="N288" s="163"/>
      <c r="O288" s="163"/>
      <c r="P288" s="163"/>
      <c r="Q288" s="163"/>
      <c r="R288" s="163"/>
      <c r="S288" s="163"/>
      <c r="T288" s="164"/>
      <c r="AT288" s="158" t="s">
        <v>156</v>
      </c>
      <c r="AU288" s="158" t="s">
        <v>82</v>
      </c>
      <c r="AV288" s="12" t="s">
        <v>82</v>
      </c>
      <c r="AW288" s="12" t="s">
        <v>34</v>
      </c>
      <c r="AX288" s="12" t="s">
        <v>73</v>
      </c>
      <c r="AY288" s="158" t="s">
        <v>147</v>
      </c>
    </row>
    <row r="289" spans="2:51" s="12" customFormat="1" ht="12">
      <c r="B289" s="156"/>
      <c r="D289" s="157" t="s">
        <v>156</v>
      </c>
      <c r="E289" s="158" t="s">
        <v>3</v>
      </c>
      <c r="F289" s="159" t="s">
        <v>505</v>
      </c>
      <c r="H289" s="160">
        <v>2.139</v>
      </c>
      <c r="I289" s="161"/>
      <c r="L289" s="156"/>
      <c r="M289" s="162"/>
      <c r="N289" s="163"/>
      <c r="O289" s="163"/>
      <c r="P289" s="163"/>
      <c r="Q289" s="163"/>
      <c r="R289" s="163"/>
      <c r="S289" s="163"/>
      <c r="T289" s="164"/>
      <c r="AT289" s="158" t="s">
        <v>156</v>
      </c>
      <c r="AU289" s="158" t="s">
        <v>82</v>
      </c>
      <c r="AV289" s="12" t="s">
        <v>82</v>
      </c>
      <c r="AW289" s="12" t="s">
        <v>34</v>
      </c>
      <c r="AX289" s="12" t="s">
        <v>73</v>
      </c>
      <c r="AY289" s="158" t="s">
        <v>147</v>
      </c>
    </row>
    <row r="290" spans="2:51" s="12" customFormat="1" ht="20.4">
      <c r="B290" s="156"/>
      <c r="D290" s="157" t="s">
        <v>156</v>
      </c>
      <c r="E290" s="158" t="s">
        <v>3</v>
      </c>
      <c r="F290" s="159" t="s">
        <v>506</v>
      </c>
      <c r="H290" s="160">
        <v>7.638</v>
      </c>
      <c r="I290" s="161"/>
      <c r="L290" s="156"/>
      <c r="M290" s="162"/>
      <c r="N290" s="163"/>
      <c r="O290" s="163"/>
      <c r="P290" s="163"/>
      <c r="Q290" s="163"/>
      <c r="R290" s="163"/>
      <c r="S290" s="163"/>
      <c r="T290" s="164"/>
      <c r="AT290" s="158" t="s">
        <v>156</v>
      </c>
      <c r="AU290" s="158" t="s">
        <v>82</v>
      </c>
      <c r="AV290" s="12" t="s">
        <v>82</v>
      </c>
      <c r="AW290" s="12" t="s">
        <v>34</v>
      </c>
      <c r="AX290" s="12" t="s">
        <v>73</v>
      </c>
      <c r="AY290" s="158" t="s">
        <v>147</v>
      </c>
    </row>
    <row r="291" spans="2:65" s="1" customFormat="1" ht="36" customHeight="1">
      <c r="B291" s="142"/>
      <c r="C291" s="143" t="s">
        <v>515</v>
      </c>
      <c r="D291" s="143" t="s">
        <v>149</v>
      </c>
      <c r="E291" s="144" t="s">
        <v>516</v>
      </c>
      <c r="F291" s="145" t="s">
        <v>517</v>
      </c>
      <c r="G291" s="146" t="s">
        <v>152</v>
      </c>
      <c r="H291" s="147">
        <v>16.421</v>
      </c>
      <c r="I291" s="148"/>
      <c r="J291" s="149">
        <f>ROUND(I291*H291,0)</f>
        <v>0</v>
      </c>
      <c r="K291" s="145" t="s">
        <v>153</v>
      </c>
      <c r="L291" s="31"/>
      <c r="M291" s="150" t="s">
        <v>3</v>
      </c>
      <c r="N291" s="151" t="s">
        <v>44</v>
      </c>
      <c r="O291" s="51"/>
      <c r="P291" s="152">
        <f>O291*H291</f>
        <v>0</v>
      </c>
      <c r="Q291" s="152">
        <v>0</v>
      </c>
      <c r="R291" s="152">
        <f>Q291*H291</f>
        <v>0</v>
      </c>
      <c r="S291" s="152">
        <v>0</v>
      </c>
      <c r="T291" s="153">
        <f>S291*H291</f>
        <v>0</v>
      </c>
      <c r="AR291" s="154" t="s">
        <v>154</v>
      </c>
      <c r="AT291" s="154" t="s">
        <v>149</v>
      </c>
      <c r="AU291" s="154" t="s">
        <v>82</v>
      </c>
      <c r="AY291" s="16" t="s">
        <v>147</v>
      </c>
      <c r="BE291" s="155">
        <f>IF(N291="základní",J291,0)</f>
        <v>0</v>
      </c>
      <c r="BF291" s="155">
        <f>IF(N291="snížená",J291,0)</f>
        <v>0</v>
      </c>
      <c r="BG291" s="155">
        <f>IF(N291="zákl. přenesená",J291,0)</f>
        <v>0</v>
      </c>
      <c r="BH291" s="155">
        <f>IF(N291="sníž. přenesená",J291,0)</f>
        <v>0</v>
      </c>
      <c r="BI291" s="155">
        <f>IF(N291="nulová",J291,0)</f>
        <v>0</v>
      </c>
      <c r="BJ291" s="16" t="s">
        <v>9</v>
      </c>
      <c r="BK291" s="155">
        <f>ROUND(I291*H291,0)</f>
        <v>0</v>
      </c>
      <c r="BL291" s="16" t="s">
        <v>154</v>
      </c>
      <c r="BM291" s="154" t="s">
        <v>518</v>
      </c>
    </row>
    <row r="292" spans="2:51" s="12" customFormat="1" ht="20.4">
      <c r="B292" s="156"/>
      <c r="D292" s="157" t="s">
        <v>156</v>
      </c>
      <c r="E292" s="158" t="s">
        <v>3</v>
      </c>
      <c r="F292" s="159" t="s">
        <v>504</v>
      </c>
      <c r="H292" s="160">
        <v>6.644</v>
      </c>
      <c r="I292" s="161"/>
      <c r="L292" s="156"/>
      <c r="M292" s="162"/>
      <c r="N292" s="163"/>
      <c r="O292" s="163"/>
      <c r="P292" s="163"/>
      <c r="Q292" s="163"/>
      <c r="R292" s="163"/>
      <c r="S292" s="163"/>
      <c r="T292" s="164"/>
      <c r="AT292" s="158" t="s">
        <v>156</v>
      </c>
      <c r="AU292" s="158" t="s">
        <v>82</v>
      </c>
      <c r="AV292" s="12" t="s">
        <v>82</v>
      </c>
      <c r="AW292" s="12" t="s">
        <v>34</v>
      </c>
      <c r="AX292" s="12" t="s">
        <v>73</v>
      </c>
      <c r="AY292" s="158" t="s">
        <v>147</v>
      </c>
    </row>
    <row r="293" spans="2:51" s="12" customFormat="1" ht="12">
      <c r="B293" s="156"/>
      <c r="D293" s="157" t="s">
        <v>156</v>
      </c>
      <c r="E293" s="158" t="s">
        <v>3</v>
      </c>
      <c r="F293" s="159" t="s">
        <v>505</v>
      </c>
      <c r="H293" s="160">
        <v>2.139</v>
      </c>
      <c r="I293" s="161"/>
      <c r="L293" s="156"/>
      <c r="M293" s="162"/>
      <c r="N293" s="163"/>
      <c r="O293" s="163"/>
      <c r="P293" s="163"/>
      <c r="Q293" s="163"/>
      <c r="R293" s="163"/>
      <c r="S293" s="163"/>
      <c r="T293" s="164"/>
      <c r="AT293" s="158" t="s">
        <v>156</v>
      </c>
      <c r="AU293" s="158" t="s">
        <v>82</v>
      </c>
      <c r="AV293" s="12" t="s">
        <v>82</v>
      </c>
      <c r="AW293" s="12" t="s">
        <v>34</v>
      </c>
      <c r="AX293" s="12" t="s">
        <v>73</v>
      </c>
      <c r="AY293" s="158" t="s">
        <v>147</v>
      </c>
    </row>
    <row r="294" spans="2:51" s="12" customFormat="1" ht="20.4">
      <c r="B294" s="156"/>
      <c r="D294" s="157" t="s">
        <v>156</v>
      </c>
      <c r="E294" s="158" t="s">
        <v>3</v>
      </c>
      <c r="F294" s="159" t="s">
        <v>506</v>
      </c>
      <c r="H294" s="160">
        <v>7.638</v>
      </c>
      <c r="I294" s="161"/>
      <c r="L294" s="156"/>
      <c r="M294" s="162"/>
      <c r="N294" s="163"/>
      <c r="O294" s="163"/>
      <c r="P294" s="163"/>
      <c r="Q294" s="163"/>
      <c r="R294" s="163"/>
      <c r="S294" s="163"/>
      <c r="T294" s="164"/>
      <c r="AT294" s="158" t="s">
        <v>156</v>
      </c>
      <c r="AU294" s="158" t="s">
        <v>82</v>
      </c>
      <c r="AV294" s="12" t="s">
        <v>82</v>
      </c>
      <c r="AW294" s="12" t="s">
        <v>34</v>
      </c>
      <c r="AX294" s="12" t="s">
        <v>73</v>
      </c>
      <c r="AY294" s="158" t="s">
        <v>147</v>
      </c>
    </row>
    <row r="295" spans="2:65" s="1" customFormat="1" ht="36" customHeight="1">
      <c r="B295" s="142"/>
      <c r="C295" s="143" t="s">
        <v>519</v>
      </c>
      <c r="D295" s="143" t="s">
        <v>149</v>
      </c>
      <c r="E295" s="144" t="s">
        <v>520</v>
      </c>
      <c r="F295" s="145" t="s">
        <v>521</v>
      </c>
      <c r="G295" s="146" t="s">
        <v>152</v>
      </c>
      <c r="H295" s="147">
        <v>7.685</v>
      </c>
      <c r="I295" s="148"/>
      <c r="J295" s="149">
        <f>ROUND(I295*H295,0)</f>
        <v>0</v>
      </c>
      <c r="K295" s="145" t="s">
        <v>153</v>
      </c>
      <c r="L295" s="31"/>
      <c r="M295" s="150" t="s">
        <v>3</v>
      </c>
      <c r="N295" s="151" t="s">
        <v>44</v>
      </c>
      <c r="O295" s="51"/>
      <c r="P295" s="152">
        <f>O295*H295</f>
        <v>0</v>
      </c>
      <c r="Q295" s="152">
        <v>0</v>
      </c>
      <c r="R295" s="152">
        <f>Q295*H295</f>
        <v>0</v>
      </c>
      <c r="S295" s="152">
        <v>0</v>
      </c>
      <c r="T295" s="153">
        <f>S295*H295</f>
        <v>0</v>
      </c>
      <c r="AR295" s="154" t="s">
        <v>154</v>
      </c>
      <c r="AT295" s="154" t="s">
        <v>149</v>
      </c>
      <c r="AU295" s="154" t="s">
        <v>82</v>
      </c>
      <c r="AY295" s="16" t="s">
        <v>147</v>
      </c>
      <c r="BE295" s="155">
        <f>IF(N295="základní",J295,0)</f>
        <v>0</v>
      </c>
      <c r="BF295" s="155">
        <f>IF(N295="snížená",J295,0)</f>
        <v>0</v>
      </c>
      <c r="BG295" s="155">
        <f>IF(N295="zákl. přenesená",J295,0)</f>
        <v>0</v>
      </c>
      <c r="BH295" s="155">
        <f>IF(N295="sníž. přenesená",J295,0)</f>
        <v>0</v>
      </c>
      <c r="BI295" s="155">
        <f>IF(N295="nulová",J295,0)</f>
        <v>0</v>
      </c>
      <c r="BJ295" s="16" t="s">
        <v>9</v>
      </c>
      <c r="BK295" s="155">
        <f>ROUND(I295*H295,0)</f>
        <v>0</v>
      </c>
      <c r="BL295" s="16" t="s">
        <v>154</v>
      </c>
      <c r="BM295" s="154" t="s">
        <v>522</v>
      </c>
    </row>
    <row r="296" spans="2:51" s="12" customFormat="1" ht="12">
      <c r="B296" s="156"/>
      <c r="D296" s="157" t="s">
        <v>156</v>
      </c>
      <c r="E296" s="158" t="s">
        <v>3</v>
      </c>
      <c r="F296" s="159" t="s">
        <v>510</v>
      </c>
      <c r="H296" s="160">
        <v>7.685</v>
      </c>
      <c r="I296" s="161"/>
      <c r="L296" s="156"/>
      <c r="M296" s="162"/>
      <c r="N296" s="163"/>
      <c r="O296" s="163"/>
      <c r="P296" s="163"/>
      <c r="Q296" s="163"/>
      <c r="R296" s="163"/>
      <c r="S296" s="163"/>
      <c r="T296" s="164"/>
      <c r="AT296" s="158" t="s">
        <v>156</v>
      </c>
      <c r="AU296" s="158" t="s">
        <v>82</v>
      </c>
      <c r="AV296" s="12" t="s">
        <v>82</v>
      </c>
      <c r="AW296" s="12" t="s">
        <v>34</v>
      </c>
      <c r="AX296" s="12" t="s">
        <v>73</v>
      </c>
      <c r="AY296" s="158" t="s">
        <v>147</v>
      </c>
    </row>
    <row r="297" spans="2:65" s="1" customFormat="1" ht="24" customHeight="1">
      <c r="B297" s="142"/>
      <c r="C297" s="143" t="s">
        <v>523</v>
      </c>
      <c r="D297" s="143" t="s">
        <v>149</v>
      </c>
      <c r="E297" s="144" t="s">
        <v>524</v>
      </c>
      <c r="F297" s="145" t="s">
        <v>525</v>
      </c>
      <c r="G297" s="146" t="s">
        <v>152</v>
      </c>
      <c r="H297" s="147">
        <v>0.853</v>
      </c>
      <c r="I297" s="148"/>
      <c r="J297" s="149">
        <f>ROUND(I297*H297,0)</f>
        <v>0</v>
      </c>
      <c r="K297" s="145" t="s">
        <v>153</v>
      </c>
      <c r="L297" s="31"/>
      <c r="M297" s="150" t="s">
        <v>3</v>
      </c>
      <c r="N297" s="151" t="s">
        <v>44</v>
      </c>
      <c r="O297" s="51"/>
      <c r="P297" s="152">
        <f>O297*H297</f>
        <v>0</v>
      </c>
      <c r="Q297" s="152">
        <v>0</v>
      </c>
      <c r="R297" s="152">
        <f>Q297*H297</f>
        <v>0</v>
      </c>
      <c r="S297" s="152">
        <v>0</v>
      </c>
      <c r="T297" s="153">
        <f>S297*H297</f>
        <v>0</v>
      </c>
      <c r="AR297" s="154" t="s">
        <v>154</v>
      </c>
      <c r="AT297" s="154" t="s">
        <v>149</v>
      </c>
      <c r="AU297" s="154" t="s">
        <v>82</v>
      </c>
      <c r="AY297" s="16" t="s">
        <v>147</v>
      </c>
      <c r="BE297" s="155">
        <f>IF(N297="základní",J297,0)</f>
        <v>0</v>
      </c>
      <c r="BF297" s="155">
        <f>IF(N297="snížená",J297,0)</f>
        <v>0</v>
      </c>
      <c r="BG297" s="155">
        <f>IF(N297="zákl. přenesená",J297,0)</f>
        <v>0</v>
      </c>
      <c r="BH297" s="155">
        <f>IF(N297="sníž. přenesená",J297,0)</f>
        <v>0</v>
      </c>
      <c r="BI297" s="155">
        <f>IF(N297="nulová",J297,0)</f>
        <v>0</v>
      </c>
      <c r="BJ297" s="16" t="s">
        <v>9</v>
      </c>
      <c r="BK297" s="155">
        <f>ROUND(I297*H297,0)</f>
        <v>0</v>
      </c>
      <c r="BL297" s="16" t="s">
        <v>154</v>
      </c>
      <c r="BM297" s="154" t="s">
        <v>526</v>
      </c>
    </row>
    <row r="298" spans="2:51" s="12" customFormat="1" ht="12">
      <c r="B298" s="156"/>
      <c r="D298" s="157" t="s">
        <v>156</v>
      </c>
      <c r="E298" s="158" t="s">
        <v>3</v>
      </c>
      <c r="F298" s="159" t="s">
        <v>527</v>
      </c>
      <c r="H298" s="160">
        <v>0.853</v>
      </c>
      <c r="I298" s="161"/>
      <c r="L298" s="156"/>
      <c r="M298" s="162"/>
      <c r="N298" s="163"/>
      <c r="O298" s="163"/>
      <c r="P298" s="163"/>
      <c r="Q298" s="163"/>
      <c r="R298" s="163"/>
      <c r="S298" s="163"/>
      <c r="T298" s="164"/>
      <c r="AT298" s="158" t="s">
        <v>156</v>
      </c>
      <c r="AU298" s="158" t="s">
        <v>82</v>
      </c>
      <c r="AV298" s="12" t="s">
        <v>82</v>
      </c>
      <c r="AW298" s="12" t="s">
        <v>34</v>
      </c>
      <c r="AX298" s="12" t="s">
        <v>73</v>
      </c>
      <c r="AY298" s="158" t="s">
        <v>147</v>
      </c>
    </row>
    <row r="299" spans="2:65" s="1" customFormat="1" ht="16.5" customHeight="1">
      <c r="B299" s="142"/>
      <c r="C299" s="143" t="s">
        <v>528</v>
      </c>
      <c r="D299" s="143" t="s">
        <v>149</v>
      </c>
      <c r="E299" s="144" t="s">
        <v>529</v>
      </c>
      <c r="F299" s="145" t="s">
        <v>530</v>
      </c>
      <c r="G299" s="146" t="s">
        <v>181</v>
      </c>
      <c r="H299" s="147">
        <v>0.957</v>
      </c>
      <c r="I299" s="148"/>
      <c r="J299" s="149">
        <f>ROUND(I299*H299,0)</f>
        <v>0</v>
      </c>
      <c r="K299" s="145" t="s">
        <v>153</v>
      </c>
      <c r="L299" s="31"/>
      <c r="M299" s="150" t="s">
        <v>3</v>
      </c>
      <c r="N299" s="151" t="s">
        <v>44</v>
      </c>
      <c r="O299" s="51"/>
      <c r="P299" s="152">
        <f>O299*H299</f>
        <v>0</v>
      </c>
      <c r="Q299" s="152">
        <v>1.06277</v>
      </c>
      <c r="R299" s="152">
        <f>Q299*H299</f>
        <v>1.01707089</v>
      </c>
      <c r="S299" s="152">
        <v>0</v>
      </c>
      <c r="T299" s="153">
        <f>S299*H299</f>
        <v>0</v>
      </c>
      <c r="AR299" s="154" t="s">
        <v>154</v>
      </c>
      <c r="AT299" s="154" t="s">
        <v>149</v>
      </c>
      <c r="AU299" s="154" t="s">
        <v>82</v>
      </c>
      <c r="AY299" s="16" t="s">
        <v>147</v>
      </c>
      <c r="BE299" s="155">
        <f>IF(N299="základní",J299,0)</f>
        <v>0</v>
      </c>
      <c r="BF299" s="155">
        <f>IF(N299="snížená",J299,0)</f>
        <v>0</v>
      </c>
      <c r="BG299" s="155">
        <f>IF(N299="zákl. přenesená",J299,0)</f>
        <v>0</v>
      </c>
      <c r="BH299" s="155">
        <f>IF(N299="sníž. přenesená",J299,0)</f>
        <v>0</v>
      </c>
      <c r="BI299" s="155">
        <f>IF(N299="nulová",J299,0)</f>
        <v>0</v>
      </c>
      <c r="BJ299" s="16" t="s">
        <v>9</v>
      </c>
      <c r="BK299" s="155">
        <f>ROUND(I299*H299,0)</f>
        <v>0</v>
      </c>
      <c r="BL299" s="16" t="s">
        <v>154</v>
      </c>
      <c r="BM299" s="154" t="s">
        <v>531</v>
      </c>
    </row>
    <row r="300" spans="2:51" s="13" customFormat="1" ht="12">
      <c r="B300" s="175"/>
      <c r="D300" s="157" t="s">
        <v>156</v>
      </c>
      <c r="E300" s="176" t="s">
        <v>3</v>
      </c>
      <c r="F300" s="177" t="s">
        <v>532</v>
      </c>
      <c r="H300" s="176" t="s">
        <v>3</v>
      </c>
      <c r="I300" s="178"/>
      <c r="L300" s="175"/>
      <c r="M300" s="179"/>
      <c r="N300" s="180"/>
      <c r="O300" s="180"/>
      <c r="P300" s="180"/>
      <c r="Q300" s="180"/>
      <c r="R300" s="180"/>
      <c r="S300" s="180"/>
      <c r="T300" s="181"/>
      <c r="AT300" s="176" t="s">
        <v>156</v>
      </c>
      <c r="AU300" s="176" t="s">
        <v>82</v>
      </c>
      <c r="AV300" s="13" t="s">
        <v>9</v>
      </c>
      <c r="AW300" s="13" t="s">
        <v>34</v>
      </c>
      <c r="AX300" s="13" t="s">
        <v>73</v>
      </c>
      <c r="AY300" s="176" t="s">
        <v>147</v>
      </c>
    </row>
    <row r="301" spans="2:51" s="12" customFormat="1" ht="30.6">
      <c r="B301" s="156"/>
      <c r="D301" s="157" t="s">
        <v>156</v>
      </c>
      <c r="E301" s="158" t="s">
        <v>3</v>
      </c>
      <c r="F301" s="159" t="s">
        <v>533</v>
      </c>
      <c r="H301" s="160">
        <v>0.264</v>
      </c>
      <c r="I301" s="161"/>
      <c r="L301" s="156"/>
      <c r="M301" s="162"/>
      <c r="N301" s="163"/>
      <c r="O301" s="163"/>
      <c r="P301" s="163"/>
      <c r="Q301" s="163"/>
      <c r="R301" s="163"/>
      <c r="S301" s="163"/>
      <c r="T301" s="164"/>
      <c r="AT301" s="158" t="s">
        <v>156</v>
      </c>
      <c r="AU301" s="158" t="s">
        <v>82</v>
      </c>
      <c r="AV301" s="12" t="s">
        <v>82</v>
      </c>
      <c r="AW301" s="12" t="s">
        <v>34</v>
      </c>
      <c r="AX301" s="12" t="s">
        <v>73</v>
      </c>
      <c r="AY301" s="158" t="s">
        <v>147</v>
      </c>
    </row>
    <row r="302" spans="2:51" s="12" customFormat="1" ht="12">
      <c r="B302" s="156"/>
      <c r="D302" s="157" t="s">
        <v>156</v>
      </c>
      <c r="E302" s="158" t="s">
        <v>3</v>
      </c>
      <c r="F302" s="159" t="s">
        <v>534</v>
      </c>
      <c r="H302" s="160">
        <v>0.072</v>
      </c>
      <c r="I302" s="161"/>
      <c r="L302" s="156"/>
      <c r="M302" s="162"/>
      <c r="N302" s="163"/>
      <c r="O302" s="163"/>
      <c r="P302" s="163"/>
      <c r="Q302" s="163"/>
      <c r="R302" s="163"/>
      <c r="S302" s="163"/>
      <c r="T302" s="164"/>
      <c r="AT302" s="158" t="s">
        <v>156</v>
      </c>
      <c r="AU302" s="158" t="s">
        <v>82</v>
      </c>
      <c r="AV302" s="12" t="s">
        <v>82</v>
      </c>
      <c r="AW302" s="12" t="s">
        <v>34</v>
      </c>
      <c r="AX302" s="12" t="s">
        <v>73</v>
      </c>
      <c r="AY302" s="158" t="s">
        <v>147</v>
      </c>
    </row>
    <row r="303" spans="2:51" s="13" customFormat="1" ht="12">
      <c r="B303" s="175"/>
      <c r="D303" s="157" t="s">
        <v>156</v>
      </c>
      <c r="E303" s="176" t="s">
        <v>3</v>
      </c>
      <c r="F303" s="177" t="s">
        <v>535</v>
      </c>
      <c r="H303" s="176" t="s">
        <v>3</v>
      </c>
      <c r="I303" s="178"/>
      <c r="L303" s="175"/>
      <c r="M303" s="179"/>
      <c r="N303" s="180"/>
      <c r="O303" s="180"/>
      <c r="P303" s="180"/>
      <c r="Q303" s="180"/>
      <c r="R303" s="180"/>
      <c r="S303" s="180"/>
      <c r="T303" s="181"/>
      <c r="AT303" s="176" t="s">
        <v>156</v>
      </c>
      <c r="AU303" s="176" t="s">
        <v>82</v>
      </c>
      <c r="AV303" s="13" t="s">
        <v>9</v>
      </c>
      <c r="AW303" s="13" t="s">
        <v>34</v>
      </c>
      <c r="AX303" s="13" t="s">
        <v>73</v>
      </c>
      <c r="AY303" s="176" t="s">
        <v>147</v>
      </c>
    </row>
    <row r="304" spans="2:51" s="12" customFormat="1" ht="30.6">
      <c r="B304" s="156"/>
      <c r="D304" s="157" t="s">
        <v>156</v>
      </c>
      <c r="E304" s="158" t="s">
        <v>3</v>
      </c>
      <c r="F304" s="159" t="s">
        <v>536</v>
      </c>
      <c r="H304" s="160">
        <v>0.621</v>
      </c>
      <c r="I304" s="161"/>
      <c r="L304" s="156"/>
      <c r="M304" s="162"/>
      <c r="N304" s="163"/>
      <c r="O304" s="163"/>
      <c r="P304" s="163"/>
      <c r="Q304" s="163"/>
      <c r="R304" s="163"/>
      <c r="S304" s="163"/>
      <c r="T304" s="164"/>
      <c r="AT304" s="158" t="s">
        <v>156</v>
      </c>
      <c r="AU304" s="158" t="s">
        <v>82</v>
      </c>
      <c r="AV304" s="12" t="s">
        <v>82</v>
      </c>
      <c r="AW304" s="12" t="s">
        <v>34</v>
      </c>
      <c r="AX304" s="12" t="s">
        <v>73</v>
      </c>
      <c r="AY304" s="158" t="s">
        <v>147</v>
      </c>
    </row>
    <row r="305" spans="2:65" s="1" customFormat="1" ht="24" customHeight="1">
      <c r="B305" s="142"/>
      <c r="C305" s="143" t="s">
        <v>537</v>
      </c>
      <c r="D305" s="143" t="s">
        <v>149</v>
      </c>
      <c r="E305" s="144" t="s">
        <v>538</v>
      </c>
      <c r="F305" s="145" t="s">
        <v>539</v>
      </c>
      <c r="G305" s="146" t="s">
        <v>225</v>
      </c>
      <c r="H305" s="147">
        <v>4</v>
      </c>
      <c r="I305" s="148"/>
      <c r="J305" s="149">
        <f>ROUND(I305*H305,0)</f>
        <v>0</v>
      </c>
      <c r="K305" s="145" t="s">
        <v>153</v>
      </c>
      <c r="L305" s="31"/>
      <c r="M305" s="150" t="s">
        <v>3</v>
      </c>
      <c r="N305" s="151" t="s">
        <v>44</v>
      </c>
      <c r="O305" s="51"/>
      <c r="P305" s="152">
        <f>O305*H305</f>
        <v>0</v>
      </c>
      <c r="Q305" s="152">
        <v>0.105</v>
      </c>
      <c r="R305" s="152">
        <f>Q305*H305</f>
        <v>0.42</v>
      </c>
      <c r="S305" s="152">
        <v>0</v>
      </c>
      <c r="T305" s="153">
        <f>S305*H305</f>
        <v>0</v>
      </c>
      <c r="AR305" s="154" t="s">
        <v>154</v>
      </c>
      <c r="AT305" s="154" t="s">
        <v>149</v>
      </c>
      <c r="AU305" s="154" t="s">
        <v>82</v>
      </c>
      <c r="AY305" s="16" t="s">
        <v>147</v>
      </c>
      <c r="BE305" s="155">
        <f>IF(N305="základní",J305,0)</f>
        <v>0</v>
      </c>
      <c r="BF305" s="155">
        <f>IF(N305="snížená",J305,0)</f>
        <v>0</v>
      </c>
      <c r="BG305" s="155">
        <f>IF(N305="zákl. přenesená",J305,0)</f>
        <v>0</v>
      </c>
      <c r="BH305" s="155">
        <f>IF(N305="sníž. přenesená",J305,0)</f>
        <v>0</v>
      </c>
      <c r="BI305" s="155">
        <f>IF(N305="nulová",J305,0)</f>
        <v>0</v>
      </c>
      <c r="BJ305" s="16" t="s">
        <v>9</v>
      </c>
      <c r="BK305" s="155">
        <f>ROUND(I305*H305,0)</f>
        <v>0</v>
      </c>
      <c r="BL305" s="16" t="s">
        <v>154</v>
      </c>
      <c r="BM305" s="154" t="s">
        <v>540</v>
      </c>
    </row>
    <row r="306" spans="2:51" s="12" customFormat="1" ht="12">
      <c r="B306" s="156"/>
      <c r="D306" s="157" t="s">
        <v>156</v>
      </c>
      <c r="E306" s="158" t="s">
        <v>3</v>
      </c>
      <c r="F306" s="159" t="s">
        <v>541</v>
      </c>
      <c r="H306" s="160">
        <v>4</v>
      </c>
      <c r="I306" s="161"/>
      <c r="L306" s="156"/>
      <c r="M306" s="162"/>
      <c r="N306" s="163"/>
      <c r="O306" s="163"/>
      <c r="P306" s="163"/>
      <c r="Q306" s="163"/>
      <c r="R306" s="163"/>
      <c r="S306" s="163"/>
      <c r="T306" s="164"/>
      <c r="AT306" s="158" t="s">
        <v>156</v>
      </c>
      <c r="AU306" s="158" t="s">
        <v>82</v>
      </c>
      <c r="AV306" s="12" t="s">
        <v>82</v>
      </c>
      <c r="AW306" s="12" t="s">
        <v>34</v>
      </c>
      <c r="AX306" s="12" t="s">
        <v>73</v>
      </c>
      <c r="AY306" s="158" t="s">
        <v>147</v>
      </c>
    </row>
    <row r="307" spans="2:65" s="1" customFormat="1" ht="24" customHeight="1">
      <c r="B307" s="142"/>
      <c r="C307" s="143" t="s">
        <v>542</v>
      </c>
      <c r="D307" s="143" t="s">
        <v>149</v>
      </c>
      <c r="E307" s="144" t="s">
        <v>543</v>
      </c>
      <c r="F307" s="145" t="s">
        <v>544</v>
      </c>
      <c r="G307" s="146" t="s">
        <v>225</v>
      </c>
      <c r="H307" s="147">
        <v>127.3</v>
      </c>
      <c r="I307" s="148"/>
      <c r="J307" s="149">
        <f>ROUND(I307*H307,0)</f>
        <v>0</v>
      </c>
      <c r="K307" s="145" t="s">
        <v>153</v>
      </c>
      <c r="L307" s="31"/>
      <c r="M307" s="150" t="s">
        <v>3</v>
      </c>
      <c r="N307" s="151" t="s">
        <v>44</v>
      </c>
      <c r="O307" s="51"/>
      <c r="P307" s="152">
        <f>O307*H307</f>
        <v>0</v>
      </c>
      <c r="Q307" s="152">
        <v>0.00013</v>
      </c>
      <c r="R307" s="152">
        <f>Q307*H307</f>
        <v>0.016548999999999998</v>
      </c>
      <c r="S307" s="152">
        <v>0</v>
      </c>
      <c r="T307" s="153">
        <f>S307*H307</f>
        <v>0</v>
      </c>
      <c r="AR307" s="154" t="s">
        <v>154</v>
      </c>
      <c r="AT307" s="154" t="s">
        <v>149</v>
      </c>
      <c r="AU307" s="154" t="s">
        <v>82</v>
      </c>
      <c r="AY307" s="16" t="s">
        <v>147</v>
      </c>
      <c r="BE307" s="155">
        <f>IF(N307="základní",J307,0)</f>
        <v>0</v>
      </c>
      <c r="BF307" s="155">
        <f>IF(N307="snížená",J307,0)</f>
        <v>0</v>
      </c>
      <c r="BG307" s="155">
        <f>IF(N307="zákl. přenesená",J307,0)</f>
        <v>0</v>
      </c>
      <c r="BH307" s="155">
        <f>IF(N307="sníž. přenesená",J307,0)</f>
        <v>0</v>
      </c>
      <c r="BI307" s="155">
        <f>IF(N307="nulová",J307,0)</f>
        <v>0</v>
      </c>
      <c r="BJ307" s="16" t="s">
        <v>9</v>
      </c>
      <c r="BK307" s="155">
        <f>ROUND(I307*H307,0)</f>
        <v>0</v>
      </c>
      <c r="BL307" s="16" t="s">
        <v>154</v>
      </c>
      <c r="BM307" s="154" t="s">
        <v>545</v>
      </c>
    </row>
    <row r="308" spans="2:51" s="12" customFormat="1" ht="12">
      <c r="B308" s="156"/>
      <c r="D308" s="157" t="s">
        <v>156</v>
      </c>
      <c r="E308" s="158" t="s">
        <v>3</v>
      </c>
      <c r="F308" s="159" t="s">
        <v>546</v>
      </c>
      <c r="H308" s="160">
        <v>127.3</v>
      </c>
      <c r="I308" s="161"/>
      <c r="L308" s="156"/>
      <c r="M308" s="162"/>
      <c r="N308" s="163"/>
      <c r="O308" s="163"/>
      <c r="P308" s="163"/>
      <c r="Q308" s="163"/>
      <c r="R308" s="163"/>
      <c r="S308" s="163"/>
      <c r="T308" s="164"/>
      <c r="AT308" s="158" t="s">
        <v>156</v>
      </c>
      <c r="AU308" s="158" t="s">
        <v>82</v>
      </c>
      <c r="AV308" s="12" t="s">
        <v>82</v>
      </c>
      <c r="AW308" s="12" t="s">
        <v>34</v>
      </c>
      <c r="AX308" s="12" t="s">
        <v>73</v>
      </c>
      <c r="AY308" s="158" t="s">
        <v>147</v>
      </c>
    </row>
    <row r="309" spans="2:65" s="1" customFormat="1" ht="36" customHeight="1">
      <c r="B309" s="142"/>
      <c r="C309" s="143" t="s">
        <v>547</v>
      </c>
      <c r="D309" s="143" t="s">
        <v>149</v>
      </c>
      <c r="E309" s="144" t="s">
        <v>548</v>
      </c>
      <c r="F309" s="145" t="s">
        <v>549</v>
      </c>
      <c r="G309" s="146" t="s">
        <v>314</v>
      </c>
      <c r="H309" s="147">
        <v>320.47</v>
      </c>
      <c r="I309" s="148"/>
      <c r="J309" s="149">
        <f>ROUND(I309*H309,0)</f>
        <v>0</v>
      </c>
      <c r="K309" s="145" t="s">
        <v>153</v>
      </c>
      <c r="L309" s="31"/>
      <c r="M309" s="150" t="s">
        <v>3</v>
      </c>
      <c r="N309" s="151" t="s">
        <v>44</v>
      </c>
      <c r="O309" s="51"/>
      <c r="P309" s="152">
        <f>O309*H309</f>
        <v>0</v>
      </c>
      <c r="Q309" s="152">
        <v>2E-05</v>
      </c>
      <c r="R309" s="152">
        <f>Q309*H309</f>
        <v>0.006409400000000001</v>
      </c>
      <c r="S309" s="152">
        <v>0</v>
      </c>
      <c r="T309" s="153">
        <f>S309*H309</f>
        <v>0</v>
      </c>
      <c r="AR309" s="154" t="s">
        <v>154</v>
      </c>
      <c r="AT309" s="154" t="s">
        <v>149</v>
      </c>
      <c r="AU309" s="154" t="s">
        <v>82</v>
      </c>
      <c r="AY309" s="16" t="s">
        <v>147</v>
      </c>
      <c r="BE309" s="155">
        <f>IF(N309="základní",J309,0)</f>
        <v>0</v>
      </c>
      <c r="BF309" s="155">
        <f>IF(N309="snížená",J309,0)</f>
        <v>0</v>
      </c>
      <c r="BG309" s="155">
        <f>IF(N309="zákl. přenesená",J309,0)</f>
        <v>0</v>
      </c>
      <c r="BH309" s="155">
        <f>IF(N309="sníž. přenesená",J309,0)</f>
        <v>0</v>
      </c>
      <c r="BI309" s="155">
        <f>IF(N309="nulová",J309,0)</f>
        <v>0</v>
      </c>
      <c r="BJ309" s="16" t="s">
        <v>9</v>
      </c>
      <c r="BK309" s="155">
        <f>ROUND(I309*H309,0)</f>
        <v>0</v>
      </c>
      <c r="BL309" s="16" t="s">
        <v>154</v>
      </c>
      <c r="BM309" s="154" t="s">
        <v>550</v>
      </c>
    </row>
    <row r="310" spans="2:51" s="12" customFormat="1" ht="12">
      <c r="B310" s="156"/>
      <c r="D310" s="157" t="s">
        <v>156</v>
      </c>
      <c r="E310" s="158" t="s">
        <v>3</v>
      </c>
      <c r="F310" s="159" t="s">
        <v>551</v>
      </c>
      <c r="H310" s="160">
        <v>17.13</v>
      </c>
      <c r="I310" s="161"/>
      <c r="L310" s="156"/>
      <c r="M310" s="162"/>
      <c r="N310" s="163"/>
      <c r="O310" s="163"/>
      <c r="P310" s="163"/>
      <c r="Q310" s="163"/>
      <c r="R310" s="163"/>
      <c r="S310" s="163"/>
      <c r="T310" s="164"/>
      <c r="AT310" s="158" t="s">
        <v>156</v>
      </c>
      <c r="AU310" s="158" t="s">
        <v>82</v>
      </c>
      <c r="AV310" s="12" t="s">
        <v>82</v>
      </c>
      <c r="AW310" s="12" t="s">
        <v>34</v>
      </c>
      <c r="AX310" s="12" t="s">
        <v>73</v>
      </c>
      <c r="AY310" s="158" t="s">
        <v>147</v>
      </c>
    </row>
    <row r="311" spans="2:51" s="12" customFormat="1" ht="12">
      <c r="B311" s="156"/>
      <c r="D311" s="157" t="s">
        <v>156</v>
      </c>
      <c r="E311" s="158" t="s">
        <v>3</v>
      </c>
      <c r="F311" s="159" t="s">
        <v>552</v>
      </c>
      <c r="H311" s="160">
        <v>51.9</v>
      </c>
      <c r="I311" s="161"/>
      <c r="L311" s="156"/>
      <c r="M311" s="162"/>
      <c r="N311" s="163"/>
      <c r="O311" s="163"/>
      <c r="P311" s="163"/>
      <c r="Q311" s="163"/>
      <c r="R311" s="163"/>
      <c r="S311" s="163"/>
      <c r="T311" s="164"/>
      <c r="AT311" s="158" t="s">
        <v>156</v>
      </c>
      <c r="AU311" s="158" t="s">
        <v>82</v>
      </c>
      <c r="AV311" s="12" t="s">
        <v>82</v>
      </c>
      <c r="AW311" s="12" t="s">
        <v>34</v>
      </c>
      <c r="AX311" s="12" t="s">
        <v>73</v>
      </c>
      <c r="AY311" s="158" t="s">
        <v>147</v>
      </c>
    </row>
    <row r="312" spans="2:51" s="12" customFormat="1" ht="12">
      <c r="B312" s="156"/>
      <c r="D312" s="157" t="s">
        <v>156</v>
      </c>
      <c r="E312" s="158" t="s">
        <v>3</v>
      </c>
      <c r="F312" s="159" t="s">
        <v>553</v>
      </c>
      <c r="H312" s="160">
        <v>16.88</v>
      </c>
      <c r="I312" s="161"/>
      <c r="L312" s="156"/>
      <c r="M312" s="162"/>
      <c r="N312" s="163"/>
      <c r="O312" s="163"/>
      <c r="P312" s="163"/>
      <c r="Q312" s="163"/>
      <c r="R312" s="163"/>
      <c r="S312" s="163"/>
      <c r="T312" s="164"/>
      <c r="AT312" s="158" t="s">
        <v>156</v>
      </c>
      <c r="AU312" s="158" t="s">
        <v>82</v>
      </c>
      <c r="AV312" s="12" t="s">
        <v>82</v>
      </c>
      <c r="AW312" s="12" t="s">
        <v>34</v>
      </c>
      <c r="AX312" s="12" t="s">
        <v>73</v>
      </c>
      <c r="AY312" s="158" t="s">
        <v>147</v>
      </c>
    </row>
    <row r="313" spans="2:51" s="12" customFormat="1" ht="12">
      <c r="B313" s="156"/>
      <c r="D313" s="157" t="s">
        <v>156</v>
      </c>
      <c r="E313" s="158" t="s">
        <v>3</v>
      </c>
      <c r="F313" s="159" t="s">
        <v>554</v>
      </c>
      <c r="H313" s="160">
        <v>13.32</v>
      </c>
      <c r="I313" s="161"/>
      <c r="L313" s="156"/>
      <c r="M313" s="162"/>
      <c r="N313" s="163"/>
      <c r="O313" s="163"/>
      <c r="P313" s="163"/>
      <c r="Q313" s="163"/>
      <c r="R313" s="163"/>
      <c r="S313" s="163"/>
      <c r="T313" s="164"/>
      <c r="AT313" s="158" t="s">
        <v>156</v>
      </c>
      <c r="AU313" s="158" t="s">
        <v>82</v>
      </c>
      <c r="AV313" s="12" t="s">
        <v>82</v>
      </c>
      <c r="AW313" s="12" t="s">
        <v>34</v>
      </c>
      <c r="AX313" s="12" t="s">
        <v>73</v>
      </c>
      <c r="AY313" s="158" t="s">
        <v>147</v>
      </c>
    </row>
    <row r="314" spans="2:51" s="12" customFormat="1" ht="12">
      <c r="B314" s="156"/>
      <c r="D314" s="157" t="s">
        <v>156</v>
      </c>
      <c r="E314" s="158" t="s">
        <v>3</v>
      </c>
      <c r="F314" s="159" t="s">
        <v>555</v>
      </c>
      <c r="H314" s="160">
        <v>7.28</v>
      </c>
      <c r="I314" s="161"/>
      <c r="L314" s="156"/>
      <c r="M314" s="162"/>
      <c r="N314" s="163"/>
      <c r="O314" s="163"/>
      <c r="P314" s="163"/>
      <c r="Q314" s="163"/>
      <c r="R314" s="163"/>
      <c r="S314" s="163"/>
      <c r="T314" s="164"/>
      <c r="AT314" s="158" t="s">
        <v>156</v>
      </c>
      <c r="AU314" s="158" t="s">
        <v>82</v>
      </c>
      <c r="AV314" s="12" t="s">
        <v>82</v>
      </c>
      <c r="AW314" s="12" t="s">
        <v>34</v>
      </c>
      <c r="AX314" s="12" t="s">
        <v>73</v>
      </c>
      <c r="AY314" s="158" t="s">
        <v>147</v>
      </c>
    </row>
    <row r="315" spans="2:51" s="12" customFormat="1" ht="12">
      <c r="B315" s="156"/>
      <c r="D315" s="157" t="s">
        <v>156</v>
      </c>
      <c r="E315" s="158" t="s">
        <v>3</v>
      </c>
      <c r="F315" s="159" t="s">
        <v>556</v>
      </c>
      <c r="H315" s="160">
        <v>24.64</v>
      </c>
      <c r="I315" s="161"/>
      <c r="L315" s="156"/>
      <c r="M315" s="162"/>
      <c r="N315" s="163"/>
      <c r="O315" s="163"/>
      <c r="P315" s="163"/>
      <c r="Q315" s="163"/>
      <c r="R315" s="163"/>
      <c r="S315" s="163"/>
      <c r="T315" s="164"/>
      <c r="AT315" s="158" t="s">
        <v>156</v>
      </c>
      <c r="AU315" s="158" t="s">
        <v>82</v>
      </c>
      <c r="AV315" s="12" t="s">
        <v>82</v>
      </c>
      <c r="AW315" s="12" t="s">
        <v>34</v>
      </c>
      <c r="AX315" s="12" t="s">
        <v>73</v>
      </c>
      <c r="AY315" s="158" t="s">
        <v>147</v>
      </c>
    </row>
    <row r="316" spans="2:51" s="12" customFormat="1" ht="12">
      <c r="B316" s="156"/>
      <c r="D316" s="157" t="s">
        <v>156</v>
      </c>
      <c r="E316" s="158" t="s">
        <v>3</v>
      </c>
      <c r="F316" s="159" t="s">
        <v>557</v>
      </c>
      <c r="H316" s="160">
        <v>7.6</v>
      </c>
      <c r="I316" s="161"/>
      <c r="L316" s="156"/>
      <c r="M316" s="162"/>
      <c r="N316" s="163"/>
      <c r="O316" s="163"/>
      <c r="P316" s="163"/>
      <c r="Q316" s="163"/>
      <c r="R316" s="163"/>
      <c r="S316" s="163"/>
      <c r="T316" s="164"/>
      <c r="AT316" s="158" t="s">
        <v>156</v>
      </c>
      <c r="AU316" s="158" t="s">
        <v>82</v>
      </c>
      <c r="AV316" s="12" t="s">
        <v>82</v>
      </c>
      <c r="AW316" s="12" t="s">
        <v>34</v>
      </c>
      <c r="AX316" s="12" t="s">
        <v>73</v>
      </c>
      <c r="AY316" s="158" t="s">
        <v>147</v>
      </c>
    </row>
    <row r="317" spans="2:51" s="12" customFormat="1" ht="12">
      <c r="B317" s="156"/>
      <c r="D317" s="157" t="s">
        <v>156</v>
      </c>
      <c r="E317" s="158" t="s">
        <v>3</v>
      </c>
      <c r="F317" s="159" t="s">
        <v>558</v>
      </c>
      <c r="H317" s="160">
        <v>8.06</v>
      </c>
      <c r="I317" s="161"/>
      <c r="L317" s="156"/>
      <c r="M317" s="162"/>
      <c r="N317" s="163"/>
      <c r="O317" s="163"/>
      <c r="P317" s="163"/>
      <c r="Q317" s="163"/>
      <c r="R317" s="163"/>
      <c r="S317" s="163"/>
      <c r="T317" s="164"/>
      <c r="AT317" s="158" t="s">
        <v>156</v>
      </c>
      <c r="AU317" s="158" t="s">
        <v>82</v>
      </c>
      <c r="AV317" s="12" t="s">
        <v>82</v>
      </c>
      <c r="AW317" s="12" t="s">
        <v>34</v>
      </c>
      <c r="AX317" s="12" t="s">
        <v>73</v>
      </c>
      <c r="AY317" s="158" t="s">
        <v>147</v>
      </c>
    </row>
    <row r="318" spans="2:51" s="12" customFormat="1" ht="12">
      <c r="B318" s="156"/>
      <c r="D318" s="157" t="s">
        <v>156</v>
      </c>
      <c r="E318" s="158" t="s">
        <v>3</v>
      </c>
      <c r="F318" s="159" t="s">
        <v>559</v>
      </c>
      <c r="H318" s="160">
        <v>9.6</v>
      </c>
      <c r="I318" s="161"/>
      <c r="L318" s="156"/>
      <c r="M318" s="162"/>
      <c r="N318" s="163"/>
      <c r="O318" s="163"/>
      <c r="P318" s="163"/>
      <c r="Q318" s="163"/>
      <c r="R318" s="163"/>
      <c r="S318" s="163"/>
      <c r="T318" s="164"/>
      <c r="AT318" s="158" t="s">
        <v>156</v>
      </c>
      <c r="AU318" s="158" t="s">
        <v>82</v>
      </c>
      <c r="AV318" s="12" t="s">
        <v>82</v>
      </c>
      <c r="AW318" s="12" t="s">
        <v>34</v>
      </c>
      <c r="AX318" s="12" t="s">
        <v>73</v>
      </c>
      <c r="AY318" s="158" t="s">
        <v>147</v>
      </c>
    </row>
    <row r="319" spans="2:51" s="12" customFormat="1" ht="12">
      <c r="B319" s="156"/>
      <c r="D319" s="157" t="s">
        <v>156</v>
      </c>
      <c r="E319" s="158" t="s">
        <v>3</v>
      </c>
      <c r="F319" s="159" t="s">
        <v>560</v>
      </c>
      <c r="H319" s="160">
        <v>18.32</v>
      </c>
      <c r="I319" s="161"/>
      <c r="L319" s="156"/>
      <c r="M319" s="162"/>
      <c r="N319" s="163"/>
      <c r="O319" s="163"/>
      <c r="P319" s="163"/>
      <c r="Q319" s="163"/>
      <c r="R319" s="163"/>
      <c r="S319" s="163"/>
      <c r="T319" s="164"/>
      <c r="AT319" s="158" t="s">
        <v>156</v>
      </c>
      <c r="AU319" s="158" t="s">
        <v>82</v>
      </c>
      <c r="AV319" s="12" t="s">
        <v>82</v>
      </c>
      <c r="AW319" s="12" t="s">
        <v>34</v>
      </c>
      <c r="AX319" s="12" t="s">
        <v>73</v>
      </c>
      <c r="AY319" s="158" t="s">
        <v>147</v>
      </c>
    </row>
    <row r="320" spans="2:51" s="12" customFormat="1" ht="12">
      <c r="B320" s="156"/>
      <c r="D320" s="157" t="s">
        <v>156</v>
      </c>
      <c r="E320" s="158" t="s">
        <v>3</v>
      </c>
      <c r="F320" s="159" t="s">
        <v>561</v>
      </c>
      <c r="H320" s="160">
        <v>14.72</v>
      </c>
      <c r="I320" s="161"/>
      <c r="L320" s="156"/>
      <c r="M320" s="162"/>
      <c r="N320" s="163"/>
      <c r="O320" s="163"/>
      <c r="P320" s="163"/>
      <c r="Q320" s="163"/>
      <c r="R320" s="163"/>
      <c r="S320" s="163"/>
      <c r="T320" s="164"/>
      <c r="AT320" s="158" t="s">
        <v>156</v>
      </c>
      <c r="AU320" s="158" t="s">
        <v>82</v>
      </c>
      <c r="AV320" s="12" t="s">
        <v>82</v>
      </c>
      <c r="AW320" s="12" t="s">
        <v>34</v>
      </c>
      <c r="AX320" s="12" t="s">
        <v>73</v>
      </c>
      <c r="AY320" s="158" t="s">
        <v>147</v>
      </c>
    </row>
    <row r="321" spans="2:51" s="12" customFormat="1" ht="12">
      <c r="B321" s="156"/>
      <c r="D321" s="157" t="s">
        <v>156</v>
      </c>
      <c r="E321" s="158" t="s">
        <v>3</v>
      </c>
      <c r="F321" s="159" t="s">
        <v>562</v>
      </c>
      <c r="H321" s="160">
        <v>37.98</v>
      </c>
      <c r="I321" s="161"/>
      <c r="L321" s="156"/>
      <c r="M321" s="162"/>
      <c r="N321" s="163"/>
      <c r="O321" s="163"/>
      <c r="P321" s="163"/>
      <c r="Q321" s="163"/>
      <c r="R321" s="163"/>
      <c r="S321" s="163"/>
      <c r="T321" s="164"/>
      <c r="AT321" s="158" t="s">
        <v>156</v>
      </c>
      <c r="AU321" s="158" t="s">
        <v>82</v>
      </c>
      <c r="AV321" s="12" t="s">
        <v>82</v>
      </c>
      <c r="AW321" s="12" t="s">
        <v>34</v>
      </c>
      <c r="AX321" s="12" t="s">
        <v>73</v>
      </c>
      <c r="AY321" s="158" t="s">
        <v>147</v>
      </c>
    </row>
    <row r="322" spans="2:51" s="12" customFormat="1" ht="12">
      <c r="B322" s="156"/>
      <c r="D322" s="157" t="s">
        <v>156</v>
      </c>
      <c r="E322" s="158" t="s">
        <v>3</v>
      </c>
      <c r="F322" s="159" t="s">
        <v>563</v>
      </c>
      <c r="H322" s="160">
        <v>9.8</v>
      </c>
      <c r="I322" s="161"/>
      <c r="L322" s="156"/>
      <c r="M322" s="162"/>
      <c r="N322" s="163"/>
      <c r="O322" s="163"/>
      <c r="P322" s="163"/>
      <c r="Q322" s="163"/>
      <c r="R322" s="163"/>
      <c r="S322" s="163"/>
      <c r="T322" s="164"/>
      <c r="AT322" s="158" t="s">
        <v>156</v>
      </c>
      <c r="AU322" s="158" t="s">
        <v>82</v>
      </c>
      <c r="AV322" s="12" t="s">
        <v>82</v>
      </c>
      <c r="AW322" s="12" t="s">
        <v>34</v>
      </c>
      <c r="AX322" s="12" t="s">
        <v>73</v>
      </c>
      <c r="AY322" s="158" t="s">
        <v>147</v>
      </c>
    </row>
    <row r="323" spans="2:51" s="12" customFormat="1" ht="12">
      <c r="B323" s="156"/>
      <c r="D323" s="157" t="s">
        <v>156</v>
      </c>
      <c r="E323" s="158" t="s">
        <v>3</v>
      </c>
      <c r="F323" s="159" t="s">
        <v>564</v>
      </c>
      <c r="H323" s="160">
        <v>18.8</v>
      </c>
      <c r="I323" s="161"/>
      <c r="L323" s="156"/>
      <c r="M323" s="162"/>
      <c r="N323" s="163"/>
      <c r="O323" s="163"/>
      <c r="P323" s="163"/>
      <c r="Q323" s="163"/>
      <c r="R323" s="163"/>
      <c r="S323" s="163"/>
      <c r="T323" s="164"/>
      <c r="AT323" s="158" t="s">
        <v>156</v>
      </c>
      <c r="AU323" s="158" t="s">
        <v>82</v>
      </c>
      <c r="AV323" s="12" t="s">
        <v>82</v>
      </c>
      <c r="AW323" s="12" t="s">
        <v>34</v>
      </c>
      <c r="AX323" s="12" t="s">
        <v>73</v>
      </c>
      <c r="AY323" s="158" t="s">
        <v>147</v>
      </c>
    </row>
    <row r="324" spans="2:51" s="12" customFormat="1" ht="12">
      <c r="B324" s="156"/>
      <c r="D324" s="157" t="s">
        <v>156</v>
      </c>
      <c r="E324" s="158" t="s">
        <v>3</v>
      </c>
      <c r="F324" s="159" t="s">
        <v>565</v>
      </c>
      <c r="H324" s="160">
        <v>11.16</v>
      </c>
      <c r="I324" s="161"/>
      <c r="L324" s="156"/>
      <c r="M324" s="162"/>
      <c r="N324" s="163"/>
      <c r="O324" s="163"/>
      <c r="P324" s="163"/>
      <c r="Q324" s="163"/>
      <c r="R324" s="163"/>
      <c r="S324" s="163"/>
      <c r="T324" s="164"/>
      <c r="AT324" s="158" t="s">
        <v>156</v>
      </c>
      <c r="AU324" s="158" t="s">
        <v>82</v>
      </c>
      <c r="AV324" s="12" t="s">
        <v>82</v>
      </c>
      <c r="AW324" s="12" t="s">
        <v>34</v>
      </c>
      <c r="AX324" s="12" t="s">
        <v>73</v>
      </c>
      <c r="AY324" s="158" t="s">
        <v>147</v>
      </c>
    </row>
    <row r="325" spans="2:51" s="12" customFormat="1" ht="12">
      <c r="B325" s="156"/>
      <c r="D325" s="157" t="s">
        <v>156</v>
      </c>
      <c r="E325" s="158" t="s">
        <v>3</v>
      </c>
      <c r="F325" s="159" t="s">
        <v>566</v>
      </c>
      <c r="H325" s="160">
        <v>8.72</v>
      </c>
      <c r="I325" s="161"/>
      <c r="L325" s="156"/>
      <c r="M325" s="162"/>
      <c r="N325" s="163"/>
      <c r="O325" s="163"/>
      <c r="P325" s="163"/>
      <c r="Q325" s="163"/>
      <c r="R325" s="163"/>
      <c r="S325" s="163"/>
      <c r="T325" s="164"/>
      <c r="AT325" s="158" t="s">
        <v>156</v>
      </c>
      <c r="AU325" s="158" t="s">
        <v>82</v>
      </c>
      <c r="AV325" s="12" t="s">
        <v>82</v>
      </c>
      <c r="AW325" s="12" t="s">
        <v>34</v>
      </c>
      <c r="AX325" s="12" t="s">
        <v>73</v>
      </c>
      <c r="AY325" s="158" t="s">
        <v>147</v>
      </c>
    </row>
    <row r="326" spans="2:51" s="12" customFormat="1" ht="12">
      <c r="B326" s="156"/>
      <c r="D326" s="157" t="s">
        <v>156</v>
      </c>
      <c r="E326" s="158" t="s">
        <v>3</v>
      </c>
      <c r="F326" s="159" t="s">
        <v>567</v>
      </c>
      <c r="H326" s="160">
        <v>8.72</v>
      </c>
      <c r="I326" s="161"/>
      <c r="L326" s="156"/>
      <c r="M326" s="162"/>
      <c r="N326" s="163"/>
      <c r="O326" s="163"/>
      <c r="P326" s="163"/>
      <c r="Q326" s="163"/>
      <c r="R326" s="163"/>
      <c r="S326" s="163"/>
      <c r="T326" s="164"/>
      <c r="AT326" s="158" t="s">
        <v>156</v>
      </c>
      <c r="AU326" s="158" t="s">
        <v>82</v>
      </c>
      <c r="AV326" s="12" t="s">
        <v>82</v>
      </c>
      <c r="AW326" s="12" t="s">
        <v>34</v>
      </c>
      <c r="AX326" s="12" t="s">
        <v>73</v>
      </c>
      <c r="AY326" s="158" t="s">
        <v>147</v>
      </c>
    </row>
    <row r="327" spans="2:51" s="12" customFormat="1" ht="12">
      <c r="B327" s="156"/>
      <c r="D327" s="157" t="s">
        <v>156</v>
      </c>
      <c r="E327" s="158" t="s">
        <v>3</v>
      </c>
      <c r="F327" s="159" t="s">
        <v>568</v>
      </c>
      <c r="H327" s="160">
        <v>14.74</v>
      </c>
      <c r="I327" s="161"/>
      <c r="L327" s="156"/>
      <c r="M327" s="162"/>
      <c r="N327" s="163"/>
      <c r="O327" s="163"/>
      <c r="P327" s="163"/>
      <c r="Q327" s="163"/>
      <c r="R327" s="163"/>
      <c r="S327" s="163"/>
      <c r="T327" s="164"/>
      <c r="AT327" s="158" t="s">
        <v>156</v>
      </c>
      <c r="AU327" s="158" t="s">
        <v>82</v>
      </c>
      <c r="AV327" s="12" t="s">
        <v>82</v>
      </c>
      <c r="AW327" s="12" t="s">
        <v>34</v>
      </c>
      <c r="AX327" s="12" t="s">
        <v>73</v>
      </c>
      <c r="AY327" s="158" t="s">
        <v>147</v>
      </c>
    </row>
    <row r="328" spans="2:51" s="12" customFormat="1" ht="12">
      <c r="B328" s="156"/>
      <c r="D328" s="157" t="s">
        <v>156</v>
      </c>
      <c r="E328" s="158" t="s">
        <v>3</v>
      </c>
      <c r="F328" s="159" t="s">
        <v>569</v>
      </c>
      <c r="H328" s="160">
        <v>12.42</v>
      </c>
      <c r="I328" s="161"/>
      <c r="L328" s="156"/>
      <c r="M328" s="162"/>
      <c r="N328" s="163"/>
      <c r="O328" s="163"/>
      <c r="P328" s="163"/>
      <c r="Q328" s="163"/>
      <c r="R328" s="163"/>
      <c r="S328" s="163"/>
      <c r="T328" s="164"/>
      <c r="AT328" s="158" t="s">
        <v>156</v>
      </c>
      <c r="AU328" s="158" t="s">
        <v>82</v>
      </c>
      <c r="AV328" s="12" t="s">
        <v>82</v>
      </c>
      <c r="AW328" s="12" t="s">
        <v>34</v>
      </c>
      <c r="AX328" s="12" t="s">
        <v>73</v>
      </c>
      <c r="AY328" s="158" t="s">
        <v>147</v>
      </c>
    </row>
    <row r="329" spans="2:51" s="12" customFormat="1" ht="12">
      <c r="B329" s="156"/>
      <c r="D329" s="157" t="s">
        <v>156</v>
      </c>
      <c r="E329" s="158" t="s">
        <v>3</v>
      </c>
      <c r="F329" s="159" t="s">
        <v>570</v>
      </c>
      <c r="H329" s="160">
        <v>8.68</v>
      </c>
      <c r="I329" s="161"/>
      <c r="L329" s="156"/>
      <c r="M329" s="162"/>
      <c r="N329" s="163"/>
      <c r="O329" s="163"/>
      <c r="P329" s="163"/>
      <c r="Q329" s="163"/>
      <c r="R329" s="163"/>
      <c r="S329" s="163"/>
      <c r="T329" s="164"/>
      <c r="AT329" s="158" t="s">
        <v>156</v>
      </c>
      <c r="AU329" s="158" t="s">
        <v>82</v>
      </c>
      <c r="AV329" s="12" t="s">
        <v>82</v>
      </c>
      <c r="AW329" s="12" t="s">
        <v>34</v>
      </c>
      <c r="AX329" s="12" t="s">
        <v>73</v>
      </c>
      <c r="AY329" s="158" t="s">
        <v>147</v>
      </c>
    </row>
    <row r="330" spans="2:65" s="1" customFormat="1" ht="24" customHeight="1">
      <c r="B330" s="142"/>
      <c r="C330" s="143" t="s">
        <v>571</v>
      </c>
      <c r="D330" s="143" t="s">
        <v>149</v>
      </c>
      <c r="E330" s="144" t="s">
        <v>572</v>
      </c>
      <c r="F330" s="145" t="s">
        <v>573</v>
      </c>
      <c r="G330" s="146" t="s">
        <v>152</v>
      </c>
      <c r="H330" s="147">
        <v>5.781</v>
      </c>
      <c r="I330" s="148"/>
      <c r="J330" s="149">
        <f>ROUND(I330*H330,0)</f>
        <v>0</v>
      </c>
      <c r="K330" s="145" t="s">
        <v>153</v>
      </c>
      <c r="L330" s="31"/>
      <c r="M330" s="150" t="s">
        <v>3</v>
      </c>
      <c r="N330" s="151" t="s">
        <v>44</v>
      </c>
      <c r="O330" s="51"/>
      <c r="P330" s="152">
        <f>O330*H330</f>
        <v>0</v>
      </c>
      <c r="Q330" s="152">
        <v>2.16</v>
      </c>
      <c r="R330" s="152">
        <f>Q330*H330</f>
        <v>12.48696</v>
      </c>
      <c r="S330" s="152">
        <v>0</v>
      </c>
      <c r="T330" s="153">
        <f>S330*H330</f>
        <v>0</v>
      </c>
      <c r="AR330" s="154" t="s">
        <v>154</v>
      </c>
      <c r="AT330" s="154" t="s">
        <v>149</v>
      </c>
      <c r="AU330" s="154" t="s">
        <v>82</v>
      </c>
      <c r="AY330" s="16" t="s">
        <v>147</v>
      </c>
      <c r="BE330" s="155">
        <f>IF(N330="základní",J330,0)</f>
        <v>0</v>
      </c>
      <c r="BF330" s="155">
        <f>IF(N330="snížená",J330,0)</f>
        <v>0</v>
      </c>
      <c r="BG330" s="155">
        <f>IF(N330="zákl. přenesená",J330,0)</f>
        <v>0</v>
      </c>
      <c r="BH330" s="155">
        <f>IF(N330="sníž. přenesená",J330,0)</f>
        <v>0</v>
      </c>
      <c r="BI330" s="155">
        <f>IF(N330="nulová",J330,0)</f>
        <v>0</v>
      </c>
      <c r="BJ330" s="16" t="s">
        <v>9</v>
      </c>
      <c r="BK330" s="155">
        <f>ROUND(I330*H330,0)</f>
        <v>0</v>
      </c>
      <c r="BL330" s="16" t="s">
        <v>154</v>
      </c>
      <c r="BM330" s="154" t="s">
        <v>574</v>
      </c>
    </row>
    <row r="331" spans="2:51" s="12" customFormat="1" ht="12">
      <c r="B331" s="156"/>
      <c r="D331" s="157" t="s">
        <v>156</v>
      </c>
      <c r="E331" s="158" t="s">
        <v>3</v>
      </c>
      <c r="F331" s="159" t="s">
        <v>575</v>
      </c>
      <c r="H331" s="160">
        <v>5.123</v>
      </c>
      <c r="I331" s="161"/>
      <c r="L331" s="156"/>
      <c r="M331" s="162"/>
      <c r="N331" s="163"/>
      <c r="O331" s="163"/>
      <c r="P331" s="163"/>
      <c r="Q331" s="163"/>
      <c r="R331" s="163"/>
      <c r="S331" s="163"/>
      <c r="T331" s="164"/>
      <c r="AT331" s="158" t="s">
        <v>156</v>
      </c>
      <c r="AU331" s="158" t="s">
        <v>82</v>
      </c>
      <c r="AV331" s="12" t="s">
        <v>82</v>
      </c>
      <c r="AW331" s="12" t="s">
        <v>34</v>
      </c>
      <c r="AX331" s="12" t="s">
        <v>73</v>
      </c>
      <c r="AY331" s="158" t="s">
        <v>147</v>
      </c>
    </row>
    <row r="332" spans="2:51" s="12" customFormat="1" ht="12">
      <c r="B332" s="156"/>
      <c r="D332" s="157" t="s">
        <v>156</v>
      </c>
      <c r="E332" s="158" t="s">
        <v>3</v>
      </c>
      <c r="F332" s="159" t="s">
        <v>576</v>
      </c>
      <c r="H332" s="160">
        <v>0.658</v>
      </c>
      <c r="I332" s="161"/>
      <c r="L332" s="156"/>
      <c r="M332" s="162"/>
      <c r="N332" s="163"/>
      <c r="O332" s="163"/>
      <c r="P332" s="163"/>
      <c r="Q332" s="163"/>
      <c r="R332" s="163"/>
      <c r="S332" s="163"/>
      <c r="T332" s="164"/>
      <c r="AT332" s="158" t="s">
        <v>156</v>
      </c>
      <c r="AU332" s="158" t="s">
        <v>82</v>
      </c>
      <c r="AV332" s="12" t="s">
        <v>82</v>
      </c>
      <c r="AW332" s="12" t="s">
        <v>34</v>
      </c>
      <c r="AX332" s="12" t="s">
        <v>73</v>
      </c>
      <c r="AY332" s="158" t="s">
        <v>147</v>
      </c>
    </row>
    <row r="333" spans="2:63" s="11" customFormat="1" ht="22.95" customHeight="1">
      <c r="B333" s="129"/>
      <c r="D333" s="130" t="s">
        <v>72</v>
      </c>
      <c r="E333" s="140" t="s">
        <v>511</v>
      </c>
      <c r="F333" s="140" t="s">
        <v>577</v>
      </c>
      <c r="I333" s="132"/>
      <c r="J333" s="141">
        <f>BK333</f>
        <v>0</v>
      </c>
      <c r="L333" s="129"/>
      <c r="M333" s="134"/>
      <c r="N333" s="135"/>
      <c r="O333" s="135"/>
      <c r="P333" s="136">
        <f>SUM(P334:P346)</f>
        <v>0</v>
      </c>
      <c r="Q333" s="135"/>
      <c r="R333" s="136">
        <f>SUM(R334:R346)</f>
        <v>0.7497199999999999</v>
      </c>
      <c r="S333" s="135"/>
      <c r="T333" s="137">
        <f>SUM(T334:T346)</f>
        <v>0</v>
      </c>
      <c r="AR333" s="130" t="s">
        <v>9</v>
      </c>
      <c r="AT333" s="138" t="s">
        <v>72</v>
      </c>
      <c r="AU333" s="138" t="s">
        <v>9</v>
      </c>
      <c r="AY333" s="130" t="s">
        <v>147</v>
      </c>
      <c r="BK333" s="139">
        <f>SUM(BK334:BK346)</f>
        <v>0</v>
      </c>
    </row>
    <row r="334" spans="2:65" s="1" customFormat="1" ht="36" customHeight="1">
      <c r="B334" s="142"/>
      <c r="C334" s="143" t="s">
        <v>578</v>
      </c>
      <c r="D334" s="143" t="s">
        <v>149</v>
      </c>
      <c r="E334" s="144" t="s">
        <v>579</v>
      </c>
      <c r="F334" s="145" t="s">
        <v>580</v>
      </c>
      <c r="G334" s="146" t="s">
        <v>253</v>
      </c>
      <c r="H334" s="147">
        <v>10</v>
      </c>
      <c r="I334" s="148"/>
      <c r="J334" s="149">
        <f>ROUND(I334*H334,0)</f>
        <v>0</v>
      </c>
      <c r="K334" s="145" t="s">
        <v>153</v>
      </c>
      <c r="L334" s="31"/>
      <c r="M334" s="150" t="s">
        <v>3</v>
      </c>
      <c r="N334" s="151" t="s">
        <v>44</v>
      </c>
      <c r="O334" s="51"/>
      <c r="P334" s="152">
        <f>O334*H334</f>
        <v>0</v>
      </c>
      <c r="Q334" s="152">
        <v>0.01698</v>
      </c>
      <c r="R334" s="152">
        <f>Q334*H334</f>
        <v>0.16979999999999998</v>
      </c>
      <c r="S334" s="152">
        <v>0</v>
      </c>
      <c r="T334" s="153">
        <f>S334*H334</f>
        <v>0</v>
      </c>
      <c r="AR334" s="154" t="s">
        <v>154</v>
      </c>
      <c r="AT334" s="154" t="s">
        <v>149</v>
      </c>
      <c r="AU334" s="154" t="s">
        <v>82</v>
      </c>
      <c r="AY334" s="16" t="s">
        <v>147</v>
      </c>
      <c r="BE334" s="155">
        <f>IF(N334="základní",J334,0)</f>
        <v>0</v>
      </c>
      <c r="BF334" s="155">
        <f>IF(N334="snížená",J334,0)</f>
        <v>0</v>
      </c>
      <c r="BG334" s="155">
        <f>IF(N334="zákl. přenesená",J334,0)</f>
        <v>0</v>
      </c>
      <c r="BH334" s="155">
        <f>IF(N334="sníž. přenesená",J334,0)</f>
        <v>0</v>
      </c>
      <c r="BI334" s="155">
        <f>IF(N334="nulová",J334,0)</f>
        <v>0</v>
      </c>
      <c r="BJ334" s="16" t="s">
        <v>9</v>
      </c>
      <c r="BK334" s="155">
        <f>ROUND(I334*H334,0)</f>
        <v>0</v>
      </c>
      <c r="BL334" s="16" t="s">
        <v>154</v>
      </c>
      <c r="BM334" s="154" t="s">
        <v>581</v>
      </c>
    </row>
    <row r="335" spans="2:51" s="12" customFormat="1" ht="12">
      <c r="B335" s="156"/>
      <c r="D335" s="157" t="s">
        <v>156</v>
      </c>
      <c r="E335" s="158" t="s">
        <v>3</v>
      </c>
      <c r="F335" s="159" t="s">
        <v>582</v>
      </c>
      <c r="H335" s="160">
        <v>10</v>
      </c>
      <c r="I335" s="161"/>
      <c r="L335" s="156"/>
      <c r="M335" s="162"/>
      <c r="N335" s="163"/>
      <c r="O335" s="163"/>
      <c r="P335" s="163"/>
      <c r="Q335" s="163"/>
      <c r="R335" s="163"/>
      <c r="S335" s="163"/>
      <c r="T335" s="164"/>
      <c r="AT335" s="158" t="s">
        <v>156</v>
      </c>
      <c r="AU335" s="158" t="s">
        <v>82</v>
      </c>
      <c r="AV335" s="12" t="s">
        <v>82</v>
      </c>
      <c r="AW335" s="12" t="s">
        <v>34</v>
      </c>
      <c r="AX335" s="12" t="s">
        <v>73</v>
      </c>
      <c r="AY335" s="158" t="s">
        <v>147</v>
      </c>
    </row>
    <row r="336" spans="2:65" s="1" customFormat="1" ht="36" customHeight="1">
      <c r="B336" s="142"/>
      <c r="C336" s="143" t="s">
        <v>583</v>
      </c>
      <c r="D336" s="143" t="s">
        <v>149</v>
      </c>
      <c r="E336" s="144" t="s">
        <v>584</v>
      </c>
      <c r="F336" s="145" t="s">
        <v>585</v>
      </c>
      <c r="G336" s="146" t="s">
        <v>253</v>
      </c>
      <c r="H336" s="147">
        <v>2</v>
      </c>
      <c r="I336" s="148"/>
      <c r="J336" s="149">
        <f>ROUND(I336*H336,0)</f>
        <v>0</v>
      </c>
      <c r="K336" s="145" t="s">
        <v>153</v>
      </c>
      <c r="L336" s="31"/>
      <c r="M336" s="150" t="s">
        <v>3</v>
      </c>
      <c r="N336" s="151" t="s">
        <v>44</v>
      </c>
      <c r="O336" s="51"/>
      <c r="P336" s="152">
        <f>O336*H336</f>
        <v>0</v>
      </c>
      <c r="Q336" s="152">
        <v>0.03373</v>
      </c>
      <c r="R336" s="152">
        <f>Q336*H336</f>
        <v>0.06746</v>
      </c>
      <c r="S336" s="152">
        <v>0</v>
      </c>
      <c r="T336" s="153">
        <f>S336*H336</f>
        <v>0</v>
      </c>
      <c r="AR336" s="154" t="s">
        <v>154</v>
      </c>
      <c r="AT336" s="154" t="s">
        <v>149</v>
      </c>
      <c r="AU336" s="154" t="s">
        <v>82</v>
      </c>
      <c r="AY336" s="16" t="s">
        <v>147</v>
      </c>
      <c r="BE336" s="155">
        <f>IF(N336="základní",J336,0)</f>
        <v>0</v>
      </c>
      <c r="BF336" s="155">
        <f>IF(N336="snížená",J336,0)</f>
        <v>0</v>
      </c>
      <c r="BG336" s="155">
        <f>IF(N336="zákl. přenesená",J336,0)</f>
        <v>0</v>
      </c>
      <c r="BH336" s="155">
        <f>IF(N336="sníž. přenesená",J336,0)</f>
        <v>0</v>
      </c>
      <c r="BI336" s="155">
        <f>IF(N336="nulová",J336,0)</f>
        <v>0</v>
      </c>
      <c r="BJ336" s="16" t="s">
        <v>9</v>
      </c>
      <c r="BK336" s="155">
        <f>ROUND(I336*H336,0)</f>
        <v>0</v>
      </c>
      <c r="BL336" s="16" t="s">
        <v>154</v>
      </c>
      <c r="BM336" s="154" t="s">
        <v>586</v>
      </c>
    </row>
    <row r="337" spans="2:51" s="12" customFormat="1" ht="12">
      <c r="B337" s="156"/>
      <c r="D337" s="157" t="s">
        <v>156</v>
      </c>
      <c r="E337" s="158" t="s">
        <v>3</v>
      </c>
      <c r="F337" s="159" t="s">
        <v>587</v>
      </c>
      <c r="H337" s="160">
        <v>2</v>
      </c>
      <c r="I337" s="161"/>
      <c r="L337" s="156"/>
      <c r="M337" s="162"/>
      <c r="N337" s="163"/>
      <c r="O337" s="163"/>
      <c r="P337" s="163"/>
      <c r="Q337" s="163"/>
      <c r="R337" s="163"/>
      <c r="S337" s="163"/>
      <c r="T337" s="164"/>
      <c r="AT337" s="158" t="s">
        <v>156</v>
      </c>
      <c r="AU337" s="158" t="s">
        <v>82</v>
      </c>
      <c r="AV337" s="12" t="s">
        <v>82</v>
      </c>
      <c r="AW337" s="12" t="s">
        <v>34</v>
      </c>
      <c r="AX337" s="12" t="s">
        <v>73</v>
      </c>
      <c r="AY337" s="158" t="s">
        <v>147</v>
      </c>
    </row>
    <row r="338" spans="2:65" s="1" customFormat="1" ht="36" customHeight="1">
      <c r="B338" s="142"/>
      <c r="C338" s="143" t="s">
        <v>588</v>
      </c>
      <c r="D338" s="143" t="s">
        <v>149</v>
      </c>
      <c r="E338" s="144" t="s">
        <v>589</v>
      </c>
      <c r="F338" s="145" t="s">
        <v>590</v>
      </c>
      <c r="G338" s="146" t="s">
        <v>253</v>
      </c>
      <c r="H338" s="147">
        <v>1</v>
      </c>
      <c r="I338" s="148"/>
      <c r="J338" s="149">
        <f>ROUND(I338*H338,0)</f>
        <v>0</v>
      </c>
      <c r="K338" s="145" t="s">
        <v>153</v>
      </c>
      <c r="L338" s="31"/>
      <c r="M338" s="150" t="s">
        <v>3</v>
      </c>
      <c r="N338" s="151" t="s">
        <v>44</v>
      </c>
      <c r="O338" s="51"/>
      <c r="P338" s="152">
        <f>O338*H338</f>
        <v>0</v>
      </c>
      <c r="Q338" s="152">
        <v>0.04684</v>
      </c>
      <c r="R338" s="152">
        <f>Q338*H338</f>
        <v>0.04684</v>
      </c>
      <c r="S338" s="152">
        <v>0</v>
      </c>
      <c r="T338" s="153">
        <f>S338*H338</f>
        <v>0</v>
      </c>
      <c r="AR338" s="154" t="s">
        <v>154</v>
      </c>
      <c r="AT338" s="154" t="s">
        <v>149</v>
      </c>
      <c r="AU338" s="154" t="s">
        <v>82</v>
      </c>
      <c r="AY338" s="16" t="s">
        <v>147</v>
      </c>
      <c r="BE338" s="155">
        <f>IF(N338="základní",J338,0)</f>
        <v>0</v>
      </c>
      <c r="BF338" s="155">
        <f>IF(N338="snížená",J338,0)</f>
        <v>0</v>
      </c>
      <c r="BG338" s="155">
        <f>IF(N338="zákl. přenesená",J338,0)</f>
        <v>0</v>
      </c>
      <c r="BH338" s="155">
        <f>IF(N338="sníž. přenesená",J338,0)</f>
        <v>0</v>
      </c>
      <c r="BI338" s="155">
        <f>IF(N338="nulová",J338,0)</f>
        <v>0</v>
      </c>
      <c r="BJ338" s="16" t="s">
        <v>9</v>
      </c>
      <c r="BK338" s="155">
        <f>ROUND(I338*H338,0)</f>
        <v>0</v>
      </c>
      <c r="BL338" s="16" t="s">
        <v>154</v>
      </c>
      <c r="BM338" s="154" t="s">
        <v>591</v>
      </c>
    </row>
    <row r="339" spans="2:51" s="12" customFormat="1" ht="12">
      <c r="B339" s="156"/>
      <c r="D339" s="157" t="s">
        <v>156</v>
      </c>
      <c r="E339" s="158" t="s">
        <v>3</v>
      </c>
      <c r="F339" s="159" t="s">
        <v>592</v>
      </c>
      <c r="H339" s="160">
        <v>1</v>
      </c>
      <c r="I339" s="161"/>
      <c r="L339" s="156"/>
      <c r="M339" s="162"/>
      <c r="N339" s="163"/>
      <c r="O339" s="163"/>
      <c r="P339" s="163"/>
      <c r="Q339" s="163"/>
      <c r="R339" s="163"/>
      <c r="S339" s="163"/>
      <c r="T339" s="164"/>
      <c r="AT339" s="158" t="s">
        <v>156</v>
      </c>
      <c r="AU339" s="158" t="s">
        <v>82</v>
      </c>
      <c r="AV339" s="12" t="s">
        <v>82</v>
      </c>
      <c r="AW339" s="12" t="s">
        <v>34</v>
      </c>
      <c r="AX339" s="12" t="s">
        <v>73</v>
      </c>
      <c r="AY339" s="158" t="s">
        <v>147</v>
      </c>
    </row>
    <row r="340" spans="2:65" s="1" customFormat="1" ht="36" customHeight="1">
      <c r="B340" s="142"/>
      <c r="C340" s="143" t="s">
        <v>593</v>
      </c>
      <c r="D340" s="143" t="s">
        <v>149</v>
      </c>
      <c r="E340" s="144" t="s">
        <v>594</v>
      </c>
      <c r="F340" s="145" t="s">
        <v>595</v>
      </c>
      <c r="G340" s="146" t="s">
        <v>253</v>
      </c>
      <c r="H340" s="147">
        <v>2</v>
      </c>
      <c r="I340" s="148"/>
      <c r="J340" s="149">
        <f>ROUND(I340*H340,0)</f>
        <v>0</v>
      </c>
      <c r="K340" s="145" t="s">
        <v>153</v>
      </c>
      <c r="L340" s="31"/>
      <c r="M340" s="150" t="s">
        <v>3</v>
      </c>
      <c r="N340" s="151" t="s">
        <v>44</v>
      </c>
      <c r="O340" s="51"/>
      <c r="P340" s="152">
        <f>O340*H340</f>
        <v>0</v>
      </c>
      <c r="Q340" s="152">
        <v>0.07146</v>
      </c>
      <c r="R340" s="152">
        <f>Q340*H340</f>
        <v>0.14292</v>
      </c>
      <c r="S340" s="152">
        <v>0</v>
      </c>
      <c r="T340" s="153">
        <f>S340*H340</f>
        <v>0</v>
      </c>
      <c r="AR340" s="154" t="s">
        <v>154</v>
      </c>
      <c r="AT340" s="154" t="s">
        <v>149</v>
      </c>
      <c r="AU340" s="154" t="s">
        <v>82</v>
      </c>
      <c r="AY340" s="16" t="s">
        <v>147</v>
      </c>
      <c r="BE340" s="155">
        <f>IF(N340="základní",J340,0)</f>
        <v>0</v>
      </c>
      <c r="BF340" s="155">
        <f>IF(N340="snížená",J340,0)</f>
        <v>0</v>
      </c>
      <c r="BG340" s="155">
        <f>IF(N340="zákl. přenesená",J340,0)</f>
        <v>0</v>
      </c>
      <c r="BH340" s="155">
        <f>IF(N340="sníž. přenesená",J340,0)</f>
        <v>0</v>
      </c>
      <c r="BI340" s="155">
        <f>IF(N340="nulová",J340,0)</f>
        <v>0</v>
      </c>
      <c r="BJ340" s="16" t="s">
        <v>9</v>
      </c>
      <c r="BK340" s="155">
        <f>ROUND(I340*H340,0)</f>
        <v>0</v>
      </c>
      <c r="BL340" s="16" t="s">
        <v>154</v>
      </c>
      <c r="BM340" s="154" t="s">
        <v>596</v>
      </c>
    </row>
    <row r="341" spans="2:51" s="12" customFormat="1" ht="12">
      <c r="B341" s="156"/>
      <c r="D341" s="157" t="s">
        <v>156</v>
      </c>
      <c r="E341" s="158" t="s">
        <v>3</v>
      </c>
      <c r="F341" s="159" t="s">
        <v>597</v>
      </c>
      <c r="H341" s="160">
        <v>2</v>
      </c>
      <c r="I341" s="161"/>
      <c r="L341" s="156"/>
      <c r="M341" s="162"/>
      <c r="N341" s="163"/>
      <c r="O341" s="163"/>
      <c r="P341" s="163"/>
      <c r="Q341" s="163"/>
      <c r="R341" s="163"/>
      <c r="S341" s="163"/>
      <c r="T341" s="164"/>
      <c r="AT341" s="158" t="s">
        <v>156</v>
      </c>
      <c r="AU341" s="158" t="s">
        <v>82</v>
      </c>
      <c r="AV341" s="12" t="s">
        <v>82</v>
      </c>
      <c r="AW341" s="12" t="s">
        <v>34</v>
      </c>
      <c r="AX341" s="12" t="s">
        <v>73</v>
      </c>
      <c r="AY341" s="158" t="s">
        <v>147</v>
      </c>
    </row>
    <row r="342" spans="2:65" s="1" customFormat="1" ht="24" customHeight="1">
      <c r="B342" s="142"/>
      <c r="C342" s="165" t="s">
        <v>598</v>
      </c>
      <c r="D342" s="165" t="s">
        <v>196</v>
      </c>
      <c r="E342" s="166" t="s">
        <v>599</v>
      </c>
      <c r="F342" s="167" t="s">
        <v>600</v>
      </c>
      <c r="G342" s="168" t="s">
        <v>253</v>
      </c>
      <c r="H342" s="169">
        <v>1</v>
      </c>
      <c r="I342" s="170"/>
      <c r="J342" s="171">
        <f>ROUND(I342*H342,0)</f>
        <v>0</v>
      </c>
      <c r="K342" s="167" t="s">
        <v>153</v>
      </c>
      <c r="L342" s="172"/>
      <c r="M342" s="173" t="s">
        <v>3</v>
      </c>
      <c r="N342" s="174" t="s">
        <v>44</v>
      </c>
      <c r="O342" s="51"/>
      <c r="P342" s="152">
        <f>O342*H342</f>
        <v>0</v>
      </c>
      <c r="Q342" s="152">
        <v>0.01876</v>
      </c>
      <c r="R342" s="152">
        <f>Q342*H342</f>
        <v>0.01876</v>
      </c>
      <c r="S342" s="152">
        <v>0</v>
      </c>
      <c r="T342" s="153">
        <f>S342*H342</f>
        <v>0</v>
      </c>
      <c r="AR342" s="154" t="s">
        <v>184</v>
      </c>
      <c r="AT342" s="154" t="s">
        <v>196</v>
      </c>
      <c r="AU342" s="154" t="s">
        <v>82</v>
      </c>
      <c r="AY342" s="16" t="s">
        <v>147</v>
      </c>
      <c r="BE342" s="155">
        <f>IF(N342="základní",J342,0)</f>
        <v>0</v>
      </c>
      <c r="BF342" s="155">
        <f>IF(N342="snížená",J342,0)</f>
        <v>0</v>
      </c>
      <c r="BG342" s="155">
        <f>IF(N342="zákl. přenesená",J342,0)</f>
        <v>0</v>
      </c>
      <c r="BH342" s="155">
        <f>IF(N342="sníž. přenesená",J342,0)</f>
        <v>0</v>
      </c>
      <c r="BI342" s="155">
        <f>IF(N342="nulová",J342,0)</f>
        <v>0</v>
      </c>
      <c r="BJ342" s="16" t="s">
        <v>9</v>
      </c>
      <c r="BK342" s="155">
        <f>ROUND(I342*H342,0)</f>
        <v>0</v>
      </c>
      <c r="BL342" s="16" t="s">
        <v>154</v>
      </c>
      <c r="BM342" s="154" t="s">
        <v>601</v>
      </c>
    </row>
    <row r="343" spans="2:65" s="1" customFormat="1" ht="24" customHeight="1">
      <c r="B343" s="142"/>
      <c r="C343" s="165" t="s">
        <v>602</v>
      </c>
      <c r="D343" s="165" t="s">
        <v>196</v>
      </c>
      <c r="E343" s="166" t="s">
        <v>603</v>
      </c>
      <c r="F343" s="167" t="s">
        <v>604</v>
      </c>
      <c r="G343" s="168" t="s">
        <v>253</v>
      </c>
      <c r="H343" s="169">
        <v>3</v>
      </c>
      <c r="I343" s="170"/>
      <c r="J343" s="171">
        <f>ROUND(I343*H343,0)</f>
        <v>0</v>
      </c>
      <c r="K343" s="167" t="s">
        <v>153</v>
      </c>
      <c r="L343" s="172"/>
      <c r="M343" s="173" t="s">
        <v>3</v>
      </c>
      <c r="N343" s="174" t="s">
        <v>44</v>
      </c>
      <c r="O343" s="51"/>
      <c r="P343" s="152">
        <f>O343*H343</f>
        <v>0</v>
      </c>
      <c r="Q343" s="152">
        <v>0.01992</v>
      </c>
      <c r="R343" s="152">
        <f>Q343*H343</f>
        <v>0.05976</v>
      </c>
      <c r="S343" s="152">
        <v>0</v>
      </c>
      <c r="T343" s="153">
        <f>S343*H343</f>
        <v>0</v>
      </c>
      <c r="AR343" s="154" t="s">
        <v>184</v>
      </c>
      <c r="AT343" s="154" t="s">
        <v>196</v>
      </c>
      <c r="AU343" s="154" t="s">
        <v>82</v>
      </c>
      <c r="AY343" s="16" t="s">
        <v>147</v>
      </c>
      <c r="BE343" s="155">
        <f>IF(N343="základní",J343,0)</f>
        <v>0</v>
      </c>
      <c r="BF343" s="155">
        <f>IF(N343="snížená",J343,0)</f>
        <v>0</v>
      </c>
      <c r="BG343" s="155">
        <f>IF(N343="zákl. přenesená",J343,0)</f>
        <v>0</v>
      </c>
      <c r="BH343" s="155">
        <f>IF(N343="sníž. přenesená",J343,0)</f>
        <v>0</v>
      </c>
      <c r="BI343" s="155">
        <f>IF(N343="nulová",J343,0)</f>
        <v>0</v>
      </c>
      <c r="BJ343" s="16" t="s">
        <v>9</v>
      </c>
      <c r="BK343" s="155">
        <f>ROUND(I343*H343,0)</f>
        <v>0</v>
      </c>
      <c r="BL343" s="16" t="s">
        <v>154</v>
      </c>
      <c r="BM343" s="154" t="s">
        <v>605</v>
      </c>
    </row>
    <row r="344" spans="2:65" s="1" customFormat="1" ht="24" customHeight="1">
      <c r="B344" s="142"/>
      <c r="C344" s="165" t="s">
        <v>606</v>
      </c>
      <c r="D344" s="165" t="s">
        <v>196</v>
      </c>
      <c r="E344" s="166" t="s">
        <v>607</v>
      </c>
      <c r="F344" s="167" t="s">
        <v>608</v>
      </c>
      <c r="G344" s="168" t="s">
        <v>253</v>
      </c>
      <c r="H344" s="169">
        <v>7</v>
      </c>
      <c r="I344" s="170"/>
      <c r="J344" s="171">
        <f>ROUND(I344*H344,0)</f>
        <v>0</v>
      </c>
      <c r="K344" s="167" t="s">
        <v>153</v>
      </c>
      <c r="L344" s="172"/>
      <c r="M344" s="173" t="s">
        <v>3</v>
      </c>
      <c r="N344" s="174" t="s">
        <v>44</v>
      </c>
      <c r="O344" s="51"/>
      <c r="P344" s="152">
        <f>O344*H344</f>
        <v>0</v>
      </c>
      <c r="Q344" s="152">
        <v>0.02053</v>
      </c>
      <c r="R344" s="152">
        <f>Q344*H344</f>
        <v>0.14371</v>
      </c>
      <c r="S344" s="152">
        <v>0</v>
      </c>
      <c r="T344" s="153">
        <f>S344*H344</f>
        <v>0</v>
      </c>
      <c r="AR344" s="154" t="s">
        <v>184</v>
      </c>
      <c r="AT344" s="154" t="s">
        <v>196</v>
      </c>
      <c r="AU344" s="154" t="s">
        <v>82</v>
      </c>
      <c r="AY344" s="16" t="s">
        <v>147</v>
      </c>
      <c r="BE344" s="155">
        <f>IF(N344="základní",J344,0)</f>
        <v>0</v>
      </c>
      <c r="BF344" s="155">
        <f>IF(N344="snížená",J344,0)</f>
        <v>0</v>
      </c>
      <c r="BG344" s="155">
        <f>IF(N344="zákl. přenesená",J344,0)</f>
        <v>0</v>
      </c>
      <c r="BH344" s="155">
        <f>IF(N344="sníž. přenesená",J344,0)</f>
        <v>0</v>
      </c>
      <c r="BI344" s="155">
        <f>IF(N344="nulová",J344,0)</f>
        <v>0</v>
      </c>
      <c r="BJ344" s="16" t="s">
        <v>9</v>
      </c>
      <c r="BK344" s="155">
        <f>ROUND(I344*H344,0)</f>
        <v>0</v>
      </c>
      <c r="BL344" s="16" t="s">
        <v>154</v>
      </c>
      <c r="BM344" s="154" t="s">
        <v>609</v>
      </c>
    </row>
    <row r="345" spans="2:65" s="1" customFormat="1" ht="24" customHeight="1">
      <c r="B345" s="142"/>
      <c r="C345" s="165" t="s">
        <v>610</v>
      </c>
      <c r="D345" s="165" t="s">
        <v>196</v>
      </c>
      <c r="E345" s="166" t="s">
        <v>611</v>
      </c>
      <c r="F345" s="167" t="s">
        <v>612</v>
      </c>
      <c r="G345" s="168" t="s">
        <v>253</v>
      </c>
      <c r="H345" s="169">
        <v>3</v>
      </c>
      <c r="I345" s="170"/>
      <c r="J345" s="171">
        <f>ROUND(I345*H345,0)</f>
        <v>0</v>
      </c>
      <c r="K345" s="167" t="s">
        <v>153</v>
      </c>
      <c r="L345" s="172"/>
      <c r="M345" s="173" t="s">
        <v>3</v>
      </c>
      <c r="N345" s="174" t="s">
        <v>44</v>
      </c>
      <c r="O345" s="51"/>
      <c r="P345" s="152">
        <f>O345*H345</f>
        <v>0</v>
      </c>
      <c r="Q345" s="152">
        <v>0.024</v>
      </c>
      <c r="R345" s="152">
        <f>Q345*H345</f>
        <v>0.07200000000000001</v>
      </c>
      <c r="S345" s="152">
        <v>0</v>
      </c>
      <c r="T345" s="153">
        <f>S345*H345</f>
        <v>0</v>
      </c>
      <c r="AR345" s="154" t="s">
        <v>184</v>
      </c>
      <c r="AT345" s="154" t="s">
        <v>196</v>
      </c>
      <c r="AU345" s="154" t="s">
        <v>82</v>
      </c>
      <c r="AY345" s="16" t="s">
        <v>147</v>
      </c>
      <c r="BE345" s="155">
        <f>IF(N345="základní",J345,0)</f>
        <v>0</v>
      </c>
      <c r="BF345" s="155">
        <f>IF(N345="snížená",J345,0)</f>
        <v>0</v>
      </c>
      <c r="BG345" s="155">
        <f>IF(N345="zákl. přenesená",J345,0)</f>
        <v>0</v>
      </c>
      <c r="BH345" s="155">
        <f>IF(N345="sníž. přenesená",J345,0)</f>
        <v>0</v>
      </c>
      <c r="BI345" s="155">
        <f>IF(N345="nulová",J345,0)</f>
        <v>0</v>
      </c>
      <c r="BJ345" s="16" t="s">
        <v>9</v>
      </c>
      <c r="BK345" s="155">
        <f>ROUND(I345*H345,0)</f>
        <v>0</v>
      </c>
      <c r="BL345" s="16" t="s">
        <v>154</v>
      </c>
      <c r="BM345" s="154" t="s">
        <v>613</v>
      </c>
    </row>
    <row r="346" spans="2:65" s="1" customFormat="1" ht="24" customHeight="1">
      <c r="B346" s="142"/>
      <c r="C346" s="165" t="s">
        <v>614</v>
      </c>
      <c r="D346" s="165" t="s">
        <v>196</v>
      </c>
      <c r="E346" s="166" t="s">
        <v>615</v>
      </c>
      <c r="F346" s="167" t="s">
        <v>616</v>
      </c>
      <c r="G346" s="168" t="s">
        <v>253</v>
      </c>
      <c r="H346" s="169">
        <v>1</v>
      </c>
      <c r="I346" s="170"/>
      <c r="J346" s="171">
        <f>ROUND(I346*H346,0)</f>
        <v>0</v>
      </c>
      <c r="K346" s="167" t="s">
        <v>3</v>
      </c>
      <c r="L346" s="172"/>
      <c r="M346" s="173" t="s">
        <v>3</v>
      </c>
      <c r="N346" s="174" t="s">
        <v>44</v>
      </c>
      <c r="O346" s="51"/>
      <c r="P346" s="152">
        <f>O346*H346</f>
        <v>0</v>
      </c>
      <c r="Q346" s="152">
        <v>0.02847</v>
      </c>
      <c r="R346" s="152">
        <f>Q346*H346</f>
        <v>0.02847</v>
      </c>
      <c r="S346" s="152">
        <v>0</v>
      </c>
      <c r="T346" s="153">
        <f>S346*H346</f>
        <v>0</v>
      </c>
      <c r="AR346" s="154" t="s">
        <v>184</v>
      </c>
      <c r="AT346" s="154" t="s">
        <v>196</v>
      </c>
      <c r="AU346" s="154" t="s">
        <v>82</v>
      </c>
      <c r="AY346" s="16" t="s">
        <v>147</v>
      </c>
      <c r="BE346" s="155">
        <f>IF(N346="základní",J346,0)</f>
        <v>0</v>
      </c>
      <c r="BF346" s="155">
        <f>IF(N346="snížená",J346,0)</f>
        <v>0</v>
      </c>
      <c r="BG346" s="155">
        <f>IF(N346="zákl. přenesená",J346,0)</f>
        <v>0</v>
      </c>
      <c r="BH346" s="155">
        <f>IF(N346="sníž. přenesená",J346,0)</f>
        <v>0</v>
      </c>
      <c r="BI346" s="155">
        <f>IF(N346="nulová",J346,0)</f>
        <v>0</v>
      </c>
      <c r="BJ346" s="16" t="s">
        <v>9</v>
      </c>
      <c r="BK346" s="155">
        <f>ROUND(I346*H346,0)</f>
        <v>0</v>
      </c>
      <c r="BL346" s="16" t="s">
        <v>154</v>
      </c>
      <c r="BM346" s="154" t="s">
        <v>617</v>
      </c>
    </row>
    <row r="347" spans="2:63" s="11" customFormat="1" ht="22.95" customHeight="1">
      <c r="B347" s="129"/>
      <c r="D347" s="130" t="s">
        <v>72</v>
      </c>
      <c r="E347" s="140" t="s">
        <v>184</v>
      </c>
      <c r="F347" s="140" t="s">
        <v>618</v>
      </c>
      <c r="I347" s="132"/>
      <c r="J347" s="141">
        <f>BK347</f>
        <v>0</v>
      </c>
      <c r="L347" s="129"/>
      <c r="M347" s="134"/>
      <c r="N347" s="135"/>
      <c r="O347" s="135"/>
      <c r="P347" s="136">
        <f>SUM(P348:P349)</f>
        <v>0</v>
      </c>
      <c r="Q347" s="135"/>
      <c r="R347" s="136">
        <f>SUM(R348:R349)</f>
        <v>0.47068</v>
      </c>
      <c r="S347" s="135"/>
      <c r="T347" s="137">
        <f>SUM(T348:T349)</f>
        <v>0</v>
      </c>
      <c r="AR347" s="130" t="s">
        <v>9</v>
      </c>
      <c r="AT347" s="138" t="s">
        <v>72</v>
      </c>
      <c r="AU347" s="138" t="s">
        <v>9</v>
      </c>
      <c r="AY347" s="130" t="s">
        <v>147</v>
      </c>
      <c r="BK347" s="139">
        <f>SUM(BK348:BK349)</f>
        <v>0</v>
      </c>
    </row>
    <row r="348" spans="2:65" s="1" customFormat="1" ht="24" customHeight="1">
      <c r="B348" s="142"/>
      <c r="C348" s="143" t="s">
        <v>619</v>
      </c>
      <c r="D348" s="143" t="s">
        <v>149</v>
      </c>
      <c r="E348" s="144" t="s">
        <v>620</v>
      </c>
      <c r="F348" s="145" t="s">
        <v>621</v>
      </c>
      <c r="G348" s="146" t="s">
        <v>253</v>
      </c>
      <c r="H348" s="147">
        <v>2</v>
      </c>
      <c r="I348" s="148"/>
      <c r="J348" s="149">
        <f>ROUND(I348*H348,0)</f>
        <v>0</v>
      </c>
      <c r="K348" s="145" t="s">
        <v>153</v>
      </c>
      <c r="L348" s="31"/>
      <c r="M348" s="150" t="s">
        <v>3</v>
      </c>
      <c r="N348" s="151" t="s">
        <v>44</v>
      </c>
      <c r="O348" s="51"/>
      <c r="P348" s="152">
        <f>O348*H348</f>
        <v>0</v>
      </c>
      <c r="Q348" s="152">
        <v>0.21734</v>
      </c>
      <c r="R348" s="152">
        <f>Q348*H348</f>
        <v>0.43468</v>
      </c>
      <c r="S348" s="152">
        <v>0</v>
      </c>
      <c r="T348" s="153">
        <f>S348*H348</f>
        <v>0</v>
      </c>
      <c r="AR348" s="154" t="s">
        <v>154</v>
      </c>
      <c r="AT348" s="154" t="s">
        <v>149</v>
      </c>
      <c r="AU348" s="154" t="s">
        <v>82</v>
      </c>
      <c r="AY348" s="16" t="s">
        <v>147</v>
      </c>
      <c r="BE348" s="155">
        <f>IF(N348="základní",J348,0)</f>
        <v>0</v>
      </c>
      <c r="BF348" s="155">
        <f>IF(N348="snížená",J348,0)</f>
        <v>0</v>
      </c>
      <c r="BG348" s="155">
        <f>IF(N348="zákl. přenesená",J348,0)</f>
        <v>0</v>
      </c>
      <c r="BH348" s="155">
        <f>IF(N348="sníž. přenesená",J348,0)</f>
        <v>0</v>
      </c>
      <c r="BI348" s="155">
        <f>IF(N348="nulová",J348,0)</f>
        <v>0</v>
      </c>
      <c r="BJ348" s="16" t="s">
        <v>9</v>
      </c>
      <c r="BK348" s="155">
        <f>ROUND(I348*H348,0)</f>
        <v>0</v>
      </c>
      <c r="BL348" s="16" t="s">
        <v>154</v>
      </c>
      <c r="BM348" s="154" t="s">
        <v>622</v>
      </c>
    </row>
    <row r="349" spans="2:65" s="1" customFormat="1" ht="24" customHeight="1">
      <c r="B349" s="142"/>
      <c r="C349" s="165" t="s">
        <v>623</v>
      </c>
      <c r="D349" s="165" t="s">
        <v>196</v>
      </c>
      <c r="E349" s="166" t="s">
        <v>624</v>
      </c>
      <c r="F349" s="167" t="s">
        <v>625</v>
      </c>
      <c r="G349" s="168" t="s">
        <v>253</v>
      </c>
      <c r="H349" s="169">
        <v>2</v>
      </c>
      <c r="I349" s="170"/>
      <c r="J349" s="171">
        <f>ROUND(I349*H349,0)</f>
        <v>0</v>
      </c>
      <c r="K349" s="167" t="s">
        <v>3</v>
      </c>
      <c r="L349" s="172"/>
      <c r="M349" s="173" t="s">
        <v>3</v>
      </c>
      <c r="N349" s="174" t="s">
        <v>44</v>
      </c>
      <c r="O349" s="51"/>
      <c r="P349" s="152">
        <f>O349*H349</f>
        <v>0</v>
      </c>
      <c r="Q349" s="152">
        <v>0.018</v>
      </c>
      <c r="R349" s="152">
        <f>Q349*H349</f>
        <v>0.036</v>
      </c>
      <c r="S349" s="152">
        <v>0</v>
      </c>
      <c r="T349" s="153">
        <f>S349*H349</f>
        <v>0</v>
      </c>
      <c r="AR349" s="154" t="s">
        <v>184</v>
      </c>
      <c r="AT349" s="154" t="s">
        <v>196</v>
      </c>
      <c r="AU349" s="154" t="s">
        <v>82</v>
      </c>
      <c r="AY349" s="16" t="s">
        <v>147</v>
      </c>
      <c r="BE349" s="155">
        <f>IF(N349="základní",J349,0)</f>
        <v>0</v>
      </c>
      <c r="BF349" s="155">
        <f>IF(N349="snížená",J349,0)</f>
        <v>0</v>
      </c>
      <c r="BG349" s="155">
        <f>IF(N349="zákl. přenesená",J349,0)</f>
        <v>0</v>
      </c>
      <c r="BH349" s="155">
        <f>IF(N349="sníž. přenesená",J349,0)</f>
        <v>0</v>
      </c>
      <c r="BI349" s="155">
        <f>IF(N349="nulová",J349,0)</f>
        <v>0</v>
      </c>
      <c r="BJ349" s="16" t="s">
        <v>9</v>
      </c>
      <c r="BK349" s="155">
        <f>ROUND(I349*H349,0)</f>
        <v>0</v>
      </c>
      <c r="BL349" s="16" t="s">
        <v>154</v>
      </c>
      <c r="BM349" s="154" t="s">
        <v>626</v>
      </c>
    </row>
    <row r="350" spans="2:63" s="11" customFormat="1" ht="22.95" customHeight="1">
      <c r="B350" s="129"/>
      <c r="D350" s="130" t="s">
        <v>72</v>
      </c>
      <c r="E350" s="140" t="s">
        <v>190</v>
      </c>
      <c r="F350" s="140" t="s">
        <v>627</v>
      </c>
      <c r="I350" s="132"/>
      <c r="J350" s="141">
        <f>BK350</f>
        <v>0</v>
      </c>
      <c r="L350" s="129"/>
      <c r="M350" s="134"/>
      <c r="N350" s="135"/>
      <c r="O350" s="135"/>
      <c r="P350" s="136">
        <f>SUM(P351:P379)</f>
        <v>0</v>
      </c>
      <c r="Q350" s="135"/>
      <c r="R350" s="136">
        <f>SUM(R351:R379)</f>
        <v>0.077725</v>
      </c>
      <c r="S350" s="135"/>
      <c r="T350" s="137">
        <f>SUM(T351:T379)</f>
        <v>0</v>
      </c>
      <c r="AR350" s="130" t="s">
        <v>9</v>
      </c>
      <c r="AT350" s="138" t="s">
        <v>72</v>
      </c>
      <c r="AU350" s="138" t="s">
        <v>9</v>
      </c>
      <c r="AY350" s="130" t="s">
        <v>147</v>
      </c>
      <c r="BK350" s="139">
        <f>SUM(BK351:BK379)</f>
        <v>0</v>
      </c>
    </row>
    <row r="351" spans="2:65" s="1" customFormat="1" ht="36" customHeight="1">
      <c r="B351" s="142"/>
      <c r="C351" s="143" t="s">
        <v>628</v>
      </c>
      <c r="D351" s="143" t="s">
        <v>149</v>
      </c>
      <c r="E351" s="144" t="s">
        <v>629</v>
      </c>
      <c r="F351" s="145" t="s">
        <v>630</v>
      </c>
      <c r="G351" s="146" t="s">
        <v>152</v>
      </c>
      <c r="H351" s="147">
        <v>18.395</v>
      </c>
      <c r="I351" s="148"/>
      <c r="J351" s="149">
        <f>ROUND(I351*H351,0)</f>
        <v>0</v>
      </c>
      <c r="K351" s="145" t="s">
        <v>153</v>
      </c>
      <c r="L351" s="31"/>
      <c r="M351" s="150" t="s">
        <v>3</v>
      </c>
      <c r="N351" s="151" t="s">
        <v>44</v>
      </c>
      <c r="O351" s="51"/>
      <c r="P351" s="152">
        <f>O351*H351</f>
        <v>0</v>
      </c>
      <c r="Q351" s="152">
        <v>0</v>
      </c>
      <c r="R351" s="152">
        <f>Q351*H351</f>
        <v>0</v>
      </c>
      <c r="S351" s="152">
        <v>0</v>
      </c>
      <c r="T351" s="153">
        <f>S351*H351</f>
        <v>0</v>
      </c>
      <c r="AR351" s="154" t="s">
        <v>154</v>
      </c>
      <c r="AT351" s="154" t="s">
        <v>149</v>
      </c>
      <c r="AU351" s="154" t="s">
        <v>82</v>
      </c>
      <c r="AY351" s="16" t="s">
        <v>147</v>
      </c>
      <c r="BE351" s="155">
        <f>IF(N351="základní",J351,0)</f>
        <v>0</v>
      </c>
      <c r="BF351" s="155">
        <f>IF(N351="snížená",J351,0)</f>
        <v>0</v>
      </c>
      <c r="BG351" s="155">
        <f>IF(N351="zákl. přenesená",J351,0)</f>
        <v>0</v>
      </c>
      <c r="BH351" s="155">
        <f>IF(N351="sníž. přenesená",J351,0)</f>
        <v>0</v>
      </c>
      <c r="BI351" s="155">
        <f>IF(N351="nulová",J351,0)</f>
        <v>0</v>
      </c>
      <c r="BJ351" s="16" t="s">
        <v>9</v>
      </c>
      <c r="BK351" s="155">
        <f>ROUND(I351*H351,0)</f>
        <v>0</v>
      </c>
      <c r="BL351" s="16" t="s">
        <v>154</v>
      </c>
      <c r="BM351" s="154" t="s">
        <v>631</v>
      </c>
    </row>
    <row r="352" spans="2:51" s="12" customFormat="1" ht="12">
      <c r="B352" s="156"/>
      <c r="D352" s="157" t="s">
        <v>156</v>
      </c>
      <c r="E352" s="158" t="s">
        <v>3</v>
      </c>
      <c r="F352" s="159" t="s">
        <v>632</v>
      </c>
      <c r="H352" s="160">
        <v>18.395</v>
      </c>
      <c r="I352" s="161"/>
      <c r="L352" s="156"/>
      <c r="M352" s="162"/>
      <c r="N352" s="163"/>
      <c r="O352" s="163"/>
      <c r="P352" s="163"/>
      <c r="Q352" s="163"/>
      <c r="R352" s="163"/>
      <c r="S352" s="163"/>
      <c r="T352" s="164"/>
      <c r="AT352" s="158" t="s">
        <v>156</v>
      </c>
      <c r="AU352" s="158" t="s">
        <v>82</v>
      </c>
      <c r="AV352" s="12" t="s">
        <v>82</v>
      </c>
      <c r="AW352" s="12" t="s">
        <v>34</v>
      </c>
      <c r="AX352" s="12" t="s">
        <v>73</v>
      </c>
      <c r="AY352" s="158" t="s">
        <v>147</v>
      </c>
    </row>
    <row r="353" spans="2:65" s="1" customFormat="1" ht="36" customHeight="1">
      <c r="B353" s="142"/>
      <c r="C353" s="143" t="s">
        <v>633</v>
      </c>
      <c r="D353" s="143" t="s">
        <v>149</v>
      </c>
      <c r="E353" s="144" t="s">
        <v>634</v>
      </c>
      <c r="F353" s="145" t="s">
        <v>635</v>
      </c>
      <c r="G353" s="146" t="s">
        <v>152</v>
      </c>
      <c r="H353" s="147">
        <v>18.395</v>
      </c>
      <c r="I353" s="148"/>
      <c r="J353" s="149">
        <f>ROUND(I353*H353,0)</f>
        <v>0</v>
      </c>
      <c r="K353" s="145" t="s">
        <v>153</v>
      </c>
      <c r="L353" s="31"/>
      <c r="M353" s="150" t="s">
        <v>3</v>
      </c>
      <c r="N353" s="151" t="s">
        <v>44</v>
      </c>
      <c r="O353" s="51"/>
      <c r="P353" s="152">
        <f>O353*H353</f>
        <v>0</v>
      </c>
      <c r="Q353" s="152">
        <v>0</v>
      </c>
      <c r="R353" s="152">
        <f>Q353*H353</f>
        <v>0</v>
      </c>
      <c r="S353" s="152">
        <v>0</v>
      </c>
      <c r="T353" s="153">
        <f>S353*H353</f>
        <v>0</v>
      </c>
      <c r="AR353" s="154" t="s">
        <v>154</v>
      </c>
      <c r="AT353" s="154" t="s">
        <v>149</v>
      </c>
      <c r="AU353" s="154" t="s">
        <v>82</v>
      </c>
      <c r="AY353" s="16" t="s">
        <v>147</v>
      </c>
      <c r="BE353" s="155">
        <f>IF(N353="základní",J353,0)</f>
        <v>0</v>
      </c>
      <c r="BF353" s="155">
        <f>IF(N353="snížená",J353,0)</f>
        <v>0</v>
      </c>
      <c r="BG353" s="155">
        <f>IF(N353="zákl. přenesená",J353,0)</f>
        <v>0</v>
      </c>
      <c r="BH353" s="155">
        <f>IF(N353="sníž. přenesená",J353,0)</f>
        <v>0</v>
      </c>
      <c r="BI353" s="155">
        <f>IF(N353="nulová",J353,0)</f>
        <v>0</v>
      </c>
      <c r="BJ353" s="16" t="s">
        <v>9</v>
      </c>
      <c r="BK353" s="155">
        <f>ROUND(I353*H353,0)</f>
        <v>0</v>
      </c>
      <c r="BL353" s="16" t="s">
        <v>154</v>
      </c>
      <c r="BM353" s="154" t="s">
        <v>636</v>
      </c>
    </row>
    <row r="354" spans="2:65" s="1" customFormat="1" ht="36" customHeight="1">
      <c r="B354" s="142"/>
      <c r="C354" s="143" t="s">
        <v>637</v>
      </c>
      <c r="D354" s="143" t="s">
        <v>149</v>
      </c>
      <c r="E354" s="144" t="s">
        <v>638</v>
      </c>
      <c r="F354" s="145" t="s">
        <v>639</v>
      </c>
      <c r="G354" s="146" t="s">
        <v>152</v>
      </c>
      <c r="H354" s="147">
        <v>275.925</v>
      </c>
      <c r="I354" s="148"/>
      <c r="J354" s="149">
        <f>ROUND(I354*H354,0)</f>
        <v>0</v>
      </c>
      <c r="K354" s="145" t="s">
        <v>153</v>
      </c>
      <c r="L354" s="31"/>
      <c r="M354" s="150" t="s">
        <v>3</v>
      </c>
      <c r="N354" s="151" t="s">
        <v>44</v>
      </c>
      <c r="O354" s="51"/>
      <c r="P354" s="152">
        <f>O354*H354</f>
        <v>0</v>
      </c>
      <c r="Q354" s="152">
        <v>0</v>
      </c>
      <c r="R354" s="152">
        <f>Q354*H354</f>
        <v>0</v>
      </c>
      <c r="S354" s="152">
        <v>0</v>
      </c>
      <c r="T354" s="153">
        <f>S354*H354</f>
        <v>0</v>
      </c>
      <c r="AR354" s="154" t="s">
        <v>154</v>
      </c>
      <c r="AT354" s="154" t="s">
        <v>149</v>
      </c>
      <c r="AU354" s="154" t="s">
        <v>82</v>
      </c>
      <c r="AY354" s="16" t="s">
        <v>147</v>
      </c>
      <c r="BE354" s="155">
        <f>IF(N354="základní",J354,0)</f>
        <v>0</v>
      </c>
      <c r="BF354" s="155">
        <f>IF(N354="snížená",J354,0)</f>
        <v>0</v>
      </c>
      <c r="BG354" s="155">
        <f>IF(N354="zákl. přenesená",J354,0)</f>
        <v>0</v>
      </c>
      <c r="BH354" s="155">
        <f>IF(N354="sníž. přenesená",J354,0)</f>
        <v>0</v>
      </c>
      <c r="BI354" s="155">
        <f>IF(N354="nulová",J354,0)</f>
        <v>0</v>
      </c>
      <c r="BJ354" s="16" t="s">
        <v>9</v>
      </c>
      <c r="BK354" s="155">
        <f>ROUND(I354*H354,0)</f>
        <v>0</v>
      </c>
      <c r="BL354" s="16" t="s">
        <v>154</v>
      </c>
      <c r="BM354" s="154" t="s">
        <v>640</v>
      </c>
    </row>
    <row r="355" spans="2:51" s="12" customFormat="1" ht="12">
      <c r="B355" s="156"/>
      <c r="D355" s="157" t="s">
        <v>156</v>
      </c>
      <c r="E355" s="158" t="s">
        <v>3</v>
      </c>
      <c r="F355" s="159" t="s">
        <v>641</v>
      </c>
      <c r="H355" s="160">
        <v>275.925</v>
      </c>
      <c r="I355" s="161"/>
      <c r="L355" s="156"/>
      <c r="M355" s="162"/>
      <c r="N355" s="163"/>
      <c r="O355" s="163"/>
      <c r="P355" s="163"/>
      <c r="Q355" s="163"/>
      <c r="R355" s="163"/>
      <c r="S355" s="163"/>
      <c r="T355" s="164"/>
      <c r="AT355" s="158" t="s">
        <v>156</v>
      </c>
      <c r="AU355" s="158" t="s">
        <v>82</v>
      </c>
      <c r="AV355" s="12" t="s">
        <v>82</v>
      </c>
      <c r="AW355" s="12" t="s">
        <v>34</v>
      </c>
      <c r="AX355" s="12" t="s">
        <v>73</v>
      </c>
      <c r="AY355" s="158" t="s">
        <v>147</v>
      </c>
    </row>
    <row r="356" spans="2:65" s="1" customFormat="1" ht="36" customHeight="1">
      <c r="B356" s="142"/>
      <c r="C356" s="143" t="s">
        <v>642</v>
      </c>
      <c r="D356" s="143" t="s">
        <v>149</v>
      </c>
      <c r="E356" s="144" t="s">
        <v>643</v>
      </c>
      <c r="F356" s="145" t="s">
        <v>644</v>
      </c>
      <c r="G356" s="146" t="s">
        <v>152</v>
      </c>
      <c r="H356" s="147">
        <v>18.395</v>
      </c>
      <c r="I356" s="148"/>
      <c r="J356" s="149">
        <f>ROUND(I356*H356,0)</f>
        <v>0</v>
      </c>
      <c r="K356" s="145" t="s">
        <v>153</v>
      </c>
      <c r="L356" s="31"/>
      <c r="M356" s="150" t="s">
        <v>3</v>
      </c>
      <c r="N356" s="151" t="s">
        <v>44</v>
      </c>
      <c r="O356" s="51"/>
      <c r="P356" s="152">
        <f>O356*H356</f>
        <v>0</v>
      </c>
      <c r="Q356" s="152">
        <v>0</v>
      </c>
      <c r="R356" s="152">
        <f>Q356*H356</f>
        <v>0</v>
      </c>
      <c r="S356" s="152">
        <v>0</v>
      </c>
      <c r="T356" s="153">
        <f>S356*H356</f>
        <v>0</v>
      </c>
      <c r="AR356" s="154" t="s">
        <v>154</v>
      </c>
      <c r="AT356" s="154" t="s">
        <v>149</v>
      </c>
      <c r="AU356" s="154" t="s">
        <v>82</v>
      </c>
      <c r="AY356" s="16" t="s">
        <v>147</v>
      </c>
      <c r="BE356" s="155">
        <f>IF(N356="základní",J356,0)</f>
        <v>0</v>
      </c>
      <c r="BF356" s="155">
        <f>IF(N356="snížená",J356,0)</f>
        <v>0</v>
      </c>
      <c r="BG356" s="155">
        <f>IF(N356="zákl. přenesená",J356,0)</f>
        <v>0</v>
      </c>
      <c r="BH356" s="155">
        <f>IF(N356="sníž. přenesená",J356,0)</f>
        <v>0</v>
      </c>
      <c r="BI356" s="155">
        <f>IF(N356="nulová",J356,0)</f>
        <v>0</v>
      </c>
      <c r="BJ356" s="16" t="s">
        <v>9</v>
      </c>
      <c r="BK356" s="155">
        <f>ROUND(I356*H356,0)</f>
        <v>0</v>
      </c>
      <c r="BL356" s="16" t="s">
        <v>154</v>
      </c>
      <c r="BM356" s="154" t="s">
        <v>645</v>
      </c>
    </row>
    <row r="357" spans="2:65" s="1" customFormat="1" ht="36" customHeight="1">
      <c r="B357" s="142"/>
      <c r="C357" s="143" t="s">
        <v>646</v>
      </c>
      <c r="D357" s="143" t="s">
        <v>149</v>
      </c>
      <c r="E357" s="144" t="s">
        <v>647</v>
      </c>
      <c r="F357" s="145" t="s">
        <v>648</v>
      </c>
      <c r="G357" s="146" t="s">
        <v>225</v>
      </c>
      <c r="H357" s="147">
        <v>302.4</v>
      </c>
      <c r="I357" s="148"/>
      <c r="J357" s="149">
        <f>ROUND(I357*H357,0)</f>
        <v>0</v>
      </c>
      <c r="K357" s="145" t="s">
        <v>153</v>
      </c>
      <c r="L357" s="31"/>
      <c r="M357" s="150" t="s">
        <v>3</v>
      </c>
      <c r="N357" s="151" t="s">
        <v>44</v>
      </c>
      <c r="O357" s="51"/>
      <c r="P357" s="152">
        <f>O357*H357</f>
        <v>0</v>
      </c>
      <c r="Q357" s="152">
        <v>0.00013</v>
      </c>
      <c r="R357" s="152">
        <f>Q357*H357</f>
        <v>0.03931199999999999</v>
      </c>
      <c r="S357" s="152">
        <v>0</v>
      </c>
      <c r="T357" s="153">
        <f>S357*H357</f>
        <v>0</v>
      </c>
      <c r="AR357" s="154" t="s">
        <v>154</v>
      </c>
      <c r="AT357" s="154" t="s">
        <v>149</v>
      </c>
      <c r="AU357" s="154" t="s">
        <v>82</v>
      </c>
      <c r="AY357" s="16" t="s">
        <v>147</v>
      </c>
      <c r="BE357" s="155">
        <f>IF(N357="základní",J357,0)</f>
        <v>0</v>
      </c>
      <c r="BF357" s="155">
        <f>IF(N357="snížená",J357,0)</f>
        <v>0</v>
      </c>
      <c r="BG357" s="155">
        <f>IF(N357="zákl. přenesená",J357,0)</f>
        <v>0</v>
      </c>
      <c r="BH357" s="155">
        <f>IF(N357="sníž. přenesená",J357,0)</f>
        <v>0</v>
      </c>
      <c r="BI357" s="155">
        <f>IF(N357="nulová",J357,0)</f>
        <v>0</v>
      </c>
      <c r="BJ357" s="16" t="s">
        <v>9</v>
      </c>
      <c r="BK357" s="155">
        <f>ROUND(I357*H357,0)</f>
        <v>0</v>
      </c>
      <c r="BL357" s="16" t="s">
        <v>154</v>
      </c>
      <c r="BM357" s="154" t="s">
        <v>649</v>
      </c>
    </row>
    <row r="358" spans="2:51" s="12" customFormat="1" ht="30.6">
      <c r="B358" s="156"/>
      <c r="D358" s="157" t="s">
        <v>156</v>
      </c>
      <c r="E358" s="158" t="s">
        <v>3</v>
      </c>
      <c r="F358" s="159" t="s">
        <v>650</v>
      </c>
      <c r="H358" s="160">
        <v>165.9</v>
      </c>
      <c r="I358" s="161"/>
      <c r="L358" s="156"/>
      <c r="M358" s="162"/>
      <c r="N358" s="163"/>
      <c r="O358" s="163"/>
      <c r="P358" s="163"/>
      <c r="Q358" s="163"/>
      <c r="R358" s="163"/>
      <c r="S358" s="163"/>
      <c r="T358" s="164"/>
      <c r="AT358" s="158" t="s">
        <v>156</v>
      </c>
      <c r="AU358" s="158" t="s">
        <v>82</v>
      </c>
      <c r="AV358" s="12" t="s">
        <v>82</v>
      </c>
      <c r="AW358" s="12" t="s">
        <v>34</v>
      </c>
      <c r="AX358" s="12" t="s">
        <v>73</v>
      </c>
      <c r="AY358" s="158" t="s">
        <v>147</v>
      </c>
    </row>
    <row r="359" spans="2:51" s="12" customFormat="1" ht="12">
      <c r="B359" s="156"/>
      <c r="D359" s="157" t="s">
        <v>156</v>
      </c>
      <c r="E359" s="158" t="s">
        <v>3</v>
      </c>
      <c r="F359" s="159" t="s">
        <v>407</v>
      </c>
      <c r="H359" s="160">
        <v>136.5</v>
      </c>
      <c r="I359" s="161"/>
      <c r="L359" s="156"/>
      <c r="M359" s="162"/>
      <c r="N359" s="163"/>
      <c r="O359" s="163"/>
      <c r="P359" s="163"/>
      <c r="Q359" s="163"/>
      <c r="R359" s="163"/>
      <c r="S359" s="163"/>
      <c r="T359" s="164"/>
      <c r="AT359" s="158" t="s">
        <v>156</v>
      </c>
      <c r="AU359" s="158" t="s">
        <v>82</v>
      </c>
      <c r="AV359" s="12" t="s">
        <v>82</v>
      </c>
      <c r="AW359" s="12" t="s">
        <v>34</v>
      </c>
      <c r="AX359" s="12" t="s">
        <v>73</v>
      </c>
      <c r="AY359" s="158" t="s">
        <v>147</v>
      </c>
    </row>
    <row r="360" spans="2:65" s="1" customFormat="1" ht="48" customHeight="1">
      <c r="B360" s="142"/>
      <c r="C360" s="143" t="s">
        <v>651</v>
      </c>
      <c r="D360" s="143" t="s">
        <v>149</v>
      </c>
      <c r="E360" s="144" t="s">
        <v>652</v>
      </c>
      <c r="F360" s="145" t="s">
        <v>653</v>
      </c>
      <c r="G360" s="146" t="s">
        <v>225</v>
      </c>
      <c r="H360" s="147">
        <v>15.824</v>
      </c>
      <c r="I360" s="148"/>
      <c r="J360" s="149">
        <f>ROUND(I360*H360,0)</f>
        <v>0</v>
      </c>
      <c r="K360" s="145" t="s">
        <v>153</v>
      </c>
      <c r="L360" s="31"/>
      <c r="M360" s="150" t="s">
        <v>3</v>
      </c>
      <c r="N360" s="151" t="s">
        <v>44</v>
      </c>
      <c r="O360" s="51"/>
      <c r="P360" s="152">
        <f>O360*H360</f>
        <v>0</v>
      </c>
      <c r="Q360" s="152">
        <v>0</v>
      </c>
      <c r="R360" s="152">
        <f>Q360*H360</f>
        <v>0</v>
      </c>
      <c r="S360" s="152">
        <v>0</v>
      </c>
      <c r="T360" s="153">
        <f>S360*H360</f>
        <v>0</v>
      </c>
      <c r="AR360" s="154" t="s">
        <v>154</v>
      </c>
      <c r="AT360" s="154" t="s">
        <v>149</v>
      </c>
      <c r="AU360" s="154" t="s">
        <v>82</v>
      </c>
      <c r="AY360" s="16" t="s">
        <v>147</v>
      </c>
      <c r="BE360" s="155">
        <f>IF(N360="základní",J360,0)</f>
        <v>0</v>
      </c>
      <c r="BF360" s="155">
        <f>IF(N360="snížená",J360,0)</f>
        <v>0</v>
      </c>
      <c r="BG360" s="155">
        <f>IF(N360="zákl. přenesená",J360,0)</f>
        <v>0</v>
      </c>
      <c r="BH360" s="155">
        <f>IF(N360="sníž. přenesená",J360,0)</f>
        <v>0</v>
      </c>
      <c r="BI360" s="155">
        <f>IF(N360="nulová",J360,0)</f>
        <v>0</v>
      </c>
      <c r="BJ360" s="16" t="s">
        <v>9</v>
      </c>
      <c r="BK360" s="155">
        <f>ROUND(I360*H360,0)</f>
        <v>0</v>
      </c>
      <c r="BL360" s="16" t="s">
        <v>154</v>
      </c>
      <c r="BM360" s="154" t="s">
        <v>654</v>
      </c>
    </row>
    <row r="361" spans="2:51" s="12" customFormat="1" ht="12">
      <c r="B361" s="156"/>
      <c r="D361" s="157" t="s">
        <v>156</v>
      </c>
      <c r="E361" s="158" t="s">
        <v>3</v>
      </c>
      <c r="F361" s="159" t="s">
        <v>655</v>
      </c>
      <c r="H361" s="160">
        <v>15.824</v>
      </c>
      <c r="I361" s="161"/>
      <c r="L361" s="156"/>
      <c r="M361" s="162"/>
      <c r="N361" s="163"/>
      <c r="O361" s="163"/>
      <c r="P361" s="163"/>
      <c r="Q361" s="163"/>
      <c r="R361" s="163"/>
      <c r="S361" s="163"/>
      <c r="T361" s="164"/>
      <c r="AT361" s="158" t="s">
        <v>156</v>
      </c>
      <c r="AU361" s="158" t="s">
        <v>82</v>
      </c>
      <c r="AV361" s="12" t="s">
        <v>82</v>
      </c>
      <c r="AW361" s="12" t="s">
        <v>34</v>
      </c>
      <c r="AX361" s="12" t="s">
        <v>73</v>
      </c>
      <c r="AY361" s="158" t="s">
        <v>147</v>
      </c>
    </row>
    <row r="362" spans="2:65" s="1" customFormat="1" ht="36" customHeight="1">
      <c r="B362" s="142"/>
      <c r="C362" s="143" t="s">
        <v>656</v>
      </c>
      <c r="D362" s="143" t="s">
        <v>149</v>
      </c>
      <c r="E362" s="144" t="s">
        <v>657</v>
      </c>
      <c r="F362" s="145" t="s">
        <v>658</v>
      </c>
      <c r="G362" s="146" t="s">
        <v>225</v>
      </c>
      <c r="H362" s="147">
        <v>237.36</v>
      </c>
      <c r="I362" s="148"/>
      <c r="J362" s="149">
        <f>ROUND(I362*H362,0)</f>
        <v>0</v>
      </c>
      <c r="K362" s="145" t="s">
        <v>153</v>
      </c>
      <c r="L362" s="31"/>
      <c r="M362" s="150" t="s">
        <v>3</v>
      </c>
      <c r="N362" s="151" t="s">
        <v>44</v>
      </c>
      <c r="O362" s="51"/>
      <c r="P362" s="152">
        <f>O362*H362</f>
        <v>0</v>
      </c>
      <c r="Q362" s="152">
        <v>0</v>
      </c>
      <c r="R362" s="152">
        <f>Q362*H362</f>
        <v>0</v>
      </c>
      <c r="S362" s="152">
        <v>0</v>
      </c>
      <c r="T362" s="153">
        <f>S362*H362</f>
        <v>0</v>
      </c>
      <c r="AR362" s="154" t="s">
        <v>154</v>
      </c>
      <c r="AT362" s="154" t="s">
        <v>149</v>
      </c>
      <c r="AU362" s="154" t="s">
        <v>82</v>
      </c>
      <c r="AY362" s="16" t="s">
        <v>147</v>
      </c>
      <c r="BE362" s="155">
        <f>IF(N362="základní",J362,0)</f>
        <v>0</v>
      </c>
      <c r="BF362" s="155">
        <f>IF(N362="snížená",J362,0)</f>
        <v>0</v>
      </c>
      <c r="BG362" s="155">
        <f>IF(N362="zákl. přenesená",J362,0)</f>
        <v>0</v>
      </c>
      <c r="BH362" s="155">
        <f>IF(N362="sníž. přenesená",J362,0)</f>
        <v>0</v>
      </c>
      <c r="BI362" s="155">
        <f>IF(N362="nulová",J362,0)</f>
        <v>0</v>
      </c>
      <c r="BJ362" s="16" t="s">
        <v>9</v>
      </c>
      <c r="BK362" s="155">
        <f>ROUND(I362*H362,0)</f>
        <v>0</v>
      </c>
      <c r="BL362" s="16" t="s">
        <v>154</v>
      </c>
      <c r="BM362" s="154" t="s">
        <v>659</v>
      </c>
    </row>
    <row r="363" spans="2:51" s="12" customFormat="1" ht="12">
      <c r="B363" s="156"/>
      <c r="D363" s="157" t="s">
        <v>156</v>
      </c>
      <c r="E363" s="158" t="s">
        <v>3</v>
      </c>
      <c r="F363" s="159" t="s">
        <v>660</v>
      </c>
      <c r="H363" s="160">
        <v>237.36</v>
      </c>
      <c r="I363" s="161"/>
      <c r="L363" s="156"/>
      <c r="M363" s="162"/>
      <c r="N363" s="163"/>
      <c r="O363" s="163"/>
      <c r="P363" s="163"/>
      <c r="Q363" s="163"/>
      <c r="R363" s="163"/>
      <c r="S363" s="163"/>
      <c r="T363" s="164"/>
      <c r="AT363" s="158" t="s">
        <v>156</v>
      </c>
      <c r="AU363" s="158" t="s">
        <v>82</v>
      </c>
      <c r="AV363" s="12" t="s">
        <v>82</v>
      </c>
      <c r="AW363" s="12" t="s">
        <v>34</v>
      </c>
      <c r="AX363" s="12" t="s">
        <v>73</v>
      </c>
      <c r="AY363" s="158" t="s">
        <v>147</v>
      </c>
    </row>
    <row r="364" spans="2:65" s="1" customFormat="1" ht="48" customHeight="1">
      <c r="B364" s="142"/>
      <c r="C364" s="143" t="s">
        <v>661</v>
      </c>
      <c r="D364" s="143" t="s">
        <v>149</v>
      </c>
      <c r="E364" s="144" t="s">
        <v>662</v>
      </c>
      <c r="F364" s="145" t="s">
        <v>663</v>
      </c>
      <c r="G364" s="146" t="s">
        <v>225</v>
      </c>
      <c r="H364" s="147">
        <v>15.824</v>
      </c>
      <c r="I364" s="148"/>
      <c r="J364" s="149">
        <f>ROUND(I364*H364,0)</f>
        <v>0</v>
      </c>
      <c r="K364" s="145" t="s">
        <v>153</v>
      </c>
      <c r="L364" s="31"/>
      <c r="M364" s="150" t="s">
        <v>3</v>
      </c>
      <c r="N364" s="151" t="s">
        <v>44</v>
      </c>
      <c r="O364" s="51"/>
      <c r="P364" s="152">
        <f>O364*H364</f>
        <v>0</v>
      </c>
      <c r="Q364" s="152">
        <v>0</v>
      </c>
      <c r="R364" s="152">
        <f>Q364*H364</f>
        <v>0</v>
      </c>
      <c r="S364" s="152">
        <v>0</v>
      </c>
      <c r="T364" s="153">
        <f>S364*H364</f>
        <v>0</v>
      </c>
      <c r="AR364" s="154" t="s">
        <v>154</v>
      </c>
      <c r="AT364" s="154" t="s">
        <v>149</v>
      </c>
      <c r="AU364" s="154" t="s">
        <v>82</v>
      </c>
      <c r="AY364" s="16" t="s">
        <v>147</v>
      </c>
      <c r="BE364" s="155">
        <f>IF(N364="základní",J364,0)</f>
        <v>0</v>
      </c>
      <c r="BF364" s="155">
        <f>IF(N364="snížená",J364,0)</f>
        <v>0</v>
      </c>
      <c r="BG364" s="155">
        <f>IF(N364="zákl. přenesená",J364,0)</f>
        <v>0</v>
      </c>
      <c r="BH364" s="155">
        <f>IF(N364="sníž. přenesená",J364,0)</f>
        <v>0</v>
      </c>
      <c r="BI364" s="155">
        <f>IF(N364="nulová",J364,0)</f>
        <v>0</v>
      </c>
      <c r="BJ364" s="16" t="s">
        <v>9</v>
      </c>
      <c r="BK364" s="155">
        <f>ROUND(I364*H364,0)</f>
        <v>0</v>
      </c>
      <c r="BL364" s="16" t="s">
        <v>154</v>
      </c>
      <c r="BM364" s="154" t="s">
        <v>664</v>
      </c>
    </row>
    <row r="365" spans="2:65" s="1" customFormat="1" ht="36" customHeight="1">
      <c r="B365" s="142"/>
      <c r="C365" s="143" t="s">
        <v>665</v>
      </c>
      <c r="D365" s="143" t="s">
        <v>149</v>
      </c>
      <c r="E365" s="144" t="s">
        <v>666</v>
      </c>
      <c r="F365" s="145" t="s">
        <v>667</v>
      </c>
      <c r="G365" s="146" t="s">
        <v>225</v>
      </c>
      <c r="H365" s="147">
        <v>302.4</v>
      </c>
      <c r="I365" s="148"/>
      <c r="J365" s="149">
        <f>ROUND(I365*H365,0)</f>
        <v>0</v>
      </c>
      <c r="K365" s="145" t="s">
        <v>153</v>
      </c>
      <c r="L365" s="31"/>
      <c r="M365" s="150" t="s">
        <v>3</v>
      </c>
      <c r="N365" s="151" t="s">
        <v>44</v>
      </c>
      <c r="O365" s="51"/>
      <c r="P365" s="152">
        <f>O365*H365</f>
        <v>0</v>
      </c>
      <c r="Q365" s="152">
        <v>4E-05</v>
      </c>
      <c r="R365" s="152">
        <f>Q365*H365</f>
        <v>0.012096</v>
      </c>
      <c r="S365" s="152">
        <v>0</v>
      </c>
      <c r="T365" s="153">
        <f>S365*H365</f>
        <v>0</v>
      </c>
      <c r="AR365" s="154" t="s">
        <v>154</v>
      </c>
      <c r="AT365" s="154" t="s">
        <v>149</v>
      </c>
      <c r="AU365" s="154" t="s">
        <v>82</v>
      </c>
      <c r="AY365" s="16" t="s">
        <v>147</v>
      </c>
      <c r="BE365" s="155">
        <f>IF(N365="základní",J365,0)</f>
        <v>0</v>
      </c>
      <c r="BF365" s="155">
        <f>IF(N365="snížená",J365,0)</f>
        <v>0</v>
      </c>
      <c r="BG365" s="155">
        <f>IF(N365="zákl. přenesená",J365,0)</f>
        <v>0</v>
      </c>
      <c r="BH365" s="155">
        <f>IF(N365="sníž. přenesená",J365,0)</f>
        <v>0</v>
      </c>
      <c r="BI365" s="155">
        <f>IF(N365="nulová",J365,0)</f>
        <v>0</v>
      </c>
      <c r="BJ365" s="16" t="s">
        <v>9</v>
      </c>
      <c r="BK365" s="155">
        <f>ROUND(I365*H365,0)</f>
        <v>0</v>
      </c>
      <c r="BL365" s="16" t="s">
        <v>154</v>
      </c>
      <c r="BM365" s="154" t="s">
        <v>668</v>
      </c>
    </row>
    <row r="366" spans="2:51" s="12" customFormat="1" ht="30.6">
      <c r="B366" s="156"/>
      <c r="D366" s="157" t="s">
        <v>156</v>
      </c>
      <c r="E366" s="158" t="s">
        <v>3</v>
      </c>
      <c r="F366" s="159" t="s">
        <v>650</v>
      </c>
      <c r="H366" s="160">
        <v>165.9</v>
      </c>
      <c r="I366" s="161"/>
      <c r="L366" s="156"/>
      <c r="M366" s="162"/>
      <c r="N366" s="163"/>
      <c r="O366" s="163"/>
      <c r="P366" s="163"/>
      <c r="Q366" s="163"/>
      <c r="R366" s="163"/>
      <c r="S366" s="163"/>
      <c r="T366" s="164"/>
      <c r="AT366" s="158" t="s">
        <v>156</v>
      </c>
      <c r="AU366" s="158" t="s">
        <v>82</v>
      </c>
      <c r="AV366" s="12" t="s">
        <v>82</v>
      </c>
      <c r="AW366" s="12" t="s">
        <v>34</v>
      </c>
      <c r="AX366" s="12" t="s">
        <v>73</v>
      </c>
      <c r="AY366" s="158" t="s">
        <v>147</v>
      </c>
    </row>
    <row r="367" spans="2:51" s="12" customFormat="1" ht="12">
      <c r="B367" s="156"/>
      <c r="D367" s="157" t="s">
        <v>156</v>
      </c>
      <c r="E367" s="158" t="s">
        <v>3</v>
      </c>
      <c r="F367" s="159" t="s">
        <v>407</v>
      </c>
      <c r="H367" s="160">
        <v>136.5</v>
      </c>
      <c r="I367" s="161"/>
      <c r="L367" s="156"/>
      <c r="M367" s="162"/>
      <c r="N367" s="163"/>
      <c r="O367" s="163"/>
      <c r="P367" s="163"/>
      <c r="Q367" s="163"/>
      <c r="R367" s="163"/>
      <c r="S367" s="163"/>
      <c r="T367" s="164"/>
      <c r="AT367" s="158" t="s">
        <v>156</v>
      </c>
      <c r="AU367" s="158" t="s">
        <v>82</v>
      </c>
      <c r="AV367" s="12" t="s">
        <v>82</v>
      </c>
      <c r="AW367" s="12" t="s">
        <v>34</v>
      </c>
      <c r="AX367" s="12" t="s">
        <v>73</v>
      </c>
      <c r="AY367" s="158" t="s">
        <v>147</v>
      </c>
    </row>
    <row r="368" spans="2:65" s="1" customFormat="1" ht="36" customHeight="1">
      <c r="B368" s="142"/>
      <c r="C368" s="143" t="s">
        <v>669</v>
      </c>
      <c r="D368" s="143" t="s">
        <v>149</v>
      </c>
      <c r="E368" s="144" t="s">
        <v>670</v>
      </c>
      <c r="F368" s="145" t="s">
        <v>671</v>
      </c>
      <c r="G368" s="146" t="s">
        <v>314</v>
      </c>
      <c r="H368" s="147">
        <v>3</v>
      </c>
      <c r="I368" s="148"/>
      <c r="J368" s="149">
        <f>ROUND(I368*H368,0)</f>
        <v>0</v>
      </c>
      <c r="K368" s="145" t="s">
        <v>153</v>
      </c>
      <c r="L368" s="31"/>
      <c r="M368" s="150" t="s">
        <v>3</v>
      </c>
      <c r="N368" s="151" t="s">
        <v>44</v>
      </c>
      <c r="O368" s="51"/>
      <c r="P368" s="152">
        <f>O368*H368</f>
        <v>0</v>
      </c>
      <c r="Q368" s="152">
        <v>0.00623</v>
      </c>
      <c r="R368" s="152">
        <f>Q368*H368</f>
        <v>0.018690000000000002</v>
      </c>
      <c r="S368" s="152">
        <v>0</v>
      </c>
      <c r="T368" s="153">
        <f>S368*H368</f>
        <v>0</v>
      </c>
      <c r="AR368" s="154" t="s">
        <v>154</v>
      </c>
      <c r="AT368" s="154" t="s">
        <v>149</v>
      </c>
      <c r="AU368" s="154" t="s">
        <v>82</v>
      </c>
      <c r="AY368" s="16" t="s">
        <v>147</v>
      </c>
      <c r="BE368" s="155">
        <f>IF(N368="základní",J368,0)</f>
        <v>0</v>
      </c>
      <c r="BF368" s="155">
        <f>IF(N368="snížená",J368,0)</f>
        <v>0</v>
      </c>
      <c r="BG368" s="155">
        <f>IF(N368="zákl. přenesená",J368,0)</f>
        <v>0</v>
      </c>
      <c r="BH368" s="155">
        <f>IF(N368="sníž. přenesená",J368,0)</f>
        <v>0</v>
      </c>
      <c r="BI368" s="155">
        <f>IF(N368="nulová",J368,0)</f>
        <v>0</v>
      </c>
      <c r="BJ368" s="16" t="s">
        <v>9</v>
      </c>
      <c r="BK368" s="155">
        <f>ROUND(I368*H368,0)</f>
        <v>0</v>
      </c>
      <c r="BL368" s="16" t="s">
        <v>154</v>
      </c>
      <c r="BM368" s="154" t="s">
        <v>672</v>
      </c>
    </row>
    <row r="369" spans="2:51" s="12" customFormat="1" ht="12">
      <c r="B369" s="156"/>
      <c r="D369" s="157" t="s">
        <v>156</v>
      </c>
      <c r="E369" s="158" t="s">
        <v>3</v>
      </c>
      <c r="F369" s="159" t="s">
        <v>673</v>
      </c>
      <c r="H369" s="160">
        <v>3</v>
      </c>
      <c r="I369" s="161"/>
      <c r="L369" s="156"/>
      <c r="M369" s="162"/>
      <c r="N369" s="163"/>
      <c r="O369" s="163"/>
      <c r="P369" s="163"/>
      <c r="Q369" s="163"/>
      <c r="R369" s="163"/>
      <c r="S369" s="163"/>
      <c r="T369" s="164"/>
      <c r="AT369" s="158" t="s">
        <v>156</v>
      </c>
      <c r="AU369" s="158" t="s">
        <v>82</v>
      </c>
      <c r="AV369" s="12" t="s">
        <v>82</v>
      </c>
      <c r="AW369" s="12" t="s">
        <v>34</v>
      </c>
      <c r="AX369" s="12" t="s">
        <v>73</v>
      </c>
      <c r="AY369" s="158" t="s">
        <v>147</v>
      </c>
    </row>
    <row r="370" spans="2:65" s="1" customFormat="1" ht="48" customHeight="1">
      <c r="B370" s="142"/>
      <c r="C370" s="143" t="s">
        <v>674</v>
      </c>
      <c r="D370" s="143" t="s">
        <v>149</v>
      </c>
      <c r="E370" s="144" t="s">
        <v>675</v>
      </c>
      <c r="F370" s="145" t="s">
        <v>676</v>
      </c>
      <c r="G370" s="146" t="s">
        <v>314</v>
      </c>
      <c r="H370" s="147">
        <v>0.3</v>
      </c>
      <c r="I370" s="148"/>
      <c r="J370" s="149">
        <f>ROUND(I370*H370,0)</f>
        <v>0</v>
      </c>
      <c r="K370" s="145" t="s">
        <v>3</v>
      </c>
      <c r="L370" s="31"/>
      <c r="M370" s="150" t="s">
        <v>3</v>
      </c>
      <c r="N370" s="151" t="s">
        <v>44</v>
      </c>
      <c r="O370" s="51"/>
      <c r="P370" s="152">
        <f>O370*H370</f>
        <v>0</v>
      </c>
      <c r="Q370" s="152">
        <v>0.00953</v>
      </c>
      <c r="R370" s="152">
        <f>Q370*H370</f>
        <v>0.002859</v>
      </c>
      <c r="S370" s="152">
        <v>0</v>
      </c>
      <c r="T370" s="153">
        <f>S370*H370</f>
        <v>0</v>
      </c>
      <c r="AR370" s="154" t="s">
        <v>154</v>
      </c>
      <c r="AT370" s="154" t="s">
        <v>149</v>
      </c>
      <c r="AU370" s="154" t="s">
        <v>82</v>
      </c>
      <c r="AY370" s="16" t="s">
        <v>147</v>
      </c>
      <c r="BE370" s="155">
        <f>IF(N370="základní",J370,0)</f>
        <v>0</v>
      </c>
      <c r="BF370" s="155">
        <f>IF(N370="snížená",J370,0)</f>
        <v>0</v>
      </c>
      <c r="BG370" s="155">
        <f>IF(N370="zákl. přenesená",J370,0)</f>
        <v>0</v>
      </c>
      <c r="BH370" s="155">
        <f>IF(N370="sníž. přenesená",J370,0)</f>
        <v>0</v>
      </c>
      <c r="BI370" s="155">
        <f>IF(N370="nulová",J370,0)</f>
        <v>0</v>
      </c>
      <c r="BJ370" s="16" t="s">
        <v>9</v>
      </c>
      <c r="BK370" s="155">
        <f>ROUND(I370*H370,0)</f>
        <v>0</v>
      </c>
      <c r="BL370" s="16" t="s">
        <v>154</v>
      </c>
      <c r="BM370" s="154" t="s">
        <v>677</v>
      </c>
    </row>
    <row r="371" spans="2:51" s="12" customFormat="1" ht="12">
      <c r="B371" s="156"/>
      <c r="D371" s="157" t="s">
        <v>156</v>
      </c>
      <c r="E371" s="158" t="s">
        <v>3</v>
      </c>
      <c r="F371" s="159" t="s">
        <v>678</v>
      </c>
      <c r="H371" s="160">
        <v>0.3</v>
      </c>
      <c r="I371" s="161"/>
      <c r="L371" s="156"/>
      <c r="M371" s="162"/>
      <c r="N371" s="163"/>
      <c r="O371" s="163"/>
      <c r="P371" s="163"/>
      <c r="Q371" s="163"/>
      <c r="R371" s="163"/>
      <c r="S371" s="163"/>
      <c r="T371" s="164"/>
      <c r="AT371" s="158" t="s">
        <v>156</v>
      </c>
      <c r="AU371" s="158" t="s">
        <v>82</v>
      </c>
      <c r="AV371" s="12" t="s">
        <v>82</v>
      </c>
      <c r="AW371" s="12" t="s">
        <v>34</v>
      </c>
      <c r="AX371" s="12" t="s">
        <v>73</v>
      </c>
      <c r="AY371" s="158" t="s">
        <v>147</v>
      </c>
    </row>
    <row r="372" spans="2:65" s="1" customFormat="1" ht="24" customHeight="1">
      <c r="B372" s="142"/>
      <c r="C372" s="143" t="s">
        <v>679</v>
      </c>
      <c r="D372" s="143" t="s">
        <v>149</v>
      </c>
      <c r="E372" s="144" t="s">
        <v>680</v>
      </c>
      <c r="F372" s="145" t="s">
        <v>681</v>
      </c>
      <c r="G372" s="146" t="s">
        <v>253</v>
      </c>
      <c r="H372" s="147">
        <v>1</v>
      </c>
      <c r="I372" s="148"/>
      <c r="J372" s="149">
        <f>ROUND(I372*H372,0)</f>
        <v>0</v>
      </c>
      <c r="K372" s="145" t="s">
        <v>153</v>
      </c>
      <c r="L372" s="31"/>
      <c r="M372" s="150" t="s">
        <v>3</v>
      </c>
      <c r="N372" s="151" t="s">
        <v>44</v>
      </c>
      <c r="O372" s="51"/>
      <c r="P372" s="152">
        <f>O372*H372</f>
        <v>0</v>
      </c>
      <c r="Q372" s="152">
        <v>0</v>
      </c>
      <c r="R372" s="152">
        <f>Q372*H372</f>
        <v>0</v>
      </c>
      <c r="S372" s="152">
        <v>0</v>
      </c>
      <c r="T372" s="153">
        <f>S372*H372</f>
        <v>0</v>
      </c>
      <c r="AR372" s="154" t="s">
        <v>154</v>
      </c>
      <c r="AT372" s="154" t="s">
        <v>149</v>
      </c>
      <c r="AU372" s="154" t="s">
        <v>82</v>
      </c>
      <c r="AY372" s="16" t="s">
        <v>147</v>
      </c>
      <c r="BE372" s="155">
        <f>IF(N372="základní",J372,0)</f>
        <v>0</v>
      </c>
      <c r="BF372" s="155">
        <f>IF(N372="snížená",J372,0)</f>
        <v>0</v>
      </c>
      <c r="BG372" s="155">
        <f>IF(N372="zákl. přenesená",J372,0)</f>
        <v>0</v>
      </c>
      <c r="BH372" s="155">
        <f>IF(N372="sníž. přenesená",J372,0)</f>
        <v>0</v>
      </c>
      <c r="BI372" s="155">
        <f>IF(N372="nulová",J372,0)</f>
        <v>0</v>
      </c>
      <c r="BJ372" s="16" t="s">
        <v>9</v>
      </c>
      <c r="BK372" s="155">
        <f>ROUND(I372*H372,0)</f>
        <v>0</v>
      </c>
      <c r="BL372" s="16" t="s">
        <v>154</v>
      </c>
      <c r="BM372" s="154" t="s">
        <v>682</v>
      </c>
    </row>
    <row r="373" spans="2:65" s="1" customFormat="1" ht="16.5" customHeight="1">
      <c r="B373" s="142"/>
      <c r="C373" s="165" t="s">
        <v>683</v>
      </c>
      <c r="D373" s="165" t="s">
        <v>196</v>
      </c>
      <c r="E373" s="166" t="s">
        <v>684</v>
      </c>
      <c r="F373" s="167" t="s">
        <v>685</v>
      </c>
      <c r="G373" s="168" t="s">
        <v>686</v>
      </c>
      <c r="H373" s="169">
        <v>1</v>
      </c>
      <c r="I373" s="170"/>
      <c r="J373" s="171">
        <f>ROUND(I373*H373,0)</f>
        <v>0</v>
      </c>
      <c r="K373" s="167" t="s">
        <v>3</v>
      </c>
      <c r="L373" s="172"/>
      <c r="M373" s="173" t="s">
        <v>3</v>
      </c>
      <c r="N373" s="174" t="s">
        <v>44</v>
      </c>
      <c r="O373" s="51"/>
      <c r="P373" s="152">
        <f>O373*H373</f>
        <v>0</v>
      </c>
      <c r="Q373" s="152">
        <v>0</v>
      </c>
      <c r="R373" s="152">
        <f>Q373*H373</f>
        <v>0</v>
      </c>
      <c r="S373" s="152">
        <v>0</v>
      </c>
      <c r="T373" s="153">
        <f>S373*H373</f>
        <v>0</v>
      </c>
      <c r="AR373" s="154" t="s">
        <v>184</v>
      </c>
      <c r="AT373" s="154" t="s">
        <v>196</v>
      </c>
      <c r="AU373" s="154" t="s">
        <v>82</v>
      </c>
      <c r="AY373" s="16" t="s">
        <v>147</v>
      </c>
      <c r="BE373" s="155">
        <f>IF(N373="základní",J373,0)</f>
        <v>0</v>
      </c>
      <c r="BF373" s="155">
        <f>IF(N373="snížená",J373,0)</f>
        <v>0</v>
      </c>
      <c r="BG373" s="155">
        <f>IF(N373="zákl. přenesená",J373,0)</f>
        <v>0</v>
      </c>
      <c r="BH373" s="155">
        <f>IF(N373="sníž. přenesená",J373,0)</f>
        <v>0</v>
      </c>
      <c r="BI373" s="155">
        <f>IF(N373="nulová",J373,0)</f>
        <v>0</v>
      </c>
      <c r="BJ373" s="16" t="s">
        <v>9</v>
      </c>
      <c r="BK373" s="155">
        <f>ROUND(I373*H373,0)</f>
        <v>0</v>
      </c>
      <c r="BL373" s="16" t="s">
        <v>154</v>
      </c>
      <c r="BM373" s="154" t="s">
        <v>687</v>
      </c>
    </row>
    <row r="374" spans="2:65" s="1" customFormat="1" ht="24" customHeight="1">
      <c r="B374" s="142"/>
      <c r="C374" s="143" t="s">
        <v>688</v>
      </c>
      <c r="D374" s="143" t="s">
        <v>149</v>
      </c>
      <c r="E374" s="144" t="s">
        <v>689</v>
      </c>
      <c r="F374" s="145" t="s">
        <v>690</v>
      </c>
      <c r="G374" s="146" t="s">
        <v>253</v>
      </c>
      <c r="H374" s="147">
        <v>1</v>
      </c>
      <c r="I374" s="148"/>
      <c r="J374" s="149">
        <f>ROUND(I374*H374,0)</f>
        <v>0</v>
      </c>
      <c r="K374" s="145" t="s">
        <v>3</v>
      </c>
      <c r="L374" s="31"/>
      <c r="M374" s="150" t="s">
        <v>3</v>
      </c>
      <c r="N374" s="151" t="s">
        <v>44</v>
      </c>
      <c r="O374" s="51"/>
      <c r="P374" s="152">
        <f>O374*H374</f>
        <v>0</v>
      </c>
      <c r="Q374" s="152">
        <v>0</v>
      </c>
      <c r="R374" s="152">
        <f>Q374*H374</f>
        <v>0</v>
      </c>
      <c r="S374" s="152">
        <v>0</v>
      </c>
      <c r="T374" s="153">
        <f>S374*H374</f>
        <v>0</v>
      </c>
      <c r="AR374" s="154" t="s">
        <v>154</v>
      </c>
      <c r="AT374" s="154" t="s">
        <v>149</v>
      </c>
      <c r="AU374" s="154" t="s">
        <v>82</v>
      </c>
      <c r="AY374" s="16" t="s">
        <v>147</v>
      </c>
      <c r="BE374" s="155">
        <f>IF(N374="základní",J374,0)</f>
        <v>0</v>
      </c>
      <c r="BF374" s="155">
        <f>IF(N374="snížená",J374,0)</f>
        <v>0</v>
      </c>
      <c r="BG374" s="155">
        <f>IF(N374="zákl. přenesená",J374,0)</f>
        <v>0</v>
      </c>
      <c r="BH374" s="155">
        <f>IF(N374="sníž. přenesená",J374,0)</f>
        <v>0</v>
      </c>
      <c r="BI374" s="155">
        <f>IF(N374="nulová",J374,0)</f>
        <v>0</v>
      </c>
      <c r="BJ374" s="16" t="s">
        <v>9</v>
      </c>
      <c r="BK374" s="155">
        <f>ROUND(I374*H374,0)</f>
        <v>0</v>
      </c>
      <c r="BL374" s="16" t="s">
        <v>154</v>
      </c>
      <c r="BM374" s="154" t="s">
        <v>691</v>
      </c>
    </row>
    <row r="375" spans="2:65" s="1" customFormat="1" ht="16.5" customHeight="1">
      <c r="B375" s="142"/>
      <c r="C375" s="165" t="s">
        <v>692</v>
      </c>
      <c r="D375" s="165" t="s">
        <v>196</v>
      </c>
      <c r="E375" s="166" t="s">
        <v>693</v>
      </c>
      <c r="F375" s="167" t="s">
        <v>694</v>
      </c>
      <c r="G375" s="168" t="s">
        <v>686</v>
      </c>
      <c r="H375" s="169">
        <v>1</v>
      </c>
      <c r="I375" s="170"/>
      <c r="J375" s="171">
        <f>ROUND(I375*H375,0)</f>
        <v>0</v>
      </c>
      <c r="K375" s="167" t="s">
        <v>3</v>
      </c>
      <c r="L375" s="172"/>
      <c r="M375" s="173" t="s">
        <v>3</v>
      </c>
      <c r="N375" s="174" t="s">
        <v>44</v>
      </c>
      <c r="O375" s="51"/>
      <c r="P375" s="152">
        <f>O375*H375</f>
        <v>0</v>
      </c>
      <c r="Q375" s="152">
        <v>0</v>
      </c>
      <c r="R375" s="152">
        <f>Q375*H375</f>
        <v>0</v>
      </c>
      <c r="S375" s="152">
        <v>0</v>
      </c>
      <c r="T375" s="153">
        <f>S375*H375</f>
        <v>0</v>
      </c>
      <c r="AR375" s="154" t="s">
        <v>184</v>
      </c>
      <c r="AT375" s="154" t="s">
        <v>196</v>
      </c>
      <c r="AU375" s="154" t="s">
        <v>82</v>
      </c>
      <c r="AY375" s="16" t="s">
        <v>147</v>
      </c>
      <c r="BE375" s="155">
        <f>IF(N375="základní",J375,0)</f>
        <v>0</v>
      </c>
      <c r="BF375" s="155">
        <f>IF(N375="snížená",J375,0)</f>
        <v>0</v>
      </c>
      <c r="BG375" s="155">
        <f>IF(N375="zákl. přenesená",J375,0)</f>
        <v>0</v>
      </c>
      <c r="BH375" s="155">
        <f>IF(N375="sníž. přenesená",J375,0)</f>
        <v>0</v>
      </c>
      <c r="BI375" s="155">
        <f>IF(N375="nulová",J375,0)</f>
        <v>0</v>
      </c>
      <c r="BJ375" s="16" t="s">
        <v>9</v>
      </c>
      <c r="BK375" s="155">
        <f>ROUND(I375*H375,0)</f>
        <v>0</v>
      </c>
      <c r="BL375" s="16" t="s">
        <v>154</v>
      </c>
      <c r="BM375" s="154" t="s">
        <v>695</v>
      </c>
    </row>
    <row r="376" spans="2:65" s="1" customFormat="1" ht="36" customHeight="1">
      <c r="B376" s="142"/>
      <c r="C376" s="143" t="s">
        <v>696</v>
      </c>
      <c r="D376" s="143" t="s">
        <v>149</v>
      </c>
      <c r="E376" s="144" t="s">
        <v>697</v>
      </c>
      <c r="F376" s="145" t="s">
        <v>698</v>
      </c>
      <c r="G376" s="146" t="s">
        <v>314</v>
      </c>
      <c r="H376" s="147">
        <v>2.4</v>
      </c>
      <c r="I376" s="148"/>
      <c r="J376" s="149">
        <f>ROUND(I376*H376,0)</f>
        <v>0</v>
      </c>
      <c r="K376" s="145" t="s">
        <v>153</v>
      </c>
      <c r="L376" s="31"/>
      <c r="M376" s="150" t="s">
        <v>3</v>
      </c>
      <c r="N376" s="151" t="s">
        <v>44</v>
      </c>
      <c r="O376" s="51"/>
      <c r="P376" s="152">
        <f>O376*H376</f>
        <v>0</v>
      </c>
      <c r="Q376" s="152">
        <v>0.00032</v>
      </c>
      <c r="R376" s="152">
        <f>Q376*H376</f>
        <v>0.000768</v>
      </c>
      <c r="S376" s="152">
        <v>0</v>
      </c>
      <c r="T376" s="153">
        <f>S376*H376</f>
        <v>0</v>
      </c>
      <c r="AR376" s="154" t="s">
        <v>154</v>
      </c>
      <c r="AT376" s="154" t="s">
        <v>149</v>
      </c>
      <c r="AU376" s="154" t="s">
        <v>82</v>
      </c>
      <c r="AY376" s="16" t="s">
        <v>147</v>
      </c>
      <c r="BE376" s="155">
        <f>IF(N376="základní",J376,0)</f>
        <v>0</v>
      </c>
      <c r="BF376" s="155">
        <f>IF(N376="snížená",J376,0)</f>
        <v>0</v>
      </c>
      <c r="BG376" s="155">
        <f>IF(N376="zákl. přenesená",J376,0)</f>
        <v>0</v>
      </c>
      <c r="BH376" s="155">
        <f>IF(N376="sníž. přenesená",J376,0)</f>
        <v>0</v>
      </c>
      <c r="BI376" s="155">
        <f>IF(N376="nulová",J376,0)</f>
        <v>0</v>
      </c>
      <c r="BJ376" s="16" t="s">
        <v>9</v>
      </c>
      <c r="BK376" s="155">
        <f>ROUND(I376*H376,0)</f>
        <v>0</v>
      </c>
      <c r="BL376" s="16" t="s">
        <v>154</v>
      </c>
      <c r="BM376" s="154" t="s">
        <v>699</v>
      </c>
    </row>
    <row r="377" spans="2:51" s="12" customFormat="1" ht="12">
      <c r="B377" s="156"/>
      <c r="D377" s="157" t="s">
        <v>156</v>
      </c>
      <c r="E377" s="158" t="s">
        <v>3</v>
      </c>
      <c r="F377" s="159" t="s">
        <v>700</v>
      </c>
      <c r="H377" s="160">
        <v>2.4</v>
      </c>
      <c r="I377" s="161"/>
      <c r="L377" s="156"/>
      <c r="M377" s="162"/>
      <c r="N377" s="163"/>
      <c r="O377" s="163"/>
      <c r="P377" s="163"/>
      <c r="Q377" s="163"/>
      <c r="R377" s="163"/>
      <c r="S377" s="163"/>
      <c r="T377" s="164"/>
      <c r="AT377" s="158" t="s">
        <v>156</v>
      </c>
      <c r="AU377" s="158" t="s">
        <v>82</v>
      </c>
      <c r="AV377" s="12" t="s">
        <v>82</v>
      </c>
      <c r="AW377" s="12" t="s">
        <v>34</v>
      </c>
      <c r="AX377" s="12" t="s">
        <v>73</v>
      </c>
      <c r="AY377" s="158" t="s">
        <v>147</v>
      </c>
    </row>
    <row r="378" spans="2:65" s="1" customFormat="1" ht="24" customHeight="1">
      <c r="B378" s="142"/>
      <c r="C378" s="165" t="s">
        <v>701</v>
      </c>
      <c r="D378" s="165" t="s">
        <v>196</v>
      </c>
      <c r="E378" s="166" t="s">
        <v>702</v>
      </c>
      <c r="F378" s="167" t="s">
        <v>703</v>
      </c>
      <c r="G378" s="168" t="s">
        <v>181</v>
      </c>
      <c r="H378" s="169">
        <v>0.004</v>
      </c>
      <c r="I378" s="170"/>
      <c r="J378" s="171">
        <f>ROUND(I378*H378,0)</f>
        <v>0</v>
      </c>
      <c r="K378" s="167" t="s">
        <v>153</v>
      </c>
      <c r="L378" s="172"/>
      <c r="M378" s="173" t="s">
        <v>3</v>
      </c>
      <c r="N378" s="174" t="s">
        <v>44</v>
      </c>
      <c r="O378" s="51"/>
      <c r="P378" s="152">
        <f>O378*H378</f>
        <v>0</v>
      </c>
      <c r="Q378" s="152">
        <v>1</v>
      </c>
      <c r="R378" s="152">
        <f>Q378*H378</f>
        <v>0.004</v>
      </c>
      <c r="S378" s="152">
        <v>0</v>
      </c>
      <c r="T378" s="153">
        <f>S378*H378</f>
        <v>0</v>
      </c>
      <c r="AR378" s="154" t="s">
        <v>184</v>
      </c>
      <c r="AT378" s="154" t="s">
        <v>196</v>
      </c>
      <c r="AU378" s="154" t="s">
        <v>82</v>
      </c>
      <c r="AY378" s="16" t="s">
        <v>147</v>
      </c>
      <c r="BE378" s="155">
        <f>IF(N378="základní",J378,0)</f>
        <v>0</v>
      </c>
      <c r="BF378" s="155">
        <f>IF(N378="snížená",J378,0)</f>
        <v>0</v>
      </c>
      <c r="BG378" s="155">
        <f>IF(N378="zákl. přenesená",J378,0)</f>
        <v>0</v>
      </c>
      <c r="BH378" s="155">
        <f>IF(N378="sníž. přenesená",J378,0)</f>
        <v>0</v>
      </c>
      <c r="BI378" s="155">
        <f>IF(N378="nulová",J378,0)</f>
        <v>0</v>
      </c>
      <c r="BJ378" s="16" t="s">
        <v>9</v>
      </c>
      <c r="BK378" s="155">
        <f>ROUND(I378*H378,0)</f>
        <v>0</v>
      </c>
      <c r="BL378" s="16" t="s">
        <v>154</v>
      </c>
      <c r="BM378" s="154" t="s">
        <v>704</v>
      </c>
    </row>
    <row r="379" spans="2:51" s="12" customFormat="1" ht="12">
      <c r="B379" s="156"/>
      <c r="D379" s="157" t="s">
        <v>156</v>
      </c>
      <c r="E379" s="158" t="s">
        <v>3</v>
      </c>
      <c r="F379" s="159" t="s">
        <v>705</v>
      </c>
      <c r="H379" s="160">
        <v>0.004</v>
      </c>
      <c r="I379" s="161"/>
      <c r="L379" s="156"/>
      <c r="M379" s="162"/>
      <c r="N379" s="163"/>
      <c r="O379" s="163"/>
      <c r="P379" s="163"/>
      <c r="Q379" s="163"/>
      <c r="R379" s="163"/>
      <c r="S379" s="163"/>
      <c r="T379" s="164"/>
      <c r="AT379" s="158" t="s">
        <v>156</v>
      </c>
      <c r="AU379" s="158" t="s">
        <v>82</v>
      </c>
      <c r="AV379" s="12" t="s">
        <v>82</v>
      </c>
      <c r="AW379" s="12" t="s">
        <v>34</v>
      </c>
      <c r="AX379" s="12" t="s">
        <v>73</v>
      </c>
      <c r="AY379" s="158" t="s">
        <v>147</v>
      </c>
    </row>
    <row r="380" spans="2:63" s="11" customFormat="1" ht="22.95" customHeight="1">
      <c r="B380" s="129"/>
      <c r="D380" s="130" t="s">
        <v>72</v>
      </c>
      <c r="E380" s="140" t="s">
        <v>683</v>
      </c>
      <c r="F380" s="140" t="s">
        <v>706</v>
      </c>
      <c r="I380" s="132"/>
      <c r="J380" s="141">
        <f>BK380</f>
        <v>0</v>
      </c>
      <c r="L380" s="129"/>
      <c r="M380" s="134"/>
      <c r="N380" s="135"/>
      <c r="O380" s="135"/>
      <c r="P380" s="136">
        <f>SUM(P381:P440)</f>
        <v>0</v>
      </c>
      <c r="Q380" s="135"/>
      <c r="R380" s="136">
        <f>SUM(R381:R440)</f>
        <v>0</v>
      </c>
      <c r="S380" s="135"/>
      <c r="T380" s="137">
        <f>SUM(T381:T440)</f>
        <v>143.20208420000003</v>
      </c>
      <c r="AR380" s="130" t="s">
        <v>9</v>
      </c>
      <c r="AT380" s="138" t="s">
        <v>72</v>
      </c>
      <c r="AU380" s="138" t="s">
        <v>9</v>
      </c>
      <c r="AY380" s="130" t="s">
        <v>147</v>
      </c>
      <c r="BK380" s="139">
        <f>SUM(BK381:BK440)</f>
        <v>0</v>
      </c>
    </row>
    <row r="381" spans="2:65" s="1" customFormat="1" ht="36" customHeight="1">
      <c r="B381" s="142"/>
      <c r="C381" s="143" t="s">
        <v>707</v>
      </c>
      <c r="D381" s="143" t="s">
        <v>149</v>
      </c>
      <c r="E381" s="144" t="s">
        <v>708</v>
      </c>
      <c r="F381" s="145" t="s">
        <v>709</v>
      </c>
      <c r="G381" s="146" t="s">
        <v>225</v>
      </c>
      <c r="H381" s="147">
        <v>129.355</v>
      </c>
      <c r="I381" s="148"/>
      <c r="J381" s="149">
        <f>ROUND(I381*H381,0)</f>
        <v>0</v>
      </c>
      <c r="K381" s="145" t="s">
        <v>153</v>
      </c>
      <c r="L381" s="31"/>
      <c r="M381" s="150" t="s">
        <v>3</v>
      </c>
      <c r="N381" s="151" t="s">
        <v>44</v>
      </c>
      <c r="O381" s="51"/>
      <c r="P381" s="152">
        <f>O381*H381</f>
        <v>0</v>
      </c>
      <c r="Q381" s="152">
        <v>0</v>
      </c>
      <c r="R381" s="152">
        <f>Q381*H381</f>
        <v>0</v>
      </c>
      <c r="S381" s="152">
        <v>0.131</v>
      </c>
      <c r="T381" s="153">
        <f>S381*H381</f>
        <v>16.945505</v>
      </c>
      <c r="AR381" s="154" t="s">
        <v>154</v>
      </c>
      <c r="AT381" s="154" t="s">
        <v>149</v>
      </c>
      <c r="AU381" s="154" t="s">
        <v>82</v>
      </c>
      <c r="AY381" s="16" t="s">
        <v>147</v>
      </c>
      <c r="BE381" s="155">
        <f>IF(N381="základní",J381,0)</f>
        <v>0</v>
      </c>
      <c r="BF381" s="155">
        <f>IF(N381="snížená",J381,0)</f>
        <v>0</v>
      </c>
      <c r="BG381" s="155">
        <f>IF(N381="zákl. přenesená",J381,0)</f>
        <v>0</v>
      </c>
      <c r="BH381" s="155">
        <f>IF(N381="sníž. přenesená",J381,0)</f>
        <v>0</v>
      </c>
      <c r="BI381" s="155">
        <f>IF(N381="nulová",J381,0)</f>
        <v>0</v>
      </c>
      <c r="BJ381" s="16" t="s">
        <v>9</v>
      </c>
      <c r="BK381" s="155">
        <f>ROUND(I381*H381,0)</f>
        <v>0</v>
      </c>
      <c r="BL381" s="16" t="s">
        <v>154</v>
      </c>
      <c r="BM381" s="154" t="s">
        <v>710</v>
      </c>
    </row>
    <row r="382" spans="2:51" s="12" customFormat="1" ht="30.6">
      <c r="B382" s="156"/>
      <c r="D382" s="157" t="s">
        <v>156</v>
      </c>
      <c r="E382" s="158" t="s">
        <v>3</v>
      </c>
      <c r="F382" s="159" t="s">
        <v>711</v>
      </c>
      <c r="H382" s="160">
        <v>60.83</v>
      </c>
      <c r="I382" s="161"/>
      <c r="L382" s="156"/>
      <c r="M382" s="162"/>
      <c r="N382" s="163"/>
      <c r="O382" s="163"/>
      <c r="P382" s="163"/>
      <c r="Q382" s="163"/>
      <c r="R382" s="163"/>
      <c r="S382" s="163"/>
      <c r="T382" s="164"/>
      <c r="AT382" s="158" t="s">
        <v>156</v>
      </c>
      <c r="AU382" s="158" t="s">
        <v>82</v>
      </c>
      <c r="AV382" s="12" t="s">
        <v>82</v>
      </c>
      <c r="AW382" s="12" t="s">
        <v>34</v>
      </c>
      <c r="AX382" s="12" t="s">
        <v>73</v>
      </c>
      <c r="AY382" s="158" t="s">
        <v>147</v>
      </c>
    </row>
    <row r="383" spans="2:51" s="12" customFormat="1" ht="40.8">
      <c r="B383" s="156"/>
      <c r="D383" s="157" t="s">
        <v>156</v>
      </c>
      <c r="E383" s="158" t="s">
        <v>3</v>
      </c>
      <c r="F383" s="159" t="s">
        <v>712</v>
      </c>
      <c r="H383" s="160">
        <v>68.525</v>
      </c>
      <c r="I383" s="161"/>
      <c r="L383" s="156"/>
      <c r="M383" s="162"/>
      <c r="N383" s="163"/>
      <c r="O383" s="163"/>
      <c r="P383" s="163"/>
      <c r="Q383" s="163"/>
      <c r="R383" s="163"/>
      <c r="S383" s="163"/>
      <c r="T383" s="164"/>
      <c r="AT383" s="158" t="s">
        <v>156</v>
      </c>
      <c r="AU383" s="158" t="s">
        <v>82</v>
      </c>
      <c r="AV383" s="12" t="s">
        <v>82</v>
      </c>
      <c r="AW383" s="12" t="s">
        <v>34</v>
      </c>
      <c r="AX383" s="12" t="s">
        <v>73</v>
      </c>
      <c r="AY383" s="158" t="s">
        <v>147</v>
      </c>
    </row>
    <row r="384" spans="2:65" s="1" customFormat="1" ht="36" customHeight="1">
      <c r="B384" s="142"/>
      <c r="C384" s="143" t="s">
        <v>713</v>
      </c>
      <c r="D384" s="143" t="s">
        <v>149</v>
      </c>
      <c r="E384" s="144" t="s">
        <v>714</v>
      </c>
      <c r="F384" s="145" t="s">
        <v>715</v>
      </c>
      <c r="G384" s="146" t="s">
        <v>225</v>
      </c>
      <c r="H384" s="147">
        <v>9.643</v>
      </c>
      <c r="I384" s="148"/>
      <c r="J384" s="149">
        <f>ROUND(I384*H384,0)</f>
        <v>0</v>
      </c>
      <c r="K384" s="145" t="s">
        <v>153</v>
      </c>
      <c r="L384" s="31"/>
      <c r="M384" s="150" t="s">
        <v>3</v>
      </c>
      <c r="N384" s="151" t="s">
        <v>44</v>
      </c>
      <c r="O384" s="51"/>
      <c r="P384" s="152">
        <f>O384*H384</f>
        <v>0</v>
      </c>
      <c r="Q384" s="152">
        <v>0</v>
      </c>
      <c r="R384" s="152">
        <f>Q384*H384</f>
        <v>0</v>
      </c>
      <c r="S384" s="152">
        <v>0.261</v>
      </c>
      <c r="T384" s="153">
        <f>S384*H384</f>
        <v>2.5168230000000005</v>
      </c>
      <c r="AR384" s="154" t="s">
        <v>154</v>
      </c>
      <c r="AT384" s="154" t="s">
        <v>149</v>
      </c>
      <c r="AU384" s="154" t="s">
        <v>82</v>
      </c>
      <c r="AY384" s="16" t="s">
        <v>147</v>
      </c>
      <c r="BE384" s="155">
        <f>IF(N384="základní",J384,0)</f>
        <v>0</v>
      </c>
      <c r="BF384" s="155">
        <f>IF(N384="snížená",J384,0)</f>
        <v>0</v>
      </c>
      <c r="BG384" s="155">
        <f>IF(N384="zákl. přenesená",J384,0)</f>
        <v>0</v>
      </c>
      <c r="BH384" s="155">
        <f>IF(N384="sníž. přenesená",J384,0)</f>
        <v>0</v>
      </c>
      <c r="BI384" s="155">
        <f>IF(N384="nulová",J384,0)</f>
        <v>0</v>
      </c>
      <c r="BJ384" s="16" t="s">
        <v>9</v>
      </c>
      <c r="BK384" s="155">
        <f>ROUND(I384*H384,0)</f>
        <v>0</v>
      </c>
      <c r="BL384" s="16" t="s">
        <v>154</v>
      </c>
      <c r="BM384" s="154" t="s">
        <v>716</v>
      </c>
    </row>
    <row r="385" spans="2:51" s="12" customFormat="1" ht="12">
      <c r="B385" s="156"/>
      <c r="D385" s="157" t="s">
        <v>156</v>
      </c>
      <c r="E385" s="158" t="s">
        <v>3</v>
      </c>
      <c r="F385" s="159" t="s">
        <v>717</v>
      </c>
      <c r="H385" s="160">
        <v>9.643</v>
      </c>
      <c r="I385" s="161"/>
      <c r="L385" s="156"/>
      <c r="M385" s="162"/>
      <c r="N385" s="163"/>
      <c r="O385" s="163"/>
      <c r="P385" s="163"/>
      <c r="Q385" s="163"/>
      <c r="R385" s="163"/>
      <c r="S385" s="163"/>
      <c r="T385" s="164"/>
      <c r="AT385" s="158" t="s">
        <v>156</v>
      </c>
      <c r="AU385" s="158" t="s">
        <v>82</v>
      </c>
      <c r="AV385" s="12" t="s">
        <v>82</v>
      </c>
      <c r="AW385" s="12" t="s">
        <v>34</v>
      </c>
      <c r="AX385" s="12" t="s">
        <v>73</v>
      </c>
      <c r="AY385" s="158" t="s">
        <v>147</v>
      </c>
    </row>
    <row r="386" spans="2:65" s="1" customFormat="1" ht="48" customHeight="1">
      <c r="B386" s="142"/>
      <c r="C386" s="143" t="s">
        <v>718</v>
      </c>
      <c r="D386" s="143" t="s">
        <v>149</v>
      </c>
      <c r="E386" s="144" t="s">
        <v>719</v>
      </c>
      <c r="F386" s="145" t="s">
        <v>720</v>
      </c>
      <c r="G386" s="146" t="s">
        <v>152</v>
      </c>
      <c r="H386" s="147">
        <v>1.917</v>
      </c>
      <c r="I386" s="148"/>
      <c r="J386" s="149">
        <f>ROUND(I386*H386,0)</f>
        <v>0</v>
      </c>
      <c r="K386" s="145" t="s">
        <v>153</v>
      </c>
      <c r="L386" s="31"/>
      <c r="M386" s="150" t="s">
        <v>3</v>
      </c>
      <c r="N386" s="151" t="s">
        <v>44</v>
      </c>
      <c r="O386" s="51"/>
      <c r="P386" s="152">
        <f>O386*H386</f>
        <v>0</v>
      </c>
      <c r="Q386" s="152">
        <v>0</v>
      </c>
      <c r="R386" s="152">
        <f>Q386*H386</f>
        <v>0</v>
      </c>
      <c r="S386" s="152">
        <v>1.8</v>
      </c>
      <c r="T386" s="153">
        <f>S386*H386</f>
        <v>3.4506</v>
      </c>
      <c r="AR386" s="154" t="s">
        <v>154</v>
      </c>
      <c r="AT386" s="154" t="s">
        <v>149</v>
      </c>
      <c r="AU386" s="154" t="s">
        <v>82</v>
      </c>
      <c r="AY386" s="16" t="s">
        <v>147</v>
      </c>
      <c r="BE386" s="155">
        <f>IF(N386="základní",J386,0)</f>
        <v>0</v>
      </c>
      <c r="BF386" s="155">
        <f>IF(N386="snížená",J386,0)</f>
        <v>0</v>
      </c>
      <c r="BG386" s="155">
        <f>IF(N386="zákl. přenesená",J386,0)</f>
        <v>0</v>
      </c>
      <c r="BH386" s="155">
        <f>IF(N386="sníž. přenesená",J386,0)</f>
        <v>0</v>
      </c>
      <c r="BI386" s="155">
        <f>IF(N386="nulová",J386,0)</f>
        <v>0</v>
      </c>
      <c r="BJ386" s="16" t="s">
        <v>9</v>
      </c>
      <c r="BK386" s="155">
        <f>ROUND(I386*H386,0)</f>
        <v>0</v>
      </c>
      <c r="BL386" s="16" t="s">
        <v>154</v>
      </c>
      <c r="BM386" s="154" t="s">
        <v>721</v>
      </c>
    </row>
    <row r="387" spans="2:51" s="12" customFormat="1" ht="12">
      <c r="B387" s="156"/>
      <c r="D387" s="157" t="s">
        <v>156</v>
      </c>
      <c r="E387" s="158" t="s">
        <v>3</v>
      </c>
      <c r="F387" s="159" t="s">
        <v>722</v>
      </c>
      <c r="H387" s="160">
        <v>1.917</v>
      </c>
      <c r="I387" s="161"/>
      <c r="L387" s="156"/>
      <c r="M387" s="162"/>
      <c r="N387" s="163"/>
      <c r="O387" s="163"/>
      <c r="P387" s="163"/>
      <c r="Q387" s="163"/>
      <c r="R387" s="163"/>
      <c r="S387" s="163"/>
      <c r="T387" s="164"/>
      <c r="AT387" s="158" t="s">
        <v>156</v>
      </c>
      <c r="AU387" s="158" t="s">
        <v>82</v>
      </c>
      <c r="AV387" s="12" t="s">
        <v>82</v>
      </c>
      <c r="AW387" s="12" t="s">
        <v>34</v>
      </c>
      <c r="AX387" s="12" t="s">
        <v>73</v>
      </c>
      <c r="AY387" s="158" t="s">
        <v>147</v>
      </c>
    </row>
    <row r="388" spans="2:65" s="1" customFormat="1" ht="24" customHeight="1">
      <c r="B388" s="142"/>
      <c r="C388" s="143" t="s">
        <v>723</v>
      </c>
      <c r="D388" s="143" t="s">
        <v>149</v>
      </c>
      <c r="E388" s="144" t="s">
        <v>724</v>
      </c>
      <c r="F388" s="145" t="s">
        <v>725</v>
      </c>
      <c r="G388" s="146" t="s">
        <v>152</v>
      </c>
      <c r="H388" s="147">
        <v>22.721</v>
      </c>
      <c r="I388" s="148"/>
      <c r="J388" s="149">
        <f>ROUND(I388*H388,0)</f>
        <v>0</v>
      </c>
      <c r="K388" s="145" t="s">
        <v>153</v>
      </c>
      <c r="L388" s="31"/>
      <c r="M388" s="150" t="s">
        <v>3</v>
      </c>
      <c r="N388" s="151" t="s">
        <v>44</v>
      </c>
      <c r="O388" s="51"/>
      <c r="P388" s="152">
        <f>O388*H388</f>
        <v>0</v>
      </c>
      <c r="Q388" s="152">
        <v>0</v>
      </c>
      <c r="R388" s="152">
        <f>Q388*H388</f>
        <v>0</v>
      </c>
      <c r="S388" s="152">
        <v>2.2</v>
      </c>
      <c r="T388" s="153">
        <f>S388*H388</f>
        <v>49.986200000000004</v>
      </c>
      <c r="AR388" s="154" t="s">
        <v>154</v>
      </c>
      <c r="AT388" s="154" t="s">
        <v>149</v>
      </c>
      <c r="AU388" s="154" t="s">
        <v>82</v>
      </c>
      <c r="AY388" s="16" t="s">
        <v>147</v>
      </c>
      <c r="BE388" s="155">
        <f>IF(N388="základní",J388,0)</f>
        <v>0</v>
      </c>
      <c r="BF388" s="155">
        <f>IF(N388="snížená",J388,0)</f>
        <v>0</v>
      </c>
      <c r="BG388" s="155">
        <f>IF(N388="zákl. přenesená",J388,0)</f>
        <v>0</v>
      </c>
      <c r="BH388" s="155">
        <f>IF(N388="sníž. přenesená",J388,0)</f>
        <v>0</v>
      </c>
      <c r="BI388" s="155">
        <f>IF(N388="nulová",J388,0)</f>
        <v>0</v>
      </c>
      <c r="BJ388" s="16" t="s">
        <v>9</v>
      </c>
      <c r="BK388" s="155">
        <f>ROUND(I388*H388,0)</f>
        <v>0</v>
      </c>
      <c r="BL388" s="16" t="s">
        <v>154</v>
      </c>
      <c r="BM388" s="154" t="s">
        <v>726</v>
      </c>
    </row>
    <row r="389" spans="2:51" s="12" customFormat="1" ht="20.4">
      <c r="B389" s="156"/>
      <c r="D389" s="157" t="s">
        <v>156</v>
      </c>
      <c r="E389" s="158" t="s">
        <v>3</v>
      </c>
      <c r="F389" s="159" t="s">
        <v>727</v>
      </c>
      <c r="H389" s="160">
        <v>7.852</v>
      </c>
      <c r="I389" s="161"/>
      <c r="L389" s="156"/>
      <c r="M389" s="162"/>
      <c r="N389" s="163"/>
      <c r="O389" s="163"/>
      <c r="P389" s="163"/>
      <c r="Q389" s="163"/>
      <c r="R389" s="163"/>
      <c r="S389" s="163"/>
      <c r="T389" s="164"/>
      <c r="AT389" s="158" t="s">
        <v>156</v>
      </c>
      <c r="AU389" s="158" t="s">
        <v>82</v>
      </c>
      <c r="AV389" s="12" t="s">
        <v>82</v>
      </c>
      <c r="AW389" s="12" t="s">
        <v>34</v>
      </c>
      <c r="AX389" s="12" t="s">
        <v>73</v>
      </c>
      <c r="AY389" s="158" t="s">
        <v>147</v>
      </c>
    </row>
    <row r="390" spans="2:51" s="12" customFormat="1" ht="12">
      <c r="B390" s="156"/>
      <c r="D390" s="157" t="s">
        <v>156</v>
      </c>
      <c r="E390" s="158" t="s">
        <v>3</v>
      </c>
      <c r="F390" s="159" t="s">
        <v>505</v>
      </c>
      <c r="H390" s="160">
        <v>2.139</v>
      </c>
      <c r="I390" s="161"/>
      <c r="L390" s="156"/>
      <c r="M390" s="162"/>
      <c r="N390" s="163"/>
      <c r="O390" s="163"/>
      <c r="P390" s="163"/>
      <c r="Q390" s="163"/>
      <c r="R390" s="163"/>
      <c r="S390" s="163"/>
      <c r="T390" s="164"/>
      <c r="AT390" s="158" t="s">
        <v>156</v>
      </c>
      <c r="AU390" s="158" t="s">
        <v>82</v>
      </c>
      <c r="AV390" s="12" t="s">
        <v>82</v>
      </c>
      <c r="AW390" s="12" t="s">
        <v>34</v>
      </c>
      <c r="AX390" s="12" t="s">
        <v>73</v>
      </c>
      <c r="AY390" s="158" t="s">
        <v>147</v>
      </c>
    </row>
    <row r="391" spans="2:51" s="12" customFormat="1" ht="12">
      <c r="B391" s="156"/>
      <c r="D391" s="157" t="s">
        <v>156</v>
      </c>
      <c r="E391" s="158" t="s">
        <v>3</v>
      </c>
      <c r="F391" s="159" t="s">
        <v>728</v>
      </c>
      <c r="H391" s="160">
        <v>12.73</v>
      </c>
      <c r="I391" s="161"/>
      <c r="L391" s="156"/>
      <c r="M391" s="162"/>
      <c r="N391" s="163"/>
      <c r="O391" s="163"/>
      <c r="P391" s="163"/>
      <c r="Q391" s="163"/>
      <c r="R391" s="163"/>
      <c r="S391" s="163"/>
      <c r="T391" s="164"/>
      <c r="AT391" s="158" t="s">
        <v>156</v>
      </c>
      <c r="AU391" s="158" t="s">
        <v>82</v>
      </c>
      <c r="AV391" s="12" t="s">
        <v>82</v>
      </c>
      <c r="AW391" s="12" t="s">
        <v>34</v>
      </c>
      <c r="AX391" s="12" t="s">
        <v>73</v>
      </c>
      <c r="AY391" s="158" t="s">
        <v>147</v>
      </c>
    </row>
    <row r="392" spans="2:65" s="1" customFormat="1" ht="24" customHeight="1">
      <c r="B392" s="142"/>
      <c r="C392" s="143" t="s">
        <v>729</v>
      </c>
      <c r="D392" s="143" t="s">
        <v>149</v>
      </c>
      <c r="E392" s="144" t="s">
        <v>730</v>
      </c>
      <c r="F392" s="145" t="s">
        <v>731</v>
      </c>
      <c r="G392" s="146" t="s">
        <v>152</v>
      </c>
      <c r="H392" s="147">
        <v>0.878</v>
      </c>
      <c r="I392" s="148"/>
      <c r="J392" s="149">
        <f>ROUND(I392*H392,0)</f>
        <v>0</v>
      </c>
      <c r="K392" s="145" t="s">
        <v>153</v>
      </c>
      <c r="L392" s="31"/>
      <c r="M392" s="150" t="s">
        <v>3</v>
      </c>
      <c r="N392" s="151" t="s">
        <v>44</v>
      </c>
      <c r="O392" s="51"/>
      <c r="P392" s="152">
        <f>O392*H392</f>
        <v>0</v>
      </c>
      <c r="Q392" s="152">
        <v>0</v>
      </c>
      <c r="R392" s="152">
        <f>Q392*H392</f>
        <v>0</v>
      </c>
      <c r="S392" s="152">
        <v>2.2</v>
      </c>
      <c r="T392" s="153">
        <f>S392*H392</f>
        <v>1.9316000000000002</v>
      </c>
      <c r="AR392" s="154" t="s">
        <v>154</v>
      </c>
      <c r="AT392" s="154" t="s">
        <v>149</v>
      </c>
      <c r="AU392" s="154" t="s">
        <v>82</v>
      </c>
      <c r="AY392" s="16" t="s">
        <v>147</v>
      </c>
      <c r="BE392" s="155">
        <f>IF(N392="základní",J392,0)</f>
        <v>0</v>
      </c>
      <c r="BF392" s="155">
        <f>IF(N392="snížená",J392,0)</f>
        <v>0</v>
      </c>
      <c r="BG392" s="155">
        <f>IF(N392="zákl. přenesená",J392,0)</f>
        <v>0</v>
      </c>
      <c r="BH392" s="155">
        <f>IF(N392="sníž. přenesená",J392,0)</f>
        <v>0</v>
      </c>
      <c r="BI392" s="155">
        <f>IF(N392="nulová",J392,0)</f>
        <v>0</v>
      </c>
      <c r="BJ392" s="16" t="s">
        <v>9</v>
      </c>
      <c r="BK392" s="155">
        <f>ROUND(I392*H392,0)</f>
        <v>0</v>
      </c>
      <c r="BL392" s="16" t="s">
        <v>154</v>
      </c>
      <c r="BM392" s="154" t="s">
        <v>732</v>
      </c>
    </row>
    <row r="393" spans="2:51" s="12" customFormat="1" ht="20.4">
      <c r="B393" s="156"/>
      <c r="D393" s="157" t="s">
        <v>156</v>
      </c>
      <c r="E393" s="158" t="s">
        <v>3</v>
      </c>
      <c r="F393" s="159" t="s">
        <v>733</v>
      </c>
      <c r="H393" s="160">
        <v>0.878</v>
      </c>
      <c r="I393" s="161"/>
      <c r="L393" s="156"/>
      <c r="M393" s="162"/>
      <c r="N393" s="163"/>
      <c r="O393" s="163"/>
      <c r="P393" s="163"/>
      <c r="Q393" s="163"/>
      <c r="R393" s="163"/>
      <c r="S393" s="163"/>
      <c r="T393" s="164"/>
      <c r="AT393" s="158" t="s">
        <v>156</v>
      </c>
      <c r="AU393" s="158" t="s">
        <v>82</v>
      </c>
      <c r="AV393" s="12" t="s">
        <v>82</v>
      </c>
      <c r="AW393" s="12" t="s">
        <v>34</v>
      </c>
      <c r="AX393" s="12" t="s">
        <v>73</v>
      </c>
      <c r="AY393" s="158" t="s">
        <v>147</v>
      </c>
    </row>
    <row r="394" spans="2:65" s="1" customFormat="1" ht="24" customHeight="1">
      <c r="B394" s="142"/>
      <c r="C394" s="143" t="s">
        <v>734</v>
      </c>
      <c r="D394" s="143" t="s">
        <v>149</v>
      </c>
      <c r="E394" s="144" t="s">
        <v>735</v>
      </c>
      <c r="F394" s="145" t="s">
        <v>736</v>
      </c>
      <c r="G394" s="146" t="s">
        <v>152</v>
      </c>
      <c r="H394" s="147">
        <v>6.148</v>
      </c>
      <c r="I394" s="148"/>
      <c r="J394" s="149">
        <f>ROUND(I394*H394,0)</f>
        <v>0</v>
      </c>
      <c r="K394" s="145" t="s">
        <v>153</v>
      </c>
      <c r="L394" s="31"/>
      <c r="M394" s="150" t="s">
        <v>3</v>
      </c>
      <c r="N394" s="151" t="s">
        <v>44</v>
      </c>
      <c r="O394" s="51"/>
      <c r="P394" s="152">
        <f>O394*H394</f>
        <v>0</v>
      </c>
      <c r="Q394" s="152">
        <v>0</v>
      </c>
      <c r="R394" s="152">
        <f>Q394*H394</f>
        <v>0</v>
      </c>
      <c r="S394" s="152">
        <v>2.2</v>
      </c>
      <c r="T394" s="153">
        <f>S394*H394</f>
        <v>13.5256</v>
      </c>
      <c r="AR394" s="154" t="s">
        <v>154</v>
      </c>
      <c r="AT394" s="154" t="s">
        <v>149</v>
      </c>
      <c r="AU394" s="154" t="s">
        <v>82</v>
      </c>
      <c r="AY394" s="16" t="s">
        <v>147</v>
      </c>
      <c r="BE394" s="155">
        <f>IF(N394="základní",J394,0)</f>
        <v>0</v>
      </c>
      <c r="BF394" s="155">
        <f>IF(N394="snížená",J394,0)</f>
        <v>0</v>
      </c>
      <c r="BG394" s="155">
        <f>IF(N394="zákl. přenesená",J394,0)</f>
        <v>0</v>
      </c>
      <c r="BH394" s="155">
        <f>IF(N394="sníž. přenesená",J394,0)</f>
        <v>0</v>
      </c>
      <c r="BI394" s="155">
        <f>IF(N394="nulová",J394,0)</f>
        <v>0</v>
      </c>
      <c r="BJ394" s="16" t="s">
        <v>9</v>
      </c>
      <c r="BK394" s="155">
        <f>ROUND(I394*H394,0)</f>
        <v>0</v>
      </c>
      <c r="BL394" s="16" t="s">
        <v>154</v>
      </c>
      <c r="BM394" s="154" t="s">
        <v>737</v>
      </c>
    </row>
    <row r="395" spans="2:51" s="12" customFormat="1" ht="12">
      <c r="B395" s="156"/>
      <c r="D395" s="157" t="s">
        <v>156</v>
      </c>
      <c r="E395" s="158" t="s">
        <v>3</v>
      </c>
      <c r="F395" s="159" t="s">
        <v>738</v>
      </c>
      <c r="H395" s="160">
        <v>6.148</v>
      </c>
      <c r="I395" s="161"/>
      <c r="L395" s="156"/>
      <c r="M395" s="162"/>
      <c r="N395" s="163"/>
      <c r="O395" s="163"/>
      <c r="P395" s="163"/>
      <c r="Q395" s="163"/>
      <c r="R395" s="163"/>
      <c r="S395" s="163"/>
      <c r="T395" s="164"/>
      <c r="AT395" s="158" t="s">
        <v>156</v>
      </c>
      <c r="AU395" s="158" t="s">
        <v>82</v>
      </c>
      <c r="AV395" s="12" t="s">
        <v>82</v>
      </c>
      <c r="AW395" s="12" t="s">
        <v>34</v>
      </c>
      <c r="AX395" s="12" t="s">
        <v>73</v>
      </c>
      <c r="AY395" s="158" t="s">
        <v>147</v>
      </c>
    </row>
    <row r="396" spans="2:65" s="1" customFormat="1" ht="24" customHeight="1">
      <c r="B396" s="142"/>
      <c r="C396" s="143" t="s">
        <v>739</v>
      </c>
      <c r="D396" s="143" t="s">
        <v>149</v>
      </c>
      <c r="E396" s="144" t="s">
        <v>740</v>
      </c>
      <c r="F396" s="145" t="s">
        <v>741</v>
      </c>
      <c r="G396" s="146" t="s">
        <v>152</v>
      </c>
      <c r="H396" s="147">
        <v>22.721</v>
      </c>
      <c r="I396" s="148"/>
      <c r="J396" s="149">
        <f>ROUND(I396*H396,0)</f>
        <v>0</v>
      </c>
      <c r="K396" s="145" t="s">
        <v>153</v>
      </c>
      <c r="L396" s="31"/>
      <c r="M396" s="150" t="s">
        <v>3</v>
      </c>
      <c r="N396" s="151" t="s">
        <v>44</v>
      </c>
      <c r="O396" s="51"/>
      <c r="P396" s="152">
        <f>O396*H396</f>
        <v>0</v>
      </c>
      <c r="Q396" s="152">
        <v>0</v>
      </c>
      <c r="R396" s="152">
        <f>Q396*H396</f>
        <v>0</v>
      </c>
      <c r="S396" s="152">
        <v>0.044</v>
      </c>
      <c r="T396" s="153">
        <f>S396*H396</f>
        <v>0.999724</v>
      </c>
      <c r="AR396" s="154" t="s">
        <v>154</v>
      </c>
      <c r="AT396" s="154" t="s">
        <v>149</v>
      </c>
      <c r="AU396" s="154" t="s">
        <v>82</v>
      </c>
      <c r="AY396" s="16" t="s">
        <v>147</v>
      </c>
      <c r="BE396" s="155">
        <f>IF(N396="základní",J396,0)</f>
        <v>0</v>
      </c>
      <c r="BF396" s="155">
        <f>IF(N396="snížená",J396,0)</f>
        <v>0</v>
      </c>
      <c r="BG396" s="155">
        <f>IF(N396="zákl. přenesená",J396,0)</f>
        <v>0</v>
      </c>
      <c r="BH396" s="155">
        <f>IF(N396="sníž. přenesená",J396,0)</f>
        <v>0</v>
      </c>
      <c r="BI396" s="155">
        <f>IF(N396="nulová",J396,0)</f>
        <v>0</v>
      </c>
      <c r="BJ396" s="16" t="s">
        <v>9</v>
      </c>
      <c r="BK396" s="155">
        <f>ROUND(I396*H396,0)</f>
        <v>0</v>
      </c>
      <c r="BL396" s="16" t="s">
        <v>154</v>
      </c>
      <c r="BM396" s="154" t="s">
        <v>742</v>
      </c>
    </row>
    <row r="397" spans="2:65" s="1" customFormat="1" ht="36" customHeight="1">
      <c r="B397" s="142"/>
      <c r="C397" s="143" t="s">
        <v>743</v>
      </c>
      <c r="D397" s="143" t="s">
        <v>149</v>
      </c>
      <c r="E397" s="144" t="s">
        <v>744</v>
      </c>
      <c r="F397" s="145" t="s">
        <v>745</v>
      </c>
      <c r="G397" s="146" t="s">
        <v>152</v>
      </c>
      <c r="H397" s="147">
        <v>7.026</v>
      </c>
      <c r="I397" s="148"/>
      <c r="J397" s="149">
        <f>ROUND(I397*H397,0)</f>
        <v>0</v>
      </c>
      <c r="K397" s="145" t="s">
        <v>153</v>
      </c>
      <c r="L397" s="31"/>
      <c r="M397" s="150" t="s">
        <v>3</v>
      </c>
      <c r="N397" s="151" t="s">
        <v>44</v>
      </c>
      <c r="O397" s="51"/>
      <c r="P397" s="152">
        <f>O397*H397</f>
        <v>0</v>
      </c>
      <c r="Q397" s="152">
        <v>0</v>
      </c>
      <c r="R397" s="152">
        <f>Q397*H397</f>
        <v>0</v>
      </c>
      <c r="S397" s="152">
        <v>0.029</v>
      </c>
      <c r="T397" s="153">
        <f>S397*H397</f>
        <v>0.20375400000000002</v>
      </c>
      <c r="AR397" s="154" t="s">
        <v>154</v>
      </c>
      <c r="AT397" s="154" t="s">
        <v>149</v>
      </c>
      <c r="AU397" s="154" t="s">
        <v>82</v>
      </c>
      <c r="AY397" s="16" t="s">
        <v>147</v>
      </c>
      <c r="BE397" s="155">
        <f>IF(N397="základní",J397,0)</f>
        <v>0</v>
      </c>
      <c r="BF397" s="155">
        <f>IF(N397="snížená",J397,0)</f>
        <v>0</v>
      </c>
      <c r="BG397" s="155">
        <f>IF(N397="zákl. přenesená",J397,0)</f>
        <v>0</v>
      </c>
      <c r="BH397" s="155">
        <f>IF(N397="sníž. přenesená",J397,0)</f>
        <v>0</v>
      </c>
      <c r="BI397" s="155">
        <f>IF(N397="nulová",J397,0)</f>
        <v>0</v>
      </c>
      <c r="BJ397" s="16" t="s">
        <v>9</v>
      </c>
      <c r="BK397" s="155">
        <f>ROUND(I397*H397,0)</f>
        <v>0</v>
      </c>
      <c r="BL397" s="16" t="s">
        <v>154</v>
      </c>
      <c r="BM397" s="154" t="s">
        <v>746</v>
      </c>
    </row>
    <row r="398" spans="2:51" s="12" customFormat="1" ht="12">
      <c r="B398" s="156"/>
      <c r="D398" s="157" t="s">
        <v>156</v>
      </c>
      <c r="E398" s="158" t="s">
        <v>3</v>
      </c>
      <c r="F398" s="159" t="s">
        <v>747</v>
      </c>
      <c r="H398" s="160">
        <v>7.026</v>
      </c>
      <c r="I398" s="161"/>
      <c r="L398" s="156"/>
      <c r="M398" s="162"/>
      <c r="N398" s="163"/>
      <c r="O398" s="163"/>
      <c r="P398" s="163"/>
      <c r="Q398" s="163"/>
      <c r="R398" s="163"/>
      <c r="S398" s="163"/>
      <c r="T398" s="164"/>
      <c r="AT398" s="158" t="s">
        <v>156</v>
      </c>
      <c r="AU398" s="158" t="s">
        <v>82</v>
      </c>
      <c r="AV398" s="12" t="s">
        <v>82</v>
      </c>
      <c r="AW398" s="12" t="s">
        <v>34</v>
      </c>
      <c r="AX398" s="12" t="s">
        <v>73</v>
      </c>
      <c r="AY398" s="158" t="s">
        <v>147</v>
      </c>
    </row>
    <row r="399" spans="2:65" s="1" customFormat="1" ht="36" customHeight="1">
      <c r="B399" s="142"/>
      <c r="C399" s="143" t="s">
        <v>748</v>
      </c>
      <c r="D399" s="143" t="s">
        <v>149</v>
      </c>
      <c r="E399" s="144" t="s">
        <v>749</v>
      </c>
      <c r="F399" s="145" t="s">
        <v>750</v>
      </c>
      <c r="G399" s="146" t="s">
        <v>225</v>
      </c>
      <c r="H399" s="147">
        <v>251.229</v>
      </c>
      <c r="I399" s="148"/>
      <c r="J399" s="149">
        <f>ROUND(I399*H399,0)</f>
        <v>0</v>
      </c>
      <c r="K399" s="145" t="s">
        <v>153</v>
      </c>
      <c r="L399" s="31"/>
      <c r="M399" s="150" t="s">
        <v>3</v>
      </c>
      <c r="N399" s="151" t="s">
        <v>44</v>
      </c>
      <c r="O399" s="51"/>
      <c r="P399" s="152">
        <f>O399*H399</f>
        <v>0</v>
      </c>
      <c r="Q399" s="152">
        <v>0</v>
      </c>
      <c r="R399" s="152">
        <f>Q399*H399</f>
        <v>0</v>
      </c>
      <c r="S399" s="152">
        <v>0.045</v>
      </c>
      <c r="T399" s="153">
        <f>S399*H399</f>
        <v>11.305305</v>
      </c>
      <c r="AR399" s="154" t="s">
        <v>154</v>
      </c>
      <c r="AT399" s="154" t="s">
        <v>149</v>
      </c>
      <c r="AU399" s="154" t="s">
        <v>82</v>
      </c>
      <c r="AY399" s="16" t="s">
        <v>147</v>
      </c>
      <c r="BE399" s="155">
        <f>IF(N399="základní",J399,0)</f>
        <v>0</v>
      </c>
      <c r="BF399" s="155">
        <f>IF(N399="snížená",J399,0)</f>
        <v>0</v>
      </c>
      <c r="BG399" s="155">
        <f>IF(N399="zákl. přenesená",J399,0)</f>
        <v>0</v>
      </c>
      <c r="BH399" s="155">
        <f>IF(N399="sníž. přenesená",J399,0)</f>
        <v>0</v>
      </c>
      <c r="BI399" s="155">
        <f>IF(N399="nulová",J399,0)</f>
        <v>0</v>
      </c>
      <c r="BJ399" s="16" t="s">
        <v>9</v>
      </c>
      <c r="BK399" s="155">
        <f>ROUND(I399*H399,0)</f>
        <v>0</v>
      </c>
      <c r="BL399" s="16" t="s">
        <v>154</v>
      </c>
      <c r="BM399" s="154" t="s">
        <v>751</v>
      </c>
    </row>
    <row r="400" spans="2:51" s="12" customFormat="1" ht="12">
      <c r="B400" s="156"/>
      <c r="D400" s="157" t="s">
        <v>156</v>
      </c>
      <c r="E400" s="158" t="s">
        <v>3</v>
      </c>
      <c r="F400" s="159" t="s">
        <v>752</v>
      </c>
      <c r="H400" s="160">
        <v>119.929</v>
      </c>
      <c r="I400" s="161"/>
      <c r="L400" s="156"/>
      <c r="M400" s="162"/>
      <c r="N400" s="163"/>
      <c r="O400" s="163"/>
      <c r="P400" s="163"/>
      <c r="Q400" s="163"/>
      <c r="R400" s="163"/>
      <c r="S400" s="163"/>
      <c r="T400" s="164"/>
      <c r="AT400" s="158" t="s">
        <v>156</v>
      </c>
      <c r="AU400" s="158" t="s">
        <v>82</v>
      </c>
      <c r="AV400" s="12" t="s">
        <v>82</v>
      </c>
      <c r="AW400" s="12" t="s">
        <v>34</v>
      </c>
      <c r="AX400" s="12" t="s">
        <v>73</v>
      </c>
      <c r="AY400" s="158" t="s">
        <v>147</v>
      </c>
    </row>
    <row r="401" spans="2:51" s="12" customFormat="1" ht="12">
      <c r="B401" s="156"/>
      <c r="D401" s="157" t="s">
        <v>156</v>
      </c>
      <c r="E401" s="158" t="s">
        <v>3</v>
      </c>
      <c r="F401" s="159" t="s">
        <v>753</v>
      </c>
      <c r="H401" s="160">
        <v>131.3</v>
      </c>
      <c r="I401" s="161"/>
      <c r="L401" s="156"/>
      <c r="M401" s="162"/>
      <c r="N401" s="163"/>
      <c r="O401" s="163"/>
      <c r="P401" s="163"/>
      <c r="Q401" s="163"/>
      <c r="R401" s="163"/>
      <c r="S401" s="163"/>
      <c r="T401" s="164"/>
      <c r="AT401" s="158" t="s">
        <v>156</v>
      </c>
      <c r="AU401" s="158" t="s">
        <v>82</v>
      </c>
      <c r="AV401" s="12" t="s">
        <v>82</v>
      </c>
      <c r="AW401" s="12" t="s">
        <v>34</v>
      </c>
      <c r="AX401" s="12" t="s">
        <v>73</v>
      </c>
      <c r="AY401" s="158" t="s">
        <v>147</v>
      </c>
    </row>
    <row r="402" spans="2:65" s="1" customFormat="1" ht="24" customHeight="1">
      <c r="B402" s="142"/>
      <c r="C402" s="143" t="s">
        <v>754</v>
      </c>
      <c r="D402" s="143" t="s">
        <v>149</v>
      </c>
      <c r="E402" s="144" t="s">
        <v>755</v>
      </c>
      <c r="F402" s="145" t="s">
        <v>756</v>
      </c>
      <c r="G402" s="146" t="s">
        <v>314</v>
      </c>
      <c r="H402" s="147">
        <v>150.737</v>
      </c>
      <c r="I402" s="148"/>
      <c r="J402" s="149">
        <f>ROUND(I402*H402,0)</f>
        <v>0</v>
      </c>
      <c r="K402" s="145" t="s">
        <v>153</v>
      </c>
      <c r="L402" s="31"/>
      <c r="M402" s="150" t="s">
        <v>3</v>
      </c>
      <c r="N402" s="151" t="s">
        <v>44</v>
      </c>
      <c r="O402" s="51"/>
      <c r="P402" s="152">
        <f>O402*H402</f>
        <v>0</v>
      </c>
      <c r="Q402" s="152">
        <v>0</v>
      </c>
      <c r="R402" s="152">
        <f>Q402*H402</f>
        <v>0</v>
      </c>
      <c r="S402" s="152">
        <v>0.009</v>
      </c>
      <c r="T402" s="153">
        <f>S402*H402</f>
        <v>1.3566329999999998</v>
      </c>
      <c r="AR402" s="154" t="s">
        <v>154</v>
      </c>
      <c r="AT402" s="154" t="s">
        <v>149</v>
      </c>
      <c r="AU402" s="154" t="s">
        <v>82</v>
      </c>
      <c r="AY402" s="16" t="s">
        <v>147</v>
      </c>
      <c r="BE402" s="155">
        <f>IF(N402="základní",J402,0)</f>
        <v>0</v>
      </c>
      <c r="BF402" s="155">
        <f>IF(N402="snížená",J402,0)</f>
        <v>0</v>
      </c>
      <c r="BG402" s="155">
        <f>IF(N402="zákl. přenesená",J402,0)</f>
        <v>0</v>
      </c>
      <c r="BH402" s="155">
        <f>IF(N402="sníž. přenesená",J402,0)</f>
        <v>0</v>
      </c>
      <c r="BI402" s="155">
        <f>IF(N402="nulová",J402,0)</f>
        <v>0</v>
      </c>
      <c r="BJ402" s="16" t="s">
        <v>9</v>
      </c>
      <c r="BK402" s="155">
        <f>ROUND(I402*H402,0)</f>
        <v>0</v>
      </c>
      <c r="BL402" s="16" t="s">
        <v>154</v>
      </c>
      <c r="BM402" s="154" t="s">
        <v>757</v>
      </c>
    </row>
    <row r="403" spans="2:51" s="12" customFormat="1" ht="12">
      <c r="B403" s="156"/>
      <c r="D403" s="157" t="s">
        <v>156</v>
      </c>
      <c r="E403" s="158" t="s">
        <v>3</v>
      </c>
      <c r="F403" s="159" t="s">
        <v>758</v>
      </c>
      <c r="H403" s="160">
        <v>150.737</v>
      </c>
      <c r="I403" s="161"/>
      <c r="L403" s="156"/>
      <c r="M403" s="162"/>
      <c r="N403" s="163"/>
      <c r="O403" s="163"/>
      <c r="P403" s="163"/>
      <c r="Q403" s="163"/>
      <c r="R403" s="163"/>
      <c r="S403" s="163"/>
      <c r="T403" s="164"/>
      <c r="AT403" s="158" t="s">
        <v>156</v>
      </c>
      <c r="AU403" s="158" t="s">
        <v>82</v>
      </c>
      <c r="AV403" s="12" t="s">
        <v>82</v>
      </c>
      <c r="AW403" s="12" t="s">
        <v>34</v>
      </c>
      <c r="AX403" s="12" t="s">
        <v>73</v>
      </c>
      <c r="AY403" s="158" t="s">
        <v>147</v>
      </c>
    </row>
    <row r="404" spans="2:65" s="1" customFormat="1" ht="24" customHeight="1">
      <c r="B404" s="142"/>
      <c r="C404" s="143" t="s">
        <v>759</v>
      </c>
      <c r="D404" s="143" t="s">
        <v>149</v>
      </c>
      <c r="E404" s="144" t="s">
        <v>760</v>
      </c>
      <c r="F404" s="145" t="s">
        <v>761</v>
      </c>
      <c r="G404" s="146" t="s">
        <v>152</v>
      </c>
      <c r="H404" s="147">
        <v>0.293</v>
      </c>
      <c r="I404" s="148"/>
      <c r="J404" s="149">
        <f>ROUND(I404*H404,0)</f>
        <v>0</v>
      </c>
      <c r="K404" s="145" t="s">
        <v>153</v>
      </c>
      <c r="L404" s="31"/>
      <c r="M404" s="150" t="s">
        <v>3</v>
      </c>
      <c r="N404" s="151" t="s">
        <v>44</v>
      </c>
      <c r="O404" s="51"/>
      <c r="P404" s="152">
        <f>O404*H404</f>
        <v>0</v>
      </c>
      <c r="Q404" s="152">
        <v>0</v>
      </c>
      <c r="R404" s="152">
        <f>Q404*H404</f>
        <v>0</v>
      </c>
      <c r="S404" s="152">
        <v>1.4</v>
      </c>
      <c r="T404" s="153">
        <f>S404*H404</f>
        <v>0.41019999999999995</v>
      </c>
      <c r="AR404" s="154" t="s">
        <v>154</v>
      </c>
      <c r="AT404" s="154" t="s">
        <v>149</v>
      </c>
      <c r="AU404" s="154" t="s">
        <v>82</v>
      </c>
      <c r="AY404" s="16" t="s">
        <v>147</v>
      </c>
      <c r="BE404" s="155">
        <f>IF(N404="základní",J404,0)</f>
        <v>0</v>
      </c>
      <c r="BF404" s="155">
        <f>IF(N404="snížená",J404,0)</f>
        <v>0</v>
      </c>
      <c r="BG404" s="155">
        <f>IF(N404="zákl. přenesená",J404,0)</f>
        <v>0</v>
      </c>
      <c r="BH404" s="155">
        <f>IF(N404="sníž. přenesená",J404,0)</f>
        <v>0</v>
      </c>
      <c r="BI404" s="155">
        <f>IF(N404="nulová",J404,0)</f>
        <v>0</v>
      </c>
      <c r="BJ404" s="16" t="s">
        <v>9</v>
      </c>
      <c r="BK404" s="155">
        <f>ROUND(I404*H404,0)</f>
        <v>0</v>
      </c>
      <c r="BL404" s="16" t="s">
        <v>154</v>
      </c>
      <c r="BM404" s="154" t="s">
        <v>762</v>
      </c>
    </row>
    <row r="405" spans="2:51" s="12" customFormat="1" ht="20.4">
      <c r="B405" s="156"/>
      <c r="D405" s="157" t="s">
        <v>156</v>
      </c>
      <c r="E405" s="158" t="s">
        <v>3</v>
      </c>
      <c r="F405" s="159" t="s">
        <v>763</v>
      </c>
      <c r="H405" s="160">
        <v>0.293</v>
      </c>
      <c r="I405" s="161"/>
      <c r="L405" s="156"/>
      <c r="M405" s="162"/>
      <c r="N405" s="163"/>
      <c r="O405" s="163"/>
      <c r="P405" s="163"/>
      <c r="Q405" s="163"/>
      <c r="R405" s="163"/>
      <c r="S405" s="163"/>
      <c r="T405" s="164"/>
      <c r="AT405" s="158" t="s">
        <v>156</v>
      </c>
      <c r="AU405" s="158" t="s">
        <v>82</v>
      </c>
      <c r="AV405" s="12" t="s">
        <v>82</v>
      </c>
      <c r="AW405" s="12" t="s">
        <v>34</v>
      </c>
      <c r="AX405" s="12" t="s">
        <v>73</v>
      </c>
      <c r="AY405" s="158" t="s">
        <v>147</v>
      </c>
    </row>
    <row r="406" spans="2:65" s="1" customFormat="1" ht="24" customHeight="1">
      <c r="B406" s="142"/>
      <c r="C406" s="143" t="s">
        <v>764</v>
      </c>
      <c r="D406" s="143" t="s">
        <v>149</v>
      </c>
      <c r="E406" s="144" t="s">
        <v>765</v>
      </c>
      <c r="F406" s="145" t="s">
        <v>766</v>
      </c>
      <c r="G406" s="146" t="s">
        <v>152</v>
      </c>
      <c r="H406" s="147">
        <v>6.66</v>
      </c>
      <c r="I406" s="148"/>
      <c r="J406" s="149">
        <f>ROUND(I406*H406,0)</f>
        <v>0</v>
      </c>
      <c r="K406" s="145" t="s">
        <v>153</v>
      </c>
      <c r="L406" s="31"/>
      <c r="M406" s="150" t="s">
        <v>3</v>
      </c>
      <c r="N406" s="151" t="s">
        <v>44</v>
      </c>
      <c r="O406" s="51"/>
      <c r="P406" s="152">
        <f>O406*H406</f>
        <v>0</v>
      </c>
      <c r="Q406" s="152">
        <v>0</v>
      </c>
      <c r="R406" s="152">
        <f>Q406*H406</f>
        <v>0</v>
      </c>
      <c r="S406" s="152">
        <v>1.4</v>
      </c>
      <c r="T406" s="153">
        <f>S406*H406</f>
        <v>9.324</v>
      </c>
      <c r="AR406" s="154" t="s">
        <v>154</v>
      </c>
      <c r="AT406" s="154" t="s">
        <v>149</v>
      </c>
      <c r="AU406" s="154" t="s">
        <v>82</v>
      </c>
      <c r="AY406" s="16" t="s">
        <v>147</v>
      </c>
      <c r="BE406" s="155">
        <f>IF(N406="základní",J406,0)</f>
        <v>0</v>
      </c>
      <c r="BF406" s="155">
        <f>IF(N406="snížená",J406,0)</f>
        <v>0</v>
      </c>
      <c r="BG406" s="155">
        <f>IF(N406="zákl. přenesená",J406,0)</f>
        <v>0</v>
      </c>
      <c r="BH406" s="155">
        <f>IF(N406="sníž. přenesená",J406,0)</f>
        <v>0</v>
      </c>
      <c r="BI406" s="155">
        <f>IF(N406="nulová",J406,0)</f>
        <v>0</v>
      </c>
      <c r="BJ406" s="16" t="s">
        <v>9</v>
      </c>
      <c r="BK406" s="155">
        <f>ROUND(I406*H406,0)</f>
        <v>0</v>
      </c>
      <c r="BL406" s="16" t="s">
        <v>154</v>
      </c>
      <c r="BM406" s="154" t="s">
        <v>767</v>
      </c>
    </row>
    <row r="407" spans="2:51" s="12" customFormat="1" ht="12">
      <c r="B407" s="156"/>
      <c r="D407" s="157" t="s">
        <v>156</v>
      </c>
      <c r="E407" s="158" t="s">
        <v>3</v>
      </c>
      <c r="F407" s="159" t="s">
        <v>768</v>
      </c>
      <c r="H407" s="160">
        <v>6.66</v>
      </c>
      <c r="I407" s="161"/>
      <c r="L407" s="156"/>
      <c r="M407" s="162"/>
      <c r="N407" s="163"/>
      <c r="O407" s="163"/>
      <c r="P407" s="163"/>
      <c r="Q407" s="163"/>
      <c r="R407" s="163"/>
      <c r="S407" s="163"/>
      <c r="T407" s="164"/>
      <c r="AT407" s="158" t="s">
        <v>156</v>
      </c>
      <c r="AU407" s="158" t="s">
        <v>82</v>
      </c>
      <c r="AV407" s="12" t="s">
        <v>82</v>
      </c>
      <c r="AW407" s="12" t="s">
        <v>34</v>
      </c>
      <c r="AX407" s="12" t="s">
        <v>73</v>
      </c>
      <c r="AY407" s="158" t="s">
        <v>147</v>
      </c>
    </row>
    <row r="408" spans="2:65" s="1" customFormat="1" ht="48" customHeight="1">
      <c r="B408" s="142"/>
      <c r="C408" s="143" t="s">
        <v>769</v>
      </c>
      <c r="D408" s="143" t="s">
        <v>149</v>
      </c>
      <c r="E408" s="144" t="s">
        <v>770</v>
      </c>
      <c r="F408" s="145" t="s">
        <v>771</v>
      </c>
      <c r="G408" s="146" t="s">
        <v>225</v>
      </c>
      <c r="H408" s="147">
        <v>6.966</v>
      </c>
      <c r="I408" s="148"/>
      <c r="J408" s="149">
        <f>ROUND(I408*H408,0)</f>
        <v>0</v>
      </c>
      <c r="K408" s="145" t="s">
        <v>153</v>
      </c>
      <c r="L408" s="31"/>
      <c r="M408" s="150" t="s">
        <v>3</v>
      </c>
      <c r="N408" s="151" t="s">
        <v>44</v>
      </c>
      <c r="O408" s="51"/>
      <c r="P408" s="152">
        <f>O408*H408</f>
        <v>0</v>
      </c>
      <c r="Q408" s="152">
        <v>0</v>
      </c>
      <c r="R408" s="152">
        <f>Q408*H408</f>
        <v>0</v>
      </c>
      <c r="S408" s="152">
        <v>0.055</v>
      </c>
      <c r="T408" s="153">
        <f>S408*H408</f>
        <v>0.38313</v>
      </c>
      <c r="AR408" s="154" t="s">
        <v>154</v>
      </c>
      <c r="AT408" s="154" t="s">
        <v>149</v>
      </c>
      <c r="AU408" s="154" t="s">
        <v>82</v>
      </c>
      <c r="AY408" s="16" t="s">
        <v>147</v>
      </c>
      <c r="BE408" s="155">
        <f>IF(N408="základní",J408,0)</f>
        <v>0</v>
      </c>
      <c r="BF408" s="155">
        <f>IF(N408="snížená",J408,0)</f>
        <v>0</v>
      </c>
      <c r="BG408" s="155">
        <f>IF(N408="zákl. přenesená",J408,0)</f>
        <v>0</v>
      </c>
      <c r="BH408" s="155">
        <f>IF(N408="sníž. přenesená",J408,0)</f>
        <v>0</v>
      </c>
      <c r="BI408" s="155">
        <f>IF(N408="nulová",J408,0)</f>
        <v>0</v>
      </c>
      <c r="BJ408" s="16" t="s">
        <v>9</v>
      </c>
      <c r="BK408" s="155">
        <f>ROUND(I408*H408,0)</f>
        <v>0</v>
      </c>
      <c r="BL408" s="16" t="s">
        <v>154</v>
      </c>
      <c r="BM408" s="154" t="s">
        <v>772</v>
      </c>
    </row>
    <row r="409" spans="2:51" s="12" customFormat="1" ht="12">
      <c r="B409" s="156"/>
      <c r="D409" s="157" t="s">
        <v>156</v>
      </c>
      <c r="E409" s="158" t="s">
        <v>3</v>
      </c>
      <c r="F409" s="159" t="s">
        <v>773</v>
      </c>
      <c r="H409" s="160">
        <v>6.966</v>
      </c>
      <c r="I409" s="161"/>
      <c r="L409" s="156"/>
      <c r="M409" s="162"/>
      <c r="N409" s="163"/>
      <c r="O409" s="163"/>
      <c r="P409" s="163"/>
      <c r="Q409" s="163"/>
      <c r="R409" s="163"/>
      <c r="S409" s="163"/>
      <c r="T409" s="164"/>
      <c r="AT409" s="158" t="s">
        <v>156</v>
      </c>
      <c r="AU409" s="158" t="s">
        <v>82</v>
      </c>
      <c r="AV409" s="12" t="s">
        <v>82</v>
      </c>
      <c r="AW409" s="12" t="s">
        <v>34</v>
      </c>
      <c r="AX409" s="12" t="s">
        <v>73</v>
      </c>
      <c r="AY409" s="158" t="s">
        <v>147</v>
      </c>
    </row>
    <row r="410" spans="2:65" s="1" customFormat="1" ht="36" customHeight="1">
      <c r="B410" s="142"/>
      <c r="C410" s="143" t="s">
        <v>774</v>
      </c>
      <c r="D410" s="143" t="s">
        <v>149</v>
      </c>
      <c r="E410" s="144" t="s">
        <v>775</v>
      </c>
      <c r="F410" s="145" t="s">
        <v>776</v>
      </c>
      <c r="G410" s="146" t="s">
        <v>225</v>
      </c>
      <c r="H410" s="147">
        <v>29.156</v>
      </c>
      <c r="I410" s="148"/>
      <c r="J410" s="149">
        <f>ROUND(I410*H410,0)</f>
        <v>0</v>
      </c>
      <c r="K410" s="145" t="s">
        <v>153</v>
      </c>
      <c r="L410" s="31"/>
      <c r="M410" s="150" t="s">
        <v>3</v>
      </c>
      <c r="N410" s="151" t="s">
        <v>44</v>
      </c>
      <c r="O410" s="51"/>
      <c r="P410" s="152">
        <f>O410*H410</f>
        <v>0</v>
      </c>
      <c r="Q410" s="152">
        <v>0</v>
      </c>
      <c r="R410" s="152">
        <f>Q410*H410</f>
        <v>0</v>
      </c>
      <c r="S410" s="152">
        <v>0.076</v>
      </c>
      <c r="T410" s="153">
        <f>S410*H410</f>
        <v>2.215856</v>
      </c>
      <c r="AR410" s="154" t="s">
        <v>154</v>
      </c>
      <c r="AT410" s="154" t="s">
        <v>149</v>
      </c>
      <c r="AU410" s="154" t="s">
        <v>82</v>
      </c>
      <c r="AY410" s="16" t="s">
        <v>147</v>
      </c>
      <c r="BE410" s="155">
        <f>IF(N410="základní",J410,0)</f>
        <v>0</v>
      </c>
      <c r="BF410" s="155">
        <f>IF(N410="snížená",J410,0)</f>
        <v>0</v>
      </c>
      <c r="BG410" s="155">
        <f>IF(N410="zákl. přenesená",J410,0)</f>
        <v>0</v>
      </c>
      <c r="BH410" s="155">
        <f>IF(N410="sníž. přenesená",J410,0)</f>
        <v>0</v>
      </c>
      <c r="BI410" s="155">
        <f>IF(N410="nulová",J410,0)</f>
        <v>0</v>
      </c>
      <c r="BJ410" s="16" t="s">
        <v>9</v>
      </c>
      <c r="BK410" s="155">
        <f>ROUND(I410*H410,0)</f>
        <v>0</v>
      </c>
      <c r="BL410" s="16" t="s">
        <v>154</v>
      </c>
      <c r="BM410" s="154" t="s">
        <v>777</v>
      </c>
    </row>
    <row r="411" spans="2:51" s="12" customFormat="1" ht="12">
      <c r="B411" s="156"/>
      <c r="D411" s="157" t="s">
        <v>156</v>
      </c>
      <c r="E411" s="158" t="s">
        <v>3</v>
      </c>
      <c r="F411" s="159" t="s">
        <v>778</v>
      </c>
      <c r="H411" s="160">
        <v>19.109</v>
      </c>
      <c r="I411" s="161"/>
      <c r="L411" s="156"/>
      <c r="M411" s="162"/>
      <c r="N411" s="163"/>
      <c r="O411" s="163"/>
      <c r="P411" s="163"/>
      <c r="Q411" s="163"/>
      <c r="R411" s="163"/>
      <c r="S411" s="163"/>
      <c r="T411" s="164"/>
      <c r="AT411" s="158" t="s">
        <v>156</v>
      </c>
      <c r="AU411" s="158" t="s">
        <v>82</v>
      </c>
      <c r="AV411" s="12" t="s">
        <v>82</v>
      </c>
      <c r="AW411" s="12" t="s">
        <v>34</v>
      </c>
      <c r="AX411" s="12" t="s">
        <v>73</v>
      </c>
      <c r="AY411" s="158" t="s">
        <v>147</v>
      </c>
    </row>
    <row r="412" spans="2:51" s="12" customFormat="1" ht="12">
      <c r="B412" s="156"/>
      <c r="D412" s="157" t="s">
        <v>156</v>
      </c>
      <c r="E412" s="158" t="s">
        <v>3</v>
      </c>
      <c r="F412" s="159" t="s">
        <v>779</v>
      </c>
      <c r="H412" s="160">
        <v>10.047</v>
      </c>
      <c r="I412" s="161"/>
      <c r="L412" s="156"/>
      <c r="M412" s="162"/>
      <c r="N412" s="163"/>
      <c r="O412" s="163"/>
      <c r="P412" s="163"/>
      <c r="Q412" s="163"/>
      <c r="R412" s="163"/>
      <c r="S412" s="163"/>
      <c r="T412" s="164"/>
      <c r="AT412" s="158" t="s">
        <v>156</v>
      </c>
      <c r="AU412" s="158" t="s">
        <v>82</v>
      </c>
      <c r="AV412" s="12" t="s">
        <v>82</v>
      </c>
      <c r="AW412" s="12" t="s">
        <v>34</v>
      </c>
      <c r="AX412" s="12" t="s">
        <v>73</v>
      </c>
      <c r="AY412" s="158" t="s">
        <v>147</v>
      </c>
    </row>
    <row r="413" spans="2:65" s="1" customFormat="1" ht="36" customHeight="1">
      <c r="B413" s="142"/>
      <c r="C413" s="143" t="s">
        <v>780</v>
      </c>
      <c r="D413" s="143" t="s">
        <v>149</v>
      </c>
      <c r="E413" s="144" t="s">
        <v>781</v>
      </c>
      <c r="F413" s="145" t="s">
        <v>782</v>
      </c>
      <c r="G413" s="146" t="s">
        <v>225</v>
      </c>
      <c r="H413" s="147">
        <v>2.857</v>
      </c>
      <c r="I413" s="148"/>
      <c r="J413" s="149">
        <f>ROUND(I413*H413,0)</f>
        <v>0</v>
      </c>
      <c r="K413" s="145" t="s">
        <v>153</v>
      </c>
      <c r="L413" s="31"/>
      <c r="M413" s="150" t="s">
        <v>3</v>
      </c>
      <c r="N413" s="151" t="s">
        <v>44</v>
      </c>
      <c r="O413" s="51"/>
      <c r="P413" s="152">
        <f>O413*H413</f>
        <v>0</v>
      </c>
      <c r="Q413" s="152">
        <v>0</v>
      </c>
      <c r="R413" s="152">
        <f>Q413*H413</f>
        <v>0</v>
      </c>
      <c r="S413" s="152">
        <v>0.063</v>
      </c>
      <c r="T413" s="153">
        <f>S413*H413</f>
        <v>0.179991</v>
      </c>
      <c r="AR413" s="154" t="s">
        <v>154</v>
      </c>
      <c r="AT413" s="154" t="s">
        <v>149</v>
      </c>
      <c r="AU413" s="154" t="s">
        <v>82</v>
      </c>
      <c r="AY413" s="16" t="s">
        <v>147</v>
      </c>
      <c r="BE413" s="155">
        <f>IF(N413="základní",J413,0)</f>
        <v>0</v>
      </c>
      <c r="BF413" s="155">
        <f>IF(N413="snížená",J413,0)</f>
        <v>0</v>
      </c>
      <c r="BG413" s="155">
        <f>IF(N413="zákl. přenesená",J413,0)</f>
        <v>0</v>
      </c>
      <c r="BH413" s="155">
        <f>IF(N413="sníž. přenesená",J413,0)</f>
        <v>0</v>
      </c>
      <c r="BI413" s="155">
        <f>IF(N413="nulová",J413,0)</f>
        <v>0</v>
      </c>
      <c r="BJ413" s="16" t="s">
        <v>9</v>
      </c>
      <c r="BK413" s="155">
        <f>ROUND(I413*H413,0)</f>
        <v>0</v>
      </c>
      <c r="BL413" s="16" t="s">
        <v>154</v>
      </c>
      <c r="BM413" s="154" t="s">
        <v>783</v>
      </c>
    </row>
    <row r="414" spans="2:51" s="12" customFormat="1" ht="12">
      <c r="B414" s="156"/>
      <c r="D414" s="157" t="s">
        <v>156</v>
      </c>
      <c r="E414" s="158" t="s">
        <v>3</v>
      </c>
      <c r="F414" s="159" t="s">
        <v>784</v>
      </c>
      <c r="H414" s="160">
        <v>2.857</v>
      </c>
      <c r="I414" s="161"/>
      <c r="L414" s="156"/>
      <c r="M414" s="162"/>
      <c r="N414" s="163"/>
      <c r="O414" s="163"/>
      <c r="P414" s="163"/>
      <c r="Q414" s="163"/>
      <c r="R414" s="163"/>
      <c r="S414" s="163"/>
      <c r="T414" s="164"/>
      <c r="AT414" s="158" t="s">
        <v>156</v>
      </c>
      <c r="AU414" s="158" t="s">
        <v>82</v>
      </c>
      <c r="AV414" s="12" t="s">
        <v>82</v>
      </c>
      <c r="AW414" s="12" t="s">
        <v>34</v>
      </c>
      <c r="AX414" s="12" t="s">
        <v>73</v>
      </c>
      <c r="AY414" s="158" t="s">
        <v>147</v>
      </c>
    </row>
    <row r="415" spans="2:65" s="1" customFormat="1" ht="36" customHeight="1">
      <c r="B415" s="142"/>
      <c r="C415" s="143" t="s">
        <v>785</v>
      </c>
      <c r="D415" s="143" t="s">
        <v>149</v>
      </c>
      <c r="E415" s="144" t="s">
        <v>786</v>
      </c>
      <c r="F415" s="145" t="s">
        <v>787</v>
      </c>
      <c r="G415" s="146" t="s">
        <v>225</v>
      </c>
      <c r="H415" s="147">
        <v>6.472</v>
      </c>
      <c r="I415" s="148"/>
      <c r="J415" s="149">
        <f>ROUND(I415*H415,0)</f>
        <v>0</v>
      </c>
      <c r="K415" s="145" t="s">
        <v>153</v>
      </c>
      <c r="L415" s="31"/>
      <c r="M415" s="150" t="s">
        <v>3</v>
      </c>
      <c r="N415" s="151" t="s">
        <v>44</v>
      </c>
      <c r="O415" s="51"/>
      <c r="P415" s="152">
        <f>O415*H415</f>
        <v>0</v>
      </c>
      <c r="Q415" s="152">
        <v>0</v>
      </c>
      <c r="R415" s="152">
        <f>Q415*H415</f>
        <v>0</v>
      </c>
      <c r="S415" s="152">
        <v>0.025</v>
      </c>
      <c r="T415" s="153">
        <f>S415*H415</f>
        <v>0.16180000000000003</v>
      </c>
      <c r="AR415" s="154" t="s">
        <v>154</v>
      </c>
      <c r="AT415" s="154" t="s">
        <v>149</v>
      </c>
      <c r="AU415" s="154" t="s">
        <v>82</v>
      </c>
      <c r="AY415" s="16" t="s">
        <v>147</v>
      </c>
      <c r="BE415" s="155">
        <f>IF(N415="základní",J415,0)</f>
        <v>0</v>
      </c>
      <c r="BF415" s="155">
        <f>IF(N415="snížená",J415,0)</f>
        <v>0</v>
      </c>
      <c r="BG415" s="155">
        <f>IF(N415="zákl. přenesená",J415,0)</f>
        <v>0</v>
      </c>
      <c r="BH415" s="155">
        <f>IF(N415="sníž. přenesená",J415,0)</f>
        <v>0</v>
      </c>
      <c r="BI415" s="155">
        <f>IF(N415="nulová",J415,0)</f>
        <v>0</v>
      </c>
      <c r="BJ415" s="16" t="s">
        <v>9</v>
      </c>
      <c r="BK415" s="155">
        <f>ROUND(I415*H415,0)</f>
        <v>0</v>
      </c>
      <c r="BL415" s="16" t="s">
        <v>154</v>
      </c>
      <c r="BM415" s="154" t="s">
        <v>788</v>
      </c>
    </row>
    <row r="416" spans="2:51" s="12" customFormat="1" ht="12">
      <c r="B416" s="156"/>
      <c r="D416" s="157" t="s">
        <v>156</v>
      </c>
      <c r="E416" s="158" t="s">
        <v>3</v>
      </c>
      <c r="F416" s="159" t="s">
        <v>789</v>
      </c>
      <c r="H416" s="160">
        <v>6.472</v>
      </c>
      <c r="I416" s="161"/>
      <c r="L416" s="156"/>
      <c r="M416" s="162"/>
      <c r="N416" s="163"/>
      <c r="O416" s="163"/>
      <c r="P416" s="163"/>
      <c r="Q416" s="163"/>
      <c r="R416" s="163"/>
      <c r="S416" s="163"/>
      <c r="T416" s="164"/>
      <c r="AT416" s="158" t="s">
        <v>156</v>
      </c>
      <c r="AU416" s="158" t="s">
        <v>82</v>
      </c>
      <c r="AV416" s="12" t="s">
        <v>82</v>
      </c>
      <c r="AW416" s="12" t="s">
        <v>34</v>
      </c>
      <c r="AX416" s="12" t="s">
        <v>73</v>
      </c>
      <c r="AY416" s="158" t="s">
        <v>147</v>
      </c>
    </row>
    <row r="417" spans="2:65" s="1" customFormat="1" ht="48" customHeight="1">
      <c r="B417" s="142"/>
      <c r="C417" s="143" t="s">
        <v>790</v>
      </c>
      <c r="D417" s="143" t="s">
        <v>149</v>
      </c>
      <c r="E417" s="144" t="s">
        <v>791</v>
      </c>
      <c r="F417" s="145" t="s">
        <v>792</v>
      </c>
      <c r="G417" s="146" t="s">
        <v>152</v>
      </c>
      <c r="H417" s="147">
        <v>0.269</v>
      </c>
      <c r="I417" s="148"/>
      <c r="J417" s="149">
        <f>ROUND(I417*H417,0)</f>
        <v>0</v>
      </c>
      <c r="K417" s="145" t="s">
        <v>153</v>
      </c>
      <c r="L417" s="31"/>
      <c r="M417" s="150" t="s">
        <v>3</v>
      </c>
      <c r="N417" s="151" t="s">
        <v>44</v>
      </c>
      <c r="O417" s="51"/>
      <c r="P417" s="152">
        <f>O417*H417</f>
        <v>0</v>
      </c>
      <c r="Q417" s="152">
        <v>0</v>
      </c>
      <c r="R417" s="152">
        <f>Q417*H417</f>
        <v>0</v>
      </c>
      <c r="S417" s="152">
        <v>1.8</v>
      </c>
      <c r="T417" s="153">
        <f>S417*H417</f>
        <v>0.4842</v>
      </c>
      <c r="AR417" s="154" t="s">
        <v>154</v>
      </c>
      <c r="AT417" s="154" t="s">
        <v>149</v>
      </c>
      <c r="AU417" s="154" t="s">
        <v>82</v>
      </c>
      <c r="AY417" s="16" t="s">
        <v>147</v>
      </c>
      <c r="BE417" s="155">
        <f>IF(N417="základní",J417,0)</f>
        <v>0</v>
      </c>
      <c r="BF417" s="155">
        <f>IF(N417="snížená",J417,0)</f>
        <v>0</v>
      </c>
      <c r="BG417" s="155">
        <f>IF(N417="zákl. přenesená",J417,0)</f>
        <v>0</v>
      </c>
      <c r="BH417" s="155">
        <f>IF(N417="sníž. přenesená",J417,0)</f>
        <v>0</v>
      </c>
      <c r="BI417" s="155">
        <f>IF(N417="nulová",J417,0)</f>
        <v>0</v>
      </c>
      <c r="BJ417" s="16" t="s">
        <v>9</v>
      </c>
      <c r="BK417" s="155">
        <f>ROUND(I417*H417,0)</f>
        <v>0</v>
      </c>
      <c r="BL417" s="16" t="s">
        <v>154</v>
      </c>
      <c r="BM417" s="154" t="s">
        <v>793</v>
      </c>
    </row>
    <row r="418" spans="2:51" s="12" customFormat="1" ht="12">
      <c r="B418" s="156"/>
      <c r="D418" s="157" t="s">
        <v>156</v>
      </c>
      <c r="E418" s="158" t="s">
        <v>3</v>
      </c>
      <c r="F418" s="159" t="s">
        <v>794</v>
      </c>
      <c r="H418" s="160">
        <v>0.269</v>
      </c>
      <c r="I418" s="161"/>
      <c r="L418" s="156"/>
      <c r="M418" s="162"/>
      <c r="N418" s="163"/>
      <c r="O418" s="163"/>
      <c r="P418" s="163"/>
      <c r="Q418" s="163"/>
      <c r="R418" s="163"/>
      <c r="S418" s="163"/>
      <c r="T418" s="164"/>
      <c r="AT418" s="158" t="s">
        <v>156</v>
      </c>
      <c r="AU418" s="158" t="s">
        <v>82</v>
      </c>
      <c r="AV418" s="12" t="s">
        <v>82</v>
      </c>
      <c r="AW418" s="12" t="s">
        <v>34</v>
      </c>
      <c r="AX418" s="12" t="s">
        <v>73</v>
      </c>
      <c r="AY418" s="158" t="s">
        <v>147</v>
      </c>
    </row>
    <row r="419" spans="2:65" s="1" customFormat="1" ht="48" customHeight="1">
      <c r="B419" s="142"/>
      <c r="C419" s="143" t="s">
        <v>795</v>
      </c>
      <c r="D419" s="143" t="s">
        <v>149</v>
      </c>
      <c r="E419" s="144" t="s">
        <v>796</v>
      </c>
      <c r="F419" s="145" t="s">
        <v>797</v>
      </c>
      <c r="G419" s="146" t="s">
        <v>152</v>
      </c>
      <c r="H419" s="147">
        <v>3.353</v>
      </c>
      <c r="I419" s="148"/>
      <c r="J419" s="149">
        <f>ROUND(I419*H419,0)</f>
        <v>0</v>
      </c>
      <c r="K419" s="145" t="s">
        <v>153</v>
      </c>
      <c r="L419" s="31"/>
      <c r="M419" s="150" t="s">
        <v>3</v>
      </c>
      <c r="N419" s="151" t="s">
        <v>44</v>
      </c>
      <c r="O419" s="51"/>
      <c r="P419" s="152">
        <f>O419*H419</f>
        <v>0</v>
      </c>
      <c r="Q419" s="152">
        <v>0</v>
      </c>
      <c r="R419" s="152">
        <f>Q419*H419</f>
        <v>0</v>
      </c>
      <c r="S419" s="152">
        <v>1.8</v>
      </c>
      <c r="T419" s="153">
        <f>S419*H419</f>
        <v>6.0354</v>
      </c>
      <c r="AR419" s="154" t="s">
        <v>154</v>
      </c>
      <c r="AT419" s="154" t="s">
        <v>149</v>
      </c>
      <c r="AU419" s="154" t="s">
        <v>82</v>
      </c>
      <c r="AY419" s="16" t="s">
        <v>147</v>
      </c>
      <c r="BE419" s="155">
        <f>IF(N419="základní",J419,0)</f>
        <v>0</v>
      </c>
      <c r="BF419" s="155">
        <f>IF(N419="snížená",J419,0)</f>
        <v>0</v>
      </c>
      <c r="BG419" s="155">
        <f>IF(N419="zákl. přenesená",J419,0)</f>
        <v>0</v>
      </c>
      <c r="BH419" s="155">
        <f>IF(N419="sníž. přenesená",J419,0)</f>
        <v>0</v>
      </c>
      <c r="BI419" s="155">
        <f>IF(N419="nulová",J419,0)</f>
        <v>0</v>
      </c>
      <c r="BJ419" s="16" t="s">
        <v>9</v>
      </c>
      <c r="BK419" s="155">
        <f>ROUND(I419*H419,0)</f>
        <v>0</v>
      </c>
      <c r="BL419" s="16" t="s">
        <v>154</v>
      </c>
      <c r="BM419" s="154" t="s">
        <v>798</v>
      </c>
    </row>
    <row r="420" spans="2:51" s="12" customFormat="1" ht="12">
      <c r="B420" s="156"/>
      <c r="D420" s="157" t="s">
        <v>156</v>
      </c>
      <c r="E420" s="158" t="s">
        <v>3</v>
      </c>
      <c r="F420" s="159" t="s">
        <v>799</v>
      </c>
      <c r="H420" s="160">
        <v>1.075</v>
      </c>
      <c r="I420" s="161"/>
      <c r="L420" s="156"/>
      <c r="M420" s="162"/>
      <c r="N420" s="163"/>
      <c r="O420" s="163"/>
      <c r="P420" s="163"/>
      <c r="Q420" s="163"/>
      <c r="R420" s="163"/>
      <c r="S420" s="163"/>
      <c r="T420" s="164"/>
      <c r="AT420" s="158" t="s">
        <v>156</v>
      </c>
      <c r="AU420" s="158" t="s">
        <v>82</v>
      </c>
      <c r="AV420" s="12" t="s">
        <v>82</v>
      </c>
      <c r="AW420" s="12" t="s">
        <v>34</v>
      </c>
      <c r="AX420" s="12" t="s">
        <v>73</v>
      </c>
      <c r="AY420" s="158" t="s">
        <v>147</v>
      </c>
    </row>
    <row r="421" spans="2:51" s="12" customFormat="1" ht="12">
      <c r="B421" s="156"/>
      <c r="D421" s="157" t="s">
        <v>156</v>
      </c>
      <c r="E421" s="158" t="s">
        <v>3</v>
      </c>
      <c r="F421" s="159" t="s">
        <v>800</v>
      </c>
      <c r="H421" s="160">
        <v>0.769</v>
      </c>
      <c r="I421" s="161"/>
      <c r="L421" s="156"/>
      <c r="M421" s="162"/>
      <c r="N421" s="163"/>
      <c r="O421" s="163"/>
      <c r="P421" s="163"/>
      <c r="Q421" s="163"/>
      <c r="R421" s="163"/>
      <c r="S421" s="163"/>
      <c r="T421" s="164"/>
      <c r="AT421" s="158" t="s">
        <v>156</v>
      </c>
      <c r="AU421" s="158" t="s">
        <v>82</v>
      </c>
      <c r="AV421" s="12" t="s">
        <v>82</v>
      </c>
      <c r="AW421" s="12" t="s">
        <v>34</v>
      </c>
      <c r="AX421" s="12" t="s">
        <v>73</v>
      </c>
      <c r="AY421" s="158" t="s">
        <v>147</v>
      </c>
    </row>
    <row r="422" spans="2:51" s="12" customFormat="1" ht="12">
      <c r="B422" s="156"/>
      <c r="D422" s="157" t="s">
        <v>156</v>
      </c>
      <c r="E422" s="158" t="s">
        <v>3</v>
      </c>
      <c r="F422" s="159" t="s">
        <v>801</v>
      </c>
      <c r="H422" s="160">
        <v>1.509</v>
      </c>
      <c r="I422" s="161"/>
      <c r="L422" s="156"/>
      <c r="M422" s="162"/>
      <c r="N422" s="163"/>
      <c r="O422" s="163"/>
      <c r="P422" s="163"/>
      <c r="Q422" s="163"/>
      <c r="R422" s="163"/>
      <c r="S422" s="163"/>
      <c r="T422" s="164"/>
      <c r="AT422" s="158" t="s">
        <v>156</v>
      </c>
      <c r="AU422" s="158" t="s">
        <v>82</v>
      </c>
      <c r="AV422" s="12" t="s">
        <v>82</v>
      </c>
      <c r="AW422" s="12" t="s">
        <v>34</v>
      </c>
      <c r="AX422" s="12" t="s">
        <v>73</v>
      </c>
      <c r="AY422" s="158" t="s">
        <v>147</v>
      </c>
    </row>
    <row r="423" spans="2:65" s="1" customFormat="1" ht="36" customHeight="1">
      <c r="B423" s="142"/>
      <c r="C423" s="143" t="s">
        <v>802</v>
      </c>
      <c r="D423" s="143" t="s">
        <v>149</v>
      </c>
      <c r="E423" s="144" t="s">
        <v>803</v>
      </c>
      <c r="F423" s="145" t="s">
        <v>804</v>
      </c>
      <c r="G423" s="146" t="s">
        <v>152</v>
      </c>
      <c r="H423" s="147">
        <v>1.813</v>
      </c>
      <c r="I423" s="148"/>
      <c r="J423" s="149">
        <f>ROUND(I423*H423,0)</f>
        <v>0</v>
      </c>
      <c r="K423" s="145" t="s">
        <v>153</v>
      </c>
      <c r="L423" s="31"/>
      <c r="M423" s="150" t="s">
        <v>3</v>
      </c>
      <c r="N423" s="151" t="s">
        <v>44</v>
      </c>
      <c r="O423" s="51"/>
      <c r="P423" s="152">
        <f>O423*H423</f>
        <v>0</v>
      </c>
      <c r="Q423" s="152">
        <v>0</v>
      </c>
      <c r="R423" s="152">
        <f>Q423*H423</f>
        <v>0</v>
      </c>
      <c r="S423" s="152">
        <v>2.1</v>
      </c>
      <c r="T423" s="153">
        <f>S423*H423</f>
        <v>3.8073</v>
      </c>
      <c r="AR423" s="154" t="s">
        <v>154</v>
      </c>
      <c r="AT423" s="154" t="s">
        <v>149</v>
      </c>
      <c r="AU423" s="154" t="s">
        <v>82</v>
      </c>
      <c r="AY423" s="16" t="s">
        <v>147</v>
      </c>
      <c r="BE423" s="155">
        <f>IF(N423="základní",J423,0)</f>
        <v>0</v>
      </c>
      <c r="BF423" s="155">
        <f>IF(N423="snížená",J423,0)</f>
        <v>0</v>
      </c>
      <c r="BG423" s="155">
        <f>IF(N423="zákl. přenesená",J423,0)</f>
        <v>0</v>
      </c>
      <c r="BH423" s="155">
        <f>IF(N423="sníž. přenesená",J423,0)</f>
        <v>0</v>
      </c>
      <c r="BI423" s="155">
        <f>IF(N423="nulová",J423,0)</f>
        <v>0</v>
      </c>
      <c r="BJ423" s="16" t="s">
        <v>9</v>
      </c>
      <c r="BK423" s="155">
        <f>ROUND(I423*H423,0)</f>
        <v>0</v>
      </c>
      <c r="BL423" s="16" t="s">
        <v>154</v>
      </c>
      <c r="BM423" s="154" t="s">
        <v>805</v>
      </c>
    </row>
    <row r="424" spans="2:51" s="12" customFormat="1" ht="12">
      <c r="B424" s="156"/>
      <c r="D424" s="157" t="s">
        <v>156</v>
      </c>
      <c r="E424" s="158" t="s">
        <v>3</v>
      </c>
      <c r="F424" s="159" t="s">
        <v>806</v>
      </c>
      <c r="H424" s="160">
        <v>1.813</v>
      </c>
      <c r="I424" s="161"/>
      <c r="L424" s="156"/>
      <c r="M424" s="162"/>
      <c r="N424" s="163"/>
      <c r="O424" s="163"/>
      <c r="P424" s="163"/>
      <c r="Q424" s="163"/>
      <c r="R424" s="163"/>
      <c r="S424" s="163"/>
      <c r="T424" s="164"/>
      <c r="AT424" s="158" t="s">
        <v>156</v>
      </c>
      <c r="AU424" s="158" t="s">
        <v>82</v>
      </c>
      <c r="AV424" s="12" t="s">
        <v>82</v>
      </c>
      <c r="AW424" s="12" t="s">
        <v>34</v>
      </c>
      <c r="AX424" s="12" t="s">
        <v>73</v>
      </c>
      <c r="AY424" s="158" t="s">
        <v>147</v>
      </c>
    </row>
    <row r="425" spans="2:65" s="1" customFormat="1" ht="48" customHeight="1">
      <c r="B425" s="142"/>
      <c r="C425" s="143" t="s">
        <v>807</v>
      </c>
      <c r="D425" s="143" t="s">
        <v>149</v>
      </c>
      <c r="E425" s="144" t="s">
        <v>808</v>
      </c>
      <c r="F425" s="145" t="s">
        <v>809</v>
      </c>
      <c r="G425" s="146" t="s">
        <v>314</v>
      </c>
      <c r="H425" s="147">
        <v>18.8</v>
      </c>
      <c r="I425" s="148"/>
      <c r="J425" s="149">
        <f>ROUND(I425*H425,0)</f>
        <v>0</v>
      </c>
      <c r="K425" s="145" t="s">
        <v>153</v>
      </c>
      <c r="L425" s="31"/>
      <c r="M425" s="150" t="s">
        <v>3</v>
      </c>
      <c r="N425" s="151" t="s">
        <v>44</v>
      </c>
      <c r="O425" s="51"/>
      <c r="P425" s="152">
        <f>O425*H425</f>
        <v>0</v>
      </c>
      <c r="Q425" s="152">
        <v>0</v>
      </c>
      <c r="R425" s="152">
        <f>Q425*H425</f>
        <v>0</v>
      </c>
      <c r="S425" s="152">
        <v>0.042</v>
      </c>
      <c r="T425" s="153">
        <f>S425*H425</f>
        <v>0.7896000000000001</v>
      </c>
      <c r="AR425" s="154" t="s">
        <v>154</v>
      </c>
      <c r="AT425" s="154" t="s">
        <v>149</v>
      </c>
      <c r="AU425" s="154" t="s">
        <v>82</v>
      </c>
      <c r="AY425" s="16" t="s">
        <v>147</v>
      </c>
      <c r="BE425" s="155">
        <f>IF(N425="základní",J425,0)</f>
        <v>0</v>
      </c>
      <c r="BF425" s="155">
        <f>IF(N425="snížená",J425,0)</f>
        <v>0</v>
      </c>
      <c r="BG425" s="155">
        <f>IF(N425="zákl. přenesená",J425,0)</f>
        <v>0</v>
      </c>
      <c r="BH425" s="155">
        <f>IF(N425="sníž. přenesená",J425,0)</f>
        <v>0</v>
      </c>
      <c r="BI425" s="155">
        <f>IF(N425="nulová",J425,0)</f>
        <v>0</v>
      </c>
      <c r="BJ425" s="16" t="s">
        <v>9</v>
      </c>
      <c r="BK425" s="155">
        <f>ROUND(I425*H425,0)</f>
        <v>0</v>
      </c>
      <c r="BL425" s="16" t="s">
        <v>154</v>
      </c>
      <c r="BM425" s="154" t="s">
        <v>810</v>
      </c>
    </row>
    <row r="426" spans="2:51" s="12" customFormat="1" ht="12">
      <c r="B426" s="156"/>
      <c r="D426" s="157" t="s">
        <v>156</v>
      </c>
      <c r="E426" s="158" t="s">
        <v>3</v>
      </c>
      <c r="F426" s="159" t="s">
        <v>811</v>
      </c>
      <c r="H426" s="160">
        <v>18.8</v>
      </c>
      <c r="I426" s="161"/>
      <c r="L426" s="156"/>
      <c r="M426" s="162"/>
      <c r="N426" s="163"/>
      <c r="O426" s="163"/>
      <c r="P426" s="163"/>
      <c r="Q426" s="163"/>
      <c r="R426" s="163"/>
      <c r="S426" s="163"/>
      <c r="T426" s="164"/>
      <c r="AT426" s="158" t="s">
        <v>156</v>
      </c>
      <c r="AU426" s="158" t="s">
        <v>82</v>
      </c>
      <c r="AV426" s="12" t="s">
        <v>82</v>
      </c>
      <c r="AW426" s="12" t="s">
        <v>34</v>
      </c>
      <c r="AX426" s="12" t="s">
        <v>73</v>
      </c>
      <c r="AY426" s="158" t="s">
        <v>147</v>
      </c>
    </row>
    <row r="427" spans="2:65" s="1" customFormat="1" ht="24" customHeight="1">
      <c r="B427" s="142"/>
      <c r="C427" s="143" t="s">
        <v>812</v>
      </c>
      <c r="D427" s="143" t="s">
        <v>149</v>
      </c>
      <c r="E427" s="144" t="s">
        <v>813</v>
      </c>
      <c r="F427" s="145" t="s">
        <v>814</v>
      </c>
      <c r="G427" s="146" t="s">
        <v>314</v>
      </c>
      <c r="H427" s="147">
        <v>39</v>
      </c>
      <c r="I427" s="148"/>
      <c r="J427" s="149">
        <f>ROUND(I427*H427,0)</f>
        <v>0</v>
      </c>
      <c r="K427" s="145" t="s">
        <v>153</v>
      </c>
      <c r="L427" s="31"/>
      <c r="M427" s="150" t="s">
        <v>3</v>
      </c>
      <c r="N427" s="151" t="s">
        <v>44</v>
      </c>
      <c r="O427" s="51"/>
      <c r="P427" s="152">
        <f>O427*H427</f>
        <v>0</v>
      </c>
      <c r="Q427" s="152">
        <v>0</v>
      </c>
      <c r="R427" s="152">
        <f>Q427*H427</f>
        <v>0</v>
      </c>
      <c r="S427" s="152">
        <v>0</v>
      </c>
      <c r="T427" s="153">
        <f>S427*H427</f>
        <v>0</v>
      </c>
      <c r="AR427" s="154" t="s">
        <v>154</v>
      </c>
      <c r="AT427" s="154" t="s">
        <v>149</v>
      </c>
      <c r="AU427" s="154" t="s">
        <v>82</v>
      </c>
      <c r="AY427" s="16" t="s">
        <v>147</v>
      </c>
      <c r="BE427" s="155">
        <f>IF(N427="základní",J427,0)</f>
        <v>0</v>
      </c>
      <c r="BF427" s="155">
        <f>IF(N427="snížená",J427,0)</f>
        <v>0</v>
      </c>
      <c r="BG427" s="155">
        <f>IF(N427="zákl. přenesená",J427,0)</f>
        <v>0</v>
      </c>
      <c r="BH427" s="155">
        <f>IF(N427="sníž. přenesená",J427,0)</f>
        <v>0</v>
      </c>
      <c r="BI427" s="155">
        <f>IF(N427="nulová",J427,0)</f>
        <v>0</v>
      </c>
      <c r="BJ427" s="16" t="s">
        <v>9</v>
      </c>
      <c r="BK427" s="155">
        <f>ROUND(I427*H427,0)</f>
        <v>0</v>
      </c>
      <c r="BL427" s="16" t="s">
        <v>154</v>
      </c>
      <c r="BM427" s="154" t="s">
        <v>815</v>
      </c>
    </row>
    <row r="428" spans="2:51" s="12" customFormat="1" ht="20.4">
      <c r="B428" s="156"/>
      <c r="D428" s="157" t="s">
        <v>156</v>
      </c>
      <c r="E428" s="158" t="s">
        <v>3</v>
      </c>
      <c r="F428" s="159" t="s">
        <v>816</v>
      </c>
      <c r="H428" s="160">
        <v>39</v>
      </c>
      <c r="I428" s="161"/>
      <c r="L428" s="156"/>
      <c r="M428" s="162"/>
      <c r="N428" s="163"/>
      <c r="O428" s="163"/>
      <c r="P428" s="163"/>
      <c r="Q428" s="163"/>
      <c r="R428" s="163"/>
      <c r="S428" s="163"/>
      <c r="T428" s="164"/>
      <c r="AT428" s="158" t="s">
        <v>156</v>
      </c>
      <c r="AU428" s="158" t="s">
        <v>82</v>
      </c>
      <c r="AV428" s="12" t="s">
        <v>82</v>
      </c>
      <c r="AW428" s="12" t="s">
        <v>34</v>
      </c>
      <c r="AX428" s="12" t="s">
        <v>73</v>
      </c>
      <c r="AY428" s="158" t="s">
        <v>147</v>
      </c>
    </row>
    <row r="429" spans="2:65" s="1" customFormat="1" ht="24" customHeight="1">
      <c r="B429" s="142"/>
      <c r="C429" s="143" t="s">
        <v>817</v>
      </c>
      <c r="D429" s="143" t="s">
        <v>149</v>
      </c>
      <c r="E429" s="144" t="s">
        <v>818</v>
      </c>
      <c r="F429" s="145" t="s">
        <v>819</v>
      </c>
      <c r="G429" s="146" t="s">
        <v>225</v>
      </c>
      <c r="H429" s="147">
        <v>290.472</v>
      </c>
      <c r="I429" s="148"/>
      <c r="J429" s="149">
        <f>ROUND(I429*H429,0)</f>
        <v>0</v>
      </c>
      <c r="K429" s="145" t="s">
        <v>153</v>
      </c>
      <c r="L429" s="31"/>
      <c r="M429" s="150" t="s">
        <v>3</v>
      </c>
      <c r="N429" s="151" t="s">
        <v>44</v>
      </c>
      <c r="O429" s="51"/>
      <c r="P429" s="152">
        <f>O429*H429</f>
        <v>0</v>
      </c>
      <c r="Q429" s="152">
        <v>0</v>
      </c>
      <c r="R429" s="152">
        <f>Q429*H429</f>
        <v>0</v>
      </c>
      <c r="S429" s="152">
        <v>0.004</v>
      </c>
      <c r="T429" s="153">
        <f>S429*H429</f>
        <v>1.161888</v>
      </c>
      <c r="AR429" s="154" t="s">
        <v>154</v>
      </c>
      <c r="AT429" s="154" t="s">
        <v>149</v>
      </c>
      <c r="AU429" s="154" t="s">
        <v>82</v>
      </c>
      <c r="AY429" s="16" t="s">
        <v>147</v>
      </c>
      <c r="BE429" s="155">
        <f>IF(N429="základní",J429,0)</f>
        <v>0</v>
      </c>
      <c r="BF429" s="155">
        <f>IF(N429="snížená",J429,0)</f>
        <v>0</v>
      </c>
      <c r="BG429" s="155">
        <f>IF(N429="zákl. přenesená",J429,0)</f>
        <v>0</v>
      </c>
      <c r="BH429" s="155">
        <f>IF(N429="sníž. přenesená",J429,0)</f>
        <v>0</v>
      </c>
      <c r="BI429" s="155">
        <f>IF(N429="nulová",J429,0)</f>
        <v>0</v>
      </c>
      <c r="BJ429" s="16" t="s">
        <v>9</v>
      </c>
      <c r="BK429" s="155">
        <f>ROUND(I429*H429,0)</f>
        <v>0</v>
      </c>
      <c r="BL429" s="16" t="s">
        <v>154</v>
      </c>
      <c r="BM429" s="154" t="s">
        <v>820</v>
      </c>
    </row>
    <row r="430" spans="2:51" s="12" customFormat="1" ht="12">
      <c r="B430" s="156"/>
      <c r="D430" s="157" t="s">
        <v>156</v>
      </c>
      <c r="E430" s="158" t="s">
        <v>3</v>
      </c>
      <c r="F430" s="159" t="s">
        <v>821</v>
      </c>
      <c r="H430" s="160">
        <v>290.472</v>
      </c>
      <c r="I430" s="161"/>
      <c r="L430" s="156"/>
      <c r="M430" s="162"/>
      <c r="N430" s="163"/>
      <c r="O430" s="163"/>
      <c r="P430" s="163"/>
      <c r="Q430" s="163"/>
      <c r="R430" s="163"/>
      <c r="S430" s="163"/>
      <c r="T430" s="164"/>
      <c r="AT430" s="158" t="s">
        <v>156</v>
      </c>
      <c r="AU430" s="158" t="s">
        <v>82</v>
      </c>
      <c r="AV430" s="12" t="s">
        <v>82</v>
      </c>
      <c r="AW430" s="12" t="s">
        <v>34</v>
      </c>
      <c r="AX430" s="12" t="s">
        <v>73</v>
      </c>
      <c r="AY430" s="158" t="s">
        <v>147</v>
      </c>
    </row>
    <row r="431" spans="2:65" s="1" customFormat="1" ht="36" customHeight="1">
      <c r="B431" s="142"/>
      <c r="C431" s="143" t="s">
        <v>822</v>
      </c>
      <c r="D431" s="143" t="s">
        <v>149</v>
      </c>
      <c r="E431" s="144" t="s">
        <v>823</v>
      </c>
      <c r="F431" s="145" t="s">
        <v>824</v>
      </c>
      <c r="G431" s="146" t="s">
        <v>225</v>
      </c>
      <c r="H431" s="147">
        <v>274.54</v>
      </c>
      <c r="I431" s="148"/>
      <c r="J431" s="149">
        <f>ROUND(I431*H431,0)</f>
        <v>0</v>
      </c>
      <c r="K431" s="145" t="s">
        <v>153</v>
      </c>
      <c r="L431" s="31"/>
      <c r="M431" s="150" t="s">
        <v>3</v>
      </c>
      <c r="N431" s="151" t="s">
        <v>44</v>
      </c>
      <c r="O431" s="51"/>
      <c r="P431" s="152">
        <f>O431*H431</f>
        <v>0</v>
      </c>
      <c r="Q431" s="152">
        <v>0</v>
      </c>
      <c r="R431" s="152">
        <f>Q431*H431</f>
        <v>0</v>
      </c>
      <c r="S431" s="152">
        <v>0.004</v>
      </c>
      <c r="T431" s="153">
        <f>S431*H431</f>
        <v>1.09816</v>
      </c>
      <c r="AR431" s="154" t="s">
        <v>154</v>
      </c>
      <c r="AT431" s="154" t="s">
        <v>149</v>
      </c>
      <c r="AU431" s="154" t="s">
        <v>82</v>
      </c>
      <c r="AY431" s="16" t="s">
        <v>147</v>
      </c>
      <c r="BE431" s="155">
        <f>IF(N431="základní",J431,0)</f>
        <v>0</v>
      </c>
      <c r="BF431" s="155">
        <f>IF(N431="snížená",J431,0)</f>
        <v>0</v>
      </c>
      <c r="BG431" s="155">
        <f>IF(N431="zákl. přenesená",J431,0)</f>
        <v>0</v>
      </c>
      <c r="BH431" s="155">
        <f>IF(N431="sníž. přenesená",J431,0)</f>
        <v>0</v>
      </c>
      <c r="BI431" s="155">
        <f>IF(N431="nulová",J431,0)</f>
        <v>0</v>
      </c>
      <c r="BJ431" s="16" t="s">
        <v>9</v>
      </c>
      <c r="BK431" s="155">
        <f>ROUND(I431*H431,0)</f>
        <v>0</v>
      </c>
      <c r="BL431" s="16" t="s">
        <v>154</v>
      </c>
      <c r="BM431" s="154" t="s">
        <v>825</v>
      </c>
    </row>
    <row r="432" spans="2:51" s="12" customFormat="1" ht="12">
      <c r="B432" s="156"/>
      <c r="D432" s="157" t="s">
        <v>156</v>
      </c>
      <c r="E432" s="158" t="s">
        <v>3</v>
      </c>
      <c r="F432" s="159" t="s">
        <v>826</v>
      </c>
      <c r="H432" s="160">
        <v>274.54</v>
      </c>
      <c r="I432" s="161"/>
      <c r="L432" s="156"/>
      <c r="M432" s="162"/>
      <c r="N432" s="163"/>
      <c r="O432" s="163"/>
      <c r="P432" s="163"/>
      <c r="Q432" s="163"/>
      <c r="R432" s="163"/>
      <c r="S432" s="163"/>
      <c r="T432" s="164"/>
      <c r="AT432" s="158" t="s">
        <v>156</v>
      </c>
      <c r="AU432" s="158" t="s">
        <v>82</v>
      </c>
      <c r="AV432" s="12" t="s">
        <v>82</v>
      </c>
      <c r="AW432" s="12" t="s">
        <v>34</v>
      </c>
      <c r="AX432" s="12" t="s">
        <v>73</v>
      </c>
      <c r="AY432" s="158" t="s">
        <v>147</v>
      </c>
    </row>
    <row r="433" spans="2:65" s="1" customFormat="1" ht="24" customHeight="1">
      <c r="B433" s="142"/>
      <c r="C433" s="143" t="s">
        <v>827</v>
      </c>
      <c r="D433" s="143" t="s">
        <v>149</v>
      </c>
      <c r="E433" s="144" t="s">
        <v>828</v>
      </c>
      <c r="F433" s="145" t="s">
        <v>829</v>
      </c>
      <c r="G433" s="146" t="s">
        <v>225</v>
      </c>
      <c r="H433" s="147">
        <v>565.012</v>
      </c>
      <c r="I433" s="148"/>
      <c r="J433" s="149">
        <f>ROUND(I433*H433,0)</f>
        <v>0</v>
      </c>
      <c r="K433" s="145" t="s">
        <v>153</v>
      </c>
      <c r="L433" s="31"/>
      <c r="M433" s="150" t="s">
        <v>3</v>
      </c>
      <c r="N433" s="151" t="s">
        <v>44</v>
      </c>
      <c r="O433" s="51"/>
      <c r="P433" s="152">
        <f>O433*H433</f>
        <v>0</v>
      </c>
      <c r="Q433" s="152">
        <v>0</v>
      </c>
      <c r="R433" s="152">
        <f>Q433*H433</f>
        <v>0</v>
      </c>
      <c r="S433" s="152">
        <v>0.0026</v>
      </c>
      <c r="T433" s="153">
        <f>S433*H433</f>
        <v>1.4690311999999999</v>
      </c>
      <c r="AR433" s="154" t="s">
        <v>154</v>
      </c>
      <c r="AT433" s="154" t="s">
        <v>149</v>
      </c>
      <c r="AU433" s="154" t="s">
        <v>82</v>
      </c>
      <c r="AY433" s="16" t="s">
        <v>147</v>
      </c>
      <c r="BE433" s="155">
        <f>IF(N433="základní",J433,0)</f>
        <v>0</v>
      </c>
      <c r="BF433" s="155">
        <f>IF(N433="snížená",J433,0)</f>
        <v>0</v>
      </c>
      <c r="BG433" s="155">
        <f>IF(N433="zákl. přenesená",J433,0)</f>
        <v>0</v>
      </c>
      <c r="BH433" s="155">
        <f>IF(N433="sníž. přenesená",J433,0)</f>
        <v>0</v>
      </c>
      <c r="BI433" s="155">
        <f>IF(N433="nulová",J433,0)</f>
        <v>0</v>
      </c>
      <c r="BJ433" s="16" t="s">
        <v>9</v>
      </c>
      <c r="BK433" s="155">
        <f>ROUND(I433*H433,0)</f>
        <v>0</v>
      </c>
      <c r="BL433" s="16" t="s">
        <v>154</v>
      </c>
      <c r="BM433" s="154" t="s">
        <v>830</v>
      </c>
    </row>
    <row r="434" spans="2:51" s="12" customFormat="1" ht="12">
      <c r="B434" s="156"/>
      <c r="D434" s="157" t="s">
        <v>156</v>
      </c>
      <c r="E434" s="158" t="s">
        <v>3</v>
      </c>
      <c r="F434" s="159" t="s">
        <v>831</v>
      </c>
      <c r="H434" s="160">
        <v>290.472</v>
      </c>
      <c r="I434" s="161"/>
      <c r="L434" s="156"/>
      <c r="M434" s="162"/>
      <c r="N434" s="163"/>
      <c r="O434" s="163"/>
      <c r="P434" s="163"/>
      <c r="Q434" s="163"/>
      <c r="R434" s="163"/>
      <c r="S434" s="163"/>
      <c r="T434" s="164"/>
      <c r="AT434" s="158" t="s">
        <v>156</v>
      </c>
      <c r="AU434" s="158" t="s">
        <v>82</v>
      </c>
      <c r="AV434" s="12" t="s">
        <v>82</v>
      </c>
      <c r="AW434" s="12" t="s">
        <v>34</v>
      </c>
      <c r="AX434" s="12" t="s">
        <v>73</v>
      </c>
      <c r="AY434" s="158" t="s">
        <v>147</v>
      </c>
    </row>
    <row r="435" spans="2:51" s="12" customFormat="1" ht="12">
      <c r="B435" s="156"/>
      <c r="D435" s="157" t="s">
        <v>156</v>
      </c>
      <c r="E435" s="158" t="s">
        <v>3</v>
      </c>
      <c r="F435" s="159" t="s">
        <v>832</v>
      </c>
      <c r="H435" s="160">
        <v>274.54</v>
      </c>
      <c r="I435" s="161"/>
      <c r="L435" s="156"/>
      <c r="M435" s="162"/>
      <c r="N435" s="163"/>
      <c r="O435" s="163"/>
      <c r="P435" s="163"/>
      <c r="Q435" s="163"/>
      <c r="R435" s="163"/>
      <c r="S435" s="163"/>
      <c r="T435" s="164"/>
      <c r="AT435" s="158" t="s">
        <v>156</v>
      </c>
      <c r="AU435" s="158" t="s">
        <v>82</v>
      </c>
      <c r="AV435" s="12" t="s">
        <v>82</v>
      </c>
      <c r="AW435" s="12" t="s">
        <v>34</v>
      </c>
      <c r="AX435" s="12" t="s">
        <v>73</v>
      </c>
      <c r="AY435" s="158" t="s">
        <v>147</v>
      </c>
    </row>
    <row r="436" spans="2:65" s="1" customFormat="1" ht="36" customHeight="1">
      <c r="B436" s="142"/>
      <c r="C436" s="143" t="s">
        <v>833</v>
      </c>
      <c r="D436" s="143" t="s">
        <v>149</v>
      </c>
      <c r="E436" s="144" t="s">
        <v>834</v>
      </c>
      <c r="F436" s="145" t="s">
        <v>835</v>
      </c>
      <c r="G436" s="146" t="s">
        <v>225</v>
      </c>
      <c r="H436" s="147">
        <v>197.938</v>
      </c>
      <c r="I436" s="148"/>
      <c r="J436" s="149">
        <f>ROUND(I436*H436,0)</f>
        <v>0</v>
      </c>
      <c r="K436" s="145" t="s">
        <v>153</v>
      </c>
      <c r="L436" s="31"/>
      <c r="M436" s="150" t="s">
        <v>3</v>
      </c>
      <c r="N436" s="151" t="s">
        <v>44</v>
      </c>
      <c r="O436" s="51"/>
      <c r="P436" s="152">
        <f>O436*H436</f>
        <v>0</v>
      </c>
      <c r="Q436" s="152">
        <v>0</v>
      </c>
      <c r="R436" s="152">
        <f>Q436*H436</f>
        <v>0</v>
      </c>
      <c r="S436" s="152">
        <v>0.068</v>
      </c>
      <c r="T436" s="153">
        <f>S436*H436</f>
        <v>13.459784</v>
      </c>
      <c r="AR436" s="154" t="s">
        <v>154</v>
      </c>
      <c r="AT436" s="154" t="s">
        <v>149</v>
      </c>
      <c r="AU436" s="154" t="s">
        <v>82</v>
      </c>
      <c r="AY436" s="16" t="s">
        <v>147</v>
      </c>
      <c r="BE436" s="155">
        <f>IF(N436="základní",J436,0)</f>
        <v>0</v>
      </c>
      <c r="BF436" s="155">
        <f>IF(N436="snížená",J436,0)</f>
        <v>0</v>
      </c>
      <c r="BG436" s="155">
        <f>IF(N436="zákl. přenesená",J436,0)</f>
        <v>0</v>
      </c>
      <c r="BH436" s="155">
        <f>IF(N436="sníž. přenesená",J436,0)</f>
        <v>0</v>
      </c>
      <c r="BI436" s="155">
        <f>IF(N436="nulová",J436,0)</f>
        <v>0</v>
      </c>
      <c r="BJ436" s="16" t="s">
        <v>9</v>
      </c>
      <c r="BK436" s="155">
        <f>ROUND(I436*H436,0)</f>
        <v>0</v>
      </c>
      <c r="BL436" s="16" t="s">
        <v>154</v>
      </c>
      <c r="BM436" s="154" t="s">
        <v>836</v>
      </c>
    </row>
    <row r="437" spans="2:51" s="12" customFormat="1" ht="20.4">
      <c r="B437" s="156"/>
      <c r="D437" s="157" t="s">
        <v>156</v>
      </c>
      <c r="E437" s="158" t="s">
        <v>3</v>
      </c>
      <c r="F437" s="159" t="s">
        <v>837</v>
      </c>
      <c r="H437" s="160">
        <v>23.184</v>
      </c>
      <c r="I437" s="161"/>
      <c r="L437" s="156"/>
      <c r="M437" s="162"/>
      <c r="N437" s="163"/>
      <c r="O437" s="163"/>
      <c r="P437" s="163"/>
      <c r="Q437" s="163"/>
      <c r="R437" s="163"/>
      <c r="S437" s="163"/>
      <c r="T437" s="164"/>
      <c r="AT437" s="158" t="s">
        <v>156</v>
      </c>
      <c r="AU437" s="158" t="s">
        <v>82</v>
      </c>
      <c r="AV437" s="12" t="s">
        <v>82</v>
      </c>
      <c r="AW437" s="12" t="s">
        <v>34</v>
      </c>
      <c r="AX437" s="12" t="s">
        <v>73</v>
      </c>
      <c r="AY437" s="158" t="s">
        <v>147</v>
      </c>
    </row>
    <row r="438" spans="2:51" s="12" customFormat="1" ht="40.8">
      <c r="B438" s="156"/>
      <c r="D438" s="157" t="s">
        <v>156</v>
      </c>
      <c r="E438" s="158" t="s">
        <v>3</v>
      </c>
      <c r="F438" s="159" t="s">
        <v>838</v>
      </c>
      <c r="H438" s="160">
        <v>137.675</v>
      </c>
      <c r="I438" s="161"/>
      <c r="L438" s="156"/>
      <c r="M438" s="162"/>
      <c r="N438" s="163"/>
      <c r="O438" s="163"/>
      <c r="P438" s="163"/>
      <c r="Q438" s="163"/>
      <c r="R438" s="163"/>
      <c r="S438" s="163"/>
      <c r="T438" s="164"/>
      <c r="AT438" s="158" t="s">
        <v>156</v>
      </c>
      <c r="AU438" s="158" t="s">
        <v>82</v>
      </c>
      <c r="AV438" s="12" t="s">
        <v>82</v>
      </c>
      <c r="AW438" s="12" t="s">
        <v>34</v>
      </c>
      <c r="AX438" s="12" t="s">
        <v>73</v>
      </c>
      <c r="AY438" s="158" t="s">
        <v>147</v>
      </c>
    </row>
    <row r="439" spans="2:51" s="12" customFormat="1" ht="40.8">
      <c r="B439" s="156"/>
      <c r="D439" s="157" t="s">
        <v>156</v>
      </c>
      <c r="E439" s="158" t="s">
        <v>3</v>
      </c>
      <c r="F439" s="159" t="s">
        <v>839</v>
      </c>
      <c r="H439" s="160">
        <v>22.553</v>
      </c>
      <c r="I439" s="161"/>
      <c r="L439" s="156"/>
      <c r="M439" s="162"/>
      <c r="N439" s="163"/>
      <c r="O439" s="163"/>
      <c r="P439" s="163"/>
      <c r="Q439" s="163"/>
      <c r="R439" s="163"/>
      <c r="S439" s="163"/>
      <c r="T439" s="164"/>
      <c r="AT439" s="158" t="s">
        <v>156</v>
      </c>
      <c r="AU439" s="158" t="s">
        <v>82</v>
      </c>
      <c r="AV439" s="12" t="s">
        <v>82</v>
      </c>
      <c r="AW439" s="12" t="s">
        <v>34</v>
      </c>
      <c r="AX439" s="12" t="s">
        <v>73</v>
      </c>
      <c r="AY439" s="158" t="s">
        <v>147</v>
      </c>
    </row>
    <row r="440" spans="2:51" s="12" customFormat="1" ht="12">
      <c r="B440" s="156"/>
      <c r="D440" s="157" t="s">
        <v>156</v>
      </c>
      <c r="E440" s="158" t="s">
        <v>3</v>
      </c>
      <c r="F440" s="159" t="s">
        <v>840</v>
      </c>
      <c r="H440" s="160">
        <v>14.526</v>
      </c>
      <c r="I440" s="161"/>
      <c r="L440" s="156"/>
      <c r="M440" s="162"/>
      <c r="N440" s="163"/>
      <c r="O440" s="163"/>
      <c r="P440" s="163"/>
      <c r="Q440" s="163"/>
      <c r="R440" s="163"/>
      <c r="S440" s="163"/>
      <c r="T440" s="164"/>
      <c r="AT440" s="158" t="s">
        <v>156</v>
      </c>
      <c r="AU440" s="158" t="s">
        <v>82</v>
      </c>
      <c r="AV440" s="12" t="s">
        <v>82</v>
      </c>
      <c r="AW440" s="12" t="s">
        <v>34</v>
      </c>
      <c r="AX440" s="12" t="s">
        <v>73</v>
      </c>
      <c r="AY440" s="158" t="s">
        <v>147</v>
      </c>
    </row>
    <row r="441" spans="2:63" s="11" customFormat="1" ht="22.95" customHeight="1">
      <c r="B441" s="129"/>
      <c r="D441" s="130" t="s">
        <v>72</v>
      </c>
      <c r="E441" s="140" t="s">
        <v>841</v>
      </c>
      <c r="F441" s="140" t="s">
        <v>842</v>
      </c>
      <c r="I441" s="132"/>
      <c r="J441" s="141">
        <f>BK441</f>
        <v>0</v>
      </c>
      <c r="L441" s="129"/>
      <c r="M441" s="134"/>
      <c r="N441" s="135"/>
      <c r="O441" s="135"/>
      <c r="P441" s="136">
        <f>SUM(P442:P449)</f>
        <v>0</v>
      </c>
      <c r="Q441" s="135"/>
      <c r="R441" s="136">
        <f>SUM(R442:R449)</f>
        <v>0</v>
      </c>
      <c r="S441" s="135"/>
      <c r="T441" s="137">
        <f>SUM(T442:T449)</f>
        <v>0</v>
      </c>
      <c r="AR441" s="130" t="s">
        <v>9</v>
      </c>
      <c r="AT441" s="138" t="s">
        <v>72</v>
      </c>
      <c r="AU441" s="138" t="s">
        <v>9</v>
      </c>
      <c r="AY441" s="130" t="s">
        <v>147</v>
      </c>
      <c r="BK441" s="139">
        <f>SUM(BK442:BK449)</f>
        <v>0</v>
      </c>
    </row>
    <row r="442" spans="2:65" s="1" customFormat="1" ht="36" customHeight="1">
      <c r="B442" s="142"/>
      <c r="C442" s="143" t="s">
        <v>843</v>
      </c>
      <c r="D442" s="143" t="s">
        <v>149</v>
      </c>
      <c r="E442" s="144" t="s">
        <v>844</v>
      </c>
      <c r="F442" s="145" t="s">
        <v>845</v>
      </c>
      <c r="G442" s="146" t="s">
        <v>181</v>
      </c>
      <c r="H442" s="147">
        <v>145.513</v>
      </c>
      <c r="I442" s="148"/>
      <c r="J442" s="149">
        <f>ROUND(I442*H442,0)</f>
        <v>0</v>
      </c>
      <c r="K442" s="145" t="s">
        <v>153</v>
      </c>
      <c r="L442" s="31"/>
      <c r="M442" s="150" t="s">
        <v>3</v>
      </c>
      <c r="N442" s="151" t="s">
        <v>44</v>
      </c>
      <c r="O442" s="51"/>
      <c r="P442" s="152">
        <f>O442*H442</f>
        <v>0</v>
      </c>
      <c r="Q442" s="152">
        <v>0</v>
      </c>
      <c r="R442" s="152">
        <f>Q442*H442</f>
        <v>0</v>
      </c>
      <c r="S442" s="152">
        <v>0</v>
      </c>
      <c r="T442" s="153">
        <f>S442*H442</f>
        <v>0</v>
      </c>
      <c r="AR442" s="154" t="s">
        <v>154</v>
      </c>
      <c r="AT442" s="154" t="s">
        <v>149</v>
      </c>
      <c r="AU442" s="154" t="s">
        <v>82</v>
      </c>
      <c r="AY442" s="16" t="s">
        <v>147</v>
      </c>
      <c r="BE442" s="155">
        <f>IF(N442="základní",J442,0)</f>
        <v>0</v>
      </c>
      <c r="BF442" s="155">
        <f>IF(N442="snížená",J442,0)</f>
        <v>0</v>
      </c>
      <c r="BG442" s="155">
        <f>IF(N442="zákl. přenesená",J442,0)</f>
        <v>0</v>
      </c>
      <c r="BH442" s="155">
        <f>IF(N442="sníž. přenesená",J442,0)</f>
        <v>0</v>
      </c>
      <c r="BI442" s="155">
        <f>IF(N442="nulová",J442,0)</f>
        <v>0</v>
      </c>
      <c r="BJ442" s="16" t="s">
        <v>9</v>
      </c>
      <c r="BK442" s="155">
        <f>ROUND(I442*H442,0)</f>
        <v>0</v>
      </c>
      <c r="BL442" s="16" t="s">
        <v>154</v>
      </c>
      <c r="BM442" s="154" t="s">
        <v>846</v>
      </c>
    </row>
    <row r="443" spans="2:65" s="1" customFormat="1" ht="24" customHeight="1">
      <c r="B443" s="142"/>
      <c r="C443" s="143" t="s">
        <v>847</v>
      </c>
      <c r="D443" s="143" t="s">
        <v>149</v>
      </c>
      <c r="E443" s="144" t="s">
        <v>848</v>
      </c>
      <c r="F443" s="145" t="s">
        <v>849</v>
      </c>
      <c r="G443" s="146" t="s">
        <v>314</v>
      </c>
      <c r="H443" s="147">
        <v>4</v>
      </c>
      <c r="I443" s="148"/>
      <c r="J443" s="149">
        <f>ROUND(I443*H443,0)</f>
        <v>0</v>
      </c>
      <c r="K443" s="145" t="s">
        <v>153</v>
      </c>
      <c r="L443" s="31"/>
      <c r="M443" s="150" t="s">
        <v>3</v>
      </c>
      <c r="N443" s="151" t="s">
        <v>44</v>
      </c>
      <c r="O443" s="51"/>
      <c r="P443" s="152">
        <f>O443*H443</f>
        <v>0</v>
      </c>
      <c r="Q443" s="152">
        <v>0</v>
      </c>
      <c r="R443" s="152">
        <f>Q443*H443</f>
        <v>0</v>
      </c>
      <c r="S443" s="152">
        <v>0</v>
      </c>
      <c r="T443" s="153">
        <f>S443*H443</f>
        <v>0</v>
      </c>
      <c r="AR443" s="154" t="s">
        <v>154</v>
      </c>
      <c r="AT443" s="154" t="s">
        <v>149</v>
      </c>
      <c r="AU443" s="154" t="s">
        <v>82</v>
      </c>
      <c r="AY443" s="16" t="s">
        <v>147</v>
      </c>
      <c r="BE443" s="155">
        <f>IF(N443="základní",J443,0)</f>
        <v>0</v>
      </c>
      <c r="BF443" s="155">
        <f>IF(N443="snížená",J443,0)</f>
        <v>0</v>
      </c>
      <c r="BG443" s="155">
        <f>IF(N443="zákl. přenesená",J443,0)</f>
        <v>0</v>
      </c>
      <c r="BH443" s="155">
        <f>IF(N443="sníž. přenesená",J443,0)</f>
        <v>0</v>
      </c>
      <c r="BI443" s="155">
        <f>IF(N443="nulová",J443,0)</f>
        <v>0</v>
      </c>
      <c r="BJ443" s="16" t="s">
        <v>9</v>
      </c>
      <c r="BK443" s="155">
        <f>ROUND(I443*H443,0)</f>
        <v>0</v>
      </c>
      <c r="BL443" s="16" t="s">
        <v>154</v>
      </c>
      <c r="BM443" s="154" t="s">
        <v>850</v>
      </c>
    </row>
    <row r="444" spans="2:65" s="1" customFormat="1" ht="36" customHeight="1">
      <c r="B444" s="142"/>
      <c r="C444" s="143" t="s">
        <v>851</v>
      </c>
      <c r="D444" s="143" t="s">
        <v>149</v>
      </c>
      <c r="E444" s="144" t="s">
        <v>852</v>
      </c>
      <c r="F444" s="145" t="s">
        <v>853</v>
      </c>
      <c r="G444" s="146" t="s">
        <v>314</v>
      </c>
      <c r="H444" s="147">
        <v>80</v>
      </c>
      <c r="I444" s="148"/>
      <c r="J444" s="149">
        <f>ROUND(I444*H444,0)</f>
        <v>0</v>
      </c>
      <c r="K444" s="145" t="s">
        <v>153</v>
      </c>
      <c r="L444" s="31"/>
      <c r="M444" s="150" t="s">
        <v>3</v>
      </c>
      <c r="N444" s="151" t="s">
        <v>44</v>
      </c>
      <c r="O444" s="51"/>
      <c r="P444" s="152">
        <f>O444*H444</f>
        <v>0</v>
      </c>
      <c r="Q444" s="152">
        <v>0</v>
      </c>
      <c r="R444" s="152">
        <f>Q444*H444</f>
        <v>0</v>
      </c>
      <c r="S444" s="152">
        <v>0</v>
      </c>
      <c r="T444" s="153">
        <f>S444*H444</f>
        <v>0</v>
      </c>
      <c r="AR444" s="154" t="s">
        <v>154</v>
      </c>
      <c r="AT444" s="154" t="s">
        <v>149</v>
      </c>
      <c r="AU444" s="154" t="s">
        <v>82</v>
      </c>
      <c r="AY444" s="16" t="s">
        <v>147</v>
      </c>
      <c r="BE444" s="155">
        <f>IF(N444="základní",J444,0)</f>
        <v>0</v>
      </c>
      <c r="BF444" s="155">
        <f>IF(N444="snížená",J444,0)</f>
        <v>0</v>
      </c>
      <c r="BG444" s="155">
        <f>IF(N444="zákl. přenesená",J444,0)</f>
        <v>0</v>
      </c>
      <c r="BH444" s="155">
        <f>IF(N444="sníž. přenesená",J444,0)</f>
        <v>0</v>
      </c>
      <c r="BI444" s="155">
        <f>IF(N444="nulová",J444,0)</f>
        <v>0</v>
      </c>
      <c r="BJ444" s="16" t="s">
        <v>9</v>
      </c>
      <c r="BK444" s="155">
        <f>ROUND(I444*H444,0)</f>
        <v>0</v>
      </c>
      <c r="BL444" s="16" t="s">
        <v>154</v>
      </c>
      <c r="BM444" s="154" t="s">
        <v>854</v>
      </c>
    </row>
    <row r="445" spans="2:51" s="12" customFormat="1" ht="12">
      <c r="B445" s="156"/>
      <c r="D445" s="157" t="s">
        <v>156</v>
      </c>
      <c r="E445" s="158" t="s">
        <v>3</v>
      </c>
      <c r="F445" s="159" t="s">
        <v>855</v>
      </c>
      <c r="H445" s="160">
        <v>80</v>
      </c>
      <c r="I445" s="161"/>
      <c r="L445" s="156"/>
      <c r="M445" s="162"/>
      <c r="N445" s="163"/>
      <c r="O445" s="163"/>
      <c r="P445" s="163"/>
      <c r="Q445" s="163"/>
      <c r="R445" s="163"/>
      <c r="S445" s="163"/>
      <c r="T445" s="164"/>
      <c r="AT445" s="158" t="s">
        <v>156</v>
      </c>
      <c r="AU445" s="158" t="s">
        <v>82</v>
      </c>
      <c r="AV445" s="12" t="s">
        <v>82</v>
      </c>
      <c r="AW445" s="12" t="s">
        <v>34</v>
      </c>
      <c r="AX445" s="12" t="s">
        <v>73</v>
      </c>
      <c r="AY445" s="158" t="s">
        <v>147</v>
      </c>
    </row>
    <row r="446" spans="2:65" s="1" customFormat="1" ht="24" customHeight="1">
      <c r="B446" s="142"/>
      <c r="C446" s="143" t="s">
        <v>856</v>
      </c>
      <c r="D446" s="143" t="s">
        <v>149</v>
      </c>
      <c r="E446" s="144" t="s">
        <v>857</v>
      </c>
      <c r="F446" s="145" t="s">
        <v>858</v>
      </c>
      <c r="G446" s="146" t="s">
        <v>181</v>
      </c>
      <c r="H446" s="147">
        <v>145.513</v>
      </c>
      <c r="I446" s="148"/>
      <c r="J446" s="149">
        <f>ROUND(I446*H446,0)</f>
        <v>0</v>
      </c>
      <c r="K446" s="145" t="s">
        <v>153</v>
      </c>
      <c r="L446" s="31"/>
      <c r="M446" s="150" t="s">
        <v>3</v>
      </c>
      <c r="N446" s="151" t="s">
        <v>44</v>
      </c>
      <c r="O446" s="51"/>
      <c r="P446" s="152">
        <f>O446*H446</f>
        <v>0</v>
      </c>
      <c r="Q446" s="152">
        <v>0</v>
      </c>
      <c r="R446" s="152">
        <f>Q446*H446</f>
        <v>0</v>
      </c>
      <c r="S446" s="152">
        <v>0</v>
      </c>
      <c r="T446" s="153">
        <f>S446*H446</f>
        <v>0</v>
      </c>
      <c r="AR446" s="154" t="s">
        <v>154</v>
      </c>
      <c r="AT446" s="154" t="s">
        <v>149</v>
      </c>
      <c r="AU446" s="154" t="s">
        <v>82</v>
      </c>
      <c r="AY446" s="16" t="s">
        <v>147</v>
      </c>
      <c r="BE446" s="155">
        <f>IF(N446="základní",J446,0)</f>
        <v>0</v>
      </c>
      <c r="BF446" s="155">
        <f>IF(N446="snížená",J446,0)</f>
        <v>0</v>
      </c>
      <c r="BG446" s="155">
        <f>IF(N446="zákl. přenesená",J446,0)</f>
        <v>0</v>
      </c>
      <c r="BH446" s="155">
        <f>IF(N446="sníž. přenesená",J446,0)</f>
        <v>0</v>
      </c>
      <c r="BI446" s="155">
        <f>IF(N446="nulová",J446,0)</f>
        <v>0</v>
      </c>
      <c r="BJ446" s="16" t="s">
        <v>9</v>
      </c>
      <c r="BK446" s="155">
        <f>ROUND(I446*H446,0)</f>
        <v>0</v>
      </c>
      <c r="BL446" s="16" t="s">
        <v>154</v>
      </c>
      <c r="BM446" s="154" t="s">
        <v>859</v>
      </c>
    </row>
    <row r="447" spans="2:65" s="1" customFormat="1" ht="36" customHeight="1">
      <c r="B447" s="142"/>
      <c r="C447" s="143" t="s">
        <v>860</v>
      </c>
      <c r="D447" s="143" t="s">
        <v>149</v>
      </c>
      <c r="E447" s="144" t="s">
        <v>861</v>
      </c>
      <c r="F447" s="145" t="s">
        <v>862</v>
      </c>
      <c r="G447" s="146" t="s">
        <v>181</v>
      </c>
      <c r="H447" s="147">
        <v>1309.617</v>
      </c>
      <c r="I447" s="148"/>
      <c r="J447" s="149">
        <f>ROUND(I447*H447,0)</f>
        <v>0</v>
      </c>
      <c r="K447" s="145" t="s">
        <v>153</v>
      </c>
      <c r="L447" s="31"/>
      <c r="M447" s="150" t="s">
        <v>3</v>
      </c>
      <c r="N447" s="151" t="s">
        <v>44</v>
      </c>
      <c r="O447" s="51"/>
      <c r="P447" s="152">
        <f>O447*H447</f>
        <v>0</v>
      </c>
      <c r="Q447" s="152">
        <v>0</v>
      </c>
      <c r="R447" s="152">
        <f>Q447*H447</f>
        <v>0</v>
      </c>
      <c r="S447" s="152">
        <v>0</v>
      </c>
      <c r="T447" s="153">
        <f>S447*H447</f>
        <v>0</v>
      </c>
      <c r="AR447" s="154" t="s">
        <v>154</v>
      </c>
      <c r="AT447" s="154" t="s">
        <v>149</v>
      </c>
      <c r="AU447" s="154" t="s">
        <v>82</v>
      </c>
      <c r="AY447" s="16" t="s">
        <v>147</v>
      </c>
      <c r="BE447" s="155">
        <f>IF(N447="základní",J447,0)</f>
        <v>0</v>
      </c>
      <c r="BF447" s="155">
        <f>IF(N447="snížená",J447,0)</f>
        <v>0</v>
      </c>
      <c r="BG447" s="155">
        <f>IF(N447="zákl. přenesená",J447,0)</f>
        <v>0</v>
      </c>
      <c r="BH447" s="155">
        <f>IF(N447="sníž. přenesená",J447,0)</f>
        <v>0</v>
      </c>
      <c r="BI447" s="155">
        <f>IF(N447="nulová",J447,0)</f>
        <v>0</v>
      </c>
      <c r="BJ447" s="16" t="s">
        <v>9</v>
      </c>
      <c r="BK447" s="155">
        <f>ROUND(I447*H447,0)</f>
        <v>0</v>
      </c>
      <c r="BL447" s="16" t="s">
        <v>154</v>
      </c>
      <c r="BM447" s="154" t="s">
        <v>863</v>
      </c>
    </row>
    <row r="448" spans="2:51" s="12" customFormat="1" ht="12">
      <c r="B448" s="156"/>
      <c r="D448" s="157" t="s">
        <v>156</v>
      </c>
      <c r="F448" s="159" t="s">
        <v>864</v>
      </c>
      <c r="H448" s="160">
        <v>1309.617</v>
      </c>
      <c r="I448" s="161"/>
      <c r="L448" s="156"/>
      <c r="M448" s="162"/>
      <c r="N448" s="163"/>
      <c r="O448" s="163"/>
      <c r="P448" s="163"/>
      <c r="Q448" s="163"/>
      <c r="R448" s="163"/>
      <c r="S448" s="163"/>
      <c r="T448" s="164"/>
      <c r="AT448" s="158" t="s">
        <v>156</v>
      </c>
      <c r="AU448" s="158" t="s">
        <v>82</v>
      </c>
      <c r="AV448" s="12" t="s">
        <v>82</v>
      </c>
      <c r="AW448" s="12" t="s">
        <v>4</v>
      </c>
      <c r="AX448" s="12" t="s">
        <v>9</v>
      </c>
      <c r="AY448" s="158" t="s">
        <v>147</v>
      </c>
    </row>
    <row r="449" spans="2:65" s="1" customFormat="1" ht="36" customHeight="1">
      <c r="B449" s="142"/>
      <c r="C449" s="143" t="s">
        <v>865</v>
      </c>
      <c r="D449" s="143" t="s">
        <v>149</v>
      </c>
      <c r="E449" s="144" t="s">
        <v>866</v>
      </c>
      <c r="F449" s="145" t="s">
        <v>867</v>
      </c>
      <c r="G449" s="146" t="s">
        <v>181</v>
      </c>
      <c r="H449" s="147">
        <v>145.513</v>
      </c>
      <c r="I449" s="148"/>
      <c r="J449" s="149">
        <f>ROUND(I449*H449,0)</f>
        <v>0</v>
      </c>
      <c r="K449" s="145" t="s">
        <v>153</v>
      </c>
      <c r="L449" s="31"/>
      <c r="M449" s="150" t="s">
        <v>3</v>
      </c>
      <c r="N449" s="151" t="s">
        <v>44</v>
      </c>
      <c r="O449" s="51"/>
      <c r="P449" s="152">
        <f>O449*H449</f>
        <v>0</v>
      </c>
      <c r="Q449" s="152">
        <v>0</v>
      </c>
      <c r="R449" s="152">
        <f>Q449*H449</f>
        <v>0</v>
      </c>
      <c r="S449" s="152">
        <v>0</v>
      </c>
      <c r="T449" s="153">
        <f>S449*H449</f>
        <v>0</v>
      </c>
      <c r="AR449" s="154" t="s">
        <v>154</v>
      </c>
      <c r="AT449" s="154" t="s">
        <v>149</v>
      </c>
      <c r="AU449" s="154" t="s">
        <v>82</v>
      </c>
      <c r="AY449" s="16" t="s">
        <v>147</v>
      </c>
      <c r="BE449" s="155">
        <f>IF(N449="základní",J449,0)</f>
        <v>0</v>
      </c>
      <c r="BF449" s="155">
        <f>IF(N449="snížená",J449,0)</f>
        <v>0</v>
      </c>
      <c r="BG449" s="155">
        <f>IF(N449="zákl. přenesená",J449,0)</f>
        <v>0</v>
      </c>
      <c r="BH449" s="155">
        <f>IF(N449="sníž. přenesená",J449,0)</f>
        <v>0</v>
      </c>
      <c r="BI449" s="155">
        <f>IF(N449="nulová",J449,0)</f>
        <v>0</v>
      </c>
      <c r="BJ449" s="16" t="s">
        <v>9</v>
      </c>
      <c r="BK449" s="155">
        <f>ROUND(I449*H449,0)</f>
        <v>0</v>
      </c>
      <c r="BL449" s="16" t="s">
        <v>154</v>
      </c>
      <c r="BM449" s="154" t="s">
        <v>868</v>
      </c>
    </row>
    <row r="450" spans="2:63" s="11" customFormat="1" ht="22.95" customHeight="1">
      <c r="B450" s="129"/>
      <c r="D450" s="130" t="s">
        <v>72</v>
      </c>
      <c r="E450" s="140" t="s">
        <v>869</v>
      </c>
      <c r="F450" s="140" t="s">
        <v>870</v>
      </c>
      <c r="I450" s="132"/>
      <c r="J450" s="141">
        <f>BK450</f>
        <v>0</v>
      </c>
      <c r="L450" s="129"/>
      <c r="M450" s="134"/>
      <c r="N450" s="135"/>
      <c r="O450" s="135"/>
      <c r="P450" s="136">
        <f>P451</f>
        <v>0</v>
      </c>
      <c r="Q450" s="135"/>
      <c r="R450" s="136">
        <f>R451</f>
        <v>0</v>
      </c>
      <c r="S450" s="135"/>
      <c r="T450" s="137">
        <f>T451</f>
        <v>0</v>
      </c>
      <c r="AR450" s="130" t="s">
        <v>9</v>
      </c>
      <c r="AT450" s="138" t="s">
        <v>72</v>
      </c>
      <c r="AU450" s="138" t="s">
        <v>9</v>
      </c>
      <c r="AY450" s="130" t="s">
        <v>147</v>
      </c>
      <c r="BK450" s="139">
        <f>BK451</f>
        <v>0</v>
      </c>
    </row>
    <row r="451" spans="2:65" s="1" customFormat="1" ht="48" customHeight="1">
      <c r="B451" s="142"/>
      <c r="C451" s="143" t="s">
        <v>871</v>
      </c>
      <c r="D451" s="143" t="s">
        <v>149</v>
      </c>
      <c r="E451" s="144" t="s">
        <v>872</v>
      </c>
      <c r="F451" s="145" t="s">
        <v>873</v>
      </c>
      <c r="G451" s="146" t="s">
        <v>181</v>
      </c>
      <c r="H451" s="147">
        <v>123.457</v>
      </c>
      <c r="I451" s="148"/>
      <c r="J451" s="149">
        <f>ROUND(I451*H451,0)</f>
        <v>0</v>
      </c>
      <c r="K451" s="145" t="s">
        <v>153</v>
      </c>
      <c r="L451" s="31"/>
      <c r="M451" s="150" t="s">
        <v>3</v>
      </c>
      <c r="N451" s="151" t="s">
        <v>44</v>
      </c>
      <c r="O451" s="51"/>
      <c r="P451" s="152">
        <f>O451*H451</f>
        <v>0</v>
      </c>
      <c r="Q451" s="152">
        <v>0</v>
      </c>
      <c r="R451" s="152">
        <f>Q451*H451</f>
        <v>0</v>
      </c>
      <c r="S451" s="152">
        <v>0</v>
      </c>
      <c r="T451" s="153">
        <f>S451*H451</f>
        <v>0</v>
      </c>
      <c r="AR451" s="154" t="s">
        <v>154</v>
      </c>
      <c r="AT451" s="154" t="s">
        <v>149</v>
      </c>
      <c r="AU451" s="154" t="s">
        <v>82</v>
      </c>
      <c r="AY451" s="16" t="s">
        <v>147</v>
      </c>
      <c r="BE451" s="155">
        <f>IF(N451="základní",J451,0)</f>
        <v>0</v>
      </c>
      <c r="BF451" s="155">
        <f>IF(N451="snížená",J451,0)</f>
        <v>0</v>
      </c>
      <c r="BG451" s="155">
        <f>IF(N451="zákl. přenesená",J451,0)</f>
        <v>0</v>
      </c>
      <c r="BH451" s="155">
        <f>IF(N451="sníž. přenesená",J451,0)</f>
        <v>0</v>
      </c>
      <c r="BI451" s="155">
        <f>IF(N451="nulová",J451,0)</f>
        <v>0</v>
      </c>
      <c r="BJ451" s="16" t="s">
        <v>9</v>
      </c>
      <c r="BK451" s="155">
        <f>ROUND(I451*H451,0)</f>
        <v>0</v>
      </c>
      <c r="BL451" s="16" t="s">
        <v>154</v>
      </c>
      <c r="BM451" s="154" t="s">
        <v>874</v>
      </c>
    </row>
    <row r="452" spans="2:63" s="11" customFormat="1" ht="25.95" customHeight="1">
      <c r="B452" s="129"/>
      <c r="D452" s="130" t="s">
        <v>72</v>
      </c>
      <c r="E452" s="131" t="s">
        <v>875</v>
      </c>
      <c r="F452" s="131" t="s">
        <v>876</v>
      </c>
      <c r="I452" s="132"/>
      <c r="J452" s="133">
        <f>BK452</f>
        <v>0</v>
      </c>
      <c r="L452" s="129"/>
      <c r="M452" s="134"/>
      <c r="N452" s="135"/>
      <c r="O452" s="135"/>
      <c r="P452" s="136">
        <f>P453+P494+P507+P527+P562+P575+P577+P580+P585+P602+P608+P627+P665+P691+P757+P775</f>
        <v>0</v>
      </c>
      <c r="Q452" s="135"/>
      <c r="R452" s="136">
        <f>R453+R494+R507+R527+R562+R575+R577+R580+R585+R602+R608+R627+R665+R691+R757+R775</f>
        <v>18.50556896</v>
      </c>
      <c r="S452" s="135"/>
      <c r="T452" s="137">
        <f>T453+T494+T507+T527+T562+T575+T577+T580+T585+T602+T608+T627+T665+T691+T757+T775</f>
        <v>2.3107765999999996</v>
      </c>
      <c r="AR452" s="130" t="s">
        <v>82</v>
      </c>
      <c r="AT452" s="138" t="s">
        <v>72</v>
      </c>
      <c r="AU452" s="138" t="s">
        <v>73</v>
      </c>
      <c r="AY452" s="130" t="s">
        <v>147</v>
      </c>
      <c r="BK452" s="139">
        <f>BK453+BK494+BK507+BK527+BK562+BK575+BK577+BK580+BK585+BK602+BK608+BK627+BK665+BK691+BK757+BK775</f>
        <v>0</v>
      </c>
    </row>
    <row r="453" spans="2:63" s="11" customFormat="1" ht="22.95" customHeight="1">
      <c r="B453" s="129"/>
      <c r="D453" s="130" t="s">
        <v>72</v>
      </c>
      <c r="E453" s="140" t="s">
        <v>877</v>
      </c>
      <c r="F453" s="140" t="s">
        <v>878</v>
      </c>
      <c r="I453" s="132"/>
      <c r="J453" s="141">
        <f>BK453</f>
        <v>0</v>
      </c>
      <c r="L453" s="129"/>
      <c r="M453" s="134"/>
      <c r="N453" s="135"/>
      <c r="O453" s="135"/>
      <c r="P453" s="136">
        <f>SUM(P454:P493)</f>
        <v>0</v>
      </c>
      <c r="Q453" s="135"/>
      <c r="R453" s="136">
        <f>SUM(R454:R493)</f>
        <v>0.62826448</v>
      </c>
      <c r="S453" s="135"/>
      <c r="T453" s="137">
        <f>SUM(T454:T493)</f>
        <v>0.6307999999999999</v>
      </c>
      <c r="AR453" s="130" t="s">
        <v>82</v>
      </c>
      <c r="AT453" s="138" t="s">
        <v>72</v>
      </c>
      <c r="AU453" s="138" t="s">
        <v>9</v>
      </c>
      <c r="AY453" s="130" t="s">
        <v>147</v>
      </c>
      <c r="BK453" s="139">
        <f>SUM(BK454:BK493)</f>
        <v>0</v>
      </c>
    </row>
    <row r="454" spans="2:65" s="1" customFormat="1" ht="36" customHeight="1">
      <c r="B454" s="142"/>
      <c r="C454" s="143" t="s">
        <v>879</v>
      </c>
      <c r="D454" s="143" t="s">
        <v>149</v>
      </c>
      <c r="E454" s="144" t="s">
        <v>880</v>
      </c>
      <c r="F454" s="145" t="s">
        <v>881</v>
      </c>
      <c r="G454" s="146" t="s">
        <v>225</v>
      </c>
      <c r="H454" s="147">
        <v>281</v>
      </c>
      <c r="I454" s="148"/>
      <c r="J454" s="149">
        <f>ROUND(I454*H454,0)</f>
        <v>0</v>
      </c>
      <c r="K454" s="145" t="s">
        <v>153</v>
      </c>
      <c r="L454" s="31"/>
      <c r="M454" s="150" t="s">
        <v>3</v>
      </c>
      <c r="N454" s="151" t="s">
        <v>44</v>
      </c>
      <c r="O454" s="51"/>
      <c r="P454" s="152">
        <f>O454*H454</f>
        <v>0</v>
      </c>
      <c r="Q454" s="152">
        <v>0</v>
      </c>
      <c r="R454" s="152">
        <f>Q454*H454</f>
        <v>0</v>
      </c>
      <c r="S454" s="152">
        <v>0</v>
      </c>
      <c r="T454" s="153">
        <f>S454*H454</f>
        <v>0</v>
      </c>
      <c r="AR454" s="154" t="s">
        <v>228</v>
      </c>
      <c r="AT454" s="154" t="s">
        <v>149</v>
      </c>
      <c r="AU454" s="154" t="s">
        <v>82</v>
      </c>
      <c r="AY454" s="16" t="s">
        <v>147</v>
      </c>
      <c r="BE454" s="155">
        <f>IF(N454="základní",J454,0)</f>
        <v>0</v>
      </c>
      <c r="BF454" s="155">
        <f>IF(N454="snížená",J454,0)</f>
        <v>0</v>
      </c>
      <c r="BG454" s="155">
        <f>IF(N454="zákl. přenesená",J454,0)</f>
        <v>0</v>
      </c>
      <c r="BH454" s="155">
        <f>IF(N454="sníž. přenesená",J454,0)</f>
        <v>0</v>
      </c>
      <c r="BI454" s="155">
        <f>IF(N454="nulová",J454,0)</f>
        <v>0</v>
      </c>
      <c r="BJ454" s="16" t="s">
        <v>9</v>
      </c>
      <c r="BK454" s="155">
        <f>ROUND(I454*H454,0)</f>
        <v>0</v>
      </c>
      <c r="BL454" s="16" t="s">
        <v>228</v>
      </c>
      <c r="BM454" s="154" t="s">
        <v>882</v>
      </c>
    </row>
    <row r="455" spans="2:51" s="12" customFormat="1" ht="12">
      <c r="B455" s="156"/>
      <c r="D455" s="157" t="s">
        <v>156</v>
      </c>
      <c r="E455" s="158" t="s">
        <v>3</v>
      </c>
      <c r="F455" s="159" t="s">
        <v>883</v>
      </c>
      <c r="H455" s="160">
        <v>120.8</v>
      </c>
      <c r="I455" s="161"/>
      <c r="L455" s="156"/>
      <c r="M455" s="162"/>
      <c r="N455" s="163"/>
      <c r="O455" s="163"/>
      <c r="P455" s="163"/>
      <c r="Q455" s="163"/>
      <c r="R455" s="163"/>
      <c r="S455" s="163"/>
      <c r="T455" s="164"/>
      <c r="AT455" s="158" t="s">
        <v>156</v>
      </c>
      <c r="AU455" s="158" t="s">
        <v>82</v>
      </c>
      <c r="AV455" s="12" t="s">
        <v>82</v>
      </c>
      <c r="AW455" s="12" t="s">
        <v>34</v>
      </c>
      <c r="AX455" s="12" t="s">
        <v>73</v>
      </c>
      <c r="AY455" s="158" t="s">
        <v>147</v>
      </c>
    </row>
    <row r="456" spans="2:51" s="12" customFormat="1" ht="12">
      <c r="B456" s="156"/>
      <c r="D456" s="157" t="s">
        <v>156</v>
      </c>
      <c r="E456" s="158" t="s">
        <v>3</v>
      </c>
      <c r="F456" s="159" t="s">
        <v>884</v>
      </c>
      <c r="H456" s="160">
        <v>32.9</v>
      </c>
      <c r="I456" s="161"/>
      <c r="L456" s="156"/>
      <c r="M456" s="162"/>
      <c r="N456" s="163"/>
      <c r="O456" s="163"/>
      <c r="P456" s="163"/>
      <c r="Q456" s="163"/>
      <c r="R456" s="163"/>
      <c r="S456" s="163"/>
      <c r="T456" s="164"/>
      <c r="AT456" s="158" t="s">
        <v>156</v>
      </c>
      <c r="AU456" s="158" t="s">
        <v>82</v>
      </c>
      <c r="AV456" s="12" t="s">
        <v>82</v>
      </c>
      <c r="AW456" s="12" t="s">
        <v>34</v>
      </c>
      <c r="AX456" s="12" t="s">
        <v>73</v>
      </c>
      <c r="AY456" s="158" t="s">
        <v>147</v>
      </c>
    </row>
    <row r="457" spans="2:51" s="12" customFormat="1" ht="12">
      <c r="B457" s="156"/>
      <c r="D457" s="157" t="s">
        <v>156</v>
      </c>
      <c r="E457" s="158" t="s">
        <v>3</v>
      </c>
      <c r="F457" s="159" t="s">
        <v>546</v>
      </c>
      <c r="H457" s="160">
        <v>127.3</v>
      </c>
      <c r="I457" s="161"/>
      <c r="L457" s="156"/>
      <c r="M457" s="162"/>
      <c r="N457" s="163"/>
      <c r="O457" s="163"/>
      <c r="P457" s="163"/>
      <c r="Q457" s="163"/>
      <c r="R457" s="163"/>
      <c r="S457" s="163"/>
      <c r="T457" s="164"/>
      <c r="AT457" s="158" t="s">
        <v>156</v>
      </c>
      <c r="AU457" s="158" t="s">
        <v>82</v>
      </c>
      <c r="AV457" s="12" t="s">
        <v>82</v>
      </c>
      <c r="AW457" s="12" t="s">
        <v>34</v>
      </c>
      <c r="AX457" s="12" t="s">
        <v>73</v>
      </c>
      <c r="AY457" s="158" t="s">
        <v>147</v>
      </c>
    </row>
    <row r="458" spans="2:65" s="1" customFormat="1" ht="24" customHeight="1">
      <c r="B458" s="142"/>
      <c r="C458" s="143" t="s">
        <v>885</v>
      </c>
      <c r="D458" s="143" t="s">
        <v>149</v>
      </c>
      <c r="E458" s="144" t="s">
        <v>886</v>
      </c>
      <c r="F458" s="145" t="s">
        <v>887</v>
      </c>
      <c r="G458" s="146" t="s">
        <v>225</v>
      </c>
      <c r="H458" s="147">
        <v>19.653</v>
      </c>
      <c r="I458" s="148"/>
      <c r="J458" s="149">
        <f>ROUND(I458*H458,0)</f>
        <v>0</v>
      </c>
      <c r="K458" s="145" t="s">
        <v>153</v>
      </c>
      <c r="L458" s="31"/>
      <c r="M458" s="150" t="s">
        <v>3</v>
      </c>
      <c r="N458" s="151" t="s">
        <v>44</v>
      </c>
      <c r="O458" s="51"/>
      <c r="P458" s="152">
        <f>O458*H458</f>
        <v>0</v>
      </c>
      <c r="Q458" s="152">
        <v>0</v>
      </c>
      <c r="R458" s="152">
        <f>Q458*H458</f>
        <v>0</v>
      </c>
      <c r="S458" s="152">
        <v>0</v>
      </c>
      <c r="T458" s="153">
        <f>S458*H458</f>
        <v>0</v>
      </c>
      <c r="AR458" s="154" t="s">
        <v>228</v>
      </c>
      <c r="AT458" s="154" t="s">
        <v>149</v>
      </c>
      <c r="AU458" s="154" t="s">
        <v>82</v>
      </c>
      <c r="AY458" s="16" t="s">
        <v>147</v>
      </c>
      <c r="BE458" s="155">
        <f>IF(N458="základní",J458,0)</f>
        <v>0</v>
      </c>
      <c r="BF458" s="155">
        <f>IF(N458="snížená",J458,0)</f>
        <v>0</v>
      </c>
      <c r="BG458" s="155">
        <f>IF(N458="zákl. přenesená",J458,0)</f>
        <v>0</v>
      </c>
      <c r="BH458" s="155">
        <f>IF(N458="sníž. přenesená",J458,0)</f>
        <v>0</v>
      </c>
      <c r="BI458" s="155">
        <f>IF(N458="nulová",J458,0)</f>
        <v>0</v>
      </c>
      <c r="BJ458" s="16" t="s">
        <v>9</v>
      </c>
      <c r="BK458" s="155">
        <f>ROUND(I458*H458,0)</f>
        <v>0</v>
      </c>
      <c r="BL458" s="16" t="s">
        <v>228</v>
      </c>
      <c r="BM458" s="154" t="s">
        <v>888</v>
      </c>
    </row>
    <row r="459" spans="2:51" s="12" customFormat="1" ht="12">
      <c r="B459" s="156"/>
      <c r="D459" s="157" t="s">
        <v>156</v>
      </c>
      <c r="E459" s="158" t="s">
        <v>3</v>
      </c>
      <c r="F459" s="159" t="s">
        <v>889</v>
      </c>
      <c r="H459" s="160">
        <v>5.697</v>
      </c>
      <c r="I459" s="161"/>
      <c r="L459" s="156"/>
      <c r="M459" s="162"/>
      <c r="N459" s="163"/>
      <c r="O459" s="163"/>
      <c r="P459" s="163"/>
      <c r="Q459" s="163"/>
      <c r="R459" s="163"/>
      <c r="S459" s="163"/>
      <c r="T459" s="164"/>
      <c r="AT459" s="158" t="s">
        <v>156</v>
      </c>
      <c r="AU459" s="158" t="s">
        <v>82</v>
      </c>
      <c r="AV459" s="12" t="s">
        <v>82</v>
      </c>
      <c r="AW459" s="12" t="s">
        <v>34</v>
      </c>
      <c r="AX459" s="12" t="s">
        <v>73</v>
      </c>
      <c r="AY459" s="158" t="s">
        <v>147</v>
      </c>
    </row>
    <row r="460" spans="2:51" s="12" customFormat="1" ht="12">
      <c r="B460" s="156"/>
      <c r="D460" s="157" t="s">
        <v>156</v>
      </c>
      <c r="E460" s="158" t="s">
        <v>3</v>
      </c>
      <c r="F460" s="159" t="s">
        <v>890</v>
      </c>
      <c r="H460" s="160">
        <v>1.47</v>
      </c>
      <c r="I460" s="161"/>
      <c r="L460" s="156"/>
      <c r="M460" s="162"/>
      <c r="N460" s="163"/>
      <c r="O460" s="163"/>
      <c r="P460" s="163"/>
      <c r="Q460" s="163"/>
      <c r="R460" s="163"/>
      <c r="S460" s="163"/>
      <c r="T460" s="164"/>
      <c r="AT460" s="158" t="s">
        <v>156</v>
      </c>
      <c r="AU460" s="158" t="s">
        <v>82</v>
      </c>
      <c r="AV460" s="12" t="s">
        <v>82</v>
      </c>
      <c r="AW460" s="12" t="s">
        <v>34</v>
      </c>
      <c r="AX460" s="12" t="s">
        <v>73</v>
      </c>
      <c r="AY460" s="158" t="s">
        <v>147</v>
      </c>
    </row>
    <row r="461" spans="2:51" s="12" customFormat="1" ht="12">
      <c r="B461" s="156"/>
      <c r="D461" s="157" t="s">
        <v>156</v>
      </c>
      <c r="E461" s="158" t="s">
        <v>3</v>
      </c>
      <c r="F461" s="159" t="s">
        <v>891</v>
      </c>
      <c r="H461" s="160">
        <v>2.82</v>
      </c>
      <c r="I461" s="161"/>
      <c r="L461" s="156"/>
      <c r="M461" s="162"/>
      <c r="N461" s="163"/>
      <c r="O461" s="163"/>
      <c r="P461" s="163"/>
      <c r="Q461" s="163"/>
      <c r="R461" s="163"/>
      <c r="S461" s="163"/>
      <c r="T461" s="164"/>
      <c r="AT461" s="158" t="s">
        <v>156</v>
      </c>
      <c r="AU461" s="158" t="s">
        <v>82</v>
      </c>
      <c r="AV461" s="12" t="s">
        <v>82</v>
      </c>
      <c r="AW461" s="12" t="s">
        <v>34</v>
      </c>
      <c r="AX461" s="12" t="s">
        <v>73</v>
      </c>
      <c r="AY461" s="158" t="s">
        <v>147</v>
      </c>
    </row>
    <row r="462" spans="2:51" s="12" customFormat="1" ht="12">
      <c r="B462" s="156"/>
      <c r="D462" s="157" t="s">
        <v>156</v>
      </c>
      <c r="E462" s="158" t="s">
        <v>3</v>
      </c>
      <c r="F462" s="159" t="s">
        <v>892</v>
      </c>
      <c r="H462" s="160">
        <v>1.674</v>
      </c>
      <c r="I462" s="161"/>
      <c r="L462" s="156"/>
      <c r="M462" s="162"/>
      <c r="N462" s="163"/>
      <c r="O462" s="163"/>
      <c r="P462" s="163"/>
      <c r="Q462" s="163"/>
      <c r="R462" s="163"/>
      <c r="S462" s="163"/>
      <c r="T462" s="164"/>
      <c r="AT462" s="158" t="s">
        <v>156</v>
      </c>
      <c r="AU462" s="158" t="s">
        <v>82</v>
      </c>
      <c r="AV462" s="12" t="s">
        <v>82</v>
      </c>
      <c r="AW462" s="12" t="s">
        <v>34</v>
      </c>
      <c r="AX462" s="12" t="s">
        <v>73</v>
      </c>
      <c r="AY462" s="158" t="s">
        <v>147</v>
      </c>
    </row>
    <row r="463" spans="2:51" s="12" customFormat="1" ht="12">
      <c r="B463" s="156"/>
      <c r="D463" s="157" t="s">
        <v>156</v>
      </c>
      <c r="E463" s="158" t="s">
        <v>3</v>
      </c>
      <c r="F463" s="159" t="s">
        <v>893</v>
      </c>
      <c r="H463" s="160">
        <v>1.308</v>
      </c>
      <c r="I463" s="161"/>
      <c r="L463" s="156"/>
      <c r="M463" s="162"/>
      <c r="N463" s="163"/>
      <c r="O463" s="163"/>
      <c r="P463" s="163"/>
      <c r="Q463" s="163"/>
      <c r="R463" s="163"/>
      <c r="S463" s="163"/>
      <c r="T463" s="164"/>
      <c r="AT463" s="158" t="s">
        <v>156</v>
      </c>
      <c r="AU463" s="158" t="s">
        <v>82</v>
      </c>
      <c r="AV463" s="12" t="s">
        <v>82</v>
      </c>
      <c r="AW463" s="12" t="s">
        <v>34</v>
      </c>
      <c r="AX463" s="12" t="s">
        <v>73</v>
      </c>
      <c r="AY463" s="158" t="s">
        <v>147</v>
      </c>
    </row>
    <row r="464" spans="2:51" s="12" customFormat="1" ht="12">
      <c r="B464" s="156"/>
      <c r="D464" s="157" t="s">
        <v>156</v>
      </c>
      <c r="E464" s="158" t="s">
        <v>3</v>
      </c>
      <c r="F464" s="159" t="s">
        <v>894</v>
      </c>
      <c r="H464" s="160">
        <v>1.308</v>
      </c>
      <c r="I464" s="161"/>
      <c r="L464" s="156"/>
      <c r="M464" s="162"/>
      <c r="N464" s="163"/>
      <c r="O464" s="163"/>
      <c r="P464" s="163"/>
      <c r="Q464" s="163"/>
      <c r="R464" s="163"/>
      <c r="S464" s="163"/>
      <c r="T464" s="164"/>
      <c r="AT464" s="158" t="s">
        <v>156</v>
      </c>
      <c r="AU464" s="158" t="s">
        <v>82</v>
      </c>
      <c r="AV464" s="12" t="s">
        <v>82</v>
      </c>
      <c r="AW464" s="12" t="s">
        <v>34</v>
      </c>
      <c r="AX464" s="12" t="s">
        <v>73</v>
      </c>
      <c r="AY464" s="158" t="s">
        <v>147</v>
      </c>
    </row>
    <row r="465" spans="2:51" s="12" customFormat="1" ht="12">
      <c r="B465" s="156"/>
      <c r="D465" s="157" t="s">
        <v>156</v>
      </c>
      <c r="E465" s="158" t="s">
        <v>3</v>
      </c>
      <c r="F465" s="159" t="s">
        <v>895</v>
      </c>
      <c r="H465" s="160">
        <v>2.211</v>
      </c>
      <c r="I465" s="161"/>
      <c r="L465" s="156"/>
      <c r="M465" s="162"/>
      <c r="N465" s="163"/>
      <c r="O465" s="163"/>
      <c r="P465" s="163"/>
      <c r="Q465" s="163"/>
      <c r="R465" s="163"/>
      <c r="S465" s="163"/>
      <c r="T465" s="164"/>
      <c r="AT465" s="158" t="s">
        <v>156</v>
      </c>
      <c r="AU465" s="158" t="s">
        <v>82</v>
      </c>
      <c r="AV465" s="12" t="s">
        <v>82</v>
      </c>
      <c r="AW465" s="12" t="s">
        <v>34</v>
      </c>
      <c r="AX465" s="12" t="s">
        <v>73</v>
      </c>
      <c r="AY465" s="158" t="s">
        <v>147</v>
      </c>
    </row>
    <row r="466" spans="2:51" s="12" customFormat="1" ht="12">
      <c r="B466" s="156"/>
      <c r="D466" s="157" t="s">
        <v>156</v>
      </c>
      <c r="E466" s="158" t="s">
        <v>3</v>
      </c>
      <c r="F466" s="159" t="s">
        <v>896</v>
      </c>
      <c r="H466" s="160">
        <v>1.863</v>
      </c>
      <c r="I466" s="161"/>
      <c r="L466" s="156"/>
      <c r="M466" s="162"/>
      <c r="N466" s="163"/>
      <c r="O466" s="163"/>
      <c r="P466" s="163"/>
      <c r="Q466" s="163"/>
      <c r="R466" s="163"/>
      <c r="S466" s="163"/>
      <c r="T466" s="164"/>
      <c r="AT466" s="158" t="s">
        <v>156</v>
      </c>
      <c r="AU466" s="158" t="s">
        <v>82</v>
      </c>
      <c r="AV466" s="12" t="s">
        <v>82</v>
      </c>
      <c r="AW466" s="12" t="s">
        <v>34</v>
      </c>
      <c r="AX466" s="12" t="s">
        <v>73</v>
      </c>
      <c r="AY466" s="158" t="s">
        <v>147</v>
      </c>
    </row>
    <row r="467" spans="2:51" s="12" customFormat="1" ht="12">
      <c r="B467" s="156"/>
      <c r="D467" s="157" t="s">
        <v>156</v>
      </c>
      <c r="E467" s="158" t="s">
        <v>3</v>
      </c>
      <c r="F467" s="159" t="s">
        <v>897</v>
      </c>
      <c r="H467" s="160">
        <v>1.302</v>
      </c>
      <c r="I467" s="161"/>
      <c r="L467" s="156"/>
      <c r="M467" s="162"/>
      <c r="N467" s="163"/>
      <c r="O467" s="163"/>
      <c r="P467" s="163"/>
      <c r="Q467" s="163"/>
      <c r="R467" s="163"/>
      <c r="S467" s="163"/>
      <c r="T467" s="164"/>
      <c r="AT467" s="158" t="s">
        <v>156</v>
      </c>
      <c r="AU467" s="158" t="s">
        <v>82</v>
      </c>
      <c r="AV467" s="12" t="s">
        <v>82</v>
      </c>
      <c r="AW467" s="12" t="s">
        <v>34</v>
      </c>
      <c r="AX467" s="12" t="s">
        <v>73</v>
      </c>
      <c r="AY467" s="158" t="s">
        <v>147</v>
      </c>
    </row>
    <row r="468" spans="2:65" s="1" customFormat="1" ht="16.5" customHeight="1">
      <c r="B468" s="142"/>
      <c r="C468" s="165" t="s">
        <v>898</v>
      </c>
      <c r="D468" s="165" t="s">
        <v>196</v>
      </c>
      <c r="E468" s="166" t="s">
        <v>899</v>
      </c>
      <c r="F468" s="167" t="s">
        <v>900</v>
      </c>
      <c r="G468" s="168" t="s">
        <v>181</v>
      </c>
      <c r="H468" s="169">
        <v>0.09</v>
      </c>
      <c r="I468" s="170"/>
      <c r="J468" s="171">
        <f>ROUND(I468*H468,0)</f>
        <v>0</v>
      </c>
      <c r="K468" s="167" t="s">
        <v>153</v>
      </c>
      <c r="L468" s="172"/>
      <c r="M468" s="173" t="s">
        <v>3</v>
      </c>
      <c r="N468" s="174" t="s">
        <v>44</v>
      </c>
      <c r="O468" s="51"/>
      <c r="P468" s="152">
        <f>O468*H468</f>
        <v>0</v>
      </c>
      <c r="Q468" s="152">
        <v>1</v>
      </c>
      <c r="R468" s="152">
        <f>Q468*H468</f>
        <v>0.09</v>
      </c>
      <c r="S468" s="152">
        <v>0</v>
      </c>
      <c r="T468" s="153">
        <f>S468*H468</f>
        <v>0</v>
      </c>
      <c r="AR468" s="154" t="s">
        <v>338</v>
      </c>
      <c r="AT468" s="154" t="s">
        <v>196</v>
      </c>
      <c r="AU468" s="154" t="s">
        <v>82</v>
      </c>
      <c r="AY468" s="16" t="s">
        <v>147</v>
      </c>
      <c r="BE468" s="155">
        <f>IF(N468="základní",J468,0)</f>
        <v>0</v>
      </c>
      <c r="BF468" s="155">
        <f>IF(N468="snížená",J468,0)</f>
        <v>0</v>
      </c>
      <c r="BG468" s="155">
        <f>IF(N468="zákl. přenesená",J468,0)</f>
        <v>0</v>
      </c>
      <c r="BH468" s="155">
        <f>IF(N468="sníž. přenesená",J468,0)</f>
        <v>0</v>
      </c>
      <c r="BI468" s="155">
        <f>IF(N468="nulová",J468,0)</f>
        <v>0</v>
      </c>
      <c r="BJ468" s="16" t="s">
        <v>9</v>
      </c>
      <c r="BK468" s="155">
        <f>ROUND(I468*H468,0)</f>
        <v>0</v>
      </c>
      <c r="BL468" s="16" t="s">
        <v>228</v>
      </c>
      <c r="BM468" s="154" t="s">
        <v>901</v>
      </c>
    </row>
    <row r="469" spans="2:51" s="12" customFormat="1" ht="12">
      <c r="B469" s="156"/>
      <c r="D469" s="157" t="s">
        <v>156</v>
      </c>
      <c r="E469" s="158" t="s">
        <v>3</v>
      </c>
      <c r="F469" s="159" t="s">
        <v>902</v>
      </c>
      <c r="H469" s="160">
        <v>0.09</v>
      </c>
      <c r="I469" s="161"/>
      <c r="L469" s="156"/>
      <c r="M469" s="162"/>
      <c r="N469" s="163"/>
      <c r="O469" s="163"/>
      <c r="P469" s="163"/>
      <c r="Q469" s="163"/>
      <c r="R469" s="163"/>
      <c r="S469" s="163"/>
      <c r="T469" s="164"/>
      <c r="AT469" s="158" t="s">
        <v>156</v>
      </c>
      <c r="AU469" s="158" t="s">
        <v>82</v>
      </c>
      <c r="AV469" s="12" t="s">
        <v>82</v>
      </c>
      <c r="AW469" s="12" t="s">
        <v>34</v>
      </c>
      <c r="AX469" s="12" t="s">
        <v>73</v>
      </c>
      <c r="AY469" s="158" t="s">
        <v>147</v>
      </c>
    </row>
    <row r="470" spans="2:65" s="1" customFormat="1" ht="36" customHeight="1">
      <c r="B470" s="142"/>
      <c r="C470" s="143" t="s">
        <v>903</v>
      </c>
      <c r="D470" s="143" t="s">
        <v>149</v>
      </c>
      <c r="E470" s="144" t="s">
        <v>904</v>
      </c>
      <c r="F470" s="145" t="s">
        <v>905</v>
      </c>
      <c r="G470" s="146" t="s">
        <v>225</v>
      </c>
      <c r="H470" s="147">
        <v>3.48</v>
      </c>
      <c r="I470" s="148"/>
      <c r="J470" s="149">
        <f>ROUND(I470*H470,0)</f>
        <v>0</v>
      </c>
      <c r="K470" s="145" t="s">
        <v>153</v>
      </c>
      <c r="L470" s="31"/>
      <c r="M470" s="150" t="s">
        <v>3</v>
      </c>
      <c r="N470" s="151" t="s">
        <v>44</v>
      </c>
      <c r="O470" s="51"/>
      <c r="P470" s="152">
        <f>O470*H470</f>
        <v>0</v>
      </c>
      <c r="Q470" s="152">
        <v>0</v>
      </c>
      <c r="R470" s="152">
        <f>Q470*H470</f>
        <v>0</v>
      </c>
      <c r="S470" s="152">
        <v>0</v>
      </c>
      <c r="T470" s="153">
        <f>S470*H470</f>
        <v>0</v>
      </c>
      <c r="AR470" s="154" t="s">
        <v>228</v>
      </c>
      <c r="AT470" s="154" t="s">
        <v>149</v>
      </c>
      <c r="AU470" s="154" t="s">
        <v>82</v>
      </c>
      <c r="AY470" s="16" t="s">
        <v>147</v>
      </c>
      <c r="BE470" s="155">
        <f>IF(N470="základní",J470,0)</f>
        <v>0</v>
      </c>
      <c r="BF470" s="155">
        <f>IF(N470="snížená",J470,0)</f>
        <v>0</v>
      </c>
      <c r="BG470" s="155">
        <f>IF(N470="zákl. přenesená",J470,0)</f>
        <v>0</v>
      </c>
      <c r="BH470" s="155">
        <f>IF(N470="sníž. přenesená",J470,0)</f>
        <v>0</v>
      </c>
      <c r="BI470" s="155">
        <f>IF(N470="nulová",J470,0)</f>
        <v>0</v>
      </c>
      <c r="BJ470" s="16" t="s">
        <v>9</v>
      </c>
      <c r="BK470" s="155">
        <f>ROUND(I470*H470,0)</f>
        <v>0</v>
      </c>
      <c r="BL470" s="16" t="s">
        <v>228</v>
      </c>
      <c r="BM470" s="154" t="s">
        <v>906</v>
      </c>
    </row>
    <row r="471" spans="2:51" s="12" customFormat="1" ht="12">
      <c r="B471" s="156"/>
      <c r="D471" s="157" t="s">
        <v>156</v>
      </c>
      <c r="E471" s="158" t="s">
        <v>3</v>
      </c>
      <c r="F471" s="159" t="s">
        <v>347</v>
      </c>
      <c r="H471" s="160">
        <v>3.48</v>
      </c>
      <c r="I471" s="161"/>
      <c r="L471" s="156"/>
      <c r="M471" s="162"/>
      <c r="N471" s="163"/>
      <c r="O471" s="163"/>
      <c r="P471" s="163"/>
      <c r="Q471" s="163"/>
      <c r="R471" s="163"/>
      <c r="S471" s="163"/>
      <c r="T471" s="164"/>
      <c r="AT471" s="158" t="s">
        <v>156</v>
      </c>
      <c r="AU471" s="158" t="s">
        <v>82</v>
      </c>
      <c r="AV471" s="12" t="s">
        <v>82</v>
      </c>
      <c r="AW471" s="12" t="s">
        <v>34</v>
      </c>
      <c r="AX471" s="12" t="s">
        <v>73</v>
      </c>
      <c r="AY471" s="158" t="s">
        <v>147</v>
      </c>
    </row>
    <row r="472" spans="2:65" s="1" customFormat="1" ht="24" customHeight="1">
      <c r="B472" s="142"/>
      <c r="C472" s="165" t="s">
        <v>907</v>
      </c>
      <c r="D472" s="165" t="s">
        <v>196</v>
      </c>
      <c r="E472" s="166" t="s">
        <v>908</v>
      </c>
      <c r="F472" s="167" t="s">
        <v>909</v>
      </c>
      <c r="G472" s="168" t="s">
        <v>351</v>
      </c>
      <c r="H472" s="169">
        <v>1.044</v>
      </c>
      <c r="I472" s="170"/>
      <c r="J472" s="171">
        <f>ROUND(I472*H472,0)</f>
        <v>0</v>
      </c>
      <c r="K472" s="167" t="s">
        <v>153</v>
      </c>
      <c r="L472" s="172"/>
      <c r="M472" s="173" t="s">
        <v>3</v>
      </c>
      <c r="N472" s="174" t="s">
        <v>44</v>
      </c>
      <c r="O472" s="51"/>
      <c r="P472" s="152">
        <f>O472*H472</f>
        <v>0</v>
      </c>
      <c r="Q472" s="152">
        <v>0.001</v>
      </c>
      <c r="R472" s="152">
        <f>Q472*H472</f>
        <v>0.001044</v>
      </c>
      <c r="S472" s="152">
        <v>0</v>
      </c>
      <c r="T472" s="153">
        <f>S472*H472</f>
        <v>0</v>
      </c>
      <c r="AR472" s="154" t="s">
        <v>338</v>
      </c>
      <c r="AT472" s="154" t="s">
        <v>196</v>
      </c>
      <c r="AU472" s="154" t="s">
        <v>82</v>
      </c>
      <c r="AY472" s="16" t="s">
        <v>147</v>
      </c>
      <c r="BE472" s="155">
        <f>IF(N472="základní",J472,0)</f>
        <v>0</v>
      </c>
      <c r="BF472" s="155">
        <f>IF(N472="snížená",J472,0)</f>
        <v>0</v>
      </c>
      <c r="BG472" s="155">
        <f>IF(N472="zákl. přenesená",J472,0)</f>
        <v>0</v>
      </c>
      <c r="BH472" s="155">
        <f>IF(N472="sníž. přenesená",J472,0)</f>
        <v>0</v>
      </c>
      <c r="BI472" s="155">
        <f>IF(N472="nulová",J472,0)</f>
        <v>0</v>
      </c>
      <c r="BJ472" s="16" t="s">
        <v>9</v>
      </c>
      <c r="BK472" s="155">
        <f>ROUND(I472*H472,0)</f>
        <v>0</v>
      </c>
      <c r="BL472" s="16" t="s">
        <v>228</v>
      </c>
      <c r="BM472" s="154" t="s">
        <v>910</v>
      </c>
    </row>
    <row r="473" spans="2:51" s="12" customFormat="1" ht="12">
      <c r="B473" s="156"/>
      <c r="D473" s="157" t="s">
        <v>156</v>
      </c>
      <c r="E473" s="158" t="s">
        <v>3</v>
      </c>
      <c r="F473" s="159" t="s">
        <v>911</v>
      </c>
      <c r="H473" s="160">
        <v>1.044</v>
      </c>
      <c r="I473" s="161"/>
      <c r="L473" s="156"/>
      <c r="M473" s="162"/>
      <c r="N473" s="163"/>
      <c r="O473" s="163"/>
      <c r="P473" s="163"/>
      <c r="Q473" s="163"/>
      <c r="R473" s="163"/>
      <c r="S473" s="163"/>
      <c r="T473" s="164"/>
      <c r="AT473" s="158" t="s">
        <v>156</v>
      </c>
      <c r="AU473" s="158" t="s">
        <v>82</v>
      </c>
      <c r="AV473" s="12" t="s">
        <v>82</v>
      </c>
      <c r="AW473" s="12" t="s">
        <v>34</v>
      </c>
      <c r="AX473" s="12" t="s">
        <v>73</v>
      </c>
      <c r="AY473" s="158" t="s">
        <v>147</v>
      </c>
    </row>
    <row r="474" spans="2:65" s="1" customFormat="1" ht="24" customHeight="1">
      <c r="B474" s="142"/>
      <c r="C474" s="143" t="s">
        <v>912</v>
      </c>
      <c r="D474" s="143" t="s">
        <v>149</v>
      </c>
      <c r="E474" s="144" t="s">
        <v>913</v>
      </c>
      <c r="F474" s="145" t="s">
        <v>914</v>
      </c>
      <c r="G474" s="146" t="s">
        <v>225</v>
      </c>
      <c r="H474" s="147">
        <v>157.7</v>
      </c>
      <c r="I474" s="148"/>
      <c r="J474" s="149">
        <f>ROUND(I474*H474,0)</f>
        <v>0</v>
      </c>
      <c r="K474" s="145" t="s">
        <v>153</v>
      </c>
      <c r="L474" s="31"/>
      <c r="M474" s="150" t="s">
        <v>3</v>
      </c>
      <c r="N474" s="151" t="s">
        <v>44</v>
      </c>
      <c r="O474" s="51"/>
      <c r="P474" s="152">
        <f>O474*H474</f>
        <v>0</v>
      </c>
      <c r="Q474" s="152">
        <v>0</v>
      </c>
      <c r="R474" s="152">
        <f>Q474*H474</f>
        <v>0</v>
      </c>
      <c r="S474" s="152">
        <v>0.004</v>
      </c>
      <c r="T474" s="153">
        <f>S474*H474</f>
        <v>0.6307999999999999</v>
      </c>
      <c r="AR474" s="154" t="s">
        <v>228</v>
      </c>
      <c r="AT474" s="154" t="s">
        <v>149</v>
      </c>
      <c r="AU474" s="154" t="s">
        <v>82</v>
      </c>
      <c r="AY474" s="16" t="s">
        <v>147</v>
      </c>
      <c r="BE474" s="155">
        <f>IF(N474="základní",J474,0)</f>
        <v>0</v>
      </c>
      <c r="BF474" s="155">
        <f>IF(N474="snížená",J474,0)</f>
        <v>0</v>
      </c>
      <c r="BG474" s="155">
        <f>IF(N474="zákl. přenesená",J474,0)</f>
        <v>0</v>
      </c>
      <c r="BH474" s="155">
        <f>IF(N474="sníž. přenesená",J474,0)</f>
        <v>0</v>
      </c>
      <c r="BI474" s="155">
        <f>IF(N474="nulová",J474,0)</f>
        <v>0</v>
      </c>
      <c r="BJ474" s="16" t="s">
        <v>9</v>
      </c>
      <c r="BK474" s="155">
        <f>ROUND(I474*H474,0)</f>
        <v>0</v>
      </c>
      <c r="BL474" s="16" t="s">
        <v>228</v>
      </c>
      <c r="BM474" s="154" t="s">
        <v>915</v>
      </c>
    </row>
    <row r="475" spans="2:51" s="12" customFormat="1" ht="12">
      <c r="B475" s="156"/>
      <c r="D475" s="157" t="s">
        <v>156</v>
      </c>
      <c r="E475" s="158" t="s">
        <v>3</v>
      </c>
      <c r="F475" s="159" t="s">
        <v>916</v>
      </c>
      <c r="H475" s="160">
        <v>157.7</v>
      </c>
      <c r="I475" s="161"/>
      <c r="L475" s="156"/>
      <c r="M475" s="162"/>
      <c r="N475" s="163"/>
      <c r="O475" s="163"/>
      <c r="P475" s="163"/>
      <c r="Q475" s="163"/>
      <c r="R475" s="163"/>
      <c r="S475" s="163"/>
      <c r="T475" s="164"/>
      <c r="AT475" s="158" t="s">
        <v>156</v>
      </c>
      <c r="AU475" s="158" t="s">
        <v>82</v>
      </c>
      <c r="AV475" s="12" t="s">
        <v>82</v>
      </c>
      <c r="AW475" s="12" t="s">
        <v>34</v>
      </c>
      <c r="AX475" s="12" t="s">
        <v>73</v>
      </c>
      <c r="AY475" s="158" t="s">
        <v>147</v>
      </c>
    </row>
    <row r="476" spans="2:65" s="1" customFormat="1" ht="24" customHeight="1">
      <c r="B476" s="142"/>
      <c r="C476" s="143" t="s">
        <v>917</v>
      </c>
      <c r="D476" s="143" t="s">
        <v>149</v>
      </c>
      <c r="E476" s="144" t="s">
        <v>918</v>
      </c>
      <c r="F476" s="145" t="s">
        <v>919</v>
      </c>
      <c r="G476" s="146" t="s">
        <v>225</v>
      </c>
      <c r="H476" s="147">
        <v>281</v>
      </c>
      <c r="I476" s="148"/>
      <c r="J476" s="149">
        <f>ROUND(I476*H476,0)</f>
        <v>0</v>
      </c>
      <c r="K476" s="145" t="s">
        <v>153</v>
      </c>
      <c r="L476" s="31"/>
      <c r="M476" s="150" t="s">
        <v>3</v>
      </c>
      <c r="N476" s="151" t="s">
        <v>44</v>
      </c>
      <c r="O476" s="51"/>
      <c r="P476" s="152">
        <f>O476*H476</f>
        <v>0</v>
      </c>
      <c r="Q476" s="152">
        <v>0.0004</v>
      </c>
      <c r="R476" s="152">
        <f>Q476*H476</f>
        <v>0.1124</v>
      </c>
      <c r="S476" s="152">
        <v>0</v>
      </c>
      <c r="T476" s="153">
        <f>S476*H476</f>
        <v>0</v>
      </c>
      <c r="AR476" s="154" t="s">
        <v>228</v>
      </c>
      <c r="AT476" s="154" t="s">
        <v>149</v>
      </c>
      <c r="AU476" s="154" t="s">
        <v>82</v>
      </c>
      <c r="AY476" s="16" t="s">
        <v>147</v>
      </c>
      <c r="BE476" s="155">
        <f>IF(N476="základní",J476,0)</f>
        <v>0</v>
      </c>
      <c r="BF476" s="155">
        <f>IF(N476="snížená",J476,0)</f>
        <v>0</v>
      </c>
      <c r="BG476" s="155">
        <f>IF(N476="zákl. přenesená",J476,0)</f>
        <v>0</v>
      </c>
      <c r="BH476" s="155">
        <f>IF(N476="sníž. přenesená",J476,0)</f>
        <v>0</v>
      </c>
      <c r="BI476" s="155">
        <f>IF(N476="nulová",J476,0)</f>
        <v>0</v>
      </c>
      <c r="BJ476" s="16" t="s">
        <v>9</v>
      </c>
      <c r="BK476" s="155">
        <f>ROUND(I476*H476,0)</f>
        <v>0</v>
      </c>
      <c r="BL476" s="16" t="s">
        <v>228</v>
      </c>
      <c r="BM476" s="154" t="s">
        <v>920</v>
      </c>
    </row>
    <row r="477" spans="2:65" s="1" customFormat="1" ht="24" customHeight="1">
      <c r="B477" s="142"/>
      <c r="C477" s="143" t="s">
        <v>921</v>
      </c>
      <c r="D477" s="143" t="s">
        <v>149</v>
      </c>
      <c r="E477" s="144" t="s">
        <v>922</v>
      </c>
      <c r="F477" s="145" t="s">
        <v>923</v>
      </c>
      <c r="G477" s="146" t="s">
        <v>225</v>
      </c>
      <c r="H477" s="147">
        <v>19.653</v>
      </c>
      <c r="I477" s="148"/>
      <c r="J477" s="149">
        <f>ROUND(I477*H477,0)</f>
        <v>0</v>
      </c>
      <c r="K477" s="145" t="s">
        <v>153</v>
      </c>
      <c r="L477" s="31"/>
      <c r="M477" s="150" t="s">
        <v>3</v>
      </c>
      <c r="N477" s="151" t="s">
        <v>44</v>
      </c>
      <c r="O477" s="51"/>
      <c r="P477" s="152">
        <f>O477*H477</f>
        <v>0</v>
      </c>
      <c r="Q477" s="152">
        <v>0.0004</v>
      </c>
      <c r="R477" s="152">
        <f>Q477*H477</f>
        <v>0.0078612</v>
      </c>
      <c r="S477" s="152">
        <v>0</v>
      </c>
      <c r="T477" s="153">
        <f>S477*H477</f>
        <v>0</v>
      </c>
      <c r="AR477" s="154" t="s">
        <v>228</v>
      </c>
      <c r="AT477" s="154" t="s">
        <v>149</v>
      </c>
      <c r="AU477" s="154" t="s">
        <v>82</v>
      </c>
      <c r="AY477" s="16" t="s">
        <v>147</v>
      </c>
      <c r="BE477" s="155">
        <f>IF(N477="základní",J477,0)</f>
        <v>0</v>
      </c>
      <c r="BF477" s="155">
        <f>IF(N477="snížená",J477,0)</f>
        <v>0</v>
      </c>
      <c r="BG477" s="155">
        <f>IF(N477="zákl. přenesená",J477,0)</f>
        <v>0</v>
      </c>
      <c r="BH477" s="155">
        <f>IF(N477="sníž. přenesená",J477,0)</f>
        <v>0</v>
      </c>
      <c r="BI477" s="155">
        <f>IF(N477="nulová",J477,0)</f>
        <v>0</v>
      </c>
      <c r="BJ477" s="16" t="s">
        <v>9</v>
      </c>
      <c r="BK477" s="155">
        <f>ROUND(I477*H477,0)</f>
        <v>0</v>
      </c>
      <c r="BL477" s="16" t="s">
        <v>228</v>
      </c>
      <c r="BM477" s="154" t="s">
        <v>924</v>
      </c>
    </row>
    <row r="478" spans="2:65" s="1" customFormat="1" ht="48" customHeight="1">
      <c r="B478" s="142"/>
      <c r="C478" s="165" t="s">
        <v>925</v>
      </c>
      <c r="D478" s="165" t="s">
        <v>196</v>
      </c>
      <c r="E478" s="166" t="s">
        <v>926</v>
      </c>
      <c r="F478" s="167" t="s">
        <v>927</v>
      </c>
      <c r="G478" s="168" t="s">
        <v>225</v>
      </c>
      <c r="H478" s="169">
        <v>360.784</v>
      </c>
      <c r="I478" s="170"/>
      <c r="J478" s="171">
        <f>ROUND(I478*H478,0)</f>
        <v>0</v>
      </c>
      <c r="K478" s="167" t="s">
        <v>153</v>
      </c>
      <c r="L478" s="172"/>
      <c r="M478" s="173" t="s">
        <v>3</v>
      </c>
      <c r="N478" s="174" t="s">
        <v>44</v>
      </c>
      <c r="O478" s="51"/>
      <c r="P478" s="152">
        <f>O478*H478</f>
        <v>0</v>
      </c>
      <c r="Q478" s="152">
        <v>0.001</v>
      </c>
      <c r="R478" s="152">
        <f>Q478*H478</f>
        <v>0.360784</v>
      </c>
      <c r="S478" s="152">
        <v>0</v>
      </c>
      <c r="T478" s="153">
        <f>S478*H478</f>
        <v>0</v>
      </c>
      <c r="AR478" s="154" t="s">
        <v>338</v>
      </c>
      <c r="AT478" s="154" t="s">
        <v>196</v>
      </c>
      <c r="AU478" s="154" t="s">
        <v>82</v>
      </c>
      <c r="AY478" s="16" t="s">
        <v>147</v>
      </c>
      <c r="BE478" s="155">
        <f>IF(N478="základní",J478,0)</f>
        <v>0</v>
      </c>
      <c r="BF478" s="155">
        <f>IF(N478="snížená",J478,0)</f>
        <v>0</v>
      </c>
      <c r="BG478" s="155">
        <f>IF(N478="zákl. přenesená",J478,0)</f>
        <v>0</v>
      </c>
      <c r="BH478" s="155">
        <f>IF(N478="sníž. přenesená",J478,0)</f>
        <v>0</v>
      </c>
      <c r="BI478" s="155">
        <f>IF(N478="nulová",J478,0)</f>
        <v>0</v>
      </c>
      <c r="BJ478" s="16" t="s">
        <v>9</v>
      </c>
      <c r="BK478" s="155">
        <f>ROUND(I478*H478,0)</f>
        <v>0</v>
      </c>
      <c r="BL478" s="16" t="s">
        <v>228</v>
      </c>
      <c r="BM478" s="154" t="s">
        <v>928</v>
      </c>
    </row>
    <row r="479" spans="2:51" s="12" customFormat="1" ht="12">
      <c r="B479" s="156"/>
      <c r="D479" s="157" t="s">
        <v>156</v>
      </c>
      <c r="E479" s="158" t="s">
        <v>3</v>
      </c>
      <c r="F479" s="159" t="s">
        <v>929</v>
      </c>
      <c r="H479" s="160">
        <v>360.784</v>
      </c>
      <c r="I479" s="161"/>
      <c r="L479" s="156"/>
      <c r="M479" s="162"/>
      <c r="N479" s="163"/>
      <c r="O479" s="163"/>
      <c r="P479" s="163"/>
      <c r="Q479" s="163"/>
      <c r="R479" s="163"/>
      <c r="S479" s="163"/>
      <c r="T479" s="164"/>
      <c r="AT479" s="158" t="s">
        <v>156</v>
      </c>
      <c r="AU479" s="158" t="s">
        <v>82</v>
      </c>
      <c r="AV479" s="12" t="s">
        <v>82</v>
      </c>
      <c r="AW479" s="12" t="s">
        <v>34</v>
      </c>
      <c r="AX479" s="12" t="s">
        <v>73</v>
      </c>
      <c r="AY479" s="158" t="s">
        <v>147</v>
      </c>
    </row>
    <row r="480" spans="2:65" s="1" customFormat="1" ht="36" customHeight="1">
      <c r="B480" s="142"/>
      <c r="C480" s="143" t="s">
        <v>930</v>
      </c>
      <c r="D480" s="143" t="s">
        <v>149</v>
      </c>
      <c r="E480" s="144" t="s">
        <v>931</v>
      </c>
      <c r="F480" s="145" t="s">
        <v>932</v>
      </c>
      <c r="G480" s="146" t="s">
        <v>225</v>
      </c>
      <c r="H480" s="147">
        <v>8.736</v>
      </c>
      <c r="I480" s="148"/>
      <c r="J480" s="149">
        <f>ROUND(I480*H480,0)</f>
        <v>0</v>
      </c>
      <c r="K480" s="145" t="s">
        <v>153</v>
      </c>
      <c r="L480" s="31"/>
      <c r="M480" s="150" t="s">
        <v>3</v>
      </c>
      <c r="N480" s="151" t="s">
        <v>44</v>
      </c>
      <c r="O480" s="51"/>
      <c r="P480" s="152">
        <f>O480*H480</f>
        <v>0</v>
      </c>
      <c r="Q480" s="152">
        <v>0.00068</v>
      </c>
      <c r="R480" s="152">
        <f>Q480*H480</f>
        <v>0.005940480000000001</v>
      </c>
      <c r="S480" s="152">
        <v>0</v>
      </c>
      <c r="T480" s="153">
        <f>S480*H480</f>
        <v>0</v>
      </c>
      <c r="AR480" s="154" t="s">
        <v>228</v>
      </c>
      <c r="AT480" s="154" t="s">
        <v>149</v>
      </c>
      <c r="AU480" s="154" t="s">
        <v>82</v>
      </c>
      <c r="AY480" s="16" t="s">
        <v>147</v>
      </c>
      <c r="BE480" s="155">
        <f>IF(N480="základní",J480,0)</f>
        <v>0</v>
      </c>
      <c r="BF480" s="155">
        <f>IF(N480="snížená",J480,0)</f>
        <v>0</v>
      </c>
      <c r="BG480" s="155">
        <f>IF(N480="zákl. přenesená",J480,0)</f>
        <v>0</v>
      </c>
      <c r="BH480" s="155">
        <f>IF(N480="sníž. přenesená",J480,0)</f>
        <v>0</v>
      </c>
      <c r="BI480" s="155">
        <f>IF(N480="nulová",J480,0)</f>
        <v>0</v>
      </c>
      <c r="BJ480" s="16" t="s">
        <v>9</v>
      </c>
      <c r="BK480" s="155">
        <f>ROUND(I480*H480,0)</f>
        <v>0</v>
      </c>
      <c r="BL480" s="16" t="s">
        <v>228</v>
      </c>
      <c r="BM480" s="154" t="s">
        <v>933</v>
      </c>
    </row>
    <row r="481" spans="2:51" s="12" customFormat="1" ht="12">
      <c r="B481" s="156"/>
      <c r="D481" s="157" t="s">
        <v>156</v>
      </c>
      <c r="E481" s="158" t="s">
        <v>3</v>
      </c>
      <c r="F481" s="159" t="s">
        <v>934</v>
      </c>
      <c r="H481" s="160">
        <v>8.736</v>
      </c>
      <c r="I481" s="161"/>
      <c r="L481" s="156"/>
      <c r="M481" s="162"/>
      <c r="N481" s="163"/>
      <c r="O481" s="163"/>
      <c r="P481" s="163"/>
      <c r="Q481" s="163"/>
      <c r="R481" s="163"/>
      <c r="S481" s="163"/>
      <c r="T481" s="164"/>
      <c r="AT481" s="158" t="s">
        <v>156</v>
      </c>
      <c r="AU481" s="158" t="s">
        <v>82</v>
      </c>
      <c r="AV481" s="12" t="s">
        <v>82</v>
      </c>
      <c r="AW481" s="12" t="s">
        <v>34</v>
      </c>
      <c r="AX481" s="12" t="s">
        <v>73</v>
      </c>
      <c r="AY481" s="158" t="s">
        <v>147</v>
      </c>
    </row>
    <row r="482" spans="2:65" s="1" customFormat="1" ht="24" customHeight="1">
      <c r="B482" s="142"/>
      <c r="C482" s="143" t="s">
        <v>935</v>
      </c>
      <c r="D482" s="143" t="s">
        <v>149</v>
      </c>
      <c r="E482" s="144" t="s">
        <v>936</v>
      </c>
      <c r="F482" s="145" t="s">
        <v>937</v>
      </c>
      <c r="G482" s="146" t="s">
        <v>225</v>
      </c>
      <c r="H482" s="147">
        <v>3.956</v>
      </c>
      <c r="I482" s="148"/>
      <c r="J482" s="149">
        <f>ROUND(I482*H482,0)</f>
        <v>0</v>
      </c>
      <c r="K482" s="145" t="s">
        <v>153</v>
      </c>
      <c r="L482" s="31"/>
      <c r="M482" s="150" t="s">
        <v>3</v>
      </c>
      <c r="N482" s="151" t="s">
        <v>44</v>
      </c>
      <c r="O482" s="51"/>
      <c r="P482" s="152">
        <f>O482*H482</f>
        <v>0</v>
      </c>
      <c r="Q482" s="152">
        <v>0.0035</v>
      </c>
      <c r="R482" s="152">
        <f>Q482*H482</f>
        <v>0.013846</v>
      </c>
      <c r="S482" s="152">
        <v>0</v>
      </c>
      <c r="T482" s="153">
        <f>S482*H482</f>
        <v>0</v>
      </c>
      <c r="AR482" s="154" t="s">
        <v>228</v>
      </c>
      <c r="AT482" s="154" t="s">
        <v>149</v>
      </c>
      <c r="AU482" s="154" t="s">
        <v>82</v>
      </c>
      <c r="AY482" s="16" t="s">
        <v>147</v>
      </c>
      <c r="BE482" s="155">
        <f>IF(N482="základní",J482,0)</f>
        <v>0</v>
      </c>
      <c r="BF482" s="155">
        <f>IF(N482="snížená",J482,0)</f>
        <v>0</v>
      </c>
      <c r="BG482" s="155">
        <f>IF(N482="zákl. přenesená",J482,0)</f>
        <v>0</v>
      </c>
      <c r="BH482" s="155">
        <f>IF(N482="sníž. přenesená",J482,0)</f>
        <v>0</v>
      </c>
      <c r="BI482" s="155">
        <f>IF(N482="nulová",J482,0)</f>
        <v>0</v>
      </c>
      <c r="BJ482" s="16" t="s">
        <v>9</v>
      </c>
      <c r="BK482" s="155">
        <f>ROUND(I482*H482,0)</f>
        <v>0</v>
      </c>
      <c r="BL482" s="16" t="s">
        <v>228</v>
      </c>
      <c r="BM482" s="154" t="s">
        <v>938</v>
      </c>
    </row>
    <row r="483" spans="2:51" s="12" customFormat="1" ht="12">
      <c r="B483" s="156"/>
      <c r="D483" s="157" t="s">
        <v>156</v>
      </c>
      <c r="E483" s="158" t="s">
        <v>3</v>
      </c>
      <c r="F483" s="159" t="s">
        <v>416</v>
      </c>
      <c r="H483" s="160">
        <v>3.956</v>
      </c>
      <c r="I483" s="161"/>
      <c r="L483" s="156"/>
      <c r="M483" s="162"/>
      <c r="N483" s="163"/>
      <c r="O483" s="163"/>
      <c r="P483" s="163"/>
      <c r="Q483" s="163"/>
      <c r="R483" s="163"/>
      <c r="S483" s="163"/>
      <c r="T483" s="164"/>
      <c r="AT483" s="158" t="s">
        <v>156</v>
      </c>
      <c r="AU483" s="158" t="s">
        <v>82</v>
      </c>
      <c r="AV483" s="12" t="s">
        <v>82</v>
      </c>
      <c r="AW483" s="12" t="s">
        <v>34</v>
      </c>
      <c r="AX483" s="12" t="s">
        <v>73</v>
      </c>
      <c r="AY483" s="158" t="s">
        <v>147</v>
      </c>
    </row>
    <row r="484" spans="2:65" s="1" customFormat="1" ht="24" customHeight="1">
      <c r="B484" s="142"/>
      <c r="C484" s="143" t="s">
        <v>939</v>
      </c>
      <c r="D484" s="143" t="s">
        <v>149</v>
      </c>
      <c r="E484" s="144" t="s">
        <v>940</v>
      </c>
      <c r="F484" s="145" t="s">
        <v>941</v>
      </c>
      <c r="G484" s="146" t="s">
        <v>225</v>
      </c>
      <c r="H484" s="147">
        <v>9.648</v>
      </c>
      <c r="I484" s="148"/>
      <c r="J484" s="149">
        <f>ROUND(I484*H484,0)</f>
        <v>0</v>
      </c>
      <c r="K484" s="145" t="s">
        <v>153</v>
      </c>
      <c r="L484" s="31"/>
      <c r="M484" s="150" t="s">
        <v>3</v>
      </c>
      <c r="N484" s="151" t="s">
        <v>44</v>
      </c>
      <c r="O484" s="51"/>
      <c r="P484" s="152">
        <f>O484*H484</f>
        <v>0</v>
      </c>
      <c r="Q484" s="152">
        <v>0.0035</v>
      </c>
      <c r="R484" s="152">
        <f>Q484*H484</f>
        <v>0.033768</v>
      </c>
      <c r="S484" s="152">
        <v>0</v>
      </c>
      <c r="T484" s="153">
        <f>S484*H484</f>
        <v>0</v>
      </c>
      <c r="AR484" s="154" t="s">
        <v>228</v>
      </c>
      <c r="AT484" s="154" t="s">
        <v>149</v>
      </c>
      <c r="AU484" s="154" t="s">
        <v>82</v>
      </c>
      <c r="AY484" s="16" t="s">
        <v>147</v>
      </c>
      <c r="BE484" s="155">
        <f>IF(N484="základní",J484,0)</f>
        <v>0</v>
      </c>
      <c r="BF484" s="155">
        <f>IF(N484="snížená",J484,0)</f>
        <v>0</v>
      </c>
      <c r="BG484" s="155">
        <f>IF(N484="zákl. přenesená",J484,0)</f>
        <v>0</v>
      </c>
      <c r="BH484" s="155">
        <f>IF(N484="sníž. přenesená",J484,0)</f>
        <v>0</v>
      </c>
      <c r="BI484" s="155">
        <f>IF(N484="nulová",J484,0)</f>
        <v>0</v>
      </c>
      <c r="BJ484" s="16" t="s">
        <v>9</v>
      </c>
      <c r="BK484" s="155">
        <f>ROUND(I484*H484,0)</f>
        <v>0</v>
      </c>
      <c r="BL484" s="16" t="s">
        <v>228</v>
      </c>
      <c r="BM484" s="154" t="s">
        <v>942</v>
      </c>
    </row>
    <row r="485" spans="2:51" s="12" customFormat="1" ht="12">
      <c r="B485" s="156"/>
      <c r="D485" s="157" t="s">
        <v>156</v>
      </c>
      <c r="E485" s="158" t="s">
        <v>3</v>
      </c>
      <c r="F485" s="159" t="s">
        <v>943</v>
      </c>
      <c r="H485" s="160">
        <v>9.648</v>
      </c>
      <c r="I485" s="161"/>
      <c r="L485" s="156"/>
      <c r="M485" s="162"/>
      <c r="N485" s="163"/>
      <c r="O485" s="163"/>
      <c r="P485" s="163"/>
      <c r="Q485" s="163"/>
      <c r="R485" s="163"/>
      <c r="S485" s="163"/>
      <c r="T485" s="164"/>
      <c r="AT485" s="158" t="s">
        <v>156</v>
      </c>
      <c r="AU485" s="158" t="s">
        <v>82</v>
      </c>
      <c r="AV485" s="12" t="s">
        <v>82</v>
      </c>
      <c r="AW485" s="12" t="s">
        <v>34</v>
      </c>
      <c r="AX485" s="12" t="s">
        <v>73</v>
      </c>
      <c r="AY485" s="158" t="s">
        <v>147</v>
      </c>
    </row>
    <row r="486" spans="2:65" s="1" customFormat="1" ht="36" customHeight="1">
      <c r="B486" s="142"/>
      <c r="C486" s="143" t="s">
        <v>944</v>
      </c>
      <c r="D486" s="143" t="s">
        <v>149</v>
      </c>
      <c r="E486" s="144" t="s">
        <v>945</v>
      </c>
      <c r="F486" s="145" t="s">
        <v>946</v>
      </c>
      <c r="G486" s="146" t="s">
        <v>225</v>
      </c>
      <c r="H486" s="147">
        <v>49.2</v>
      </c>
      <c r="I486" s="148"/>
      <c r="J486" s="149">
        <f>ROUND(I486*H486,0)</f>
        <v>0</v>
      </c>
      <c r="K486" s="145" t="s">
        <v>153</v>
      </c>
      <c r="L486" s="31"/>
      <c r="M486" s="150" t="s">
        <v>3</v>
      </c>
      <c r="N486" s="151" t="s">
        <v>44</v>
      </c>
      <c r="O486" s="51"/>
      <c r="P486" s="152">
        <f>O486*H486</f>
        <v>0</v>
      </c>
      <c r="Q486" s="152">
        <v>0</v>
      </c>
      <c r="R486" s="152">
        <f>Q486*H486</f>
        <v>0</v>
      </c>
      <c r="S486" s="152">
        <v>0</v>
      </c>
      <c r="T486" s="153">
        <f>S486*H486</f>
        <v>0</v>
      </c>
      <c r="AR486" s="154" t="s">
        <v>228</v>
      </c>
      <c r="AT486" s="154" t="s">
        <v>149</v>
      </c>
      <c r="AU486" s="154" t="s">
        <v>82</v>
      </c>
      <c r="AY486" s="16" t="s">
        <v>147</v>
      </c>
      <c r="BE486" s="155">
        <f>IF(N486="základní",J486,0)</f>
        <v>0</v>
      </c>
      <c r="BF486" s="155">
        <f>IF(N486="snížená",J486,0)</f>
        <v>0</v>
      </c>
      <c r="BG486" s="155">
        <f>IF(N486="zákl. přenesená",J486,0)</f>
        <v>0</v>
      </c>
      <c r="BH486" s="155">
        <f>IF(N486="sníž. přenesená",J486,0)</f>
        <v>0</v>
      </c>
      <c r="BI486" s="155">
        <f>IF(N486="nulová",J486,0)</f>
        <v>0</v>
      </c>
      <c r="BJ486" s="16" t="s">
        <v>9</v>
      </c>
      <c r="BK486" s="155">
        <f>ROUND(I486*H486,0)</f>
        <v>0</v>
      </c>
      <c r="BL486" s="16" t="s">
        <v>228</v>
      </c>
      <c r="BM486" s="154" t="s">
        <v>947</v>
      </c>
    </row>
    <row r="487" spans="2:51" s="12" customFormat="1" ht="12">
      <c r="B487" s="156"/>
      <c r="D487" s="157" t="s">
        <v>156</v>
      </c>
      <c r="E487" s="158" t="s">
        <v>3</v>
      </c>
      <c r="F487" s="159" t="s">
        <v>948</v>
      </c>
      <c r="H487" s="160">
        <v>15.5</v>
      </c>
      <c r="I487" s="161"/>
      <c r="L487" s="156"/>
      <c r="M487" s="162"/>
      <c r="N487" s="163"/>
      <c r="O487" s="163"/>
      <c r="P487" s="163"/>
      <c r="Q487" s="163"/>
      <c r="R487" s="163"/>
      <c r="S487" s="163"/>
      <c r="T487" s="164"/>
      <c r="AT487" s="158" t="s">
        <v>156</v>
      </c>
      <c r="AU487" s="158" t="s">
        <v>82</v>
      </c>
      <c r="AV487" s="12" t="s">
        <v>82</v>
      </c>
      <c r="AW487" s="12" t="s">
        <v>34</v>
      </c>
      <c r="AX487" s="12" t="s">
        <v>73</v>
      </c>
      <c r="AY487" s="158" t="s">
        <v>147</v>
      </c>
    </row>
    <row r="488" spans="2:51" s="12" customFormat="1" ht="12">
      <c r="B488" s="156"/>
      <c r="D488" s="157" t="s">
        <v>156</v>
      </c>
      <c r="E488" s="158" t="s">
        <v>3</v>
      </c>
      <c r="F488" s="159" t="s">
        <v>949</v>
      </c>
      <c r="H488" s="160">
        <v>33.7</v>
      </c>
      <c r="I488" s="161"/>
      <c r="L488" s="156"/>
      <c r="M488" s="162"/>
      <c r="N488" s="163"/>
      <c r="O488" s="163"/>
      <c r="P488" s="163"/>
      <c r="Q488" s="163"/>
      <c r="R488" s="163"/>
      <c r="S488" s="163"/>
      <c r="T488" s="164"/>
      <c r="AT488" s="158" t="s">
        <v>156</v>
      </c>
      <c r="AU488" s="158" t="s">
        <v>82</v>
      </c>
      <c r="AV488" s="12" t="s">
        <v>82</v>
      </c>
      <c r="AW488" s="12" t="s">
        <v>34</v>
      </c>
      <c r="AX488" s="12" t="s">
        <v>73</v>
      </c>
      <c r="AY488" s="158" t="s">
        <v>147</v>
      </c>
    </row>
    <row r="489" spans="2:65" s="1" customFormat="1" ht="36" customHeight="1">
      <c r="B489" s="142"/>
      <c r="C489" s="143" t="s">
        <v>950</v>
      </c>
      <c r="D489" s="143" t="s">
        <v>149</v>
      </c>
      <c r="E489" s="144" t="s">
        <v>951</v>
      </c>
      <c r="F489" s="145" t="s">
        <v>952</v>
      </c>
      <c r="G489" s="146" t="s">
        <v>225</v>
      </c>
      <c r="H489" s="147">
        <v>49.2</v>
      </c>
      <c r="I489" s="148"/>
      <c r="J489" s="149">
        <f>ROUND(I489*H489,0)</f>
        <v>0</v>
      </c>
      <c r="K489" s="145" t="s">
        <v>153</v>
      </c>
      <c r="L489" s="31"/>
      <c r="M489" s="150" t="s">
        <v>3</v>
      </c>
      <c r="N489" s="151" t="s">
        <v>44</v>
      </c>
      <c r="O489" s="51"/>
      <c r="P489" s="152">
        <f>O489*H489</f>
        <v>0</v>
      </c>
      <c r="Q489" s="152">
        <v>0</v>
      </c>
      <c r="R489" s="152">
        <f>Q489*H489</f>
        <v>0</v>
      </c>
      <c r="S489" s="152">
        <v>0</v>
      </c>
      <c r="T489" s="153">
        <f>S489*H489</f>
        <v>0</v>
      </c>
      <c r="AR489" s="154" t="s">
        <v>228</v>
      </c>
      <c r="AT489" s="154" t="s">
        <v>149</v>
      </c>
      <c r="AU489" s="154" t="s">
        <v>82</v>
      </c>
      <c r="AY489" s="16" t="s">
        <v>147</v>
      </c>
      <c r="BE489" s="155">
        <f>IF(N489="základní",J489,0)</f>
        <v>0</v>
      </c>
      <c r="BF489" s="155">
        <f>IF(N489="snížená",J489,0)</f>
        <v>0</v>
      </c>
      <c r="BG489" s="155">
        <f>IF(N489="zákl. přenesená",J489,0)</f>
        <v>0</v>
      </c>
      <c r="BH489" s="155">
        <f>IF(N489="sníž. přenesená",J489,0)</f>
        <v>0</v>
      </c>
      <c r="BI489" s="155">
        <f>IF(N489="nulová",J489,0)</f>
        <v>0</v>
      </c>
      <c r="BJ489" s="16" t="s">
        <v>9</v>
      </c>
      <c r="BK489" s="155">
        <f>ROUND(I489*H489,0)</f>
        <v>0</v>
      </c>
      <c r="BL489" s="16" t="s">
        <v>228</v>
      </c>
      <c r="BM489" s="154" t="s">
        <v>953</v>
      </c>
    </row>
    <row r="490" spans="2:65" s="1" customFormat="1" ht="36" customHeight="1">
      <c r="B490" s="142"/>
      <c r="C490" s="143" t="s">
        <v>954</v>
      </c>
      <c r="D490" s="143" t="s">
        <v>149</v>
      </c>
      <c r="E490" s="144" t="s">
        <v>955</v>
      </c>
      <c r="F490" s="145" t="s">
        <v>956</v>
      </c>
      <c r="G490" s="146" t="s">
        <v>225</v>
      </c>
      <c r="H490" s="147">
        <v>8.736</v>
      </c>
      <c r="I490" s="148"/>
      <c r="J490" s="149">
        <f>ROUND(I490*H490,0)</f>
        <v>0</v>
      </c>
      <c r="K490" s="145" t="s">
        <v>153</v>
      </c>
      <c r="L490" s="31"/>
      <c r="M490" s="150" t="s">
        <v>3</v>
      </c>
      <c r="N490" s="151" t="s">
        <v>44</v>
      </c>
      <c r="O490" s="51"/>
      <c r="P490" s="152">
        <f>O490*H490</f>
        <v>0</v>
      </c>
      <c r="Q490" s="152">
        <v>0</v>
      </c>
      <c r="R490" s="152">
        <f>Q490*H490</f>
        <v>0</v>
      </c>
      <c r="S490" s="152">
        <v>0</v>
      </c>
      <c r="T490" s="153">
        <f>S490*H490</f>
        <v>0</v>
      </c>
      <c r="AR490" s="154" t="s">
        <v>228</v>
      </c>
      <c r="AT490" s="154" t="s">
        <v>149</v>
      </c>
      <c r="AU490" s="154" t="s">
        <v>82</v>
      </c>
      <c r="AY490" s="16" t="s">
        <v>147</v>
      </c>
      <c r="BE490" s="155">
        <f>IF(N490="základní",J490,0)</f>
        <v>0</v>
      </c>
      <c r="BF490" s="155">
        <f>IF(N490="snížená",J490,0)</f>
        <v>0</v>
      </c>
      <c r="BG490" s="155">
        <f>IF(N490="zákl. přenesená",J490,0)</f>
        <v>0</v>
      </c>
      <c r="BH490" s="155">
        <f>IF(N490="sníž. přenesená",J490,0)</f>
        <v>0</v>
      </c>
      <c r="BI490" s="155">
        <f>IF(N490="nulová",J490,0)</f>
        <v>0</v>
      </c>
      <c r="BJ490" s="16" t="s">
        <v>9</v>
      </c>
      <c r="BK490" s="155">
        <f>ROUND(I490*H490,0)</f>
        <v>0</v>
      </c>
      <c r="BL490" s="16" t="s">
        <v>228</v>
      </c>
      <c r="BM490" s="154" t="s">
        <v>957</v>
      </c>
    </row>
    <row r="491" spans="2:51" s="12" customFormat="1" ht="12">
      <c r="B491" s="156"/>
      <c r="D491" s="157" t="s">
        <v>156</v>
      </c>
      <c r="E491" s="158" t="s">
        <v>3</v>
      </c>
      <c r="F491" s="159" t="s">
        <v>934</v>
      </c>
      <c r="H491" s="160">
        <v>8.736</v>
      </c>
      <c r="I491" s="161"/>
      <c r="L491" s="156"/>
      <c r="M491" s="162"/>
      <c r="N491" s="163"/>
      <c r="O491" s="163"/>
      <c r="P491" s="163"/>
      <c r="Q491" s="163"/>
      <c r="R491" s="163"/>
      <c r="S491" s="163"/>
      <c r="T491" s="164"/>
      <c r="AT491" s="158" t="s">
        <v>156</v>
      </c>
      <c r="AU491" s="158" t="s">
        <v>82</v>
      </c>
      <c r="AV491" s="12" t="s">
        <v>82</v>
      </c>
      <c r="AW491" s="12" t="s">
        <v>34</v>
      </c>
      <c r="AX491" s="12" t="s">
        <v>73</v>
      </c>
      <c r="AY491" s="158" t="s">
        <v>147</v>
      </c>
    </row>
    <row r="492" spans="2:65" s="1" customFormat="1" ht="24" customHeight="1">
      <c r="B492" s="142"/>
      <c r="C492" s="165" t="s">
        <v>958</v>
      </c>
      <c r="D492" s="165" t="s">
        <v>196</v>
      </c>
      <c r="E492" s="166" t="s">
        <v>959</v>
      </c>
      <c r="F492" s="167" t="s">
        <v>960</v>
      </c>
      <c r="G492" s="168" t="s">
        <v>225</v>
      </c>
      <c r="H492" s="169">
        <v>8.736</v>
      </c>
      <c r="I492" s="170"/>
      <c r="J492" s="171">
        <f>ROUND(I492*H492,0)</f>
        <v>0</v>
      </c>
      <c r="K492" s="167" t="s">
        <v>153</v>
      </c>
      <c r="L492" s="172"/>
      <c r="M492" s="173" t="s">
        <v>3</v>
      </c>
      <c r="N492" s="174" t="s">
        <v>44</v>
      </c>
      <c r="O492" s="51"/>
      <c r="P492" s="152">
        <f>O492*H492</f>
        <v>0</v>
      </c>
      <c r="Q492" s="152">
        <v>0.0003</v>
      </c>
      <c r="R492" s="152">
        <f>Q492*H492</f>
        <v>0.0026208</v>
      </c>
      <c r="S492" s="152">
        <v>0</v>
      </c>
      <c r="T492" s="153">
        <f>S492*H492</f>
        <v>0</v>
      </c>
      <c r="AR492" s="154" t="s">
        <v>338</v>
      </c>
      <c r="AT492" s="154" t="s">
        <v>196</v>
      </c>
      <c r="AU492" s="154" t="s">
        <v>82</v>
      </c>
      <c r="AY492" s="16" t="s">
        <v>147</v>
      </c>
      <c r="BE492" s="155">
        <f>IF(N492="základní",J492,0)</f>
        <v>0</v>
      </c>
      <c r="BF492" s="155">
        <f>IF(N492="snížená",J492,0)</f>
        <v>0</v>
      </c>
      <c r="BG492" s="155">
        <f>IF(N492="zákl. přenesená",J492,0)</f>
        <v>0</v>
      </c>
      <c r="BH492" s="155">
        <f>IF(N492="sníž. přenesená",J492,0)</f>
        <v>0</v>
      </c>
      <c r="BI492" s="155">
        <f>IF(N492="nulová",J492,0)</f>
        <v>0</v>
      </c>
      <c r="BJ492" s="16" t="s">
        <v>9</v>
      </c>
      <c r="BK492" s="155">
        <f>ROUND(I492*H492,0)</f>
        <v>0</v>
      </c>
      <c r="BL492" s="16" t="s">
        <v>228</v>
      </c>
      <c r="BM492" s="154" t="s">
        <v>961</v>
      </c>
    </row>
    <row r="493" spans="2:65" s="1" customFormat="1" ht="48" customHeight="1">
      <c r="B493" s="142"/>
      <c r="C493" s="143" t="s">
        <v>962</v>
      </c>
      <c r="D493" s="143" t="s">
        <v>149</v>
      </c>
      <c r="E493" s="144" t="s">
        <v>963</v>
      </c>
      <c r="F493" s="145" t="s">
        <v>964</v>
      </c>
      <c r="G493" s="146" t="s">
        <v>181</v>
      </c>
      <c r="H493" s="147">
        <v>0.628</v>
      </c>
      <c r="I493" s="148"/>
      <c r="J493" s="149">
        <f>ROUND(I493*H493,0)</f>
        <v>0</v>
      </c>
      <c r="K493" s="145" t="s">
        <v>153</v>
      </c>
      <c r="L493" s="31"/>
      <c r="M493" s="150" t="s">
        <v>3</v>
      </c>
      <c r="N493" s="151" t="s">
        <v>44</v>
      </c>
      <c r="O493" s="51"/>
      <c r="P493" s="152">
        <f>O493*H493</f>
        <v>0</v>
      </c>
      <c r="Q493" s="152">
        <v>0</v>
      </c>
      <c r="R493" s="152">
        <f>Q493*H493</f>
        <v>0</v>
      </c>
      <c r="S493" s="152">
        <v>0</v>
      </c>
      <c r="T493" s="153">
        <f>S493*H493</f>
        <v>0</v>
      </c>
      <c r="AR493" s="154" t="s">
        <v>228</v>
      </c>
      <c r="AT493" s="154" t="s">
        <v>149</v>
      </c>
      <c r="AU493" s="154" t="s">
        <v>82</v>
      </c>
      <c r="AY493" s="16" t="s">
        <v>147</v>
      </c>
      <c r="BE493" s="155">
        <f>IF(N493="základní",J493,0)</f>
        <v>0</v>
      </c>
      <c r="BF493" s="155">
        <f>IF(N493="snížená",J493,0)</f>
        <v>0</v>
      </c>
      <c r="BG493" s="155">
        <f>IF(N493="zákl. přenesená",J493,0)</f>
        <v>0</v>
      </c>
      <c r="BH493" s="155">
        <f>IF(N493="sníž. přenesená",J493,0)</f>
        <v>0</v>
      </c>
      <c r="BI493" s="155">
        <f>IF(N493="nulová",J493,0)</f>
        <v>0</v>
      </c>
      <c r="BJ493" s="16" t="s">
        <v>9</v>
      </c>
      <c r="BK493" s="155">
        <f>ROUND(I493*H493,0)</f>
        <v>0</v>
      </c>
      <c r="BL493" s="16" t="s">
        <v>228</v>
      </c>
      <c r="BM493" s="154" t="s">
        <v>965</v>
      </c>
    </row>
    <row r="494" spans="2:63" s="11" customFormat="1" ht="22.95" customHeight="1">
      <c r="B494" s="129"/>
      <c r="D494" s="130" t="s">
        <v>72</v>
      </c>
      <c r="E494" s="140" t="s">
        <v>966</v>
      </c>
      <c r="F494" s="140" t="s">
        <v>967</v>
      </c>
      <c r="I494" s="132"/>
      <c r="J494" s="141">
        <f>BK494</f>
        <v>0</v>
      </c>
      <c r="L494" s="129"/>
      <c r="M494" s="134"/>
      <c r="N494" s="135"/>
      <c r="O494" s="135"/>
      <c r="P494" s="136">
        <f>SUM(P495:P506)</f>
        <v>0</v>
      </c>
      <c r="Q494" s="135"/>
      <c r="R494" s="136">
        <f>SUM(R495:R506)</f>
        <v>0.13552189999999997</v>
      </c>
      <c r="S494" s="135"/>
      <c r="T494" s="137">
        <f>SUM(T495:T506)</f>
        <v>0.17400000000000002</v>
      </c>
      <c r="AR494" s="130" t="s">
        <v>82</v>
      </c>
      <c r="AT494" s="138" t="s">
        <v>72</v>
      </c>
      <c r="AU494" s="138" t="s">
        <v>9</v>
      </c>
      <c r="AY494" s="130" t="s">
        <v>147</v>
      </c>
      <c r="BK494" s="139">
        <f>SUM(BK495:BK506)</f>
        <v>0</v>
      </c>
    </row>
    <row r="495" spans="2:65" s="1" customFormat="1" ht="48" customHeight="1">
      <c r="B495" s="142"/>
      <c r="C495" s="143" t="s">
        <v>968</v>
      </c>
      <c r="D495" s="143" t="s">
        <v>149</v>
      </c>
      <c r="E495" s="144" t="s">
        <v>969</v>
      </c>
      <c r="F495" s="145" t="s">
        <v>970</v>
      </c>
      <c r="G495" s="146" t="s">
        <v>152</v>
      </c>
      <c r="H495" s="147">
        <v>1.45</v>
      </c>
      <c r="I495" s="148"/>
      <c r="J495" s="149">
        <f>ROUND(I495*H495,0)</f>
        <v>0</v>
      </c>
      <c r="K495" s="145" t="s">
        <v>153</v>
      </c>
      <c r="L495" s="31"/>
      <c r="M495" s="150" t="s">
        <v>3</v>
      </c>
      <c r="N495" s="151" t="s">
        <v>44</v>
      </c>
      <c r="O495" s="51"/>
      <c r="P495" s="152">
        <f>O495*H495</f>
        <v>0</v>
      </c>
      <c r="Q495" s="152">
        <v>0.032</v>
      </c>
      <c r="R495" s="152">
        <f>Q495*H495</f>
        <v>0.0464</v>
      </c>
      <c r="S495" s="152">
        <v>0</v>
      </c>
      <c r="T495" s="153">
        <f>S495*H495</f>
        <v>0</v>
      </c>
      <c r="AR495" s="154" t="s">
        <v>228</v>
      </c>
      <c r="AT495" s="154" t="s">
        <v>149</v>
      </c>
      <c r="AU495" s="154" t="s">
        <v>82</v>
      </c>
      <c r="AY495" s="16" t="s">
        <v>147</v>
      </c>
      <c r="BE495" s="155">
        <f>IF(N495="základní",J495,0)</f>
        <v>0</v>
      </c>
      <c r="BF495" s="155">
        <f>IF(N495="snížená",J495,0)</f>
        <v>0</v>
      </c>
      <c r="BG495" s="155">
        <f>IF(N495="zákl. přenesená",J495,0)</f>
        <v>0</v>
      </c>
      <c r="BH495" s="155">
        <f>IF(N495="sníž. přenesená",J495,0)</f>
        <v>0</v>
      </c>
      <c r="BI495" s="155">
        <f>IF(N495="nulová",J495,0)</f>
        <v>0</v>
      </c>
      <c r="BJ495" s="16" t="s">
        <v>9</v>
      </c>
      <c r="BK495" s="155">
        <f>ROUND(I495*H495,0)</f>
        <v>0</v>
      </c>
      <c r="BL495" s="16" t="s">
        <v>228</v>
      </c>
      <c r="BM495" s="154" t="s">
        <v>971</v>
      </c>
    </row>
    <row r="496" spans="2:51" s="12" customFormat="1" ht="12">
      <c r="B496" s="156"/>
      <c r="D496" s="157" t="s">
        <v>156</v>
      </c>
      <c r="E496" s="158" t="s">
        <v>3</v>
      </c>
      <c r="F496" s="159" t="s">
        <v>972</v>
      </c>
      <c r="H496" s="160">
        <v>1.45</v>
      </c>
      <c r="I496" s="161"/>
      <c r="L496" s="156"/>
      <c r="M496" s="162"/>
      <c r="N496" s="163"/>
      <c r="O496" s="163"/>
      <c r="P496" s="163"/>
      <c r="Q496" s="163"/>
      <c r="R496" s="163"/>
      <c r="S496" s="163"/>
      <c r="T496" s="164"/>
      <c r="AT496" s="158" t="s">
        <v>156</v>
      </c>
      <c r="AU496" s="158" t="s">
        <v>82</v>
      </c>
      <c r="AV496" s="12" t="s">
        <v>82</v>
      </c>
      <c r="AW496" s="12" t="s">
        <v>34</v>
      </c>
      <c r="AX496" s="12" t="s">
        <v>73</v>
      </c>
      <c r="AY496" s="158" t="s">
        <v>147</v>
      </c>
    </row>
    <row r="497" spans="2:65" s="1" customFormat="1" ht="36" customHeight="1">
      <c r="B497" s="142"/>
      <c r="C497" s="143" t="s">
        <v>973</v>
      </c>
      <c r="D497" s="143" t="s">
        <v>149</v>
      </c>
      <c r="E497" s="144" t="s">
        <v>974</v>
      </c>
      <c r="F497" s="145" t="s">
        <v>975</v>
      </c>
      <c r="G497" s="146" t="s">
        <v>225</v>
      </c>
      <c r="H497" s="147">
        <v>127.3</v>
      </c>
      <c r="I497" s="148"/>
      <c r="J497" s="149">
        <f>ROUND(I497*H497,0)</f>
        <v>0</v>
      </c>
      <c r="K497" s="145" t="s">
        <v>153</v>
      </c>
      <c r="L497" s="31"/>
      <c r="M497" s="150" t="s">
        <v>3</v>
      </c>
      <c r="N497" s="151" t="s">
        <v>44</v>
      </c>
      <c r="O497" s="51"/>
      <c r="P497" s="152">
        <f>O497*H497</f>
        <v>0</v>
      </c>
      <c r="Q497" s="152">
        <v>0</v>
      </c>
      <c r="R497" s="152">
        <f>Q497*H497</f>
        <v>0</v>
      </c>
      <c r="S497" s="152">
        <v>0</v>
      </c>
      <c r="T497" s="153">
        <f>S497*H497</f>
        <v>0</v>
      </c>
      <c r="AR497" s="154" t="s">
        <v>228</v>
      </c>
      <c r="AT497" s="154" t="s">
        <v>149</v>
      </c>
      <c r="AU497" s="154" t="s">
        <v>82</v>
      </c>
      <c r="AY497" s="16" t="s">
        <v>147</v>
      </c>
      <c r="BE497" s="155">
        <f>IF(N497="základní",J497,0)</f>
        <v>0</v>
      </c>
      <c r="BF497" s="155">
        <f>IF(N497="snížená",J497,0)</f>
        <v>0</v>
      </c>
      <c r="BG497" s="155">
        <f>IF(N497="zákl. přenesená",J497,0)</f>
        <v>0</v>
      </c>
      <c r="BH497" s="155">
        <f>IF(N497="sníž. přenesená",J497,0)</f>
        <v>0</v>
      </c>
      <c r="BI497" s="155">
        <f>IF(N497="nulová",J497,0)</f>
        <v>0</v>
      </c>
      <c r="BJ497" s="16" t="s">
        <v>9</v>
      </c>
      <c r="BK497" s="155">
        <f>ROUND(I497*H497,0)</f>
        <v>0</v>
      </c>
      <c r="BL497" s="16" t="s">
        <v>228</v>
      </c>
      <c r="BM497" s="154" t="s">
        <v>976</v>
      </c>
    </row>
    <row r="498" spans="2:51" s="12" customFormat="1" ht="12">
      <c r="B498" s="156"/>
      <c r="D498" s="157" t="s">
        <v>156</v>
      </c>
      <c r="E498" s="158" t="s">
        <v>3</v>
      </c>
      <c r="F498" s="159" t="s">
        <v>977</v>
      </c>
      <c r="H498" s="160">
        <v>124.8</v>
      </c>
      <c r="I498" s="161"/>
      <c r="L498" s="156"/>
      <c r="M498" s="162"/>
      <c r="N498" s="163"/>
      <c r="O498" s="163"/>
      <c r="P498" s="163"/>
      <c r="Q498" s="163"/>
      <c r="R498" s="163"/>
      <c r="S498" s="163"/>
      <c r="T498" s="164"/>
      <c r="AT498" s="158" t="s">
        <v>156</v>
      </c>
      <c r="AU498" s="158" t="s">
        <v>82</v>
      </c>
      <c r="AV498" s="12" t="s">
        <v>82</v>
      </c>
      <c r="AW498" s="12" t="s">
        <v>34</v>
      </c>
      <c r="AX498" s="12" t="s">
        <v>73</v>
      </c>
      <c r="AY498" s="158" t="s">
        <v>147</v>
      </c>
    </row>
    <row r="499" spans="2:51" s="12" customFormat="1" ht="12">
      <c r="B499" s="156"/>
      <c r="D499" s="157" t="s">
        <v>156</v>
      </c>
      <c r="E499" s="158" t="s">
        <v>3</v>
      </c>
      <c r="F499" s="159" t="s">
        <v>978</v>
      </c>
      <c r="H499" s="160">
        <v>2.5</v>
      </c>
      <c r="I499" s="161"/>
      <c r="L499" s="156"/>
      <c r="M499" s="162"/>
      <c r="N499" s="163"/>
      <c r="O499" s="163"/>
      <c r="P499" s="163"/>
      <c r="Q499" s="163"/>
      <c r="R499" s="163"/>
      <c r="S499" s="163"/>
      <c r="T499" s="164"/>
      <c r="AT499" s="158" t="s">
        <v>156</v>
      </c>
      <c r="AU499" s="158" t="s">
        <v>82</v>
      </c>
      <c r="AV499" s="12" t="s">
        <v>82</v>
      </c>
      <c r="AW499" s="12" t="s">
        <v>34</v>
      </c>
      <c r="AX499" s="12" t="s">
        <v>73</v>
      </c>
      <c r="AY499" s="158" t="s">
        <v>147</v>
      </c>
    </row>
    <row r="500" spans="2:65" s="1" customFormat="1" ht="16.5" customHeight="1">
      <c r="B500" s="142"/>
      <c r="C500" s="165" t="s">
        <v>979</v>
      </c>
      <c r="D500" s="165" t="s">
        <v>196</v>
      </c>
      <c r="E500" s="166" t="s">
        <v>980</v>
      </c>
      <c r="F500" s="167" t="s">
        <v>981</v>
      </c>
      <c r="G500" s="168" t="s">
        <v>225</v>
      </c>
      <c r="H500" s="169">
        <v>131.04</v>
      </c>
      <c r="I500" s="170"/>
      <c r="J500" s="171">
        <f>ROUND(I500*H500,0)</f>
        <v>0</v>
      </c>
      <c r="K500" s="167" t="s">
        <v>153</v>
      </c>
      <c r="L500" s="172"/>
      <c r="M500" s="173" t="s">
        <v>3</v>
      </c>
      <c r="N500" s="174" t="s">
        <v>44</v>
      </c>
      <c r="O500" s="51"/>
      <c r="P500" s="152">
        <f>O500*H500</f>
        <v>0</v>
      </c>
      <c r="Q500" s="152">
        <v>0.00061</v>
      </c>
      <c r="R500" s="152">
        <f>Q500*H500</f>
        <v>0.07993439999999999</v>
      </c>
      <c r="S500" s="152">
        <v>0</v>
      </c>
      <c r="T500" s="153">
        <f>S500*H500</f>
        <v>0</v>
      </c>
      <c r="AR500" s="154" t="s">
        <v>338</v>
      </c>
      <c r="AT500" s="154" t="s">
        <v>196</v>
      </c>
      <c r="AU500" s="154" t="s">
        <v>82</v>
      </c>
      <c r="AY500" s="16" t="s">
        <v>147</v>
      </c>
      <c r="BE500" s="155">
        <f>IF(N500="základní",J500,0)</f>
        <v>0</v>
      </c>
      <c r="BF500" s="155">
        <f>IF(N500="snížená",J500,0)</f>
        <v>0</v>
      </c>
      <c r="BG500" s="155">
        <f>IF(N500="zákl. přenesená",J500,0)</f>
        <v>0</v>
      </c>
      <c r="BH500" s="155">
        <f>IF(N500="sníž. přenesená",J500,0)</f>
        <v>0</v>
      </c>
      <c r="BI500" s="155">
        <f>IF(N500="nulová",J500,0)</f>
        <v>0</v>
      </c>
      <c r="BJ500" s="16" t="s">
        <v>9</v>
      </c>
      <c r="BK500" s="155">
        <f>ROUND(I500*H500,0)</f>
        <v>0</v>
      </c>
      <c r="BL500" s="16" t="s">
        <v>228</v>
      </c>
      <c r="BM500" s="154" t="s">
        <v>982</v>
      </c>
    </row>
    <row r="501" spans="2:51" s="12" customFormat="1" ht="20.4">
      <c r="B501" s="156"/>
      <c r="D501" s="157" t="s">
        <v>156</v>
      </c>
      <c r="E501" s="158" t="s">
        <v>3</v>
      </c>
      <c r="F501" s="159" t="s">
        <v>983</v>
      </c>
      <c r="H501" s="160">
        <v>131.04</v>
      </c>
      <c r="I501" s="161"/>
      <c r="L501" s="156"/>
      <c r="M501" s="162"/>
      <c r="N501" s="163"/>
      <c r="O501" s="163"/>
      <c r="P501" s="163"/>
      <c r="Q501" s="163"/>
      <c r="R501" s="163"/>
      <c r="S501" s="163"/>
      <c r="T501" s="164"/>
      <c r="AT501" s="158" t="s">
        <v>156</v>
      </c>
      <c r="AU501" s="158" t="s">
        <v>82</v>
      </c>
      <c r="AV501" s="12" t="s">
        <v>82</v>
      </c>
      <c r="AW501" s="12" t="s">
        <v>34</v>
      </c>
      <c r="AX501" s="12" t="s">
        <v>73</v>
      </c>
      <c r="AY501" s="158" t="s">
        <v>147</v>
      </c>
    </row>
    <row r="502" spans="2:65" s="1" customFormat="1" ht="24" customHeight="1">
      <c r="B502" s="142"/>
      <c r="C502" s="165" t="s">
        <v>984</v>
      </c>
      <c r="D502" s="165" t="s">
        <v>196</v>
      </c>
      <c r="E502" s="166" t="s">
        <v>985</v>
      </c>
      <c r="F502" s="167" t="s">
        <v>986</v>
      </c>
      <c r="G502" s="168" t="s">
        <v>225</v>
      </c>
      <c r="H502" s="169">
        <v>2.625</v>
      </c>
      <c r="I502" s="170"/>
      <c r="J502" s="171">
        <f>ROUND(I502*H502,0)</f>
        <v>0</v>
      </c>
      <c r="K502" s="167" t="s">
        <v>153</v>
      </c>
      <c r="L502" s="172"/>
      <c r="M502" s="173" t="s">
        <v>3</v>
      </c>
      <c r="N502" s="174" t="s">
        <v>44</v>
      </c>
      <c r="O502" s="51"/>
      <c r="P502" s="152">
        <f>O502*H502</f>
        <v>0</v>
      </c>
      <c r="Q502" s="152">
        <v>0.0035</v>
      </c>
      <c r="R502" s="152">
        <f>Q502*H502</f>
        <v>0.0091875</v>
      </c>
      <c r="S502" s="152">
        <v>0</v>
      </c>
      <c r="T502" s="153">
        <f>S502*H502</f>
        <v>0</v>
      </c>
      <c r="AR502" s="154" t="s">
        <v>338</v>
      </c>
      <c r="AT502" s="154" t="s">
        <v>196</v>
      </c>
      <c r="AU502" s="154" t="s">
        <v>82</v>
      </c>
      <c r="AY502" s="16" t="s">
        <v>147</v>
      </c>
      <c r="BE502" s="155">
        <f>IF(N502="základní",J502,0)</f>
        <v>0</v>
      </c>
      <c r="BF502" s="155">
        <f>IF(N502="snížená",J502,0)</f>
        <v>0</v>
      </c>
      <c r="BG502" s="155">
        <f>IF(N502="zákl. přenesená",J502,0)</f>
        <v>0</v>
      </c>
      <c r="BH502" s="155">
        <f>IF(N502="sníž. přenesená",J502,0)</f>
        <v>0</v>
      </c>
      <c r="BI502" s="155">
        <f>IF(N502="nulová",J502,0)</f>
        <v>0</v>
      </c>
      <c r="BJ502" s="16" t="s">
        <v>9</v>
      </c>
      <c r="BK502" s="155">
        <f>ROUND(I502*H502,0)</f>
        <v>0</v>
      </c>
      <c r="BL502" s="16" t="s">
        <v>228</v>
      </c>
      <c r="BM502" s="154" t="s">
        <v>987</v>
      </c>
    </row>
    <row r="503" spans="2:51" s="12" customFormat="1" ht="12">
      <c r="B503" s="156"/>
      <c r="D503" s="157" t="s">
        <v>156</v>
      </c>
      <c r="E503" s="158" t="s">
        <v>3</v>
      </c>
      <c r="F503" s="159" t="s">
        <v>988</v>
      </c>
      <c r="H503" s="160">
        <v>2.625</v>
      </c>
      <c r="I503" s="161"/>
      <c r="L503" s="156"/>
      <c r="M503" s="162"/>
      <c r="N503" s="163"/>
      <c r="O503" s="163"/>
      <c r="P503" s="163"/>
      <c r="Q503" s="163"/>
      <c r="R503" s="163"/>
      <c r="S503" s="163"/>
      <c r="T503" s="164"/>
      <c r="AT503" s="158" t="s">
        <v>156</v>
      </c>
      <c r="AU503" s="158" t="s">
        <v>82</v>
      </c>
      <c r="AV503" s="12" t="s">
        <v>82</v>
      </c>
      <c r="AW503" s="12" t="s">
        <v>34</v>
      </c>
      <c r="AX503" s="12" t="s">
        <v>73</v>
      </c>
      <c r="AY503" s="158" t="s">
        <v>147</v>
      </c>
    </row>
    <row r="504" spans="2:65" s="1" customFormat="1" ht="48" customHeight="1">
      <c r="B504" s="142"/>
      <c r="C504" s="143" t="s">
        <v>989</v>
      </c>
      <c r="D504" s="143" t="s">
        <v>149</v>
      </c>
      <c r="E504" s="144" t="s">
        <v>990</v>
      </c>
      <c r="F504" s="145" t="s">
        <v>991</v>
      </c>
      <c r="G504" s="146" t="s">
        <v>225</v>
      </c>
      <c r="H504" s="147">
        <v>7.25</v>
      </c>
      <c r="I504" s="148"/>
      <c r="J504" s="149">
        <f>ROUND(I504*H504,0)</f>
        <v>0</v>
      </c>
      <c r="K504" s="145" t="s">
        <v>153</v>
      </c>
      <c r="L504" s="31"/>
      <c r="M504" s="150" t="s">
        <v>3</v>
      </c>
      <c r="N504" s="151" t="s">
        <v>44</v>
      </c>
      <c r="O504" s="51"/>
      <c r="P504" s="152">
        <f>O504*H504</f>
        <v>0</v>
      </c>
      <c r="Q504" s="152">
        <v>0</v>
      </c>
      <c r="R504" s="152">
        <f>Q504*H504</f>
        <v>0</v>
      </c>
      <c r="S504" s="152">
        <v>0.024</v>
      </c>
      <c r="T504" s="153">
        <f>S504*H504</f>
        <v>0.17400000000000002</v>
      </c>
      <c r="AR504" s="154" t="s">
        <v>228</v>
      </c>
      <c r="AT504" s="154" t="s">
        <v>149</v>
      </c>
      <c r="AU504" s="154" t="s">
        <v>82</v>
      </c>
      <c r="AY504" s="16" t="s">
        <v>147</v>
      </c>
      <c r="BE504" s="155">
        <f>IF(N504="základní",J504,0)</f>
        <v>0</v>
      </c>
      <c r="BF504" s="155">
        <f>IF(N504="snížená",J504,0)</f>
        <v>0</v>
      </c>
      <c r="BG504" s="155">
        <f>IF(N504="zákl. přenesená",J504,0)</f>
        <v>0</v>
      </c>
      <c r="BH504" s="155">
        <f>IF(N504="sníž. přenesená",J504,0)</f>
        <v>0</v>
      </c>
      <c r="BI504" s="155">
        <f>IF(N504="nulová",J504,0)</f>
        <v>0</v>
      </c>
      <c r="BJ504" s="16" t="s">
        <v>9</v>
      </c>
      <c r="BK504" s="155">
        <f>ROUND(I504*H504,0)</f>
        <v>0</v>
      </c>
      <c r="BL504" s="16" t="s">
        <v>228</v>
      </c>
      <c r="BM504" s="154" t="s">
        <v>992</v>
      </c>
    </row>
    <row r="505" spans="2:51" s="12" customFormat="1" ht="12">
      <c r="B505" s="156"/>
      <c r="D505" s="157" t="s">
        <v>156</v>
      </c>
      <c r="E505" s="158" t="s">
        <v>3</v>
      </c>
      <c r="F505" s="159" t="s">
        <v>993</v>
      </c>
      <c r="H505" s="160">
        <v>7.25</v>
      </c>
      <c r="I505" s="161"/>
      <c r="L505" s="156"/>
      <c r="M505" s="162"/>
      <c r="N505" s="163"/>
      <c r="O505" s="163"/>
      <c r="P505" s="163"/>
      <c r="Q505" s="163"/>
      <c r="R505" s="163"/>
      <c r="S505" s="163"/>
      <c r="T505" s="164"/>
      <c r="AT505" s="158" t="s">
        <v>156</v>
      </c>
      <c r="AU505" s="158" t="s">
        <v>82</v>
      </c>
      <c r="AV505" s="12" t="s">
        <v>82</v>
      </c>
      <c r="AW505" s="12" t="s">
        <v>34</v>
      </c>
      <c r="AX505" s="12" t="s">
        <v>73</v>
      </c>
      <c r="AY505" s="158" t="s">
        <v>147</v>
      </c>
    </row>
    <row r="506" spans="2:65" s="1" customFormat="1" ht="48" customHeight="1">
      <c r="B506" s="142"/>
      <c r="C506" s="143" t="s">
        <v>994</v>
      </c>
      <c r="D506" s="143" t="s">
        <v>149</v>
      </c>
      <c r="E506" s="144" t="s">
        <v>995</v>
      </c>
      <c r="F506" s="145" t="s">
        <v>996</v>
      </c>
      <c r="G506" s="146" t="s">
        <v>181</v>
      </c>
      <c r="H506" s="147">
        <v>0.136</v>
      </c>
      <c r="I506" s="148"/>
      <c r="J506" s="149">
        <f>ROUND(I506*H506,0)</f>
        <v>0</v>
      </c>
      <c r="K506" s="145" t="s">
        <v>153</v>
      </c>
      <c r="L506" s="31"/>
      <c r="M506" s="150" t="s">
        <v>3</v>
      </c>
      <c r="N506" s="151" t="s">
        <v>44</v>
      </c>
      <c r="O506" s="51"/>
      <c r="P506" s="152">
        <f>O506*H506</f>
        <v>0</v>
      </c>
      <c r="Q506" s="152">
        <v>0</v>
      </c>
      <c r="R506" s="152">
        <f>Q506*H506</f>
        <v>0</v>
      </c>
      <c r="S506" s="152">
        <v>0</v>
      </c>
      <c r="T506" s="153">
        <f>S506*H506</f>
        <v>0</v>
      </c>
      <c r="AR506" s="154" t="s">
        <v>228</v>
      </c>
      <c r="AT506" s="154" t="s">
        <v>149</v>
      </c>
      <c r="AU506" s="154" t="s">
        <v>82</v>
      </c>
      <c r="AY506" s="16" t="s">
        <v>147</v>
      </c>
      <c r="BE506" s="155">
        <f>IF(N506="základní",J506,0)</f>
        <v>0</v>
      </c>
      <c r="BF506" s="155">
        <f>IF(N506="snížená",J506,0)</f>
        <v>0</v>
      </c>
      <c r="BG506" s="155">
        <f>IF(N506="zákl. přenesená",J506,0)</f>
        <v>0</v>
      </c>
      <c r="BH506" s="155">
        <f>IF(N506="sníž. přenesená",J506,0)</f>
        <v>0</v>
      </c>
      <c r="BI506" s="155">
        <f>IF(N506="nulová",J506,0)</f>
        <v>0</v>
      </c>
      <c r="BJ506" s="16" t="s">
        <v>9</v>
      </c>
      <c r="BK506" s="155">
        <f>ROUND(I506*H506,0)</f>
        <v>0</v>
      </c>
      <c r="BL506" s="16" t="s">
        <v>228</v>
      </c>
      <c r="BM506" s="154" t="s">
        <v>997</v>
      </c>
    </row>
    <row r="507" spans="2:63" s="11" customFormat="1" ht="22.95" customHeight="1">
      <c r="B507" s="129"/>
      <c r="D507" s="130" t="s">
        <v>72</v>
      </c>
      <c r="E507" s="140" t="s">
        <v>998</v>
      </c>
      <c r="F507" s="140" t="s">
        <v>999</v>
      </c>
      <c r="I507" s="132"/>
      <c r="J507" s="141">
        <f>BK507</f>
        <v>0</v>
      </c>
      <c r="L507" s="129"/>
      <c r="M507" s="134"/>
      <c r="N507" s="135"/>
      <c r="O507" s="135"/>
      <c r="P507" s="136">
        <f>SUM(P508:P526)</f>
        <v>0</v>
      </c>
      <c r="Q507" s="135"/>
      <c r="R507" s="136">
        <f>SUM(R508:R526)</f>
        <v>0.13948000000000002</v>
      </c>
      <c r="S507" s="135"/>
      <c r="T507" s="137">
        <f>SUM(T508:T526)</f>
        <v>0</v>
      </c>
      <c r="AR507" s="130" t="s">
        <v>82</v>
      </c>
      <c r="AT507" s="138" t="s">
        <v>72</v>
      </c>
      <c r="AU507" s="138" t="s">
        <v>9</v>
      </c>
      <c r="AY507" s="130" t="s">
        <v>147</v>
      </c>
      <c r="BK507" s="139">
        <f>SUM(BK508:BK526)</f>
        <v>0</v>
      </c>
    </row>
    <row r="508" spans="2:65" s="1" customFormat="1" ht="24" customHeight="1">
      <c r="B508" s="142"/>
      <c r="C508" s="143" t="s">
        <v>1000</v>
      </c>
      <c r="D508" s="143" t="s">
        <v>149</v>
      </c>
      <c r="E508" s="144" t="s">
        <v>1001</v>
      </c>
      <c r="F508" s="145" t="s">
        <v>1002</v>
      </c>
      <c r="G508" s="146" t="s">
        <v>314</v>
      </c>
      <c r="H508" s="147">
        <v>29</v>
      </c>
      <c r="I508" s="148"/>
      <c r="J508" s="149">
        <f aca="true" t="shared" si="0" ref="J508:J522">ROUND(I508*H508,0)</f>
        <v>0</v>
      </c>
      <c r="K508" s="145" t="s">
        <v>153</v>
      </c>
      <c r="L508" s="31"/>
      <c r="M508" s="150" t="s">
        <v>3</v>
      </c>
      <c r="N508" s="151" t="s">
        <v>44</v>
      </c>
      <c r="O508" s="51"/>
      <c r="P508" s="152">
        <f aca="true" t="shared" si="1" ref="P508:P522">O508*H508</f>
        <v>0</v>
      </c>
      <c r="Q508" s="152">
        <v>0.00035</v>
      </c>
      <c r="R508" s="152">
        <f aca="true" t="shared" si="2" ref="R508:R522">Q508*H508</f>
        <v>0.01015</v>
      </c>
      <c r="S508" s="152">
        <v>0</v>
      </c>
      <c r="T508" s="153">
        <f aca="true" t="shared" si="3" ref="T508:T522">S508*H508</f>
        <v>0</v>
      </c>
      <c r="AR508" s="154" t="s">
        <v>228</v>
      </c>
      <c r="AT508" s="154" t="s">
        <v>149</v>
      </c>
      <c r="AU508" s="154" t="s">
        <v>82</v>
      </c>
      <c r="AY508" s="16" t="s">
        <v>147</v>
      </c>
      <c r="BE508" s="155">
        <f aca="true" t="shared" si="4" ref="BE508:BE522">IF(N508="základní",J508,0)</f>
        <v>0</v>
      </c>
      <c r="BF508" s="155">
        <f aca="true" t="shared" si="5" ref="BF508:BF522">IF(N508="snížená",J508,0)</f>
        <v>0</v>
      </c>
      <c r="BG508" s="155">
        <f aca="true" t="shared" si="6" ref="BG508:BG522">IF(N508="zákl. přenesená",J508,0)</f>
        <v>0</v>
      </c>
      <c r="BH508" s="155">
        <f aca="true" t="shared" si="7" ref="BH508:BH522">IF(N508="sníž. přenesená",J508,0)</f>
        <v>0</v>
      </c>
      <c r="BI508" s="155">
        <f aca="true" t="shared" si="8" ref="BI508:BI522">IF(N508="nulová",J508,0)</f>
        <v>0</v>
      </c>
      <c r="BJ508" s="16" t="s">
        <v>9</v>
      </c>
      <c r="BK508" s="155">
        <f aca="true" t="shared" si="9" ref="BK508:BK522">ROUND(I508*H508,0)</f>
        <v>0</v>
      </c>
      <c r="BL508" s="16" t="s">
        <v>228</v>
      </c>
      <c r="BM508" s="154" t="s">
        <v>1003</v>
      </c>
    </row>
    <row r="509" spans="2:65" s="1" customFormat="1" ht="24" customHeight="1">
      <c r="B509" s="142"/>
      <c r="C509" s="143" t="s">
        <v>1004</v>
      </c>
      <c r="D509" s="143" t="s">
        <v>149</v>
      </c>
      <c r="E509" s="144" t="s">
        <v>1005</v>
      </c>
      <c r="F509" s="145" t="s">
        <v>1006</v>
      </c>
      <c r="G509" s="146" t="s">
        <v>314</v>
      </c>
      <c r="H509" s="147">
        <v>34</v>
      </c>
      <c r="I509" s="148"/>
      <c r="J509" s="149">
        <f t="shared" si="0"/>
        <v>0</v>
      </c>
      <c r="K509" s="145" t="s">
        <v>153</v>
      </c>
      <c r="L509" s="31"/>
      <c r="M509" s="150" t="s">
        <v>3</v>
      </c>
      <c r="N509" s="151" t="s">
        <v>44</v>
      </c>
      <c r="O509" s="51"/>
      <c r="P509" s="152">
        <f t="shared" si="1"/>
        <v>0</v>
      </c>
      <c r="Q509" s="152">
        <v>0.00057</v>
      </c>
      <c r="R509" s="152">
        <f t="shared" si="2"/>
        <v>0.019379999999999998</v>
      </c>
      <c r="S509" s="152">
        <v>0</v>
      </c>
      <c r="T509" s="153">
        <f t="shared" si="3"/>
        <v>0</v>
      </c>
      <c r="AR509" s="154" t="s">
        <v>228</v>
      </c>
      <c r="AT509" s="154" t="s">
        <v>149</v>
      </c>
      <c r="AU509" s="154" t="s">
        <v>82</v>
      </c>
      <c r="AY509" s="16" t="s">
        <v>147</v>
      </c>
      <c r="BE509" s="155">
        <f t="shared" si="4"/>
        <v>0</v>
      </c>
      <c r="BF509" s="155">
        <f t="shared" si="5"/>
        <v>0</v>
      </c>
      <c r="BG509" s="155">
        <f t="shared" si="6"/>
        <v>0</v>
      </c>
      <c r="BH509" s="155">
        <f t="shared" si="7"/>
        <v>0</v>
      </c>
      <c r="BI509" s="155">
        <f t="shared" si="8"/>
        <v>0</v>
      </c>
      <c r="BJ509" s="16" t="s">
        <v>9</v>
      </c>
      <c r="BK509" s="155">
        <f t="shared" si="9"/>
        <v>0</v>
      </c>
      <c r="BL509" s="16" t="s">
        <v>228</v>
      </c>
      <c r="BM509" s="154" t="s">
        <v>1007</v>
      </c>
    </row>
    <row r="510" spans="2:65" s="1" customFormat="1" ht="24" customHeight="1">
      <c r="B510" s="142"/>
      <c r="C510" s="143" t="s">
        <v>1008</v>
      </c>
      <c r="D510" s="143" t="s">
        <v>149</v>
      </c>
      <c r="E510" s="144" t="s">
        <v>1009</v>
      </c>
      <c r="F510" s="145" t="s">
        <v>1010</v>
      </c>
      <c r="G510" s="146" t="s">
        <v>314</v>
      </c>
      <c r="H510" s="147">
        <v>66</v>
      </c>
      <c r="I510" s="148"/>
      <c r="J510" s="149">
        <f t="shared" si="0"/>
        <v>0</v>
      </c>
      <c r="K510" s="145" t="s">
        <v>153</v>
      </c>
      <c r="L510" s="31"/>
      <c r="M510" s="150" t="s">
        <v>3</v>
      </c>
      <c r="N510" s="151" t="s">
        <v>44</v>
      </c>
      <c r="O510" s="51"/>
      <c r="P510" s="152">
        <f t="shared" si="1"/>
        <v>0</v>
      </c>
      <c r="Q510" s="152">
        <v>0.00114</v>
      </c>
      <c r="R510" s="152">
        <f t="shared" si="2"/>
        <v>0.07524</v>
      </c>
      <c r="S510" s="152">
        <v>0</v>
      </c>
      <c r="T510" s="153">
        <f t="shared" si="3"/>
        <v>0</v>
      </c>
      <c r="AR510" s="154" t="s">
        <v>228</v>
      </c>
      <c r="AT510" s="154" t="s">
        <v>149</v>
      </c>
      <c r="AU510" s="154" t="s">
        <v>82</v>
      </c>
      <c r="AY510" s="16" t="s">
        <v>147</v>
      </c>
      <c r="BE510" s="155">
        <f t="shared" si="4"/>
        <v>0</v>
      </c>
      <c r="BF510" s="155">
        <f t="shared" si="5"/>
        <v>0</v>
      </c>
      <c r="BG510" s="155">
        <f t="shared" si="6"/>
        <v>0</v>
      </c>
      <c r="BH510" s="155">
        <f t="shared" si="7"/>
        <v>0</v>
      </c>
      <c r="BI510" s="155">
        <f t="shared" si="8"/>
        <v>0</v>
      </c>
      <c r="BJ510" s="16" t="s">
        <v>9</v>
      </c>
      <c r="BK510" s="155">
        <f t="shared" si="9"/>
        <v>0</v>
      </c>
      <c r="BL510" s="16" t="s">
        <v>228</v>
      </c>
      <c r="BM510" s="154" t="s">
        <v>1011</v>
      </c>
    </row>
    <row r="511" spans="2:65" s="1" customFormat="1" ht="24" customHeight="1">
      <c r="B511" s="142"/>
      <c r="C511" s="143" t="s">
        <v>1012</v>
      </c>
      <c r="D511" s="143" t="s">
        <v>149</v>
      </c>
      <c r="E511" s="144" t="s">
        <v>1013</v>
      </c>
      <c r="F511" s="145" t="s">
        <v>1014</v>
      </c>
      <c r="G511" s="146" t="s">
        <v>253</v>
      </c>
      <c r="H511" s="147">
        <v>5</v>
      </c>
      <c r="I511" s="148"/>
      <c r="J511" s="149">
        <f t="shared" si="0"/>
        <v>0</v>
      </c>
      <c r="K511" s="145" t="s">
        <v>153</v>
      </c>
      <c r="L511" s="31"/>
      <c r="M511" s="150" t="s">
        <v>3</v>
      </c>
      <c r="N511" s="151" t="s">
        <v>44</v>
      </c>
      <c r="O511" s="51"/>
      <c r="P511" s="152">
        <f t="shared" si="1"/>
        <v>0</v>
      </c>
      <c r="Q511" s="152">
        <v>0</v>
      </c>
      <c r="R511" s="152">
        <f t="shared" si="2"/>
        <v>0</v>
      </c>
      <c r="S511" s="152">
        <v>0</v>
      </c>
      <c r="T511" s="153">
        <f t="shared" si="3"/>
        <v>0</v>
      </c>
      <c r="AR511" s="154" t="s">
        <v>228</v>
      </c>
      <c r="AT511" s="154" t="s">
        <v>149</v>
      </c>
      <c r="AU511" s="154" t="s">
        <v>82</v>
      </c>
      <c r="AY511" s="16" t="s">
        <v>147</v>
      </c>
      <c r="BE511" s="155">
        <f t="shared" si="4"/>
        <v>0</v>
      </c>
      <c r="BF511" s="155">
        <f t="shared" si="5"/>
        <v>0</v>
      </c>
      <c r="BG511" s="155">
        <f t="shared" si="6"/>
        <v>0</v>
      </c>
      <c r="BH511" s="155">
        <f t="shared" si="7"/>
        <v>0</v>
      </c>
      <c r="BI511" s="155">
        <f t="shared" si="8"/>
        <v>0</v>
      </c>
      <c r="BJ511" s="16" t="s">
        <v>9</v>
      </c>
      <c r="BK511" s="155">
        <f t="shared" si="9"/>
        <v>0</v>
      </c>
      <c r="BL511" s="16" t="s">
        <v>228</v>
      </c>
      <c r="BM511" s="154" t="s">
        <v>1015</v>
      </c>
    </row>
    <row r="512" spans="2:65" s="1" customFormat="1" ht="24" customHeight="1">
      <c r="B512" s="142"/>
      <c r="C512" s="143" t="s">
        <v>1016</v>
      </c>
      <c r="D512" s="143" t="s">
        <v>149</v>
      </c>
      <c r="E512" s="144" t="s">
        <v>1017</v>
      </c>
      <c r="F512" s="145" t="s">
        <v>1018</v>
      </c>
      <c r="G512" s="146" t="s">
        <v>253</v>
      </c>
      <c r="H512" s="147">
        <v>13</v>
      </c>
      <c r="I512" s="148"/>
      <c r="J512" s="149">
        <f t="shared" si="0"/>
        <v>0</v>
      </c>
      <c r="K512" s="145" t="s">
        <v>153</v>
      </c>
      <c r="L512" s="31"/>
      <c r="M512" s="150" t="s">
        <v>3</v>
      </c>
      <c r="N512" s="151" t="s">
        <v>44</v>
      </c>
      <c r="O512" s="51"/>
      <c r="P512" s="152">
        <f t="shared" si="1"/>
        <v>0</v>
      </c>
      <c r="Q512" s="152">
        <v>0</v>
      </c>
      <c r="R512" s="152">
        <f t="shared" si="2"/>
        <v>0</v>
      </c>
      <c r="S512" s="152">
        <v>0</v>
      </c>
      <c r="T512" s="153">
        <f t="shared" si="3"/>
        <v>0</v>
      </c>
      <c r="AR512" s="154" t="s">
        <v>228</v>
      </c>
      <c r="AT512" s="154" t="s">
        <v>149</v>
      </c>
      <c r="AU512" s="154" t="s">
        <v>82</v>
      </c>
      <c r="AY512" s="16" t="s">
        <v>147</v>
      </c>
      <c r="BE512" s="155">
        <f t="shared" si="4"/>
        <v>0</v>
      </c>
      <c r="BF512" s="155">
        <f t="shared" si="5"/>
        <v>0</v>
      </c>
      <c r="BG512" s="155">
        <f t="shared" si="6"/>
        <v>0</v>
      </c>
      <c r="BH512" s="155">
        <f t="shared" si="7"/>
        <v>0</v>
      </c>
      <c r="BI512" s="155">
        <f t="shared" si="8"/>
        <v>0</v>
      </c>
      <c r="BJ512" s="16" t="s">
        <v>9</v>
      </c>
      <c r="BK512" s="155">
        <f t="shared" si="9"/>
        <v>0</v>
      </c>
      <c r="BL512" s="16" t="s">
        <v>228</v>
      </c>
      <c r="BM512" s="154" t="s">
        <v>1019</v>
      </c>
    </row>
    <row r="513" spans="2:65" s="1" customFormat="1" ht="24" customHeight="1">
      <c r="B513" s="142"/>
      <c r="C513" s="143" t="s">
        <v>1020</v>
      </c>
      <c r="D513" s="143" t="s">
        <v>149</v>
      </c>
      <c r="E513" s="144" t="s">
        <v>1021</v>
      </c>
      <c r="F513" s="145" t="s">
        <v>1022</v>
      </c>
      <c r="G513" s="146" t="s">
        <v>253</v>
      </c>
      <c r="H513" s="147">
        <v>2</v>
      </c>
      <c r="I513" s="148"/>
      <c r="J513" s="149">
        <f t="shared" si="0"/>
        <v>0</v>
      </c>
      <c r="K513" s="145" t="s">
        <v>153</v>
      </c>
      <c r="L513" s="31"/>
      <c r="M513" s="150" t="s">
        <v>3</v>
      </c>
      <c r="N513" s="151" t="s">
        <v>44</v>
      </c>
      <c r="O513" s="51"/>
      <c r="P513" s="152">
        <f t="shared" si="1"/>
        <v>0</v>
      </c>
      <c r="Q513" s="152">
        <v>0</v>
      </c>
      <c r="R513" s="152">
        <f t="shared" si="2"/>
        <v>0</v>
      </c>
      <c r="S513" s="152">
        <v>0</v>
      </c>
      <c r="T513" s="153">
        <f t="shared" si="3"/>
        <v>0</v>
      </c>
      <c r="AR513" s="154" t="s">
        <v>228</v>
      </c>
      <c r="AT513" s="154" t="s">
        <v>149</v>
      </c>
      <c r="AU513" s="154" t="s">
        <v>82</v>
      </c>
      <c r="AY513" s="16" t="s">
        <v>147</v>
      </c>
      <c r="BE513" s="155">
        <f t="shared" si="4"/>
        <v>0</v>
      </c>
      <c r="BF513" s="155">
        <f t="shared" si="5"/>
        <v>0</v>
      </c>
      <c r="BG513" s="155">
        <f t="shared" si="6"/>
        <v>0</v>
      </c>
      <c r="BH513" s="155">
        <f t="shared" si="7"/>
        <v>0</v>
      </c>
      <c r="BI513" s="155">
        <f t="shared" si="8"/>
        <v>0</v>
      </c>
      <c r="BJ513" s="16" t="s">
        <v>9</v>
      </c>
      <c r="BK513" s="155">
        <f t="shared" si="9"/>
        <v>0</v>
      </c>
      <c r="BL513" s="16" t="s">
        <v>228</v>
      </c>
      <c r="BM513" s="154" t="s">
        <v>1023</v>
      </c>
    </row>
    <row r="514" spans="2:65" s="1" customFormat="1" ht="16.5" customHeight="1">
      <c r="B514" s="142"/>
      <c r="C514" s="143" t="s">
        <v>1024</v>
      </c>
      <c r="D514" s="143" t="s">
        <v>149</v>
      </c>
      <c r="E514" s="144" t="s">
        <v>1025</v>
      </c>
      <c r="F514" s="145" t="s">
        <v>1026</v>
      </c>
      <c r="G514" s="146" t="s">
        <v>253</v>
      </c>
      <c r="H514" s="147">
        <v>4</v>
      </c>
      <c r="I514" s="148"/>
      <c r="J514" s="149">
        <f t="shared" si="0"/>
        <v>0</v>
      </c>
      <c r="K514" s="145" t="s">
        <v>153</v>
      </c>
      <c r="L514" s="31"/>
      <c r="M514" s="150" t="s">
        <v>3</v>
      </c>
      <c r="N514" s="151" t="s">
        <v>44</v>
      </c>
      <c r="O514" s="51"/>
      <c r="P514" s="152">
        <f t="shared" si="1"/>
        <v>0</v>
      </c>
      <c r="Q514" s="152">
        <v>0.00028</v>
      </c>
      <c r="R514" s="152">
        <f t="shared" si="2"/>
        <v>0.00112</v>
      </c>
      <c r="S514" s="152">
        <v>0</v>
      </c>
      <c r="T514" s="153">
        <f t="shared" si="3"/>
        <v>0</v>
      </c>
      <c r="AR514" s="154" t="s">
        <v>228</v>
      </c>
      <c r="AT514" s="154" t="s">
        <v>149</v>
      </c>
      <c r="AU514" s="154" t="s">
        <v>82</v>
      </c>
      <c r="AY514" s="16" t="s">
        <v>147</v>
      </c>
      <c r="BE514" s="155">
        <f t="shared" si="4"/>
        <v>0</v>
      </c>
      <c r="BF514" s="155">
        <f t="shared" si="5"/>
        <v>0</v>
      </c>
      <c r="BG514" s="155">
        <f t="shared" si="6"/>
        <v>0</v>
      </c>
      <c r="BH514" s="155">
        <f t="shared" si="7"/>
        <v>0</v>
      </c>
      <c r="BI514" s="155">
        <f t="shared" si="8"/>
        <v>0</v>
      </c>
      <c r="BJ514" s="16" t="s">
        <v>9</v>
      </c>
      <c r="BK514" s="155">
        <f t="shared" si="9"/>
        <v>0</v>
      </c>
      <c r="BL514" s="16" t="s">
        <v>228</v>
      </c>
      <c r="BM514" s="154" t="s">
        <v>1027</v>
      </c>
    </row>
    <row r="515" spans="2:65" s="1" customFormat="1" ht="24" customHeight="1">
      <c r="B515" s="142"/>
      <c r="C515" s="143" t="s">
        <v>1028</v>
      </c>
      <c r="D515" s="143" t="s">
        <v>149</v>
      </c>
      <c r="E515" s="144" t="s">
        <v>1029</v>
      </c>
      <c r="F515" s="145" t="s">
        <v>1030</v>
      </c>
      <c r="G515" s="146" t="s">
        <v>253</v>
      </c>
      <c r="H515" s="147">
        <v>8</v>
      </c>
      <c r="I515" s="148"/>
      <c r="J515" s="149">
        <f t="shared" si="0"/>
        <v>0</v>
      </c>
      <c r="K515" s="145" t="s">
        <v>153</v>
      </c>
      <c r="L515" s="31"/>
      <c r="M515" s="150" t="s">
        <v>3</v>
      </c>
      <c r="N515" s="151" t="s">
        <v>44</v>
      </c>
      <c r="O515" s="51"/>
      <c r="P515" s="152">
        <f t="shared" si="1"/>
        <v>0</v>
      </c>
      <c r="Q515" s="152">
        <v>0.00062</v>
      </c>
      <c r="R515" s="152">
        <f t="shared" si="2"/>
        <v>0.00496</v>
      </c>
      <c r="S515" s="152">
        <v>0</v>
      </c>
      <c r="T515" s="153">
        <f t="shared" si="3"/>
        <v>0</v>
      </c>
      <c r="AR515" s="154" t="s">
        <v>228</v>
      </c>
      <c r="AT515" s="154" t="s">
        <v>149</v>
      </c>
      <c r="AU515" s="154" t="s">
        <v>82</v>
      </c>
      <c r="AY515" s="16" t="s">
        <v>147</v>
      </c>
      <c r="BE515" s="155">
        <f t="shared" si="4"/>
        <v>0</v>
      </c>
      <c r="BF515" s="155">
        <f t="shared" si="5"/>
        <v>0</v>
      </c>
      <c r="BG515" s="155">
        <f t="shared" si="6"/>
        <v>0</v>
      </c>
      <c r="BH515" s="155">
        <f t="shared" si="7"/>
        <v>0</v>
      </c>
      <c r="BI515" s="155">
        <f t="shared" si="8"/>
        <v>0</v>
      </c>
      <c r="BJ515" s="16" t="s">
        <v>9</v>
      </c>
      <c r="BK515" s="155">
        <f t="shared" si="9"/>
        <v>0</v>
      </c>
      <c r="BL515" s="16" t="s">
        <v>228</v>
      </c>
      <c r="BM515" s="154" t="s">
        <v>1031</v>
      </c>
    </row>
    <row r="516" spans="2:65" s="1" customFormat="1" ht="24" customHeight="1">
      <c r="B516" s="142"/>
      <c r="C516" s="143" t="s">
        <v>1032</v>
      </c>
      <c r="D516" s="143" t="s">
        <v>149</v>
      </c>
      <c r="E516" s="144" t="s">
        <v>1033</v>
      </c>
      <c r="F516" s="145" t="s">
        <v>1034</v>
      </c>
      <c r="G516" s="146" t="s">
        <v>253</v>
      </c>
      <c r="H516" s="147">
        <v>1</v>
      </c>
      <c r="I516" s="148"/>
      <c r="J516" s="149">
        <f t="shared" si="0"/>
        <v>0</v>
      </c>
      <c r="K516" s="145" t="s">
        <v>153</v>
      </c>
      <c r="L516" s="31"/>
      <c r="M516" s="150" t="s">
        <v>3</v>
      </c>
      <c r="N516" s="151" t="s">
        <v>44</v>
      </c>
      <c r="O516" s="51"/>
      <c r="P516" s="152">
        <f t="shared" si="1"/>
        <v>0</v>
      </c>
      <c r="Q516" s="152">
        <v>6E-05</v>
      </c>
      <c r="R516" s="152">
        <f t="shared" si="2"/>
        <v>6E-05</v>
      </c>
      <c r="S516" s="152">
        <v>0</v>
      </c>
      <c r="T516" s="153">
        <f t="shared" si="3"/>
        <v>0</v>
      </c>
      <c r="AR516" s="154" t="s">
        <v>228</v>
      </c>
      <c r="AT516" s="154" t="s">
        <v>149</v>
      </c>
      <c r="AU516" s="154" t="s">
        <v>82</v>
      </c>
      <c r="AY516" s="16" t="s">
        <v>147</v>
      </c>
      <c r="BE516" s="155">
        <f t="shared" si="4"/>
        <v>0</v>
      </c>
      <c r="BF516" s="155">
        <f t="shared" si="5"/>
        <v>0</v>
      </c>
      <c r="BG516" s="155">
        <f t="shared" si="6"/>
        <v>0</v>
      </c>
      <c r="BH516" s="155">
        <f t="shared" si="7"/>
        <v>0</v>
      </c>
      <c r="BI516" s="155">
        <f t="shared" si="8"/>
        <v>0</v>
      </c>
      <c r="BJ516" s="16" t="s">
        <v>9</v>
      </c>
      <c r="BK516" s="155">
        <f t="shared" si="9"/>
        <v>0</v>
      </c>
      <c r="BL516" s="16" t="s">
        <v>228</v>
      </c>
      <c r="BM516" s="154" t="s">
        <v>1035</v>
      </c>
    </row>
    <row r="517" spans="2:65" s="1" customFormat="1" ht="16.5" customHeight="1">
      <c r="B517" s="142"/>
      <c r="C517" s="143" t="s">
        <v>1036</v>
      </c>
      <c r="D517" s="143" t="s">
        <v>149</v>
      </c>
      <c r="E517" s="144" t="s">
        <v>1037</v>
      </c>
      <c r="F517" s="145" t="s">
        <v>1038</v>
      </c>
      <c r="G517" s="146" t="s">
        <v>253</v>
      </c>
      <c r="H517" s="147">
        <v>1</v>
      </c>
      <c r="I517" s="148"/>
      <c r="J517" s="149">
        <f t="shared" si="0"/>
        <v>0</v>
      </c>
      <c r="K517" s="145" t="s">
        <v>153</v>
      </c>
      <c r="L517" s="31"/>
      <c r="M517" s="150" t="s">
        <v>3</v>
      </c>
      <c r="N517" s="151" t="s">
        <v>44</v>
      </c>
      <c r="O517" s="51"/>
      <c r="P517" s="152">
        <f t="shared" si="1"/>
        <v>0</v>
      </c>
      <c r="Q517" s="152">
        <v>9E-05</v>
      </c>
      <c r="R517" s="152">
        <f t="shared" si="2"/>
        <v>9E-05</v>
      </c>
      <c r="S517" s="152">
        <v>0</v>
      </c>
      <c r="T517" s="153">
        <f t="shared" si="3"/>
        <v>0</v>
      </c>
      <c r="AR517" s="154" t="s">
        <v>228</v>
      </c>
      <c r="AT517" s="154" t="s">
        <v>149</v>
      </c>
      <c r="AU517" s="154" t="s">
        <v>82</v>
      </c>
      <c r="AY517" s="16" t="s">
        <v>147</v>
      </c>
      <c r="BE517" s="155">
        <f t="shared" si="4"/>
        <v>0</v>
      </c>
      <c r="BF517" s="155">
        <f t="shared" si="5"/>
        <v>0</v>
      </c>
      <c r="BG517" s="155">
        <f t="shared" si="6"/>
        <v>0</v>
      </c>
      <c r="BH517" s="155">
        <f t="shared" si="7"/>
        <v>0</v>
      </c>
      <c r="BI517" s="155">
        <f t="shared" si="8"/>
        <v>0</v>
      </c>
      <c r="BJ517" s="16" t="s">
        <v>9</v>
      </c>
      <c r="BK517" s="155">
        <f t="shared" si="9"/>
        <v>0</v>
      </c>
      <c r="BL517" s="16" t="s">
        <v>228</v>
      </c>
      <c r="BM517" s="154" t="s">
        <v>1039</v>
      </c>
    </row>
    <row r="518" spans="2:65" s="1" customFormat="1" ht="24" customHeight="1">
      <c r="B518" s="142"/>
      <c r="C518" s="143" t="s">
        <v>1040</v>
      </c>
      <c r="D518" s="143" t="s">
        <v>149</v>
      </c>
      <c r="E518" s="144" t="s">
        <v>1041</v>
      </c>
      <c r="F518" s="145" t="s">
        <v>1042</v>
      </c>
      <c r="G518" s="146" t="s">
        <v>253</v>
      </c>
      <c r="H518" s="147">
        <v>1</v>
      </c>
      <c r="I518" s="148"/>
      <c r="J518" s="149">
        <f t="shared" si="0"/>
        <v>0</v>
      </c>
      <c r="K518" s="145" t="s">
        <v>153</v>
      </c>
      <c r="L518" s="31"/>
      <c r="M518" s="150" t="s">
        <v>3</v>
      </c>
      <c r="N518" s="151" t="s">
        <v>44</v>
      </c>
      <c r="O518" s="51"/>
      <c r="P518" s="152">
        <f t="shared" si="1"/>
        <v>0</v>
      </c>
      <c r="Q518" s="152">
        <v>0.00017</v>
      </c>
      <c r="R518" s="152">
        <f t="shared" si="2"/>
        <v>0.00017</v>
      </c>
      <c r="S518" s="152">
        <v>0</v>
      </c>
      <c r="T518" s="153">
        <f t="shared" si="3"/>
        <v>0</v>
      </c>
      <c r="AR518" s="154" t="s">
        <v>228</v>
      </c>
      <c r="AT518" s="154" t="s">
        <v>149</v>
      </c>
      <c r="AU518" s="154" t="s">
        <v>82</v>
      </c>
      <c r="AY518" s="16" t="s">
        <v>147</v>
      </c>
      <c r="BE518" s="155">
        <f t="shared" si="4"/>
        <v>0</v>
      </c>
      <c r="BF518" s="155">
        <f t="shared" si="5"/>
        <v>0</v>
      </c>
      <c r="BG518" s="155">
        <f t="shared" si="6"/>
        <v>0</v>
      </c>
      <c r="BH518" s="155">
        <f t="shared" si="7"/>
        <v>0</v>
      </c>
      <c r="BI518" s="155">
        <f t="shared" si="8"/>
        <v>0</v>
      </c>
      <c r="BJ518" s="16" t="s">
        <v>9</v>
      </c>
      <c r="BK518" s="155">
        <f t="shared" si="9"/>
        <v>0</v>
      </c>
      <c r="BL518" s="16" t="s">
        <v>228</v>
      </c>
      <c r="BM518" s="154" t="s">
        <v>1043</v>
      </c>
    </row>
    <row r="519" spans="2:65" s="1" customFormat="1" ht="24" customHeight="1">
      <c r="B519" s="142"/>
      <c r="C519" s="143" t="s">
        <v>1044</v>
      </c>
      <c r="D519" s="143" t="s">
        <v>149</v>
      </c>
      <c r="E519" s="144" t="s">
        <v>1045</v>
      </c>
      <c r="F519" s="145" t="s">
        <v>1046</v>
      </c>
      <c r="G519" s="146" t="s">
        <v>314</v>
      </c>
      <c r="H519" s="147">
        <v>11</v>
      </c>
      <c r="I519" s="148"/>
      <c r="J519" s="149">
        <f t="shared" si="0"/>
        <v>0</v>
      </c>
      <c r="K519" s="145" t="s">
        <v>153</v>
      </c>
      <c r="L519" s="31"/>
      <c r="M519" s="150" t="s">
        <v>3</v>
      </c>
      <c r="N519" s="151" t="s">
        <v>44</v>
      </c>
      <c r="O519" s="51"/>
      <c r="P519" s="152">
        <f t="shared" si="1"/>
        <v>0</v>
      </c>
      <c r="Q519" s="152">
        <v>0.00091</v>
      </c>
      <c r="R519" s="152">
        <f t="shared" si="2"/>
        <v>0.01001</v>
      </c>
      <c r="S519" s="152">
        <v>0</v>
      </c>
      <c r="T519" s="153">
        <f t="shared" si="3"/>
        <v>0</v>
      </c>
      <c r="AR519" s="154" t="s">
        <v>228</v>
      </c>
      <c r="AT519" s="154" t="s">
        <v>149</v>
      </c>
      <c r="AU519" s="154" t="s">
        <v>82</v>
      </c>
      <c r="AY519" s="16" t="s">
        <v>147</v>
      </c>
      <c r="BE519" s="155">
        <f t="shared" si="4"/>
        <v>0</v>
      </c>
      <c r="BF519" s="155">
        <f t="shared" si="5"/>
        <v>0</v>
      </c>
      <c r="BG519" s="155">
        <f t="shared" si="6"/>
        <v>0</v>
      </c>
      <c r="BH519" s="155">
        <f t="shared" si="7"/>
        <v>0</v>
      </c>
      <c r="BI519" s="155">
        <f t="shared" si="8"/>
        <v>0</v>
      </c>
      <c r="BJ519" s="16" t="s">
        <v>9</v>
      </c>
      <c r="BK519" s="155">
        <f t="shared" si="9"/>
        <v>0</v>
      </c>
      <c r="BL519" s="16" t="s">
        <v>228</v>
      </c>
      <c r="BM519" s="154" t="s">
        <v>1047</v>
      </c>
    </row>
    <row r="520" spans="2:65" s="1" customFormat="1" ht="48" customHeight="1">
      <c r="B520" s="142"/>
      <c r="C520" s="143" t="s">
        <v>1048</v>
      </c>
      <c r="D520" s="143" t="s">
        <v>149</v>
      </c>
      <c r="E520" s="144" t="s">
        <v>1049</v>
      </c>
      <c r="F520" s="145" t="s">
        <v>1050</v>
      </c>
      <c r="G520" s="146" t="s">
        <v>314</v>
      </c>
      <c r="H520" s="147">
        <v>34</v>
      </c>
      <c r="I520" s="148"/>
      <c r="J520" s="149">
        <f t="shared" si="0"/>
        <v>0</v>
      </c>
      <c r="K520" s="145" t="s">
        <v>153</v>
      </c>
      <c r="L520" s="31"/>
      <c r="M520" s="150" t="s">
        <v>3</v>
      </c>
      <c r="N520" s="151" t="s">
        <v>44</v>
      </c>
      <c r="O520" s="51"/>
      <c r="P520" s="152">
        <f t="shared" si="1"/>
        <v>0</v>
      </c>
      <c r="Q520" s="152">
        <v>0.00015</v>
      </c>
      <c r="R520" s="152">
        <f t="shared" si="2"/>
        <v>0.0050999999999999995</v>
      </c>
      <c r="S520" s="152">
        <v>0</v>
      </c>
      <c r="T520" s="153">
        <f t="shared" si="3"/>
        <v>0</v>
      </c>
      <c r="AR520" s="154" t="s">
        <v>228</v>
      </c>
      <c r="AT520" s="154" t="s">
        <v>149</v>
      </c>
      <c r="AU520" s="154" t="s">
        <v>82</v>
      </c>
      <c r="AY520" s="16" t="s">
        <v>147</v>
      </c>
      <c r="BE520" s="155">
        <f t="shared" si="4"/>
        <v>0</v>
      </c>
      <c r="BF520" s="155">
        <f t="shared" si="5"/>
        <v>0</v>
      </c>
      <c r="BG520" s="155">
        <f t="shared" si="6"/>
        <v>0</v>
      </c>
      <c r="BH520" s="155">
        <f t="shared" si="7"/>
        <v>0</v>
      </c>
      <c r="BI520" s="155">
        <f t="shared" si="8"/>
        <v>0</v>
      </c>
      <c r="BJ520" s="16" t="s">
        <v>9</v>
      </c>
      <c r="BK520" s="155">
        <f t="shared" si="9"/>
        <v>0</v>
      </c>
      <c r="BL520" s="16" t="s">
        <v>228</v>
      </c>
      <c r="BM520" s="154" t="s">
        <v>1051</v>
      </c>
    </row>
    <row r="521" spans="2:65" s="1" customFormat="1" ht="48" customHeight="1">
      <c r="B521" s="142"/>
      <c r="C521" s="143" t="s">
        <v>1052</v>
      </c>
      <c r="D521" s="143" t="s">
        <v>149</v>
      </c>
      <c r="E521" s="144" t="s">
        <v>1053</v>
      </c>
      <c r="F521" s="145" t="s">
        <v>1054</v>
      </c>
      <c r="G521" s="146" t="s">
        <v>314</v>
      </c>
      <c r="H521" s="147">
        <v>66</v>
      </c>
      <c r="I521" s="148"/>
      <c r="J521" s="149">
        <f t="shared" si="0"/>
        <v>0</v>
      </c>
      <c r="K521" s="145" t="s">
        <v>153</v>
      </c>
      <c r="L521" s="31"/>
      <c r="M521" s="150" t="s">
        <v>3</v>
      </c>
      <c r="N521" s="151" t="s">
        <v>44</v>
      </c>
      <c r="O521" s="51"/>
      <c r="P521" s="152">
        <f t="shared" si="1"/>
        <v>0</v>
      </c>
      <c r="Q521" s="152">
        <v>0.0002</v>
      </c>
      <c r="R521" s="152">
        <f t="shared" si="2"/>
        <v>0.0132</v>
      </c>
      <c r="S521" s="152">
        <v>0</v>
      </c>
      <c r="T521" s="153">
        <f t="shared" si="3"/>
        <v>0</v>
      </c>
      <c r="AR521" s="154" t="s">
        <v>228</v>
      </c>
      <c r="AT521" s="154" t="s">
        <v>149</v>
      </c>
      <c r="AU521" s="154" t="s">
        <v>82</v>
      </c>
      <c r="AY521" s="16" t="s">
        <v>147</v>
      </c>
      <c r="BE521" s="155">
        <f t="shared" si="4"/>
        <v>0</v>
      </c>
      <c r="BF521" s="155">
        <f t="shared" si="5"/>
        <v>0</v>
      </c>
      <c r="BG521" s="155">
        <f t="shared" si="6"/>
        <v>0</v>
      </c>
      <c r="BH521" s="155">
        <f t="shared" si="7"/>
        <v>0</v>
      </c>
      <c r="BI521" s="155">
        <f t="shared" si="8"/>
        <v>0</v>
      </c>
      <c r="BJ521" s="16" t="s">
        <v>9</v>
      </c>
      <c r="BK521" s="155">
        <f t="shared" si="9"/>
        <v>0</v>
      </c>
      <c r="BL521" s="16" t="s">
        <v>228</v>
      </c>
      <c r="BM521" s="154" t="s">
        <v>1055</v>
      </c>
    </row>
    <row r="522" spans="2:65" s="1" customFormat="1" ht="24" customHeight="1">
      <c r="B522" s="142"/>
      <c r="C522" s="143" t="s">
        <v>1056</v>
      </c>
      <c r="D522" s="143" t="s">
        <v>149</v>
      </c>
      <c r="E522" s="144" t="s">
        <v>1057</v>
      </c>
      <c r="F522" s="145" t="s">
        <v>1058</v>
      </c>
      <c r="G522" s="146" t="s">
        <v>314</v>
      </c>
      <c r="H522" s="147">
        <v>129</v>
      </c>
      <c r="I522" s="148"/>
      <c r="J522" s="149">
        <f t="shared" si="0"/>
        <v>0</v>
      </c>
      <c r="K522" s="145" t="s">
        <v>153</v>
      </c>
      <c r="L522" s="31"/>
      <c r="M522" s="150" t="s">
        <v>3</v>
      </c>
      <c r="N522" s="151" t="s">
        <v>44</v>
      </c>
      <c r="O522" s="51"/>
      <c r="P522" s="152">
        <f t="shared" si="1"/>
        <v>0</v>
      </c>
      <c r="Q522" s="152">
        <v>0</v>
      </c>
      <c r="R522" s="152">
        <f t="shared" si="2"/>
        <v>0</v>
      </c>
      <c r="S522" s="152">
        <v>0</v>
      </c>
      <c r="T522" s="153">
        <f t="shared" si="3"/>
        <v>0</v>
      </c>
      <c r="AR522" s="154" t="s">
        <v>228</v>
      </c>
      <c r="AT522" s="154" t="s">
        <v>149</v>
      </c>
      <c r="AU522" s="154" t="s">
        <v>82</v>
      </c>
      <c r="AY522" s="16" t="s">
        <v>147</v>
      </c>
      <c r="BE522" s="155">
        <f t="shared" si="4"/>
        <v>0</v>
      </c>
      <c r="BF522" s="155">
        <f t="shared" si="5"/>
        <v>0</v>
      </c>
      <c r="BG522" s="155">
        <f t="shared" si="6"/>
        <v>0</v>
      </c>
      <c r="BH522" s="155">
        <f t="shared" si="7"/>
        <v>0</v>
      </c>
      <c r="BI522" s="155">
        <f t="shared" si="8"/>
        <v>0</v>
      </c>
      <c r="BJ522" s="16" t="s">
        <v>9</v>
      </c>
      <c r="BK522" s="155">
        <f t="shared" si="9"/>
        <v>0</v>
      </c>
      <c r="BL522" s="16" t="s">
        <v>228</v>
      </c>
      <c r="BM522" s="154" t="s">
        <v>1059</v>
      </c>
    </row>
    <row r="523" spans="2:51" s="12" customFormat="1" ht="12">
      <c r="B523" s="156"/>
      <c r="D523" s="157" t="s">
        <v>156</v>
      </c>
      <c r="E523" s="158" t="s">
        <v>3</v>
      </c>
      <c r="F523" s="159" t="s">
        <v>1060</v>
      </c>
      <c r="H523" s="160">
        <v>129</v>
      </c>
      <c r="I523" s="161"/>
      <c r="L523" s="156"/>
      <c r="M523" s="162"/>
      <c r="N523" s="163"/>
      <c r="O523" s="163"/>
      <c r="P523" s="163"/>
      <c r="Q523" s="163"/>
      <c r="R523" s="163"/>
      <c r="S523" s="163"/>
      <c r="T523" s="164"/>
      <c r="AT523" s="158" t="s">
        <v>156</v>
      </c>
      <c r="AU523" s="158" t="s">
        <v>82</v>
      </c>
      <c r="AV523" s="12" t="s">
        <v>82</v>
      </c>
      <c r="AW523" s="12" t="s">
        <v>34</v>
      </c>
      <c r="AX523" s="12" t="s">
        <v>73</v>
      </c>
      <c r="AY523" s="158" t="s">
        <v>147</v>
      </c>
    </row>
    <row r="524" spans="2:65" s="1" customFormat="1" ht="16.5" customHeight="1">
      <c r="B524" s="142"/>
      <c r="C524" s="143" t="s">
        <v>1061</v>
      </c>
      <c r="D524" s="143" t="s">
        <v>149</v>
      </c>
      <c r="E524" s="144" t="s">
        <v>1062</v>
      </c>
      <c r="F524" s="145" t="s">
        <v>1063</v>
      </c>
      <c r="G524" s="146" t="s">
        <v>314</v>
      </c>
      <c r="H524" s="147">
        <v>65</v>
      </c>
      <c r="I524" s="148"/>
      <c r="J524" s="149">
        <f>ROUND(I524*H524,0)</f>
        <v>0</v>
      </c>
      <c r="K524" s="145" t="s">
        <v>3</v>
      </c>
      <c r="L524" s="31"/>
      <c r="M524" s="150" t="s">
        <v>3</v>
      </c>
      <c r="N524" s="151" t="s">
        <v>44</v>
      </c>
      <c r="O524" s="51"/>
      <c r="P524" s="152">
        <f>O524*H524</f>
        <v>0</v>
      </c>
      <c r="Q524" s="152">
        <v>0</v>
      </c>
      <c r="R524" s="152">
        <f>Q524*H524</f>
        <v>0</v>
      </c>
      <c r="S524" s="152">
        <v>0</v>
      </c>
      <c r="T524" s="153">
        <f>S524*H524</f>
        <v>0</v>
      </c>
      <c r="AR524" s="154" t="s">
        <v>228</v>
      </c>
      <c r="AT524" s="154" t="s">
        <v>149</v>
      </c>
      <c r="AU524" s="154" t="s">
        <v>82</v>
      </c>
      <c r="AY524" s="16" t="s">
        <v>147</v>
      </c>
      <c r="BE524" s="155">
        <f>IF(N524="základní",J524,0)</f>
        <v>0</v>
      </c>
      <c r="BF524" s="155">
        <f>IF(N524="snížená",J524,0)</f>
        <v>0</v>
      </c>
      <c r="BG524" s="155">
        <f>IF(N524="zákl. přenesená",J524,0)</f>
        <v>0</v>
      </c>
      <c r="BH524" s="155">
        <f>IF(N524="sníž. přenesená",J524,0)</f>
        <v>0</v>
      </c>
      <c r="BI524" s="155">
        <f>IF(N524="nulová",J524,0)</f>
        <v>0</v>
      </c>
      <c r="BJ524" s="16" t="s">
        <v>9</v>
      </c>
      <c r="BK524" s="155">
        <f>ROUND(I524*H524,0)</f>
        <v>0</v>
      </c>
      <c r="BL524" s="16" t="s">
        <v>228</v>
      </c>
      <c r="BM524" s="154" t="s">
        <v>1064</v>
      </c>
    </row>
    <row r="525" spans="2:65" s="1" customFormat="1" ht="16.5" customHeight="1">
      <c r="B525" s="142"/>
      <c r="C525" s="143" t="s">
        <v>1065</v>
      </c>
      <c r="D525" s="143" t="s">
        <v>149</v>
      </c>
      <c r="E525" s="144" t="s">
        <v>1066</v>
      </c>
      <c r="F525" s="145" t="s">
        <v>1067</v>
      </c>
      <c r="G525" s="146" t="s">
        <v>1068</v>
      </c>
      <c r="H525" s="182"/>
      <c r="I525" s="148"/>
      <c r="J525" s="149">
        <f>ROUND(I525*H525,0)</f>
        <v>0</v>
      </c>
      <c r="K525" s="145" t="s">
        <v>3</v>
      </c>
      <c r="L525" s="31"/>
      <c r="M525" s="150" t="s">
        <v>3</v>
      </c>
      <c r="N525" s="151" t="s">
        <v>44</v>
      </c>
      <c r="O525" s="51"/>
      <c r="P525" s="152">
        <f>O525*H525</f>
        <v>0</v>
      </c>
      <c r="Q525" s="152">
        <v>0</v>
      </c>
      <c r="R525" s="152">
        <f>Q525*H525</f>
        <v>0</v>
      </c>
      <c r="S525" s="152">
        <v>0</v>
      </c>
      <c r="T525" s="153">
        <f>S525*H525</f>
        <v>0</v>
      </c>
      <c r="AR525" s="154" t="s">
        <v>228</v>
      </c>
      <c r="AT525" s="154" t="s">
        <v>149</v>
      </c>
      <c r="AU525" s="154" t="s">
        <v>82</v>
      </c>
      <c r="AY525" s="16" t="s">
        <v>147</v>
      </c>
      <c r="BE525" s="155">
        <f>IF(N525="základní",J525,0)</f>
        <v>0</v>
      </c>
      <c r="BF525" s="155">
        <f>IF(N525="snížená",J525,0)</f>
        <v>0</v>
      </c>
      <c r="BG525" s="155">
        <f>IF(N525="zákl. přenesená",J525,0)</f>
        <v>0</v>
      </c>
      <c r="BH525" s="155">
        <f>IF(N525="sníž. přenesená",J525,0)</f>
        <v>0</v>
      </c>
      <c r="BI525" s="155">
        <f>IF(N525="nulová",J525,0)</f>
        <v>0</v>
      </c>
      <c r="BJ525" s="16" t="s">
        <v>9</v>
      </c>
      <c r="BK525" s="155">
        <f>ROUND(I525*H525,0)</f>
        <v>0</v>
      </c>
      <c r="BL525" s="16" t="s">
        <v>228</v>
      </c>
      <c r="BM525" s="154" t="s">
        <v>1069</v>
      </c>
    </row>
    <row r="526" spans="2:65" s="1" customFormat="1" ht="48" customHeight="1">
      <c r="B526" s="142"/>
      <c r="C526" s="143" t="s">
        <v>1070</v>
      </c>
      <c r="D526" s="143" t="s">
        <v>149</v>
      </c>
      <c r="E526" s="144" t="s">
        <v>1071</v>
      </c>
      <c r="F526" s="145" t="s">
        <v>1072</v>
      </c>
      <c r="G526" s="146" t="s">
        <v>181</v>
      </c>
      <c r="H526" s="147">
        <v>0.139</v>
      </c>
      <c r="I526" s="148"/>
      <c r="J526" s="149">
        <f>ROUND(I526*H526,0)</f>
        <v>0</v>
      </c>
      <c r="K526" s="145" t="s">
        <v>153</v>
      </c>
      <c r="L526" s="31"/>
      <c r="M526" s="150" t="s">
        <v>3</v>
      </c>
      <c r="N526" s="151" t="s">
        <v>44</v>
      </c>
      <c r="O526" s="51"/>
      <c r="P526" s="152">
        <f>O526*H526</f>
        <v>0</v>
      </c>
      <c r="Q526" s="152">
        <v>0</v>
      </c>
      <c r="R526" s="152">
        <f>Q526*H526</f>
        <v>0</v>
      </c>
      <c r="S526" s="152">
        <v>0</v>
      </c>
      <c r="T526" s="153">
        <f>S526*H526</f>
        <v>0</v>
      </c>
      <c r="AR526" s="154" t="s">
        <v>228</v>
      </c>
      <c r="AT526" s="154" t="s">
        <v>149</v>
      </c>
      <c r="AU526" s="154" t="s">
        <v>82</v>
      </c>
      <c r="AY526" s="16" t="s">
        <v>147</v>
      </c>
      <c r="BE526" s="155">
        <f>IF(N526="základní",J526,0)</f>
        <v>0</v>
      </c>
      <c r="BF526" s="155">
        <f>IF(N526="snížená",J526,0)</f>
        <v>0</v>
      </c>
      <c r="BG526" s="155">
        <f>IF(N526="zákl. přenesená",J526,0)</f>
        <v>0</v>
      </c>
      <c r="BH526" s="155">
        <f>IF(N526="sníž. přenesená",J526,0)</f>
        <v>0</v>
      </c>
      <c r="BI526" s="155">
        <f>IF(N526="nulová",J526,0)</f>
        <v>0</v>
      </c>
      <c r="BJ526" s="16" t="s">
        <v>9</v>
      </c>
      <c r="BK526" s="155">
        <f>ROUND(I526*H526,0)</f>
        <v>0</v>
      </c>
      <c r="BL526" s="16" t="s">
        <v>228</v>
      </c>
      <c r="BM526" s="154" t="s">
        <v>1073</v>
      </c>
    </row>
    <row r="527" spans="2:63" s="11" customFormat="1" ht="22.95" customHeight="1">
      <c r="B527" s="129"/>
      <c r="D527" s="130" t="s">
        <v>72</v>
      </c>
      <c r="E527" s="140" t="s">
        <v>1074</v>
      </c>
      <c r="F527" s="140" t="s">
        <v>1075</v>
      </c>
      <c r="I527" s="132"/>
      <c r="J527" s="141">
        <f>BK527</f>
        <v>0</v>
      </c>
      <c r="L527" s="129"/>
      <c r="M527" s="134"/>
      <c r="N527" s="135"/>
      <c r="O527" s="135"/>
      <c r="P527" s="136">
        <f>SUM(P528:P561)</f>
        <v>0</v>
      </c>
      <c r="Q527" s="135"/>
      <c r="R527" s="136">
        <f>SUM(R528:R561)</f>
        <v>0.61568</v>
      </c>
      <c r="S527" s="135"/>
      <c r="T527" s="137">
        <f>SUM(T528:T561)</f>
        <v>0</v>
      </c>
      <c r="AR527" s="130" t="s">
        <v>82</v>
      </c>
      <c r="AT527" s="138" t="s">
        <v>72</v>
      </c>
      <c r="AU527" s="138" t="s">
        <v>9</v>
      </c>
      <c r="AY527" s="130" t="s">
        <v>147</v>
      </c>
      <c r="BK527" s="139">
        <f>SUM(BK528:BK561)</f>
        <v>0</v>
      </c>
    </row>
    <row r="528" spans="2:65" s="1" customFormat="1" ht="24" customHeight="1">
      <c r="B528" s="142"/>
      <c r="C528" s="143" t="s">
        <v>1076</v>
      </c>
      <c r="D528" s="143" t="s">
        <v>149</v>
      </c>
      <c r="E528" s="144" t="s">
        <v>1077</v>
      </c>
      <c r="F528" s="145" t="s">
        <v>1078</v>
      </c>
      <c r="G528" s="146" t="s">
        <v>314</v>
      </c>
      <c r="H528" s="147">
        <v>85</v>
      </c>
      <c r="I528" s="148"/>
      <c r="J528" s="149">
        <f aca="true" t="shared" si="10" ref="J528:J534">ROUND(I528*H528,0)</f>
        <v>0</v>
      </c>
      <c r="K528" s="145" t="s">
        <v>153</v>
      </c>
      <c r="L528" s="31"/>
      <c r="M528" s="150" t="s">
        <v>3</v>
      </c>
      <c r="N528" s="151" t="s">
        <v>44</v>
      </c>
      <c r="O528" s="51"/>
      <c r="P528" s="152">
        <f aca="true" t="shared" si="11" ref="P528:P534">O528*H528</f>
        <v>0</v>
      </c>
      <c r="Q528" s="152">
        <v>0.00066</v>
      </c>
      <c r="R528" s="152">
        <f aca="true" t="shared" si="12" ref="R528:R534">Q528*H528</f>
        <v>0.0561</v>
      </c>
      <c r="S528" s="152">
        <v>0</v>
      </c>
      <c r="T528" s="153">
        <f aca="true" t="shared" si="13" ref="T528:T534">S528*H528</f>
        <v>0</v>
      </c>
      <c r="AR528" s="154" t="s">
        <v>228</v>
      </c>
      <c r="AT528" s="154" t="s">
        <v>149</v>
      </c>
      <c r="AU528" s="154" t="s">
        <v>82</v>
      </c>
      <c r="AY528" s="16" t="s">
        <v>147</v>
      </c>
      <c r="BE528" s="155">
        <f aca="true" t="shared" si="14" ref="BE528:BE534">IF(N528="základní",J528,0)</f>
        <v>0</v>
      </c>
      <c r="BF528" s="155">
        <f aca="true" t="shared" si="15" ref="BF528:BF534">IF(N528="snížená",J528,0)</f>
        <v>0</v>
      </c>
      <c r="BG528" s="155">
        <f aca="true" t="shared" si="16" ref="BG528:BG534">IF(N528="zákl. přenesená",J528,0)</f>
        <v>0</v>
      </c>
      <c r="BH528" s="155">
        <f aca="true" t="shared" si="17" ref="BH528:BH534">IF(N528="sníž. přenesená",J528,0)</f>
        <v>0</v>
      </c>
      <c r="BI528" s="155">
        <f aca="true" t="shared" si="18" ref="BI528:BI534">IF(N528="nulová",J528,0)</f>
        <v>0</v>
      </c>
      <c r="BJ528" s="16" t="s">
        <v>9</v>
      </c>
      <c r="BK528" s="155">
        <f aca="true" t="shared" si="19" ref="BK528:BK534">ROUND(I528*H528,0)</f>
        <v>0</v>
      </c>
      <c r="BL528" s="16" t="s">
        <v>228</v>
      </c>
      <c r="BM528" s="154" t="s">
        <v>1079</v>
      </c>
    </row>
    <row r="529" spans="2:65" s="1" customFormat="1" ht="24" customHeight="1">
      <c r="B529" s="142"/>
      <c r="C529" s="143" t="s">
        <v>1080</v>
      </c>
      <c r="D529" s="143" t="s">
        <v>149</v>
      </c>
      <c r="E529" s="144" t="s">
        <v>1045</v>
      </c>
      <c r="F529" s="145" t="s">
        <v>1046</v>
      </c>
      <c r="G529" s="146" t="s">
        <v>314</v>
      </c>
      <c r="H529" s="147">
        <v>89</v>
      </c>
      <c r="I529" s="148"/>
      <c r="J529" s="149">
        <f t="shared" si="10"/>
        <v>0</v>
      </c>
      <c r="K529" s="145" t="s">
        <v>153</v>
      </c>
      <c r="L529" s="31"/>
      <c r="M529" s="150" t="s">
        <v>3</v>
      </c>
      <c r="N529" s="151" t="s">
        <v>44</v>
      </c>
      <c r="O529" s="51"/>
      <c r="P529" s="152">
        <f t="shared" si="11"/>
        <v>0</v>
      </c>
      <c r="Q529" s="152">
        <v>0.00091</v>
      </c>
      <c r="R529" s="152">
        <f t="shared" si="12"/>
        <v>0.08099</v>
      </c>
      <c r="S529" s="152">
        <v>0</v>
      </c>
      <c r="T529" s="153">
        <f t="shared" si="13"/>
        <v>0</v>
      </c>
      <c r="AR529" s="154" t="s">
        <v>228</v>
      </c>
      <c r="AT529" s="154" t="s">
        <v>149</v>
      </c>
      <c r="AU529" s="154" t="s">
        <v>82</v>
      </c>
      <c r="AY529" s="16" t="s">
        <v>147</v>
      </c>
      <c r="BE529" s="155">
        <f t="shared" si="14"/>
        <v>0</v>
      </c>
      <c r="BF529" s="155">
        <f t="shared" si="15"/>
        <v>0</v>
      </c>
      <c r="BG529" s="155">
        <f t="shared" si="16"/>
        <v>0</v>
      </c>
      <c r="BH529" s="155">
        <f t="shared" si="17"/>
        <v>0</v>
      </c>
      <c r="BI529" s="155">
        <f t="shared" si="18"/>
        <v>0</v>
      </c>
      <c r="BJ529" s="16" t="s">
        <v>9</v>
      </c>
      <c r="BK529" s="155">
        <f t="shared" si="19"/>
        <v>0</v>
      </c>
      <c r="BL529" s="16" t="s">
        <v>228</v>
      </c>
      <c r="BM529" s="154" t="s">
        <v>1081</v>
      </c>
    </row>
    <row r="530" spans="2:65" s="1" customFormat="1" ht="24" customHeight="1">
      <c r="B530" s="142"/>
      <c r="C530" s="143" t="s">
        <v>1082</v>
      </c>
      <c r="D530" s="143" t="s">
        <v>149</v>
      </c>
      <c r="E530" s="144" t="s">
        <v>1083</v>
      </c>
      <c r="F530" s="145" t="s">
        <v>1084</v>
      </c>
      <c r="G530" s="146" t="s">
        <v>314</v>
      </c>
      <c r="H530" s="147">
        <v>17</v>
      </c>
      <c r="I530" s="148"/>
      <c r="J530" s="149">
        <f t="shared" si="10"/>
        <v>0</v>
      </c>
      <c r="K530" s="145" t="s">
        <v>153</v>
      </c>
      <c r="L530" s="31"/>
      <c r="M530" s="150" t="s">
        <v>3</v>
      </c>
      <c r="N530" s="151" t="s">
        <v>44</v>
      </c>
      <c r="O530" s="51"/>
      <c r="P530" s="152">
        <f t="shared" si="11"/>
        <v>0</v>
      </c>
      <c r="Q530" s="152">
        <v>0.00119</v>
      </c>
      <c r="R530" s="152">
        <f t="shared" si="12"/>
        <v>0.02023</v>
      </c>
      <c r="S530" s="152">
        <v>0</v>
      </c>
      <c r="T530" s="153">
        <f t="shared" si="13"/>
        <v>0</v>
      </c>
      <c r="AR530" s="154" t="s">
        <v>228</v>
      </c>
      <c r="AT530" s="154" t="s">
        <v>149</v>
      </c>
      <c r="AU530" s="154" t="s">
        <v>82</v>
      </c>
      <c r="AY530" s="16" t="s">
        <v>147</v>
      </c>
      <c r="BE530" s="155">
        <f t="shared" si="14"/>
        <v>0</v>
      </c>
      <c r="BF530" s="155">
        <f t="shared" si="15"/>
        <v>0</v>
      </c>
      <c r="BG530" s="155">
        <f t="shared" si="16"/>
        <v>0</v>
      </c>
      <c r="BH530" s="155">
        <f t="shared" si="17"/>
        <v>0</v>
      </c>
      <c r="BI530" s="155">
        <f t="shared" si="18"/>
        <v>0</v>
      </c>
      <c r="BJ530" s="16" t="s">
        <v>9</v>
      </c>
      <c r="BK530" s="155">
        <f t="shared" si="19"/>
        <v>0</v>
      </c>
      <c r="BL530" s="16" t="s">
        <v>228</v>
      </c>
      <c r="BM530" s="154" t="s">
        <v>1085</v>
      </c>
    </row>
    <row r="531" spans="2:65" s="1" customFormat="1" ht="24" customHeight="1">
      <c r="B531" s="142"/>
      <c r="C531" s="143" t="s">
        <v>1086</v>
      </c>
      <c r="D531" s="143" t="s">
        <v>149</v>
      </c>
      <c r="E531" s="144" t="s">
        <v>1087</v>
      </c>
      <c r="F531" s="145" t="s">
        <v>1088</v>
      </c>
      <c r="G531" s="146" t="s">
        <v>314</v>
      </c>
      <c r="H531" s="147">
        <v>10</v>
      </c>
      <c r="I531" s="148"/>
      <c r="J531" s="149">
        <f t="shared" si="10"/>
        <v>0</v>
      </c>
      <c r="K531" s="145" t="s">
        <v>153</v>
      </c>
      <c r="L531" s="31"/>
      <c r="M531" s="150" t="s">
        <v>3</v>
      </c>
      <c r="N531" s="151" t="s">
        <v>44</v>
      </c>
      <c r="O531" s="51"/>
      <c r="P531" s="152">
        <f t="shared" si="11"/>
        <v>0</v>
      </c>
      <c r="Q531" s="152">
        <v>0.00252</v>
      </c>
      <c r="R531" s="152">
        <f t="shared" si="12"/>
        <v>0.0252</v>
      </c>
      <c r="S531" s="152">
        <v>0</v>
      </c>
      <c r="T531" s="153">
        <f t="shared" si="13"/>
        <v>0</v>
      </c>
      <c r="AR531" s="154" t="s">
        <v>228</v>
      </c>
      <c r="AT531" s="154" t="s">
        <v>149</v>
      </c>
      <c r="AU531" s="154" t="s">
        <v>82</v>
      </c>
      <c r="AY531" s="16" t="s">
        <v>147</v>
      </c>
      <c r="BE531" s="155">
        <f t="shared" si="14"/>
        <v>0</v>
      </c>
      <c r="BF531" s="155">
        <f t="shared" si="15"/>
        <v>0</v>
      </c>
      <c r="BG531" s="155">
        <f t="shared" si="16"/>
        <v>0</v>
      </c>
      <c r="BH531" s="155">
        <f t="shared" si="17"/>
        <v>0</v>
      </c>
      <c r="BI531" s="155">
        <f t="shared" si="18"/>
        <v>0</v>
      </c>
      <c r="BJ531" s="16" t="s">
        <v>9</v>
      </c>
      <c r="BK531" s="155">
        <f t="shared" si="19"/>
        <v>0</v>
      </c>
      <c r="BL531" s="16" t="s">
        <v>228</v>
      </c>
      <c r="BM531" s="154" t="s">
        <v>1089</v>
      </c>
    </row>
    <row r="532" spans="2:65" s="1" customFormat="1" ht="24" customHeight="1">
      <c r="B532" s="142"/>
      <c r="C532" s="143" t="s">
        <v>1090</v>
      </c>
      <c r="D532" s="143" t="s">
        <v>149</v>
      </c>
      <c r="E532" s="144" t="s">
        <v>1091</v>
      </c>
      <c r="F532" s="145" t="s">
        <v>1092</v>
      </c>
      <c r="G532" s="146" t="s">
        <v>314</v>
      </c>
      <c r="H532" s="147">
        <v>10</v>
      </c>
      <c r="I532" s="148"/>
      <c r="J532" s="149">
        <f t="shared" si="10"/>
        <v>0</v>
      </c>
      <c r="K532" s="145" t="s">
        <v>153</v>
      </c>
      <c r="L532" s="31"/>
      <c r="M532" s="150" t="s">
        <v>3</v>
      </c>
      <c r="N532" s="151" t="s">
        <v>44</v>
      </c>
      <c r="O532" s="51"/>
      <c r="P532" s="152">
        <f t="shared" si="11"/>
        <v>0</v>
      </c>
      <c r="Q532" s="152">
        <v>0.00586</v>
      </c>
      <c r="R532" s="152">
        <f t="shared" si="12"/>
        <v>0.0586</v>
      </c>
      <c r="S532" s="152">
        <v>0</v>
      </c>
      <c r="T532" s="153">
        <f t="shared" si="13"/>
        <v>0</v>
      </c>
      <c r="AR532" s="154" t="s">
        <v>228</v>
      </c>
      <c r="AT532" s="154" t="s">
        <v>149</v>
      </c>
      <c r="AU532" s="154" t="s">
        <v>82</v>
      </c>
      <c r="AY532" s="16" t="s">
        <v>147</v>
      </c>
      <c r="BE532" s="155">
        <f t="shared" si="14"/>
        <v>0</v>
      </c>
      <c r="BF532" s="155">
        <f t="shared" si="15"/>
        <v>0</v>
      </c>
      <c r="BG532" s="155">
        <f t="shared" si="16"/>
        <v>0</v>
      </c>
      <c r="BH532" s="155">
        <f t="shared" si="17"/>
        <v>0</v>
      </c>
      <c r="BI532" s="155">
        <f t="shared" si="18"/>
        <v>0</v>
      </c>
      <c r="BJ532" s="16" t="s">
        <v>9</v>
      </c>
      <c r="BK532" s="155">
        <f t="shared" si="19"/>
        <v>0</v>
      </c>
      <c r="BL532" s="16" t="s">
        <v>228</v>
      </c>
      <c r="BM532" s="154" t="s">
        <v>1093</v>
      </c>
    </row>
    <row r="533" spans="2:65" s="1" customFormat="1" ht="48" customHeight="1">
      <c r="B533" s="142"/>
      <c r="C533" s="143" t="s">
        <v>1094</v>
      </c>
      <c r="D533" s="143" t="s">
        <v>149</v>
      </c>
      <c r="E533" s="144" t="s">
        <v>1095</v>
      </c>
      <c r="F533" s="145" t="s">
        <v>1096</v>
      </c>
      <c r="G533" s="146" t="s">
        <v>314</v>
      </c>
      <c r="H533" s="147">
        <v>41</v>
      </c>
      <c r="I533" s="148"/>
      <c r="J533" s="149">
        <f t="shared" si="10"/>
        <v>0</v>
      </c>
      <c r="K533" s="145" t="s">
        <v>153</v>
      </c>
      <c r="L533" s="31"/>
      <c r="M533" s="150" t="s">
        <v>3</v>
      </c>
      <c r="N533" s="151" t="s">
        <v>44</v>
      </c>
      <c r="O533" s="51"/>
      <c r="P533" s="152">
        <f t="shared" si="11"/>
        <v>0</v>
      </c>
      <c r="Q533" s="152">
        <v>7E-05</v>
      </c>
      <c r="R533" s="152">
        <f t="shared" si="12"/>
        <v>0.0028699999999999997</v>
      </c>
      <c r="S533" s="152">
        <v>0</v>
      </c>
      <c r="T533" s="153">
        <f t="shared" si="13"/>
        <v>0</v>
      </c>
      <c r="AR533" s="154" t="s">
        <v>228</v>
      </c>
      <c r="AT533" s="154" t="s">
        <v>149</v>
      </c>
      <c r="AU533" s="154" t="s">
        <v>82</v>
      </c>
      <c r="AY533" s="16" t="s">
        <v>147</v>
      </c>
      <c r="BE533" s="155">
        <f t="shared" si="14"/>
        <v>0</v>
      </c>
      <c r="BF533" s="155">
        <f t="shared" si="15"/>
        <v>0</v>
      </c>
      <c r="BG533" s="155">
        <f t="shared" si="16"/>
        <v>0</v>
      </c>
      <c r="BH533" s="155">
        <f t="shared" si="17"/>
        <v>0</v>
      </c>
      <c r="BI533" s="155">
        <f t="shared" si="18"/>
        <v>0</v>
      </c>
      <c r="BJ533" s="16" t="s">
        <v>9</v>
      </c>
      <c r="BK533" s="155">
        <f t="shared" si="19"/>
        <v>0</v>
      </c>
      <c r="BL533" s="16" t="s">
        <v>228</v>
      </c>
      <c r="BM533" s="154" t="s">
        <v>1097</v>
      </c>
    </row>
    <row r="534" spans="2:65" s="1" customFormat="1" ht="48" customHeight="1">
      <c r="B534" s="142"/>
      <c r="C534" s="143" t="s">
        <v>1098</v>
      </c>
      <c r="D534" s="143" t="s">
        <v>149</v>
      </c>
      <c r="E534" s="144" t="s">
        <v>1099</v>
      </c>
      <c r="F534" s="145" t="s">
        <v>1100</v>
      </c>
      <c r="G534" s="146" t="s">
        <v>314</v>
      </c>
      <c r="H534" s="147">
        <v>65</v>
      </c>
      <c r="I534" s="148"/>
      <c r="J534" s="149">
        <f t="shared" si="10"/>
        <v>0</v>
      </c>
      <c r="K534" s="145" t="s">
        <v>153</v>
      </c>
      <c r="L534" s="31"/>
      <c r="M534" s="150" t="s">
        <v>3</v>
      </c>
      <c r="N534" s="151" t="s">
        <v>44</v>
      </c>
      <c r="O534" s="51"/>
      <c r="P534" s="152">
        <f t="shared" si="11"/>
        <v>0</v>
      </c>
      <c r="Q534" s="152">
        <v>9E-05</v>
      </c>
      <c r="R534" s="152">
        <f t="shared" si="12"/>
        <v>0.00585</v>
      </c>
      <c r="S534" s="152">
        <v>0</v>
      </c>
      <c r="T534" s="153">
        <f t="shared" si="13"/>
        <v>0</v>
      </c>
      <c r="AR534" s="154" t="s">
        <v>228</v>
      </c>
      <c r="AT534" s="154" t="s">
        <v>149</v>
      </c>
      <c r="AU534" s="154" t="s">
        <v>82</v>
      </c>
      <c r="AY534" s="16" t="s">
        <v>147</v>
      </c>
      <c r="BE534" s="155">
        <f t="shared" si="14"/>
        <v>0</v>
      </c>
      <c r="BF534" s="155">
        <f t="shared" si="15"/>
        <v>0</v>
      </c>
      <c r="BG534" s="155">
        <f t="shared" si="16"/>
        <v>0</v>
      </c>
      <c r="BH534" s="155">
        <f t="shared" si="17"/>
        <v>0</v>
      </c>
      <c r="BI534" s="155">
        <f t="shared" si="18"/>
        <v>0</v>
      </c>
      <c r="BJ534" s="16" t="s">
        <v>9</v>
      </c>
      <c r="BK534" s="155">
        <f t="shared" si="19"/>
        <v>0</v>
      </c>
      <c r="BL534" s="16" t="s">
        <v>228</v>
      </c>
      <c r="BM534" s="154" t="s">
        <v>1101</v>
      </c>
    </row>
    <row r="535" spans="2:51" s="12" customFormat="1" ht="12">
      <c r="B535" s="156"/>
      <c r="D535" s="157" t="s">
        <v>156</v>
      </c>
      <c r="E535" s="158" t="s">
        <v>3</v>
      </c>
      <c r="F535" s="159" t="s">
        <v>1102</v>
      </c>
      <c r="H535" s="160">
        <v>65</v>
      </c>
      <c r="I535" s="161"/>
      <c r="L535" s="156"/>
      <c r="M535" s="162"/>
      <c r="N535" s="163"/>
      <c r="O535" s="163"/>
      <c r="P535" s="163"/>
      <c r="Q535" s="163"/>
      <c r="R535" s="163"/>
      <c r="S535" s="163"/>
      <c r="T535" s="164"/>
      <c r="AT535" s="158" t="s">
        <v>156</v>
      </c>
      <c r="AU535" s="158" t="s">
        <v>82</v>
      </c>
      <c r="AV535" s="12" t="s">
        <v>82</v>
      </c>
      <c r="AW535" s="12" t="s">
        <v>34</v>
      </c>
      <c r="AX535" s="12" t="s">
        <v>73</v>
      </c>
      <c r="AY535" s="158" t="s">
        <v>147</v>
      </c>
    </row>
    <row r="536" spans="2:65" s="1" customFormat="1" ht="48" customHeight="1">
      <c r="B536" s="142"/>
      <c r="C536" s="143" t="s">
        <v>1103</v>
      </c>
      <c r="D536" s="143" t="s">
        <v>149</v>
      </c>
      <c r="E536" s="144" t="s">
        <v>1104</v>
      </c>
      <c r="F536" s="145" t="s">
        <v>1105</v>
      </c>
      <c r="G536" s="146" t="s">
        <v>314</v>
      </c>
      <c r="H536" s="147">
        <v>10</v>
      </c>
      <c r="I536" s="148"/>
      <c r="J536" s="149">
        <f>ROUND(I536*H536,0)</f>
        <v>0</v>
      </c>
      <c r="K536" s="145" t="s">
        <v>153</v>
      </c>
      <c r="L536" s="31"/>
      <c r="M536" s="150" t="s">
        <v>3</v>
      </c>
      <c r="N536" s="151" t="s">
        <v>44</v>
      </c>
      <c r="O536" s="51"/>
      <c r="P536" s="152">
        <f>O536*H536</f>
        <v>0</v>
      </c>
      <c r="Q536" s="152">
        <v>0.00012</v>
      </c>
      <c r="R536" s="152">
        <f>Q536*H536</f>
        <v>0.0012000000000000001</v>
      </c>
      <c r="S536" s="152">
        <v>0</v>
      </c>
      <c r="T536" s="153">
        <f>S536*H536</f>
        <v>0</v>
      </c>
      <c r="AR536" s="154" t="s">
        <v>228</v>
      </c>
      <c r="AT536" s="154" t="s">
        <v>149</v>
      </c>
      <c r="AU536" s="154" t="s">
        <v>82</v>
      </c>
      <c r="AY536" s="16" t="s">
        <v>147</v>
      </c>
      <c r="BE536" s="155">
        <f>IF(N536="základní",J536,0)</f>
        <v>0</v>
      </c>
      <c r="BF536" s="155">
        <f>IF(N536="snížená",J536,0)</f>
        <v>0</v>
      </c>
      <c r="BG536" s="155">
        <f>IF(N536="zákl. přenesená",J536,0)</f>
        <v>0</v>
      </c>
      <c r="BH536" s="155">
        <f>IF(N536="sníž. přenesená",J536,0)</f>
        <v>0</v>
      </c>
      <c r="BI536" s="155">
        <f>IF(N536="nulová",J536,0)</f>
        <v>0</v>
      </c>
      <c r="BJ536" s="16" t="s">
        <v>9</v>
      </c>
      <c r="BK536" s="155">
        <f>ROUND(I536*H536,0)</f>
        <v>0</v>
      </c>
      <c r="BL536" s="16" t="s">
        <v>228</v>
      </c>
      <c r="BM536" s="154" t="s">
        <v>1106</v>
      </c>
    </row>
    <row r="537" spans="2:65" s="1" customFormat="1" ht="48" customHeight="1">
      <c r="B537" s="142"/>
      <c r="C537" s="143" t="s">
        <v>1107</v>
      </c>
      <c r="D537" s="143" t="s">
        <v>149</v>
      </c>
      <c r="E537" s="144" t="s">
        <v>1108</v>
      </c>
      <c r="F537" s="145" t="s">
        <v>1109</v>
      </c>
      <c r="G537" s="146" t="s">
        <v>314</v>
      </c>
      <c r="H537" s="147">
        <v>43</v>
      </c>
      <c r="I537" s="148"/>
      <c r="J537" s="149">
        <f>ROUND(I537*H537,0)</f>
        <v>0</v>
      </c>
      <c r="K537" s="145" t="s">
        <v>153</v>
      </c>
      <c r="L537" s="31"/>
      <c r="M537" s="150" t="s">
        <v>3</v>
      </c>
      <c r="N537" s="151" t="s">
        <v>44</v>
      </c>
      <c r="O537" s="51"/>
      <c r="P537" s="152">
        <f>O537*H537</f>
        <v>0</v>
      </c>
      <c r="Q537" s="152">
        <v>0.00012</v>
      </c>
      <c r="R537" s="152">
        <f>Q537*H537</f>
        <v>0.0051600000000000005</v>
      </c>
      <c r="S537" s="152">
        <v>0</v>
      </c>
      <c r="T537" s="153">
        <f>S537*H537</f>
        <v>0</v>
      </c>
      <c r="AR537" s="154" t="s">
        <v>228</v>
      </c>
      <c r="AT537" s="154" t="s">
        <v>149</v>
      </c>
      <c r="AU537" s="154" t="s">
        <v>82</v>
      </c>
      <c r="AY537" s="16" t="s">
        <v>147</v>
      </c>
      <c r="BE537" s="155">
        <f>IF(N537="základní",J537,0)</f>
        <v>0</v>
      </c>
      <c r="BF537" s="155">
        <f>IF(N537="snížená",J537,0)</f>
        <v>0</v>
      </c>
      <c r="BG537" s="155">
        <f>IF(N537="zákl. přenesená",J537,0)</f>
        <v>0</v>
      </c>
      <c r="BH537" s="155">
        <f>IF(N537="sníž. přenesená",J537,0)</f>
        <v>0</v>
      </c>
      <c r="BI537" s="155">
        <f>IF(N537="nulová",J537,0)</f>
        <v>0</v>
      </c>
      <c r="BJ537" s="16" t="s">
        <v>9</v>
      </c>
      <c r="BK537" s="155">
        <f>ROUND(I537*H537,0)</f>
        <v>0</v>
      </c>
      <c r="BL537" s="16" t="s">
        <v>228</v>
      </c>
      <c r="BM537" s="154" t="s">
        <v>1110</v>
      </c>
    </row>
    <row r="538" spans="2:65" s="1" customFormat="1" ht="48" customHeight="1">
      <c r="B538" s="142"/>
      <c r="C538" s="143" t="s">
        <v>1111</v>
      </c>
      <c r="D538" s="143" t="s">
        <v>149</v>
      </c>
      <c r="E538" s="144" t="s">
        <v>1112</v>
      </c>
      <c r="F538" s="145" t="s">
        <v>1113</v>
      </c>
      <c r="G538" s="146" t="s">
        <v>314</v>
      </c>
      <c r="H538" s="147">
        <v>51</v>
      </c>
      <c r="I538" s="148"/>
      <c r="J538" s="149">
        <f>ROUND(I538*H538,0)</f>
        <v>0</v>
      </c>
      <c r="K538" s="145" t="s">
        <v>153</v>
      </c>
      <c r="L538" s="31"/>
      <c r="M538" s="150" t="s">
        <v>3</v>
      </c>
      <c r="N538" s="151" t="s">
        <v>44</v>
      </c>
      <c r="O538" s="51"/>
      <c r="P538" s="152">
        <f>O538*H538</f>
        <v>0</v>
      </c>
      <c r="Q538" s="152">
        <v>0.00016</v>
      </c>
      <c r="R538" s="152">
        <f>Q538*H538</f>
        <v>0.00816</v>
      </c>
      <c r="S538" s="152">
        <v>0</v>
      </c>
      <c r="T538" s="153">
        <f>S538*H538</f>
        <v>0</v>
      </c>
      <c r="AR538" s="154" t="s">
        <v>228</v>
      </c>
      <c r="AT538" s="154" t="s">
        <v>149</v>
      </c>
      <c r="AU538" s="154" t="s">
        <v>82</v>
      </c>
      <c r="AY538" s="16" t="s">
        <v>147</v>
      </c>
      <c r="BE538" s="155">
        <f>IF(N538="základní",J538,0)</f>
        <v>0</v>
      </c>
      <c r="BF538" s="155">
        <f>IF(N538="snížená",J538,0)</f>
        <v>0</v>
      </c>
      <c r="BG538" s="155">
        <f>IF(N538="zákl. přenesená",J538,0)</f>
        <v>0</v>
      </c>
      <c r="BH538" s="155">
        <f>IF(N538="sníž. přenesená",J538,0)</f>
        <v>0</v>
      </c>
      <c r="BI538" s="155">
        <f>IF(N538="nulová",J538,0)</f>
        <v>0</v>
      </c>
      <c r="BJ538" s="16" t="s">
        <v>9</v>
      </c>
      <c r="BK538" s="155">
        <f>ROUND(I538*H538,0)</f>
        <v>0</v>
      </c>
      <c r="BL538" s="16" t="s">
        <v>228</v>
      </c>
      <c r="BM538" s="154" t="s">
        <v>1114</v>
      </c>
    </row>
    <row r="539" spans="2:51" s="12" customFormat="1" ht="12">
      <c r="B539" s="156"/>
      <c r="D539" s="157" t="s">
        <v>156</v>
      </c>
      <c r="E539" s="158" t="s">
        <v>3</v>
      </c>
      <c r="F539" s="159" t="s">
        <v>1115</v>
      </c>
      <c r="H539" s="160">
        <v>51</v>
      </c>
      <c r="I539" s="161"/>
      <c r="L539" s="156"/>
      <c r="M539" s="162"/>
      <c r="N539" s="163"/>
      <c r="O539" s="163"/>
      <c r="P539" s="163"/>
      <c r="Q539" s="163"/>
      <c r="R539" s="163"/>
      <c r="S539" s="163"/>
      <c r="T539" s="164"/>
      <c r="AT539" s="158" t="s">
        <v>156</v>
      </c>
      <c r="AU539" s="158" t="s">
        <v>82</v>
      </c>
      <c r="AV539" s="12" t="s">
        <v>82</v>
      </c>
      <c r="AW539" s="12" t="s">
        <v>34</v>
      </c>
      <c r="AX539" s="12" t="s">
        <v>73</v>
      </c>
      <c r="AY539" s="158" t="s">
        <v>147</v>
      </c>
    </row>
    <row r="540" spans="2:65" s="1" customFormat="1" ht="24" customHeight="1">
      <c r="B540" s="142"/>
      <c r="C540" s="143" t="s">
        <v>1116</v>
      </c>
      <c r="D540" s="143" t="s">
        <v>149</v>
      </c>
      <c r="E540" s="144" t="s">
        <v>1117</v>
      </c>
      <c r="F540" s="145" t="s">
        <v>1118</v>
      </c>
      <c r="G540" s="146" t="s">
        <v>253</v>
      </c>
      <c r="H540" s="147">
        <v>26</v>
      </c>
      <c r="I540" s="148"/>
      <c r="J540" s="149">
        <f>ROUND(I540*H540,0)</f>
        <v>0</v>
      </c>
      <c r="K540" s="145" t="s">
        <v>153</v>
      </c>
      <c r="L540" s="31"/>
      <c r="M540" s="150" t="s">
        <v>3</v>
      </c>
      <c r="N540" s="151" t="s">
        <v>44</v>
      </c>
      <c r="O540" s="51"/>
      <c r="P540" s="152">
        <f>O540*H540</f>
        <v>0</v>
      </c>
      <c r="Q540" s="152">
        <v>0</v>
      </c>
      <c r="R540" s="152">
        <f>Q540*H540</f>
        <v>0</v>
      </c>
      <c r="S540" s="152">
        <v>0</v>
      </c>
      <c r="T540" s="153">
        <f>S540*H540</f>
        <v>0</v>
      </c>
      <c r="AR540" s="154" t="s">
        <v>228</v>
      </c>
      <c r="AT540" s="154" t="s">
        <v>149</v>
      </c>
      <c r="AU540" s="154" t="s">
        <v>82</v>
      </c>
      <c r="AY540" s="16" t="s">
        <v>147</v>
      </c>
      <c r="BE540" s="155">
        <f>IF(N540="základní",J540,0)</f>
        <v>0</v>
      </c>
      <c r="BF540" s="155">
        <f>IF(N540="snížená",J540,0)</f>
        <v>0</v>
      </c>
      <c r="BG540" s="155">
        <f>IF(N540="zákl. přenesená",J540,0)</f>
        <v>0</v>
      </c>
      <c r="BH540" s="155">
        <f>IF(N540="sníž. přenesená",J540,0)</f>
        <v>0</v>
      </c>
      <c r="BI540" s="155">
        <f>IF(N540="nulová",J540,0)</f>
        <v>0</v>
      </c>
      <c r="BJ540" s="16" t="s">
        <v>9</v>
      </c>
      <c r="BK540" s="155">
        <f>ROUND(I540*H540,0)</f>
        <v>0</v>
      </c>
      <c r="BL540" s="16" t="s">
        <v>228</v>
      </c>
      <c r="BM540" s="154" t="s">
        <v>1119</v>
      </c>
    </row>
    <row r="541" spans="2:51" s="12" customFormat="1" ht="12">
      <c r="B541" s="156"/>
      <c r="D541" s="157" t="s">
        <v>156</v>
      </c>
      <c r="E541" s="158" t="s">
        <v>3</v>
      </c>
      <c r="F541" s="159" t="s">
        <v>1120</v>
      </c>
      <c r="H541" s="160">
        <v>26</v>
      </c>
      <c r="I541" s="161"/>
      <c r="L541" s="156"/>
      <c r="M541" s="162"/>
      <c r="N541" s="163"/>
      <c r="O541" s="163"/>
      <c r="P541" s="163"/>
      <c r="Q541" s="163"/>
      <c r="R541" s="163"/>
      <c r="S541" s="163"/>
      <c r="T541" s="164"/>
      <c r="AT541" s="158" t="s">
        <v>156</v>
      </c>
      <c r="AU541" s="158" t="s">
        <v>82</v>
      </c>
      <c r="AV541" s="12" t="s">
        <v>82</v>
      </c>
      <c r="AW541" s="12" t="s">
        <v>34</v>
      </c>
      <c r="AX541" s="12" t="s">
        <v>73</v>
      </c>
      <c r="AY541" s="158" t="s">
        <v>147</v>
      </c>
    </row>
    <row r="542" spans="2:65" s="1" customFormat="1" ht="24" customHeight="1">
      <c r="B542" s="142"/>
      <c r="C542" s="143" t="s">
        <v>1121</v>
      </c>
      <c r="D542" s="143" t="s">
        <v>149</v>
      </c>
      <c r="E542" s="144" t="s">
        <v>1122</v>
      </c>
      <c r="F542" s="145" t="s">
        <v>1123</v>
      </c>
      <c r="G542" s="146" t="s">
        <v>253</v>
      </c>
      <c r="H542" s="147">
        <v>12</v>
      </c>
      <c r="I542" s="148"/>
      <c r="J542" s="149">
        <f>ROUND(I542*H542,0)</f>
        <v>0</v>
      </c>
      <c r="K542" s="145" t="s">
        <v>153</v>
      </c>
      <c r="L542" s="31"/>
      <c r="M542" s="150" t="s">
        <v>3</v>
      </c>
      <c r="N542" s="151" t="s">
        <v>44</v>
      </c>
      <c r="O542" s="51"/>
      <c r="P542" s="152">
        <f>O542*H542</f>
        <v>0</v>
      </c>
      <c r="Q542" s="152">
        <v>0.00013</v>
      </c>
      <c r="R542" s="152">
        <f>Q542*H542</f>
        <v>0.0015599999999999998</v>
      </c>
      <c r="S542" s="152">
        <v>0</v>
      </c>
      <c r="T542" s="153">
        <f>S542*H542</f>
        <v>0</v>
      </c>
      <c r="AR542" s="154" t="s">
        <v>228</v>
      </c>
      <c r="AT542" s="154" t="s">
        <v>149</v>
      </c>
      <c r="AU542" s="154" t="s">
        <v>82</v>
      </c>
      <c r="AY542" s="16" t="s">
        <v>147</v>
      </c>
      <c r="BE542" s="155">
        <f>IF(N542="základní",J542,0)</f>
        <v>0</v>
      </c>
      <c r="BF542" s="155">
        <f>IF(N542="snížená",J542,0)</f>
        <v>0</v>
      </c>
      <c r="BG542" s="155">
        <f>IF(N542="zákl. přenesená",J542,0)</f>
        <v>0</v>
      </c>
      <c r="BH542" s="155">
        <f>IF(N542="sníž. přenesená",J542,0)</f>
        <v>0</v>
      </c>
      <c r="BI542" s="155">
        <f>IF(N542="nulová",J542,0)</f>
        <v>0</v>
      </c>
      <c r="BJ542" s="16" t="s">
        <v>9</v>
      </c>
      <c r="BK542" s="155">
        <f>ROUND(I542*H542,0)</f>
        <v>0</v>
      </c>
      <c r="BL542" s="16" t="s">
        <v>228</v>
      </c>
      <c r="BM542" s="154" t="s">
        <v>1124</v>
      </c>
    </row>
    <row r="543" spans="2:65" s="1" customFormat="1" ht="16.5" customHeight="1">
      <c r="B543" s="142"/>
      <c r="C543" s="143" t="s">
        <v>1125</v>
      </c>
      <c r="D543" s="143" t="s">
        <v>149</v>
      </c>
      <c r="E543" s="144" t="s">
        <v>1126</v>
      </c>
      <c r="F543" s="145" t="s">
        <v>1127</v>
      </c>
      <c r="G543" s="146" t="s">
        <v>1128</v>
      </c>
      <c r="H543" s="147">
        <v>7</v>
      </c>
      <c r="I543" s="148"/>
      <c r="J543" s="149">
        <f>ROUND(I543*H543,0)</f>
        <v>0</v>
      </c>
      <c r="K543" s="145" t="s">
        <v>153</v>
      </c>
      <c r="L543" s="31"/>
      <c r="M543" s="150" t="s">
        <v>3</v>
      </c>
      <c r="N543" s="151" t="s">
        <v>44</v>
      </c>
      <c r="O543" s="51"/>
      <c r="P543" s="152">
        <f>O543*H543</f>
        <v>0</v>
      </c>
      <c r="Q543" s="152">
        <v>0.00025</v>
      </c>
      <c r="R543" s="152">
        <f>Q543*H543</f>
        <v>0.00175</v>
      </c>
      <c r="S543" s="152">
        <v>0</v>
      </c>
      <c r="T543" s="153">
        <f>S543*H543</f>
        <v>0</v>
      </c>
      <c r="AR543" s="154" t="s">
        <v>228</v>
      </c>
      <c r="AT543" s="154" t="s">
        <v>149</v>
      </c>
      <c r="AU543" s="154" t="s">
        <v>82</v>
      </c>
      <c r="AY543" s="16" t="s">
        <v>147</v>
      </c>
      <c r="BE543" s="155">
        <f>IF(N543="základní",J543,0)</f>
        <v>0</v>
      </c>
      <c r="BF543" s="155">
        <f>IF(N543="snížená",J543,0)</f>
        <v>0</v>
      </c>
      <c r="BG543" s="155">
        <f>IF(N543="zákl. přenesená",J543,0)</f>
        <v>0</v>
      </c>
      <c r="BH543" s="155">
        <f>IF(N543="sníž. přenesená",J543,0)</f>
        <v>0</v>
      </c>
      <c r="BI543" s="155">
        <f>IF(N543="nulová",J543,0)</f>
        <v>0</v>
      </c>
      <c r="BJ543" s="16" t="s">
        <v>9</v>
      </c>
      <c r="BK543" s="155">
        <f>ROUND(I543*H543,0)</f>
        <v>0</v>
      </c>
      <c r="BL543" s="16" t="s">
        <v>228</v>
      </c>
      <c r="BM543" s="154" t="s">
        <v>1129</v>
      </c>
    </row>
    <row r="544" spans="2:51" s="12" customFormat="1" ht="12">
      <c r="B544" s="156"/>
      <c r="D544" s="157" t="s">
        <v>156</v>
      </c>
      <c r="E544" s="158" t="s">
        <v>3</v>
      </c>
      <c r="F544" s="159" t="s">
        <v>1130</v>
      </c>
      <c r="H544" s="160">
        <v>7</v>
      </c>
      <c r="I544" s="161"/>
      <c r="L544" s="156"/>
      <c r="M544" s="162"/>
      <c r="N544" s="163"/>
      <c r="O544" s="163"/>
      <c r="P544" s="163"/>
      <c r="Q544" s="163"/>
      <c r="R544" s="163"/>
      <c r="S544" s="163"/>
      <c r="T544" s="164"/>
      <c r="AT544" s="158" t="s">
        <v>156</v>
      </c>
      <c r="AU544" s="158" t="s">
        <v>82</v>
      </c>
      <c r="AV544" s="12" t="s">
        <v>82</v>
      </c>
      <c r="AW544" s="12" t="s">
        <v>34</v>
      </c>
      <c r="AX544" s="12" t="s">
        <v>73</v>
      </c>
      <c r="AY544" s="158" t="s">
        <v>147</v>
      </c>
    </row>
    <row r="545" spans="2:65" s="1" customFormat="1" ht="24" customHeight="1">
      <c r="B545" s="142"/>
      <c r="C545" s="143" t="s">
        <v>1131</v>
      </c>
      <c r="D545" s="143" t="s">
        <v>149</v>
      </c>
      <c r="E545" s="144" t="s">
        <v>1132</v>
      </c>
      <c r="F545" s="145" t="s">
        <v>1133</v>
      </c>
      <c r="G545" s="146" t="s">
        <v>253</v>
      </c>
      <c r="H545" s="147">
        <v>3</v>
      </c>
      <c r="I545" s="148"/>
      <c r="J545" s="149">
        <f aca="true" t="shared" si="20" ref="J545:J550">ROUND(I545*H545,0)</f>
        <v>0</v>
      </c>
      <c r="K545" s="145" t="s">
        <v>153</v>
      </c>
      <c r="L545" s="31"/>
      <c r="M545" s="150" t="s">
        <v>3</v>
      </c>
      <c r="N545" s="151" t="s">
        <v>44</v>
      </c>
      <c r="O545" s="51"/>
      <c r="P545" s="152">
        <f aca="true" t="shared" si="21" ref="P545:P550">O545*H545</f>
        <v>0</v>
      </c>
      <c r="Q545" s="152">
        <v>0.00034</v>
      </c>
      <c r="R545" s="152">
        <f aca="true" t="shared" si="22" ref="R545:R550">Q545*H545</f>
        <v>0.00102</v>
      </c>
      <c r="S545" s="152">
        <v>0</v>
      </c>
      <c r="T545" s="153">
        <f aca="true" t="shared" si="23" ref="T545:T550">S545*H545</f>
        <v>0</v>
      </c>
      <c r="AR545" s="154" t="s">
        <v>228</v>
      </c>
      <c r="AT545" s="154" t="s">
        <v>149</v>
      </c>
      <c r="AU545" s="154" t="s">
        <v>82</v>
      </c>
      <c r="AY545" s="16" t="s">
        <v>147</v>
      </c>
      <c r="BE545" s="155">
        <f aca="true" t="shared" si="24" ref="BE545:BE550">IF(N545="základní",J545,0)</f>
        <v>0</v>
      </c>
      <c r="BF545" s="155">
        <f aca="true" t="shared" si="25" ref="BF545:BF550">IF(N545="snížená",J545,0)</f>
        <v>0</v>
      </c>
      <c r="BG545" s="155">
        <f aca="true" t="shared" si="26" ref="BG545:BG550">IF(N545="zákl. přenesená",J545,0)</f>
        <v>0</v>
      </c>
      <c r="BH545" s="155">
        <f aca="true" t="shared" si="27" ref="BH545:BH550">IF(N545="sníž. přenesená",J545,0)</f>
        <v>0</v>
      </c>
      <c r="BI545" s="155">
        <f aca="true" t="shared" si="28" ref="BI545:BI550">IF(N545="nulová",J545,0)</f>
        <v>0</v>
      </c>
      <c r="BJ545" s="16" t="s">
        <v>9</v>
      </c>
      <c r="BK545" s="155">
        <f aca="true" t="shared" si="29" ref="BK545:BK550">ROUND(I545*H545,0)</f>
        <v>0</v>
      </c>
      <c r="BL545" s="16" t="s">
        <v>228</v>
      </c>
      <c r="BM545" s="154" t="s">
        <v>1134</v>
      </c>
    </row>
    <row r="546" spans="2:65" s="1" customFormat="1" ht="24" customHeight="1">
      <c r="B546" s="142"/>
      <c r="C546" s="143" t="s">
        <v>1135</v>
      </c>
      <c r="D546" s="143" t="s">
        <v>149</v>
      </c>
      <c r="E546" s="144" t="s">
        <v>1136</v>
      </c>
      <c r="F546" s="145" t="s">
        <v>1137</v>
      </c>
      <c r="G546" s="146" t="s">
        <v>253</v>
      </c>
      <c r="H546" s="147">
        <v>3</v>
      </c>
      <c r="I546" s="148"/>
      <c r="J546" s="149">
        <f t="shared" si="20"/>
        <v>0</v>
      </c>
      <c r="K546" s="145" t="s">
        <v>153</v>
      </c>
      <c r="L546" s="31"/>
      <c r="M546" s="150" t="s">
        <v>3</v>
      </c>
      <c r="N546" s="151" t="s">
        <v>44</v>
      </c>
      <c r="O546" s="51"/>
      <c r="P546" s="152">
        <f t="shared" si="21"/>
        <v>0</v>
      </c>
      <c r="Q546" s="152">
        <v>0.0005</v>
      </c>
      <c r="R546" s="152">
        <f t="shared" si="22"/>
        <v>0.0015</v>
      </c>
      <c r="S546" s="152">
        <v>0</v>
      </c>
      <c r="T546" s="153">
        <f t="shared" si="23"/>
        <v>0</v>
      </c>
      <c r="AR546" s="154" t="s">
        <v>228</v>
      </c>
      <c r="AT546" s="154" t="s">
        <v>149</v>
      </c>
      <c r="AU546" s="154" t="s">
        <v>82</v>
      </c>
      <c r="AY546" s="16" t="s">
        <v>147</v>
      </c>
      <c r="BE546" s="155">
        <f t="shared" si="24"/>
        <v>0</v>
      </c>
      <c r="BF546" s="155">
        <f t="shared" si="25"/>
        <v>0</v>
      </c>
      <c r="BG546" s="155">
        <f t="shared" si="26"/>
        <v>0</v>
      </c>
      <c r="BH546" s="155">
        <f t="shared" si="27"/>
        <v>0</v>
      </c>
      <c r="BI546" s="155">
        <f t="shared" si="28"/>
        <v>0</v>
      </c>
      <c r="BJ546" s="16" t="s">
        <v>9</v>
      </c>
      <c r="BK546" s="155">
        <f t="shared" si="29"/>
        <v>0</v>
      </c>
      <c r="BL546" s="16" t="s">
        <v>228</v>
      </c>
      <c r="BM546" s="154" t="s">
        <v>1138</v>
      </c>
    </row>
    <row r="547" spans="2:65" s="1" customFormat="1" ht="24" customHeight="1">
      <c r="B547" s="142"/>
      <c r="C547" s="143" t="s">
        <v>1139</v>
      </c>
      <c r="D547" s="143" t="s">
        <v>149</v>
      </c>
      <c r="E547" s="144" t="s">
        <v>1140</v>
      </c>
      <c r="F547" s="145" t="s">
        <v>1141</v>
      </c>
      <c r="G547" s="146" t="s">
        <v>253</v>
      </c>
      <c r="H547" s="147">
        <v>1</v>
      </c>
      <c r="I547" s="148"/>
      <c r="J547" s="149">
        <f t="shared" si="20"/>
        <v>0</v>
      </c>
      <c r="K547" s="145" t="s">
        <v>153</v>
      </c>
      <c r="L547" s="31"/>
      <c r="M547" s="150" t="s">
        <v>3</v>
      </c>
      <c r="N547" s="151" t="s">
        <v>44</v>
      </c>
      <c r="O547" s="51"/>
      <c r="P547" s="152">
        <f t="shared" si="21"/>
        <v>0</v>
      </c>
      <c r="Q547" s="152">
        <v>0.00027</v>
      </c>
      <c r="R547" s="152">
        <f t="shared" si="22"/>
        <v>0.00027</v>
      </c>
      <c r="S547" s="152">
        <v>0</v>
      </c>
      <c r="T547" s="153">
        <f t="shared" si="23"/>
        <v>0</v>
      </c>
      <c r="AR547" s="154" t="s">
        <v>228</v>
      </c>
      <c r="AT547" s="154" t="s">
        <v>149</v>
      </c>
      <c r="AU547" s="154" t="s">
        <v>82</v>
      </c>
      <c r="AY547" s="16" t="s">
        <v>147</v>
      </c>
      <c r="BE547" s="155">
        <f t="shared" si="24"/>
        <v>0</v>
      </c>
      <c r="BF547" s="155">
        <f t="shared" si="25"/>
        <v>0</v>
      </c>
      <c r="BG547" s="155">
        <f t="shared" si="26"/>
        <v>0</v>
      </c>
      <c r="BH547" s="155">
        <f t="shared" si="27"/>
        <v>0</v>
      </c>
      <c r="BI547" s="155">
        <f t="shared" si="28"/>
        <v>0</v>
      </c>
      <c r="BJ547" s="16" t="s">
        <v>9</v>
      </c>
      <c r="BK547" s="155">
        <f t="shared" si="29"/>
        <v>0</v>
      </c>
      <c r="BL547" s="16" t="s">
        <v>228</v>
      </c>
      <c r="BM547" s="154" t="s">
        <v>1142</v>
      </c>
    </row>
    <row r="548" spans="2:65" s="1" customFormat="1" ht="24" customHeight="1">
      <c r="B548" s="142"/>
      <c r="C548" s="143" t="s">
        <v>1143</v>
      </c>
      <c r="D548" s="143" t="s">
        <v>149</v>
      </c>
      <c r="E548" s="144" t="s">
        <v>1144</v>
      </c>
      <c r="F548" s="145" t="s">
        <v>1145</v>
      </c>
      <c r="G548" s="146" t="s">
        <v>253</v>
      </c>
      <c r="H548" s="147">
        <v>1</v>
      </c>
      <c r="I548" s="148"/>
      <c r="J548" s="149">
        <f t="shared" si="20"/>
        <v>0</v>
      </c>
      <c r="K548" s="145" t="s">
        <v>153</v>
      </c>
      <c r="L548" s="31"/>
      <c r="M548" s="150" t="s">
        <v>3</v>
      </c>
      <c r="N548" s="151" t="s">
        <v>44</v>
      </c>
      <c r="O548" s="51"/>
      <c r="P548" s="152">
        <f t="shared" si="21"/>
        <v>0</v>
      </c>
      <c r="Q548" s="152">
        <v>0.0008</v>
      </c>
      <c r="R548" s="152">
        <f t="shared" si="22"/>
        <v>0.0008</v>
      </c>
      <c r="S548" s="152">
        <v>0</v>
      </c>
      <c r="T548" s="153">
        <f t="shared" si="23"/>
        <v>0</v>
      </c>
      <c r="AR548" s="154" t="s">
        <v>228</v>
      </c>
      <c r="AT548" s="154" t="s">
        <v>149</v>
      </c>
      <c r="AU548" s="154" t="s">
        <v>82</v>
      </c>
      <c r="AY548" s="16" t="s">
        <v>147</v>
      </c>
      <c r="BE548" s="155">
        <f t="shared" si="24"/>
        <v>0</v>
      </c>
      <c r="BF548" s="155">
        <f t="shared" si="25"/>
        <v>0</v>
      </c>
      <c r="BG548" s="155">
        <f t="shared" si="26"/>
        <v>0</v>
      </c>
      <c r="BH548" s="155">
        <f t="shared" si="27"/>
        <v>0</v>
      </c>
      <c r="BI548" s="155">
        <f t="shared" si="28"/>
        <v>0</v>
      </c>
      <c r="BJ548" s="16" t="s">
        <v>9</v>
      </c>
      <c r="BK548" s="155">
        <f t="shared" si="29"/>
        <v>0</v>
      </c>
      <c r="BL548" s="16" t="s">
        <v>228</v>
      </c>
      <c r="BM548" s="154" t="s">
        <v>1146</v>
      </c>
    </row>
    <row r="549" spans="2:65" s="1" customFormat="1" ht="24" customHeight="1">
      <c r="B549" s="142"/>
      <c r="C549" s="143" t="s">
        <v>1147</v>
      </c>
      <c r="D549" s="143" t="s">
        <v>149</v>
      </c>
      <c r="E549" s="144" t="s">
        <v>1148</v>
      </c>
      <c r="F549" s="145" t="s">
        <v>1149</v>
      </c>
      <c r="G549" s="146" t="s">
        <v>253</v>
      </c>
      <c r="H549" s="147">
        <v>1</v>
      </c>
      <c r="I549" s="148"/>
      <c r="J549" s="149">
        <f t="shared" si="20"/>
        <v>0</v>
      </c>
      <c r="K549" s="145" t="s">
        <v>153</v>
      </c>
      <c r="L549" s="31"/>
      <c r="M549" s="150" t="s">
        <v>3</v>
      </c>
      <c r="N549" s="151" t="s">
        <v>44</v>
      </c>
      <c r="O549" s="51"/>
      <c r="P549" s="152">
        <f t="shared" si="21"/>
        <v>0</v>
      </c>
      <c r="Q549" s="152">
        <v>0.00182</v>
      </c>
      <c r="R549" s="152">
        <f t="shared" si="22"/>
        <v>0.00182</v>
      </c>
      <c r="S549" s="152">
        <v>0</v>
      </c>
      <c r="T549" s="153">
        <f t="shared" si="23"/>
        <v>0</v>
      </c>
      <c r="AR549" s="154" t="s">
        <v>228</v>
      </c>
      <c r="AT549" s="154" t="s">
        <v>149</v>
      </c>
      <c r="AU549" s="154" t="s">
        <v>82</v>
      </c>
      <c r="AY549" s="16" t="s">
        <v>147</v>
      </c>
      <c r="BE549" s="155">
        <f t="shared" si="24"/>
        <v>0</v>
      </c>
      <c r="BF549" s="155">
        <f t="shared" si="25"/>
        <v>0</v>
      </c>
      <c r="BG549" s="155">
        <f t="shared" si="26"/>
        <v>0</v>
      </c>
      <c r="BH549" s="155">
        <f t="shared" si="27"/>
        <v>0</v>
      </c>
      <c r="BI549" s="155">
        <f t="shared" si="28"/>
        <v>0</v>
      </c>
      <c r="BJ549" s="16" t="s">
        <v>9</v>
      </c>
      <c r="BK549" s="155">
        <f t="shared" si="29"/>
        <v>0</v>
      </c>
      <c r="BL549" s="16" t="s">
        <v>228</v>
      </c>
      <c r="BM549" s="154" t="s">
        <v>1150</v>
      </c>
    </row>
    <row r="550" spans="2:65" s="1" customFormat="1" ht="36" customHeight="1">
      <c r="B550" s="142"/>
      <c r="C550" s="143" t="s">
        <v>1151</v>
      </c>
      <c r="D550" s="143" t="s">
        <v>149</v>
      </c>
      <c r="E550" s="144" t="s">
        <v>1152</v>
      </c>
      <c r="F550" s="145" t="s">
        <v>1153</v>
      </c>
      <c r="G550" s="146" t="s">
        <v>314</v>
      </c>
      <c r="H550" s="147">
        <v>201</v>
      </c>
      <c r="I550" s="148"/>
      <c r="J550" s="149">
        <f t="shared" si="20"/>
        <v>0</v>
      </c>
      <c r="K550" s="145" t="s">
        <v>153</v>
      </c>
      <c r="L550" s="31"/>
      <c r="M550" s="150" t="s">
        <v>3</v>
      </c>
      <c r="N550" s="151" t="s">
        <v>44</v>
      </c>
      <c r="O550" s="51"/>
      <c r="P550" s="152">
        <f t="shared" si="21"/>
        <v>0</v>
      </c>
      <c r="Q550" s="152">
        <v>0.00019</v>
      </c>
      <c r="R550" s="152">
        <f t="shared" si="22"/>
        <v>0.03819</v>
      </c>
      <c r="S550" s="152">
        <v>0</v>
      </c>
      <c r="T550" s="153">
        <f t="shared" si="23"/>
        <v>0</v>
      </c>
      <c r="AR550" s="154" t="s">
        <v>228</v>
      </c>
      <c r="AT550" s="154" t="s">
        <v>149</v>
      </c>
      <c r="AU550" s="154" t="s">
        <v>82</v>
      </c>
      <c r="AY550" s="16" t="s">
        <v>147</v>
      </c>
      <c r="BE550" s="155">
        <f t="shared" si="24"/>
        <v>0</v>
      </c>
      <c r="BF550" s="155">
        <f t="shared" si="25"/>
        <v>0</v>
      </c>
      <c r="BG550" s="155">
        <f t="shared" si="26"/>
        <v>0</v>
      </c>
      <c r="BH550" s="155">
        <f t="shared" si="27"/>
        <v>0</v>
      </c>
      <c r="BI550" s="155">
        <f t="shared" si="28"/>
        <v>0</v>
      </c>
      <c r="BJ550" s="16" t="s">
        <v>9</v>
      </c>
      <c r="BK550" s="155">
        <f t="shared" si="29"/>
        <v>0</v>
      </c>
      <c r="BL550" s="16" t="s">
        <v>228</v>
      </c>
      <c r="BM550" s="154" t="s">
        <v>1154</v>
      </c>
    </row>
    <row r="551" spans="2:51" s="12" customFormat="1" ht="12">
      <c r="B551" s="156"/>
      <c r="D551" s="157" t="s">
        <v>156</v>
      </c>
      <c r="E551" s="158" t="s">
        <v>3</v>
      </c>
      <c r="F551" s="159" t="s">
        <v>1155</v>
      </c>
      <c r="H551" s="160">
        <v>201</v>
      </c>
      <c r="I551" s="161"/>
      <c r="L551" s="156"/>
      <c r="M551" s="162"/>
      <c r="N551" s="163"/>
      <c r="O551" s="163"/>
      <c r="P551" s="163"/>
      <c r="Q551" s="163"/>
      <c r="R551" s="163"/>
      <c r="S551" s="163"/>
      <c r="T551" s="164"/>
      <c r="AT551" s="158" t="s">
        <v>156</v>
      </c>
      <c r="AU551" s="158" t="s">
        <v>82</v>
      </c>
      <c r="AV551" s="12" t="s">
        <v>82</v>
      </c>
      <c r="AW551" s="12" t="s">
        <v>34</v>
      </c>
      <c r="AX551" s="12" t="s">
        <v>73</v>
      </c>
      <c r="AY551" s="158" t="s">
        <v>147</v>
      </c>
    </row>
    <row r="552" spans="2:65" s="1" customFormat="1" ht="36" customHeight="1">
      <c r="B552" s="142"/>
      <c r="C552" s="143" t="s">
        <v>1156</v>
      </c>
      <c r="D552" s="143" t="s">
        <v>149</v>
      </c>
      <c r="E552" s="144" t="s">
        <v>1157</v>
      </c>
      <c r="F552" s="145" t="s">
        <v>1158</v>
      </c>
      <c r="G552" s="146" t="s">
        <v>314</v>
      </c>
      <c r="H552" s="147">
        <v>10</v>
      </c>
      <c r="I552" s="148"/>
      <c r="J552" s="149">
        <f>ROUND(I552*H552,0)</f>
        <v>0</v>
      </c>
      <c r="K552" s="145" t="s">
        <v>153</v>
      </c>
      <c r="L552" s="31"/>
      <c r="M552" s="150" t="s">
        <v>3</v>
      </c>
      <c r="N552" s="151" t="s">
        <v>44</v>
      </c>
      <c r="O552" s="51"/>
      <c r="P552" s="152">
        <f>O552*H552</f>
        <v>0</v>
      </c>
      <c r="Q552" s="152">
        <v>0.00035</v>
      </c>
      <c r="R552" s="152">
        <f>Q552*H552</f>
        <v>0.0035</v>
      </c>
      <c r="S552" s="152">
        <v>0</v>
      </c>
      <c r="T552" s="153">
        <f>S552*H552</f>
        <v>0</v>
      </c>
      <c r="AR552" s="154" t="s">
        <v>228</v>
      </c>
      <c r="AT552" s="154" t="s">
        <v>149</v>
      </c>
      <c r="AU552" s="154" t="s">
        <v>82</v>
      </c>
      <c r="AY552" s="16" t="s">
        <v>147</v>
      </c>
      <c r="BE552" s="155">
        <f>IF(N552="základní",J552,0)</f>
        <v>0</v>
      </c>
      <c r="BF552" s="155">
        <f>IF(N552="snížená",J552,0)</f>
        <v>0</v>
      </c>
      <c r="BG552" s="155">
        <f>IF(N552="zákl. přenesená",J552,0)</f>
        <v>0</v>
      </c>
      <c r="BH552" s="155">
        <f>IF(N552="sníž. přenesená",J552,0)</f>
        <v>0</v>
      </c>
      <c r="BI552" s="155">
        <f>IF(N552="nulová",J552,0)</f>
        <v>0</v>
      </c>
      <c r="BJ552" s="16" t="s">
        <v>9</v>
      </c>
      <c r="BK552" s="155">
        <f>ROUND(I552*H552,0)</f>
        <v>0</v>
      </c>
      <c r="BL552" s="16" t="s">
        <v>228</v>
      </c>
      <c r="BM552" s="154" t="s">
        <v>1159</v>
      </c>
    </row>
    <row r="553" spans="2:65" s="1" customFormat="1" ht="24" customHeight="1">
      <c r="B553" s="142"/>
      <c r="C553" s="143" t="s">
        <v>1160</v>
      </c>
      <c r="D553" s="143" t="s">
        <v>149</v>
      </c>
      <c r="E553" s="144" t="s">
        <v>1161</v>
      </c>
      <c r="F553" s="145" t="s">
        <v>1162</v>
      </c>
      <c r="G553" s="146" t="s">
        <v>314</v>
      </c>
      <c r="H553" s="147">
        <v>211</v>
      </c>
      <c r="I553" s="148"/>
      <c r="J553" s="149">
        <f>ROUND(I553*H553,0)</f>
        <v>0</v>
      </c>
      <c r="K553" s="145" t="s">
        <v>153</v>
      </c>
      <c r="L553" s="31"/>
      <c r="M553" s="150" t="s">
        <v>3</v>
      </c>
      <c r="N553" s="151" t="s">
        <v>44</v>
      </c>
      <c r="O553" s="51"/>
      <c r="P553" s="152">
        <f>O553*H553</f>
        <v>0</v>
      </c>
      <c r="Q553" s="152">
        <v>1E-05</v>
      </c>
      <c r="R553" s="152">
        <f>Q553*H553</f>
        <v>0.0021100000000000003</v>
      </c>
      <c r="S553" s="152">
        <v>0</v>
      </c>
      <c r="T553" s="153">
        <f>S553*H553</f>
        <v>0</v>
      </c>
      <c r="AR553" s="154" t="s">
        <v>228</v>
      </c>
      <c r="AT553" s="154" t="s">
        <v>149</v>
      </c>
      <c r="AU553" s="154" t="s">
        <v>82</v>
      </c>
      <c r="AY553" s="16" t="s">
        <v>147</v>
      </c>
      <c r="BE553" s="155">
        <f>IF(N553="základní",J553,0)</f>
        <v>0</v>
      </c>
      <c r="BF553" s="155">
        <f>IF(N553="snížená",J553,0)</f>
        <v>0</v>
      </c>
      <c r="BG553" s="155">
        <f>IF(N553="zákl. přenesená",J553,0)</f>
        <v>0</v>
      </c>
      <c r="BH553" s="155">
        <f>IF(N553="sníž. přenesená",J553,0)</f>
        <v>0</v>
      </c>
      <c r="BI553" s="155">
        <f>IF(N553="nulová",J553,0)</f>
        <v>0</v>
      </c>
      <c r="BJ553" s="16" t="s">
        <v>9</v>
      </c>
      <c r="BK553" s="155">
        <f>ROUND(I553*H553,0)</f>
        <v>0</v>
      </c>
      <c r="BL553" s="16" t="s">
        <v>228</v>
      </c>
      <c r="BM553" s="154" t="s">
        <v>1163</v>
      </c>
    </row>
    <row r="554" spans="2:51" s="12" customFormat="1" ht="12">
      <c r="B554" s="156"/>
      <c r="D554" s="157" t="s">
        <v>156</v>
      </c>
      <c r="E554" s="158" t="s">
        <v>3</v>
      </c>
      <c r="F554" s="159" t="s">
        <v>1164</v>
      </c>
      <c r="H554" s="160">
        <v>211</v>
      </c>
      <c r="I554" s="161"/>
      <c r="L554" s="156"/>
      <c r="M554" s="162"/>
      <c r="N554" s="163"/>
      <c r="O554" s="163"/>
      <c r="P554" s="163"/>
      <c r="Q554" s="163"/>
      <c r="R554" s="163"/>
      <c r="S554" s="163"/>
      <c r="T554" s="164"/>
      <c r="AT554" s="158" t="s">
        <v>156</v>
      </c>
      <c r="AU554" s="158" t="s">
        <v>82</v>
      </c>
      <c r="AV554" s="12" t="s">
        <v>82</v>
      </c>
      <c r="AW554" s="12" t="s">
        <v>34</v>
      </c>
      <c r="AX554" s="12" t="s">
        <v>73</v>
      </c>
      <c r="AY554" s="158" t="s">
        <v>147</v>
      </c>
    </row>
    <row r="555" spans="2:65" s="1" customFormat="1" ht="16.5" customHeight="1">
      <c r="B555" s="142"/>
      <c r="C555" s="143" t="s">
        <v>1165</v>
      </c>
      <c r="D555" s="143" t="s">
        <v>149</v>
      </c>
      <c r="E555" s="144" t="s">
        <v>1166</v>
      </c>
      <c r="F555" s="145" t="s">
        <v>1167</v>
      </c>
      <c r="G555" s="146" t="s">
        <v>1168</v>
      </c>
      <c r="H555" s="147">
        <v>2</v>
      </c>
      <c r="I555" s="148"/>
      <c r="J555" s="149">
        <f aca="true" t="shared" si="30" ref="J555:J561">ROUND(I555*H555,0)</f>
        <v>0</v>
      </c>
      <c r="K555" s="145" t="s">
        <v>3</v>
      </c>
      <c r="L555" s="31"/>
      <c r="M555" s="150" t="s">
        <v>3</v>
      </c>
      <c r="N555" s="151" t="s">
        <v>44</v>
      </c>
      <c r="O555" s="51"/>
      <c r="P555" s="152">
        <f aca="true" t="shared" si="31" ref="P555:P561">O555*H555</f>
        <v>0</v>
      </c>
      <c r="Q555" s="152">
        <v>0</v>
      </c>
      <c r="R555" s="152">
        <f aca="true" t="shared" si="32" ref="R555:R561">Q555*H555</f>
        <v>0</v>
      </c>
      <c r="S555" s="152">
        <v>0</v>
      </c>
      <c r="T555" s="153">
        <f aca="true" t="shared" si="33" ref="T555:T561">S555*H555</f>
        <v>0</v>
      </c>
      <c r="AR555" s="154" t="s">
        <v>228</v>
      </c>
      <c r="AT555" s="154" t="s">
        <v>149</v>
      </c>
      <c r="AU555" s="154" t="s">
        <v>82</v>
      </c>
      <c r="AY555" s="16" t="s">
        <v>147</v>
      </c>
      <c r="BE555" s="155">
        <f aca="true" t="shared" si="34" ref="BE555:BE561">IF(N555="základní",J555,0)</f>
        <v>0</v>
      </c>
      <c r="BF555" s="155">
        <f aca="true" t="shared" si="35" ref="BF555:BF561">IF(N555="snížená",J555,0)</f>
        <v>0</v>
      </c>
      <c r="BG555" s="155">
        <f aca="true" t="shared" si="36" ref="BG555:BG561">IF(N555="zákl. přenesená",J555,0)</f>
        <v>0</v>
      </c>
      <c r="BH555" s="155">
        <f aca="true" t="shared" si="37" ref="BH555:BH561">IF(N555="sníž. přenesená",J555,0)</f>
        <v>0</v>
      </c>
      <c r="BI555" s="155">
        <f aca="true" t="shared" si="38" ref="BI555:BI561">IF(N555="nulová",J555,0)</f>
        <v>0</v>
      </c>
      <c r="BJ555" s="16" t="s">
        <v>9</v>
      </c>
      <c r="BK555" s="155">
        <f aca="true" t="shared" si="39" ref="BK555:BK561">ROUND(I555*H555,0)</f>
        <v>0</v>
      </c>
      <c r="BL555" s="16" t="s">
        <v>228</v>
      </c>
      <c r="BM555" s="154" t="s">
        <v>1169</v>
      </c>
    </row>
    <row r="556" spans="2:65" s="1" customFormat="1" ht="16.5" customHeight="1">
      <c r="B556" s="142"/>
      <c r="C556" s="143" t="s">
        <v>1170</v>
      </c>
      <c r="D556" s="143" t="s">
        <v>149</v>
      </c>
      <c r="E556" s="144" t="s">
        <v>1171</v>
      </c>
      <c r="F556" s="145" t="s">
        <v>1172</v>
      </c>
      <c r="G556" s="146" t="s">
        <v>314</v>
      </c>
      <c r="H556" s="147">
        <v>11</v>
      </c>
      <c r="I556" s="148"/>
      <c r="J556" s="149">
        <f t="shared" si="30"/>
        <v>0</v>
      </c>
      <c r="K556" s="145" t="s">
        <v>153</v>
      </c>
      <c r="L556" s="31"/>
      <c r="M556" s="150" t="s">
        <v>3</v>
      </c>
      <c r="N556" s="151" t="s">
        <v>44</v>
      </c>
      <c r="O556" s="51"/>
      <c r="P556" s="152">
        <f t="shared" si="31"/>
        <v>0</v>
      </c>
      <c r="Q556" s="152">
        <v>0</v>
      </c>
      <c r="R556" s="152">
        <f t="shared" si="32"/>
        <v>0</v>
      </c>
      <c r="S556" s="152">
        <v>0</v>
      </c>
      <c r="T556" s="153">
        <f t="shared" si="33"/>
        <v>0</v>
      </c>
      <c r="AR556" s="154" t="s">
        <v>228</v>
      </c>
      <c r="AT556" s="154" t="s">
        <v>149</v>
      </c>
      <c r="AU556" s="154" t="s">
        <v>82</v>
      </c>
      <c r="AY556" s="16" t="s">
        <v>147</v>
      </c>
      <c r="BE556" s="155">
        <f t="shared" si="34"/>
        <v>0</v>
      </c>
      <c r="BF556" s="155">
        <f t="shared" si="35"/>
        <v>0</v>
      </c>
      <c r="BG556" s="155">
        <f t="shared" si="36"/>
        <v>0</v>
      </c>
      <c r="BH556" s="155">
        <f t="shared" si="37"/>
        <v>0</v>
      </c>
      <c r="BI556" s="155">
        <f t="shared" si="38"/>
        <v>0</v>
      </c>
      <c r="BJ556" s="16" t="s">
        <v>9</v>
      </c>
      <c r="BK556" s="155">
        <f t="shared" si="39"/>
        <v>0</v>
      </c>
      <c r="BL556" s="16" t="s">
        <v>228</v>
      </c>
      <c r="BM556" s="154" t="s">
        <v>1173</v>
      </c>
    </row>
    <row r="557" spans="2:65" s="1" customFormat="1" ht="16.5" customHeight="1">
      <c r="B557" s="142"/>
      <c r="C557" s="165" t="s">
        <v>1174</v>
      </c>
      <c r="D557" s="165" t="s">
        <v>196</v>
      </c>
      <c r="E557" s="166" t="s">
        <v>1175</v>
      </c>
      <c r="F557" s="167" t="s">
        <v>1176</v>
      </c>
      <c r="G557" s="168" t="s">
        <v>314</v>
      </c>
      <c r="H557" s="169">
        <v>12</v>
      </c>
      <c r="I557" s="170"/>
      <c r="J557" s="171">
        <f t="shared" si="30"/>
        <v>0</v>
      </c>
      <c r="K557" s="167" t="s">
        <v>3</v>
      </c>
      <c r="L557" s="172"/>
      <c r="M557" s="173" t="s">
        <v>3</v>
      </c>
      <c r="N557" s="174" t="s">
        <v>44</v>
      </c>
      <c r="O557" s="51"/>
      <c r="P557" s="152">
        <f t="shared" si="31"/>
        <v>0</v>
      </c>
      <c r="Q557" s="152">
        <v>0.0149</v>
      </c>
      <c r="R557" s="152">
        <f t="shared" si="32"/>
        <v>0.17880000000000001</v>
      </c>
      <c r="S557" s="152">
        <v>0</v>
      </c>
      <c r="T557" s="153">
        <f t="shared" si="33"/>
        <v>0</v>
      </c>
      <c r="AR557" s="154" t="s">
        <v>338</v>
      </c>
      <c r="AT557" s="154" t="s">
        <v>196</v>
      </c>
      <c r="AU557" s="154" t="s">
        <v>82</v>
      </c>
      <c r="AY557" s="16" t="s">
        <v>147</v>
      </c>
      <c r="BE557" s="155">
        <f t="shared" si="34"/>
        <v>0</v>
      </c>
      <c r="BF557" s="155">
        <f t="shared" si="35"/>
        <v>0</v>
      </c>
      <c r="BG557" s="155">
        <f t="shared" si="36"/>
        <v>0</v>
      </c>
      <c r="BH557" s="155">
        <f t="shared" si="37"/>
        <v>0</v>
      </c>
      <c r="BI557" s="155">
        <f t="shared" si="38"/>
        <v>0</v>
      </c>
      <c r="BJ557" s="16" t="s">
        <v>9</v>
      </c>
      <c r="BK557" s="155">
        <f t="shared" si="39"/>
        <v>0</v>
      </c>
      <c r="BL557" s="16" t="s">
        <v>228</v>
      </c>
      <c r="BM557" s="154" t="s">
        <v>1177</v>
      </c>
    </row>
    <row r="558" spans="2:65" s="1" customFormat="1" ht="16.5" customHeight="1">
      <c r="B558" s="142"/>
      <c r="C558" s="143" t="s">
        <v>1178</v>
      </c>
      <c r="D558" s="143" t="s">
        <v>149</v>
      </c>
      <c r="E558" s="144" t="s">
        <v>1179</v>
      </c>
      <c r="F558" s="145" t="s">
        <v>1180</v>
      </c>
      <c r="G558" s="146" t="s">
        <v>314</v>
      </c>
      <c r="H558" s="147">
        <v>10</v>
      </c>
      <c r="I558" s="148"/>
      <c r="J558" s="149">
        <f t="shared" si="30"/>
        <v>0</v>
      </c>
      <c r="K558" s="145" t="s">
        <v>153</v>
      </c>
      <c r="L558" s="31"/>
      <c r="M558" s="150" t="s">
        <v>3</v>
      </c>
      <c r="N558" s="151" t="s">
        <v>44</v>
      </c>
      <c r="O558" s="51"/>
      <c r="P558" s="152">
        <f t="shared" si="31"/>
        <v>0</v>
      </c>
      <c r="Q558" s="152">
        <v>0</v>
      </c>
      <c r="R558" s="152">
        <f t="shared" si="32"/>
        <v>0</v>
      </c>
      <c r="S558" s="152">
        <v>0</v>
      </c>
      <c r="T558" s="153">
        <f t="shared" si="33"/>
        <v>0</v>
      </c>
      <c r="AR558" s="154" t="s">
        <v>228</v>
      </c>
      <c r="AT558" s="154" t="s">
        <v>149</v>
      </c>
      <c r="AU558" s="154" t="s">
        <v>82</v>
      </c>
      <c r="AY558" s="16" t="s">
        <v>147</v>
      </c>
      <c r="BE558" s="155">
        <f t="shared" si="34"/>
        <v>0</v>
      </c>
      <c r="BF558" s="155">
        <f t="shared" si="35"/>
        <v>0</v>
      </c>
      <c r="BG558" s="155">
        <f t="shared" si="36"/>
        <v>0</v>
      </c>
      <c r="BH558" s="155">
        <f t="shared" si="37"/>
        <v>0</v>
      </c>
      <c r="BI558" s="155">
        <f t="shared" si="38"/>
        <v>0</v>
      </c>
      <c r="BJ558" s="16" t="s">
        <v>9</v>
      </c>
      <c r="BK558" s="155">
        <f t="shared" si="39"/>
        <v>0</v>
      </c>
      <c r="BL558" s="16" t="s">
        <v>228</v>
      </c>
      <c r="BM558" s="154" t="s">
        <v>1181</v>
      </c>
    </row>
    <row r="559" spans="2:65" s="1" customFormat="1" ht="16.5" customHeight="1">
      <c r="B559" s="142"/>
      <c r="C559" s="165" t="s">
        <v>1182</v>
      </c>
      <c r="D559" s="165" t="s">
        <v>196</v>
      </c>
      <c r="E559" s="166" t="s">
        <v>1183</v>
      </c>
      <c r="F559" s="167" t="s">
        <v>1184</v>
      </c>
      <c r="G559" s="168" t="s">
        <v>314</v>
      </c>
      <c r="H559" s="169">
        <v>10</v>
      </c>
      <c r="I559" s="170"/>
      <c r="J559" s="171">
        <f t="shared" si="30"/>
        <v>0</v>
      </c>
      <c r="K559" s="167" t="s">
        <v>153</v>
      </c>
      <c r="L559" s="172"/>
      <c r="M559" s="173" t="s">
        <v>3</v>
      </c>
      <c r="N559" s="174" t="s">
        <v>44</v>
      </c>
      <c r="O559" s="51"/>
      <c r="P559" s="152">
        <f t="shared" si="31"/>
        <v>0</v>
      </c>
      <c r="Q559" s="152">
        <v>0.012</v>
      </c>
      <c r="R559" s="152">
        <f t="shared" si="32"/>
        <v>0.12</v>
      </c>
      <c r="S559" s="152">
        <v>0</v>
      </c>
      <c r="T559" s="153">
        <f t="shared" si="33"/>
        <v>0</v>
      </c>
      <c r="AR559" s="154" t="s">
        <v>338</v>
      </c>
      <c r="AT559" s="154" t="s">
        <v>196</v>
      </c>
      <c r="AU559" s="154" t="s">
        <v>82</v>
      </c>
      <c r="AY559" s="16" t="s">
        <v>147</v>
      </c>
      <c r="BE559" s="155">
        <f t="shared" si="34"/>
        <v>0</v>
      </c>
      <c r="BF559" s="155">
        <f t="shared" si="35"/>
        <v>0</v>
      </c>
      <c r="BG559" s="155">
        <f t="shared" si="36"/>
        <v>0</v>
      </c>
      <c r="BH559" s="155">
        <f t="shared" si="37"/>
        <v>0</v>
      </c>
      <c r="BI559" s="155">
        <f t="shared" si="38"/>
        <v>0</v>
      </c>
      <c r="BJ559" s="16" t="s">
        <v>9</v>
      </c>
      <c r="BK559" s="155">
        <f t="shared" si="39"/>
        <v>0</v>
      </c>
      <c r="BL559" s="16" t="s">
        <v>228</v>
      </c>
      <c r="BM559" s="154" t="s">
        <v>1185</v>
      </c>
    </row>
    <row r="560" spans="2:65" s="1" customFormat="1" ht="16.5" customHeight="1">
      <c r="B560" s="142"/>
      <c r="C560" s="143" t="s">
        <v>1186</v>
      </c>
      <c r="D560" s="143" t="s">
        <v>149</v>
      </c>
      <c r="E560" s="144" t="s">
        <v>1187</v>
      </c>
      <c r="F560" s="145" t="s">
        <v>1188</v>
      </c>
      <c r="G560" s="146" t="s">
        <v>1068</v>
      </c>
      <c r="H560" s="182"/>
      <c r="I560" s="148"/>
      <c r="J560" s="149">
        <f t="shared" si="30"/>
        <v>0</v>
      </c>
      <c r="K560" s="145" t="s">
        <v>3</v>
      </c>
      <c r="L560" s="31"/>
      <c r="M560" s="150" t="s">
        <v>3</v>
      </c>
      <c r="N560" s="151" t="s">
        <v>44</v>
      </c>
      <c r="O560" s="51"/>
      <c r="P560" s="152">
        <f t="shared" si="31"/>
        <v>0</v>
      </c>
      <c r="Q560" s="152">
        <v>0</v>
      </c>
      <c r="R560" s="152">
        <f t="shared" si="32"/>
        <v>0</v>
      </c>
      <c r="S560" s="152">
        <v>0</v>
      </c>
      <c r="T560" s="153">
        <f t="shared" si="33"/>
        <v>0</v>
      </c>
      <c r="AR560" s="154" t="s">
        <v>228</v>
      </c>
      <c r="AT560" s="154" t="s">
        <v>149</v>
      </c>
      <c r="AU560" s="154" t="s">
        <v>82</v>
      </c>
      <c r="AY560" s="16" t="s">
        <v>147</v>
      </c>
      <c r="BE560" s="155">
        <f t="shared" si="34"/>
        <v>0</v>
      </c>
      <c r="BF560" s="155">
        <f t="shared" si="35"/>
        <v>0</v>
      </c>
      <c r="BG560" s="155">
        <f t="shared" si="36"/>
        <v>0</v>
      </c>
      <c r="BH560" s="155">
        <f t="shared" si="37"/>
        <v>0</v>
      </c>
      <c r="BI560" s="155">
        <f t="shared" si="38"/>
        <v>0</v>
      </c>
      <c r="BJ560" s="16" t="s">
        <v>9</v>
      </c>
      <c r="BK560" s="155">
        <f t="shared" si="39"/>
        <v>0</v>
      </c>
      <c r="BL560" s="16" t="s">
        <v>228</v>
      </c>
      <c r="BM560" s="154" t="s">
        <v>1189</v>
      </c>
    </row>
    <row r="561" spans="2:65" s="1" customFormat="1" ht="36" customHeight="1">
      <c r="B561" s="142"/>
      <c r="C561" s="143" t="s">
        <v>1190</v>
      </c>
      <c r="D561" s="143" t="s">
        <v>149</v>
      </c>
      <c r="E561" s="144" t="s">
        <v>1191</v>
      </c>
      <c r="F561" s="145" t="s">
        <v>1192</v>
      </c>
      <c r="G561" s="146" t="s">
        <v>181</v>
      </c>
      <c r="H561" s="147">
        <v>0.616</v>
      </c>
      <c r="I561" s="148"/>
      <c r="J561" s="149">
        <f t="shared" si="30"/>
        <v>0</v>
      </c>
      <c r="K561" s="145" t="s">
        <v>153</v>
      </c>
      <c r="L561" s="31"/>
      <c r="M561" s="150" t="s">
        <v>3</v>
      </c>
      <c r="N561" s="151" t="s">
        <v>44</v>
      </c>
      <c r="O561" s="51"/>
      <c r="P561" s="152">
        <f t="shared" si="31"/>
        <v>0</v>
      </c>
      <c r="Q561" s="152">
        <v>0</v>
      </c>
      <c r="R561" s="152">
        <f t="shared" si="32"/>
        <v>0</v>
      </c>
      <c r="S561" s="152">
        <v>0</v>
      </c>
      <c r="T561" s="153">
        <f t="shared" si="33"/>
        <v>0</v>
      </c>
      <c r="AR561" s="154" t="s">
        <v>228</v>
      </c>
      <c r="AT561" s="154" t="s">
        <v>149</v>
      </c>
      <c r="AU561" s="154" t="s">
        <v>82</v>
      </c>
      <c r="AY561" s="16" t="s">
        <v>147</v>
      </c>
      <c r="BE561" s="155">
        <f t="shared" si="34"/>
        <v>0</v>
      </c>
      <c r="BF561" s="155">
        <f t="shared" si="35"/>
        <v>0</v>
      </c>
      <c r="BG561" s="155">
        <f t="shared" si="36"/>
        <v>0</v>
      </c>
      <c r="BH561" s="155">
        <f t="shared" si="37"/>
        <v>0</v>
      </c>
      <c r="BI561" s="155">
        <f t="shared" si="38"/>
        <v>0</v>
      </c>
      <c r="BJ561" s="16" t="s">
        <v>9</v>
      </c>
      <c r="BK561" s="155">
        <f t="shared" si="39"/>
        <v>0</v>
      </c>
      <c r="BL561" s="16" t="s">
        <v>228</v>
      </c>
      <c r="BM561" s="154" t="s">
        <v>1193</v>
      </c>
    </row>
    <row r="562" spans="2:63" s="11" customFormat="1" ht="22.95" customHeight="1">
      <c r="B562" s="129"/>
      <c r="D562" s="130" t="s">
        <v>72</v>
      </c>
      <c r="E562" s="140" t="s">
        <v>1194</v>
      </c>
      <c r="F562" s="140" t="s">
        <v>1195</v>
      </c>
      <c r="I562" s="132"/>
      <c r="J562" s="141">
        <f>BK562</f>
        <v>0</v>
      </c>
      <c r="L562" s="129"/>
      <c r="M562" s="134"/>
      <c r="N562" s="135"/>
      <c r="O562" s="135"/>
      <c r="P562" s="136">
        <f>SUM(P563:P574)</f>
        <v>0</v>
      </c>
      <c r="Q562" s="135"/>
      <c r="R562" s="136">
        <f>SUM(R563:R574)</f>
        <v>0.24573</v>
      </c>
      <c r="S562" s="135"/>
      <c r="T562" s="137">
        <f>SUM(T563:T574)</f>
        <v>0</v>
      </c>
      <c r="AR562" s="130" t="s">
        <v>82</v>
      </c>
      <c r="AT562" s="138" t="s">
        <v>72</v>
      </c>
      <c r="AU562" s="138" t="s">
        <v>9</v>
      </c>
      <c r="AY562" s="130" t="s">
        <v>147</v>
      </c>
      <c r="BK562" s="139">
        <f>SUM(BK563:BK574)</f>
        <v>0</v>
      </c>
    </row>
    <row r="563" spans="2:65" s="1" customFormat="1" ht="24" customHeight="1">
      <c r="B563" s="142"/>
      <c r="C563" s="143" t="s">
        <v>1196</v>
      </c>
      <c r="D563" s="143" t="s">
        <v>149</v>
      </c>
      <c r="E563" s="144" t="s">
        <v>1197</v>
      </c>
      <c r="F563" s="145" t="s">
        <v>1198</v>
      </c>
      <c r="G563" s="146" t="s">
        <v>1199</v>
      </c>
      <c r="H563" s="147">
        <v>1</v>
      </c>
      <c r="I563" s="148"/>
      <c r="J563" s="149">
        <f aca="true" t="shared" si="40" ref="J563:J574">ROUND(I563*H563,0)</f>
        <v>0</v>
      </c>
      <c r="K563" s="145" t="s">
        <v>153</v>
      </c>
      <c r="L563" s="31"/>
      <c r="M563" s="150" t="s">
        <v>3</v>
      </c>
      <c r="N563" s="151" t="s">
        <v>44</v>
      </c>
      <c r="O563" s="51"/>
      <c r="P563" s="152">
        <f aca="true" t="shared" si="41" ref="P563:P574">O563*H563</f>
        <v>0</v>
      </c>
      <c r="Q563" s="152">
        <v>0.00382</v>
      </c>
      <c r="R563" s="152">
        <f aca="true" t="shared" si="42" ref="R563:R574">Q563*H563</f>
        <v>0.00382</v>
      </c>
      <c r="S563" s="152">
        <v>0</v>
      </c>
      <c r="T563" s="153">
        <f aca="true" t="shared" si="43" ref="T563:T574">S563*H563</f>
        <v>0</v>
      </c>
      <c r="AR563" s="154" t="s">
        <v>228</v>
      </c>
      <c r="AT563" s="154" t="s">
        <v>149</v>
      </c>
      <c r="AU563" s="154" t="s">
        <v>82</v>
      </c>
      <c r="AY563" s="16" t="s">
        <v>147</v>
      </c>
      <c r="BE563" s="155">
        <f aca="true" t="shared" si="44" ref="BE563:BE574">IF(N563="základní",J563,0)</f>
        <v>0</v>
      </c>
      <c r="BF563" s="155">
        <f aca="true" t="shared" si="45" ref="BF563:BF574">IF(N563="snížená",J563,0)</f>
        <v>0</v>
      </c>
      <c r="BG563" s="155">
        <f aca="true" t="shared" si="46" ref="BG563:BG574">IF(N563="zákl. přenesená",J563,0)</f>
        <v>0</v>
      </c>
      <c r="BH563" s="155">
        <f aca="true" t="shared" si="47" ref="BH563:BH574">IF(N563="sníž. přenesená",J563,0)</f>
        <v>0</v>
      </c>
      <c r="BI563" s="155">
        <f aca="true" t="shared" si="48" ref="BI563:BI574">IF(N563="nulová",J563,0)</f>
        <v>0</v>
      </c>
      <c r="BJ563" s="16" t="s">
        <v>9</v>
      </c>
      <c r="BK563" s="155">
        <f aca="true" t="shared" si="49" ref="BK563:BK574">ROUND(I563*H563,0)</f>
        <v>0</v>
      </c>
      <c r="BL563" s="16" t="s">
        <v>228</v>
      </c>
      <c r="BM563" s="154" t="s">
        <v>1200</v>
      </c>
    </row>
    <row r="564" spans="2:65" s="1" customFormat="1" ht="24" customHeight="1">
      <c r="B564" s="142"/>
      <c r="C564" s="143" t="s">
        <v>1201</v>
      </c>
      <c r="D564" s="143" t="s">
        <v>149</v>
      </c>
      <c r="E564" s="144" t="s">
        <v>1202</v>
      </c>
      <c r="F564" s="145" t="s">
        <v>1203</v>
      </c>
      <c r="G564" s="146" t="s">
        <v>1199</v>
      </c>
      <c r="H564" s="147">
        <v>1</v>
      </c>
      <c r="I564" s="148"/>
      <c r="J564" s="149">
        <f t="shared" si="40"/>
        <v>0</v>
      </c>
      <c r="K564" s="145" t="s">
        <v>153</v>
      </c>
      <c r="L564" s="31"/>
      <c r="M564" s="150" t="s">
        <v>3</v>
      </c>
      <c r="N564" s="151" t="s">
        <v>44</v>
      </c>
      <c r="O564" s="51"/>
      <c r="P564" s="152">
        <f t="shared" si="41"/>
        <v>0</v>
      </c>
      <c r="Q564" s="152">
        <v>0.02323</v>
      </c>
      <c r="R564" s="152">
        <f t="shared" si="42"/>
        <v>0.02323</v>
      </c>
      <c r="S564" s="152">
        <v>0</v>
      </c>
      <c r="T564" s="153">
        <f t="shared" si="43"/>
        <v>0</v>
      </c>
      <c r="AR564" s="154" t="s">
        <v>228</v>
      </c>
      <c r="AT564" s="154" t="s">
        <v>149</v>
      </c>
      <c r="AU564" s="154" t="s">
        <v>82</v>
      </c>
      <c r="AY564" s="16" t="s">
        <v>147</v>
      </c>
      <c r="BE564" s="155">
        <f t="shared" si="44"/>
        <v>0</v>
      </c>
      <c r="BF564" s="155">
        <f t="shared" si="45"/>
        <v>0</v>
      </c>
      <c r="BG564" s="155">
        <f t="shared" si="46"/>
        <v>0</v>
      </c>
      <c r="BH564" s="155">
        <f t="shared" si="47"/>
        <v>0</v>
      </c>
      <c r="BI564" s="155">
        <f t="shared" si="48"/>
        <v>0</v>
      </c>
      <c r="BJ564" s="16" t="s">
        <v>9</v>
      </c>
      <c r="BK564" s="155">
        <f t="shared" si="49"/>
        <v>0</v>
      </c>
      <c r="BL564" s="16" t="s">
        <v>228</v>
      </c>
      <c r="BM564" s="154" t="s">
        <v>1204</v>
      </c>
    </row>
    <row r="565" spans="2:65" s="1" customFormat="1" ht="24" customHeight="1">
      <c r="B565" s="142"/>
      <c r="C565" s="143" t="s">
        <v>1205</v>
      </c>
      <c r="D565" s="143" t="s">
        <v>149</v>
      </c>
      <c r="E565" s="144" t="s">
        <v>1206</v>
      </c>
      <c r="F565" s="145" t="s">
        <v>1207</v>
      </c>
      <c r="G565" s="146" t="s">
        <v>1199</v>
      </c>
      <c r="H565" s="147">
        <v>5</v>
      </c>
      <c r="I565" s="148"/>
      <c r="J565" s="149">
        <f t="shared" si="40"/>
        <v>0</v>
      </c>
      <c r="K565" s="145" t="s">
        <v>153</v>
      </c>
      <c r="L565" s="31"/>
      <c r="M565" s="150" t="s">
        <v>3</v>
      </c>
      <c r="N565" s="151" t="s">
        <v>44</v>
      </c>
      <c r="O565" s="51"/>
      <c r="P565" s="152">
        <f t="shared" si="41"/>
        <v>0</v>
      </c>
      <c r="Q565" s="152">
        <v>0.02475</v>
      </c>
      <c r="R565" s="152">
        <f t="shared" si="42"/>
        <v>0.12375</v>
      </c>
      <c r="S565" s="152">
        <v>0</v>
      </c>
      <c r="T565" s="153">
        <f t="shared" si="43"/>
        <v>0</v>
      </c>
      <c r="AR565" s="154" t="s">
        <v>228</v>
      </c>
      <c r="AT565" s="154" t="s">
        <v>149</v>
      </c>
      <c r="AU565" s="154" t="s">
        <v>82</v>
      </c>
      <c r="AY565" s="16" t="s">
        <v>147</v>
      </c>
      <c r="BE565" s="155">
        <f t="shared" si="44"/>
        <v>0</v>
      </c>
      <c r="BF565" s="155">
        <f t="shared" si="45"/>
        <v>0</v>
      </c>
      <c r="BG565" s="155">
        <f t="shared" si="46"/>
        <v>0</v>
      </c>
      <c r="BH565" s="155">
        <f t="shared" si="47"/>
        <v>0</v>
      </c>
      <c r="BI565" s="155">
        <f t="shared" si="48"/>
        <v>0</v>
      </c>
      <c r="BJ565" s="16" t="s">
        <v>9</v>
      </c>
      <c r="BK565" s="155">
        <f t="shared" si="49"/>
        <v>0</v>
      </c>
      <c r="BL565" s="16" t="s">
        <v>228</v>
      </c>
      <c r="BM565" s="154" t="s">
        <v>1208</v>
      </c>
    </row>
    <row r="566" spans="2:65" s="1" customFormat="1" ht="24" customHeight="1">
      <c r="B566" s="142"/>
      <c r="C566" s="143" t="s">
        <v>1209</v>
      </c>
      <c r="D566" s="143" t="s">
        <v>149</v>
      </c>
      <c r="E566" s="144" t="s">
        <v>1210</v>
      </c>
      <c r="F566" s="145" t="s">
        <v>1211</v>
      </c>
      <c r="G566" s="146" t="s">
        <v>1199</v>
      </c>
      <c r="H566" s="147">
        <v>1</v>
      </c>
      <c r="I566" s="148"/>
      <c r="J566" s="149">
        <f t="shared" si="40"/>
        <v>0</v>
      </c>
      <c r="K566" s="145" t="s">
        <v>153</v>
      </c>
      <c r="L566" s="31"/>
      <c r="M566" s="150" t="s">
        <v>3</v>
      </c>
      <c r="N566" s="151" t="s">
        <v>44</v>
      </c>
      <c r="O566" s="51"/>
      <c r="P566" s="152">
        <f t="shared" si="41"/>
        <v>0</v>
      </c>
      <c r="Q566" s="152">
        <v>0.02124</v>
      </c>
      <c r="R566" s="152">
        <f t="shared" si="42"/>
        <v>0.02124</v>
      </c>
      <c r="S566" s="152">
        <v>0</v>
      </c>
      <c r="T566" s="153">
        <f t="shared" si="43"/>
        <v>0</v>
      </c>
      <c r="AR566" s="154" t="s">
        <v>228</v>
      </c>
      <c r="AT566" s="154" t="s">
        <v>149</v>
      </c>
      <c r="AU566" s="154" t="s">
        <v>82</v>
      </c>
      <c r="AY566" s="16" t="s">
        <v>147</v>
      </c>
      <c r="BE566" s="155">
        <f t="shared" si="44"/>
        <v>0</v>
      </c>
      <c r="BF566" s="155">
        <f t="shared" si="45"/>
        <v>0</v>
      </c>
      <c r="BG566" s="155">
        <f t="shared" si="46"/>
        <v>0</v>
      </c>
      <c r="BH566" s="155">
        <f t="shared" si="47"/>
        <v>0</v>
      </c>
      <c r="BI566" s="155">
        <f t="shared" si="48"/>
        <v>0</v>
      </c>
      <c r="BJ566" s="16" t="s">
        <v>9</v>
      </c>
      <c r="BK566" s="155">
        <f t="shared" si="49"/>
        <v>0</v>
      </c>
      <c r="BL566" s="16" t="s">
        <v>228</v>
      </c>
      <c r="BM566" s="154" t="s">
        <v>1212</v>
      </c>
    </row>
    <row r="567" spans="2:65" s="1" customFormat="1" ht="36" customHeight="1">
      <c r="B567" s="142"/>
      <c r="C567" s="143" t="s">
        <v>1213</v>
      </c>
      <c r="D567" s="143" t="s">
        <v>149</v>
      </c>
      <c r="E567" s="144" t="s">
        <v>1214</v>
      </c>
      <c r="F567" s="145" t="s">
        <v>1215</v>
      </c>
      <c r="G567" s="146" t="s">
        <v>1199</v>
      </c>
      <c r="H567" s="147">
        <v>1</v>
      </c>
      <c r="I567" s="148"/>
      <c r="J567" s="149">
        <f t="shared" si="40"/>
        <v>0</v>
      </c>
      <c r="K567" s="145" t="s">
        <v>153</v>
      </c>
      <c r="L567" s="31"/>
      <c r="M567" s="150" t="s">
        <v>3</v>
      </c>
      <c r="N567" s="151" t="s">
        <v>44</v>
      </c>
      <c r="O567" s="51"/>
      <c r="P567" s="152">
        <f t="shared" si="41"/>
        <v>0</v>
      </c>
      <c r="Q567" s="152">
        <v>0.04239</v>
      </c>
      <c r="R567" s="152">
        <f t="shared" si="42"/>
        <v>0.04239</v>
      </c>
      <c r="S567" s="152">
        <v>0</v>
      </c>
      <c r="T567" s="153">
        <f t="shared" si="43"/>
        <v>0</v>
      </c>
      <c r="AR567" s="154" t="s">
        <v>228</v>
      </c>
      <c r="AT567" s="154" t="s">
        <v>149</v>
      </c>
      <c r="AU567" s="154" t="s">
        <v>82</v>
      </c>
      <c r="AY567" s="16" t="s">
        <v>147</v>
      </c>
      <c r="BE567" s="155">
        <f t="shared" si="44"/>
        <v>0</v>
      </c>
      <c r="BF567" s="155">
        <f t="shared" si="45"/>
        <v>0</v>
      </c>
      <c r="BG567" s="155">
        <f t="shared" si="46"/>
        <v>0</v>
      </c>
      <c r="BH567" s="155">
        <f t="shared" si="47"/>
        <v>0</v>
      </c>
      <c r="BI567" s="155">
        <f t="shared" si="48"/>
        <v>0</v>
      </c>
      <c r="BJ567" s="16" t="s">
        <v>9</v>
      </c>
      <c r="BK567" s="155">
        <f t="shared" si="49"/>
        <v>0</v>
      </c>
      <c r="BL567" s="16" t="s">
        <v>228</v>
      </c>
      <c r="BM567" s="154" t="s">
        <v>1216</v>
      </c>
    </row>
    <row r="568" spans="2:65" s="1" customFormat="1" ht="24" customHeight="1">
      <c r="B568" s="142"/>
      <c r="C568" s="143" t="s">
        <v>1217</v>
      </c>
      <c r="D568" s="143" t="s">
        <v>149</v>
      </c>
      <c r="E568" s="144" t="s">
        <v>1218</v>
      </c>
      <c r="F568" s="145" t="s">
        <v>1219</v>
      </c>
      <c r="G568" s="146" t="s">
        <v>1199</v>
      </c>
      <c r="H568" s="147">
        <v>1</v>
      </c>
      <c r="I568" s="148"/>
      <c r="J568" s="149">
        <f t="shared" si="40"/>
        <v>0</v>
      </c>
      <c r="K568" s="145" t="s">
        <v>3</v>
      </c>
      <c r="L568" s="31"/>
      <c r="M568" s="150" t="s">
        <v>3</v>
      </c>
      <c r="N568" s="151" t="s">
        <v>44</v>
      </c>
      <c r="O568" s="51"/>
      <c r="P568" s="152">
        <f t="shared" si="41"/>
        <v>0</v>
      </c>
      <c r="Q568" s="152">
        <v>0.0147</v>
      </c>
      <c r="R568" s="152">
        <f t="shared" si="42"/>
        <v>0.0147</v>
      </c>
      <c r="S568" s="152">
        <v>0</v>
      </c>
      <c r="T568" s="153">
        <f t="shared" si="43"/>
        <v>0</v>
      </c>
      <c r="AR568" s="154" t="s">
        <v>228</v>
      </c>
      <c r="AT568" s="154" t="s">
        <v>149</v>
      </c>
      <c r="AU568" s="154" t="s">
        <v>82</v>
      </c>
      <c r="AY568" s="16" t="s">
        <v>147</v>
      </c>
      <c r="BE568" s="155">
        <f t="shared" si="44"/>
        <v>0</v>
      </c>
      <c r="BF568" s="155">
        <f t="shared" si="45"/>
        <v>0</v>
      </c>
      <c r="BG568" s="155">
        <f t="shared" si="46"/>
        <v>0</v>
      </c>
      <c r="BH568" s="155">
        <f t="shared" si="47"/>
        <v>0</v>
      </c>
      <c r="BI568" s="155">
        <f t="shared" si="48"/>
        <v>0</v>
      </c>
      <c r="BJ568" s="16" t="s">
        <v>9</v>
      </c>
      <c r="BK568" s="155">
        <f t="shared" si="49"/>
        <v>0</v>
      </c>
      <c r="BL568" s="16" t="s">
        <v>228</v>
      </c>
      <c r="BM568" s="154" t="s">
        <v>1220</v>
      </c>
    </row>
    <row r="569" spans="2:65" s="1" customFormat="1" ht="24" customHeight="1">
      <c r="B569" s="142"/>
      <c r="C569" s="143" t="s">
        <v>1221</v>
      </c>
      <c r="D569" s="143" t="s">
        <v>149</v>
      </c>
      <c r="E569" s="144" t="s">
        <v>1222</v>
      </c>
      <c r="F569" s="145" t="s">
        <v>1223</v>
      </c>
      <c r="G569" s="146" t="s">
        <v>1199</v>
      </c>
      <c r="H569" s="147">
        <v>12</v>
      </c>
      <c r="I569" s="148"/>
      <c r="J569" s="149">
        <f t="shared" si="40"/>
        <v>0</v>
      </c>
      <c r="K569" s="145" t="s">
        <v>153</v>
      </c>
      <c r="L569" s="31"/>
      <c r="M569" s="150" t="s">
        <v>3</v>
      </c>
      <c r="N569" s="151" t="s">
        <v>44</v>
      </c>
      <c r="O569" s="51"/>
      <c r="P569" s="152">
        <f t="shared" si="41"/>
        <v>0</v>
      </c>
      <c r="Q569" s="152">
        <v>0.0003</v>
      </c>
      <c r="R569" s="152">
        <f t="shared" si="42"/>
        <v>0.0036</v>
      </c>
      <c r="S569" s="152">
        <v>0</v>
      </c>
      <c r="T569" s="153">
        <f t="shared" si="43"/>
        <v>0</v>
      </c>
      <c r="AR569" s="154" t="s">
        <v>228</v>
      </c>
      <c r="AT569" s="154" t="s">
        <v>149</v>
      </c>
      <c r="AU569" s="154" t="s">
        <v>82</v>
      </c>
      <c r="AY569" s="16" t="s">
        <v>147</v>
      </c>
      <c r="BE569" s="155">
        <f t="shared" si="44"/>
        <v>0</v>
      </c>
      <c r="BF569" s="155">
        <f t="shared" si="45"/>
        <v>0</v>
      </c>
      <c r="BG569" s="155">
        <f t="shared" si="46"/>
        <v>0</v>
      </c>
      <c r="BH569" s="155">
        <f t="shared" si="47"/>
        <v>0</v>
      </c>
      <c r="BI569" s="155">
        <f t="shared" si="48"/>
        <v>0</v>
      </c>
      <c r="BJ569" s="16" t="s">
        <v>9</v>
      </c>
      <c r="BK569" s="155">
        <f t="shared" si="49"/>
        <v>0</v>
      </c>
      <c r="BL569" s="16" t="s">
        <v>228</v>
      </c>
      <c r="BM569" s="154" t="s">
        <v>1224</v>
      </c>
    </row>
    <row r="570" spans="2:65" s="1" customFormat="1" ht="24" customHeight="1">
      <c r="B570" s="142"/>
      <c r="C570" s="143" t="s">
        <v>1225</v>
      </c>
      <c r="D570" s="143" t="s">
        <v>149</v>
      </c>
      <c r="E570" s="144" t="s">
        <v>1226</v>
      </c>
      <c r="F570" s="145" t="s">
        <v>1227</v>
      </c>
      <c r="G570" s="146" t="s">
        <v>1199</v>
      </c>
      <c r="H570" s="147">
        <v>1</v>
      </c>
      <c r="I570" s="148"/>
      <c r="J570" s="149">
        <f t="shared" si="40"/>
        <v>0</v>
      </c>
      <c r="K570" s="145" t="s">
        <v>153</v>
      </c>
      <c r="L570" s="31"/>
      <c r="M570" s="150" t="s">
        <v>3</v>
      </c>
      <c r="N570" s="151" t="s">
        <v>44</v>
      </c>
      <c r="O570" s="51"/>
      <c r="P570" s="152">
        <f t="shared" si="41"/>
        <v>0</v>
      </c>
      <c r="Q570" s="152">
        <v>0.00196</v>
      </c>
      <c r="R570" s="152">
        <f t="shared" si="42"/>
        <v>0.00196</v>
      </c>
      <c r="S570" s="152">
        <v>0</v>
      </c>
      <c r="T570" s="153">
        <f t="shared" si="43"/>
        <v>0</v>
      </c>
      <c r="AR570" s="154" t="s">
        <v>228</v>
      </c>
      <c r="AT570" s="154" t="s">
        <v>149</v>
      </c>
      <c r="AU570" s="154" t="s">
        <v>82</v>
      </c>
      <c r="AY570" s="16" t="s">
        <v>147</v>
      </c>
      <c r="BE570" s="155">
        <f t="shared" si="44"/>
        <v>0</v>
      </c>
      <c r="BF570" s="155">
        <f t="shared" si="45"/>
        <v>0</v>
      </c>
      <c r="BG570" s="155">
        <f t="shared" si="46"/>
        <v>0</v>
      </c>
      <c r="BH570" s="155">
        <f t="shared" si="47"/>
        <v>0</v>
      </c>
      <c r="BI570" s="155">
        <f t="shared" si="48"/>
        <v>0</v>
      </c>
      <c r="BJ570" s="16" t="s">
        <v>9</v>
      </c>
      <c r="BK570" s="155">
        <f t="shared" si="49"/>
        <v>0</v>
      </c>
      <c r="BL570" s="16" t="s">
        <v>228</v>
      </c>
      <c r="BM570" s="154" t="s">
        <v>1228</v>
      </c>
    </row>
    <row r="571" spans="2:65" s="1" customFormat="1" ht="16.5" customHeight="1">
      <c r="B571" s="142"/>
      <c r="C571" s="143" t="s">
        <v>1229</v>
      </c>
      <c r="D571" s="143" t="s">
        <v>149</v>
      </c>
      <c r="E571" s="144" t="s">
        <v>1230</v>
      </c>
      <c r="F571" s="145" t="s">
        <v>1231</v>
      </c>
      <c r="G571" s="146" t="s">
        <v>1199</v>
      </c>
      <c r="H571" s="147">
        <v>5</v>
      </c>
      <c r="I571" s="148"/>
      <c r="J571" s="149">
        <f t="shared" si="40"/>
        <v>0</v>
      </c>
      <c r="K571" s="145" t="s">
        <v>153</v>
      </c>
      <c r="L571" s="31"/>
      <c r="M571" s="150" t="s">
        <v>3</v>
      </c>
      <c r="N571" s="151" t="s">
        <v>44</v>
      </c>
      <c r="O571" s="51"/>
      <c r="P571" s="152">
        <f t="shared" si="41"/>
        <v>0</v>
      </c>
      <c r="Q571" s="152">
        <v>0.00184</v>
      </c>
      <c r="R571" s="152">
        <f t="shared" si="42"/>
        <v>0.0092</v>
      </c>
      <c r="S571" s="152">
        <v>0</v>
      </c>
      <c r="T571" s="153">
        <f t="shared" si="43"/>
        <v>0</v>
      </c>
      <c r="AR571" s="154" t="s">
        <v>228</v>
      </c>
      <c r="AT571" s="154" t="s">
        <v>149</v>
      </c>
      <c r="AU571" s="154" t="s">
        <v>82</v>
      </c>
      <c r="AY571" s="16" t="s">
        <v>147</v>
      </c>
      <c r="BE571" s="155">
        <f t="shared" si="44"/>
        <v>0</v>
      </c>
      <c r="BF571" s="155">
        <f t="shared" si="45"/>
        <v>0</v>
      </c>
      <c r="BG571" s="155">
        <f t="shared" si="46"/>
        <v>0</v>
      </c>
      <c r="BH571" s="155">
        <f t="shared" si="47"/>
        <v>0</v>
      </c>
      <c r="BI571" s="155">
        <f t="shared" si="48"/>
        <v>0</v>
      </c>
      <c r="BJ571" s="16" t="s">
        <v>9</v>
      </c>
      <c r="BK571" s="155">
        <f t="shared" si="49"/>
        <v>0</v>
      </c>
      <c r="BL571" s="16" t="s">
        <v>228</v>
      </c>
      <c r="BM571" s="154" t="s">
        <v>1232</v>
      </c>
    </row>
    <row r="572" spans="2:65" s="1" customFormat="1" ht="16.5" customHeight="1">
      <c r="B572" s="142"/>
      <c r="C572" s="143" t="s">
        <v>1233</v>
      </c>
      <c r="D572" s="143" t="s">
        <v>149</v>
      </c>
      <c r="E572" s="144" t="s">
        <v>1234</v>
      </c>
      <c r="F572" s="145" t="s">
        <v>1235</v>
      </c>
      <c r="G572" s="146" t="s">
        <v>1199</v>
      </c>
      <c r="H572" s="147">
        <v>1</v>
      </c>
      <c r="I572" s="148"/>
      <c r="J572" s="149">
        <f t="shared" si="40"/>
        <v>0</v>
      </c>
      <c r="K572" s="145" t="s">
        <v>153</v>
      </c>
      <c r="L572" s="31"/>
      <c r="M572" s="150" t="s">
        <v>3</v>
      </c>
      <c r="N572" s="151" t="s">
        <v>44</v>
      </c>
      <c r="O572" s="51"/>
      <c r="P572" s="152">
        <f t="shared" si="41"/>
        <v>0</v>
      </c>
      <c r="Q572" s="152">
        <v>0.00184</v>
      </c>
      <c r="R572" s="152">
        <f t="shared" si="42"/>
        <v>0.00184</v>
      </c>
      <c r="S572" s="152">
        <v>0</v>
      </c>
      <c r="T572" s="153">
        <f t="shared" si="43"/>
        <v>0</v>
      </c>
      <c r="AR572" s="154" t="s">
        <v>228</v>
      </c>
      <c r="AT572" s="154" t="s">
        <v>149</v>
      </c>
      <c r="AU572" s="154" t="s">
        <v>82</v>
      </c>
      <c r="AY572" s="16" t="s">
        <v>147</v>
      </c>
      <c r="BE572" s="155">
        <f t="shared" si="44"/>
        <v>0</v>
      </c>
      <c r="BF572" s="155">
        <f t="shared" si="45"/>
        <v>0</v>
      </c>
      <c r="BG572" s="155">
        <f t="shared" si="46"/>
        <v>0</v>
      </c>
      <c r="BH572" s="155">
        <f t="shared" si="47"/>
        <v>0</v>
      </c>
      <c r="BI572" s="155">
        <f t="shared" si="48"/>
        <v>0</v>
      </c>
      <c r="BJ572" s="16" t="s">
        <v>9</v>
      </c>
      <c r="BK572" s="155">
        <f t="shared" si="49"/>
        <v>0</v>
      </c>
      <c r="BL572" s="16" t="s">
        <v>228</v>
      </c>
      <c r="BM572" s="154" t="s">
        <v>1236</v>
      </c>
    </row>
    <row r="573" spans="2:65" s="1" customFormat="1" ht="16.5" customHeight="1">
      <c r="B573" s="142"/>
      <c r="C573" s="143" t="s">
        <v>1237</v>
      </c>
      <c r="D573" s="143" t="s">
        <v>149</v>
      </c>
      <c r="E573" s="144" t="s">
        <v>1238</v>
      </c>
      <c r="F573" s="145" t="s">
        <v>1239</v>
      </c>
      <c r="G573" s="146" t="s">
        <v>1068</v>
      </c>
      <c r="H573" s="182"/>
      <c r="I573" s="148"/>
      <c r="J573" s="149">
        <f t="shared" si="40"/>
        <v>0</v>
      </c>
      <c r="K573" s="145" t="s">
        <v>3</v>
      </c>
      <c r="L573" s="31"/>
      <c r="M573" s="150" t="s">
        <v>3</v>
      </c>
      <c r="N573" s="151" t="s">
        <v>44</v>
      </c>
      <c r="O573" s="51"/>
      <c r="P573" s="152">
        <f t="shared" si="41"/>
        <v>0</v>
      </c>
      <c r="Q573" s="152">
        <v>0</v>
      </c>
      <c r="R573" s="152">
        <f t="shared" si="42"/>
        <v>0</v>
      </c>
      <c r="S573" s="152">
        <v>0</v>
      </c>
      <c r="T573" s="153">
        <f t="shared" si="43"/>
        <v>0</v>
      </c>
      <c r="AR573" s="154" t="s">
        <v>228</v>
      </c>
      <c r="AT573" s="154" t="s">
        <v>149</v>
      </c>
      <c r="AU573" s="154" t="s">
        <v>82</v>
      </c>
      <c r="AY573" s="16" t="s">
        <v>147</v>
      </c>
      <c r="BE573" s="155">
        <f t="shared" si="44"/>
        <v>0</v>
      </c>
      <c r="BF573" s="155">
        <f t="shared" si="45"/>
        <v>0</v>
      </c>
      <c r="BG573" s="155">
        <f t="shared" si="46"/>
        <v>0</v>
      </c>
      <c r="BH573" s="155">
        <f t="shared" si="47"/>
        <v>0</v>
      </c>
      <c r="BI573" s="155">
        <f t="shared" si="48"/>
        <v>0</v>
      </c>
      <c r="BJ573" s="16" t="s">
        <v>9</v>
      </c>
      <c r="BK573" s="155">
        <f t="shared" si="49"/>
        <v>0</v>
      </c>
      <c r="BL573" s="16" t="s">
        <v>228</v>
      </c>
      <c r="BM573" s="154" t="s">
        <v>1240</v>
      </c>
    </row>
    <row r="574" spans="2:65" s="1" customFormat="1" ht="36" customHeight="1">
      <c r="B574" s="142"/>
      <c r="C574" s="143" t="s">
        <v>1241</v>
      </c>
      <c r="D574" s="143" t="s">
        <v>149</v>
      </c>
      <c r="E574" s="144" t="s">
        <v>1242</v>
      </c>
      <c r="F574" s="145" t="s">
        <v>1243</v>
      </c>
      <c r="G574" s="146" t="s">
        <v>1068</v>
      </c>
      <c r="H574" s="182"/>
      <c r="I574" s="148"/>
      <c r="J574" s="149">
        <f t="shared" si="40"/>
        <v>0</v>
      </c>
      <c r="K574" s="145" t="s">
        <v>153</v>
      </c>
      <c r="L574" s="31"/>
      <c r="M574" s="150" t="s">
        <v>3</v>
      </c>
      <c r="N574" s="151" t="s">
        <v>44</v>
      </c>
      <c r="O574" s="51"/>
      <c r="P574" s="152">
        <f t="shared" si="41"/>
        <v>0</v>
      </c>
      <c r="Q574" s="152">
        <v>0</v>
      </c>
      <c r="R574" s="152">
        <f t="shared" si="42"/>
        <v>0</v>
      </c>
      <c r="S574" s="152">
        <v>0</v>
      </c>
      <c r="T574" s="153">
        <f t="shared" si="43"/>
        <v>0</v>
      </c>
      <c r="AR574" s="154" t="s">
        <v>228</v>
      </c>
      <c r="AT574" s="154" t="s">
        <v>149</v>
      </c>
      <c r="AU574" s="154" t="s">
        <v>82</v>
      </c>
      <c r="AY574" s="16" t="s">
        <v>147</v>
      </c>
      <c r="BE574" s="155">
        <f t="shared" si="44"/>
        <v>0</v>
      </c>
      <c r="BF574" s="155">
        <f t="shared" si="45"/>
        <v>0</v>
      </c>
      <c r="BG574" s="155">
        <f t="shared" si="46"/>
        <v>0</v>
      </c>
      <c r="BH574" s="155">
        <f t="shared" si="47"/>
        <v>0</v>
      </c>
      <c r="BI574" s="155">
        <f t="shared" si="48"/>
        <v>0</v>
      </c>
      <c r="BJ574" s="16" t="s">
        <v>9</v>
      </c>
      <c r="BK574" s="155">
        <f t="shared" si="49"/>
        <v>0</v>
      </c>
      <c r="BL574" s="16" t="s">
        <v>228</v>
      </c>
      <c r="BM574" s="154" t="s">
        <v>1244</v>
      </c>
    </row>
    <row r="575" spans="2:63" s="11" customFormat="1" ht="22.95" customHeight="1">
      <c r="B575" s="129"/>
      <c r="D575" s="130" t="s">
        <v>72</v>
      </c>
      <c r="E575" s="140" t="s">
        <v>1245</v>
      </c>
      <c r="F575" s="140" t="s">
        <v>1246</v>
      </c>
      <c r="I575" s="132"/>
      <c r="J575" s="141">
        <f>BK575</f>
        <v>0</v>
      </c>
      <c r="L575" s="129"/>
      <c r="M575" s="134"/>
      <c r="N575" s="135"/>
      <c r="O575" s="135"/>
      <c r="P575" s="136">
        <f>P576</f>
        <v>0</v>
      </c>
      <c r="Q575" s="135"/>
      <c r="R575" s="136">
        <f>R576</f>
        <v>0</v>
      </c>
      <c r="S575" s="135"/>
      <c r="T575" s="137">
        <f>T576</f>
        <v>0</v>
      </c>
      <c r="AR575" s="130" t="s">
        <v>82</v>
      </c>
      <c r="AT575" s="138" t="s">
        <v>72</v>
      </c>
      <c r="AU575" s="138" t="s">
        <v>9</v>
      </c>
      <c r="AY575" s="130" t="s">
        <v>147</v>
      </c>
      <c r="BK575" s="139">
        <f>BK576</f>
        <v>0</v>
      </c>
    </row>
    <row r="576" spans="2:65" s="1" customFormat="1" ht="16.5" customHeight="1">
      <c r="B576" s="142"/>
      <c r="C576" s="143" t="s">
        <v>1247</v>
      </c>
      <c r="D576" s="143" t="s">
        <v>149</v>
      </c>
      <c r="E576" s="144" t="s">
        <v>1248</v>
      </c>
      <c r="F576" s="145" t="s">
        <v>1249</v>
      </c>
      <c r="G576" s="146" t="s">
        <v>1250</v>
      </c>
      <c r="H576" s="147">
        <v>1</v>
      </c>
      <c r="I576" s="148"/>
      <c r="J576" s="149">
        <f>ROUND(I576*H576,0)</f>
        <v>0</v>
      </c>
      <c r="K576" s="145" t="s">
        <v>3</v>
      </c>
      <c r="L576" s="31"/>
      <c r="M576" s="150" t="s">
        <v>3</v>
      </c>
      <c r="N576" s="151" t="s">
        <v>44</v>
      </c>
      <c r="O576" s="51"/>
      <c r="P576" s="152">
        <f>O576*H576</f>
        <v>0</v>
      </c>
      <c r="Q576" s="152">
        <v>0</v>
      </c>
      <c r="R576" s="152">
        <f>Q576*H576</f>
        <v>0</v>
      </c>
      <c r="S576" s="152">
        <v>0</v>
      </c>
      <c r="T576" s="153">
        <f>S576*H576</f>
        <v>0</v>
      </c>
      <c r="AR576" s="154" t="s">
        <v>228</v>
      </c>
      <c r="AT576" s="154" t="s">
        <v>149</v>
      </c>
      <c r="AU576" s="154" t="s">
        <v>82</v>
      </c>
      <c r="AY576" s="16" t="s">
        <v>147</v>
      </c>
      <c r="BE576" s="155">
        <f>IF(N576="základní",J576,0)</f>
        <v>0</v>
      </c>
      <c r="BF576" s="155">
        <f>IF(N576="snížená",J576,0)</f>
        <v>0</v>
      </c>
      <c r="BG576" s="155">
        <f>IF(N576="zákl. přenesená",J576,0)</f>
        <v>0</v>
      </c>
      <c r="BH576" s="155">
        <f>IF(N576="sníž. přenesená",J576,0)</f>
        <v>0</v>
      </c>
      <c r="BI576" s="155">
        <f>IF(N576="nulová",J576,0)</f>
        <v>0</v>
      </c>
      <c r="BJ576" s="16" t="s">
        <v>9</v>
      </c>
      <c r="BK576" s="155">
        <f>ROUND(I576*H576,0)</f>
        <v>0</v>
      </c>
      <c r="BL576" s="16" t="s">
        <v>228</v>
      </c>
      <c r="BM576" s="154" t="s">
        <v>1251</v>
      </c>
    </row>
    <row r="577" spans="2:63" s="11" customFormat="1" ht="22.95" customHeight="1">
      <c r="B577" s="129"/>
      <c r="D577" s="130" t="s">
        <v>72</v>
      </c>
      <c r="E577" s="140" t="s">
        <v>1252</v>
      </c>
      <c r="F577" s="140" t="s">
        <v>1253</v>
      </c>
      <c r="I577" s="132"/>
      <c r="J577" s="141">
        <f>BK577</f>
        <v>0</v>
      </c>
      <c r="L577" s="129"/>
      <c r="M577" s="134"/>
      <c r="N577" s="135"/>
      <c r="O577" s="135"/>
      <c r="P577" s="136">
        <f>SUM(P578:P579)</f>
        <v>0</v>
      </c>
      <c r="Q577" s="135"/>
      <c r="R577" s="136">
        <f>SUM(R578:R579)</f>
        <v>0</v>
      </c>
      <c r="S577" s="135"/>
      <c r="T577" s="137">
        <f>SUM(T578:T579)</f>
        <v>0</v>
      </c>
      <c r="AR577" s="130" t="s">
        <v>82</v>
      </c>
      <c r="AT577" s="138" t="s">
        <v>72</v>
      </c>
      <c r="AU577" s="138" t="s">
        <v>9</v>
      </c>
      <c r="AY577" s="130" t="s">
        <v>147</v>
      </c>
      <c r="BK577" s="139">
        <f>SUM(BK578:BK579)</f>
        <v>0</v>
      </c>
    </row>
    <row r="578" spans="2:65" s="1" customFormat="1" ht="24" customHeight="1">
      <c r="B578" s="142"/>
      <c r="C578" s="143" t="s">
        <v>1254</v>
      </c>
      <c r="D578" s="143" t="s">
        <v>149</v>
      </c>
      <c r="E578" s="144" t="s">
        <v>1255</v>
      </c>
      <c r="F578" s="145" t="s">
        <v>1256</v>
      </c>
      <c r="G578" s="146" t="s">
        <v>1250</v>
      </c>
      <c r="H578" s="147">
        <v>1</v>
      </c>
      <c r="I578" s="148"/>
      <c r="J578" s="149">
        <f>ROUND(I578*H578,0)</f>
        <v>0</v>
      </c>
      <c r="K578" s="145" t="s">
        <v>3</v>
      </c>
      <c r="L578" s="31"/>
      <c r="M578" s="150" t="s">
        <v>3</v>
      </c>
      <c r="N578" s="151" t="s">
        <v>44</v>
      </c>
      <c r="O578" s="51"/>
      <c r="P578" s="152">
        <f>O578*H578</f>
        <v>0</v>
      </c>
      <c r="Q578" s="152">
        <v>0</v>
      </c>
      <c r="R578" s="152">
        <f>Q578*H578</f>
        <v>0</v>
      </c>
      <c r="S578" s="152">
        <v>0</v>
      </c>
      <c r="T578" s="153">
        <f>S578*H578</f>
        <v>0</v>
      </c>
      <c r="AR578" s="154" t="s">
        <v>228</v>
      </c>
      <c r="AT578" s="154" t="s">
        <v>149</v>
      </c>
      <c r="AU578" s="154" t="s">
        <v>82</v>
      </c>
      <c r="AY578" s="16" t="s">
        <v>147</v>
      </c>
      <c r="BE578" s="155">
        <f>IF(N578="základní",J578,0)</f>
        <v>0</v>
      </c>
      <c r="BF578" s="155">
        <f>IF(N578="snížená",J578,0)</f>
        <v>0</v>
      </c>
      <c r="BG578" s="155">
        <f>IF(N578="zákl. přenesená",J578,0)</f>
        <v>0</v>
      </c>
      <c r="BH578" s="155">
        <f>IF(N578="sníž. přenesená",J578,0)</f>
        <v>0</v>
      </c>
      <c r="BI578" s="155">
        <f>IF(N578="nulová",J578,0)</f>
        <v>0</v>
      </c>
      <c r="BJ578" s="16" t="s">
        <v>9</v>
      </c>
      <c r="BK578" s="155">
        <f>ROUND(I578*H578,0)</f>
        <v>0</v>
      </c>
      <c r="BL578" s="16" t="s">
        <v>228</v>
      </c>
      <c r="BM578" s="154" t="s">
        <v>1257</v>
      </c>
    </row>
    <row r="579" spans="2:65" s="1" customFormat="1" ht="16.5" customHeight="1">
      <c r="B579" s="142"/>
      <c r="C579" s="143" t="s">
        <v>1258</v>
      </c>
      <c r="D579" s="143" t="s">
        <v>149</v>
      </c>
      <c r="E579" s="144" t="s">
        <v>1259</v>
      </c>
      <c r="F579" s="145" t="s">
        <v>1260</v>
      </c>
      <c r="G579" s="146" t="s">
        <v>1068</v>
      </c>
      <c r="H579" s="182"/>
      <c r="I579" s="148"/>
      <c r="J579" s="149">
        <f>ROUND(I579*H579,0)</f>
        <v>0</v>
      </c>
      <c r="K579" s="145" t="s">
        <v>3</v>
      </c>
      <c r="L579" s="31"/>
      <c r="M579" s="150" t="s">
        <v>3</v>
      </c>
      <c r="N579" s="151" t="s">
        <v>44</v>
      </c>
      <c r="O579" s="51"/>
      <c r="P579" s="152">
        <f>O579*H579</f>
        <v>0</v>
      </c>
      <c r="Q579" s="152">
        <v>0</v>
      </c>
      <c r="R579" s="152">
        <f>Q579*H579</f>
        <v>0</v>
      </c>
      <c r="S579" s="152">
        <v>0</v>
      </c>
      <c r="T579" s="153">
        <f>S579*H579</f>
        <v>0</v>
      </c>
      <c r="AR579" s="154" t="s">
        <v>228</v>
      </c>
      <c r="AT579" s="154" t="s">
        <v>149</v>
      </c>
      <c r="AU579" s="154" t="s">
        <v>82</v>
      </c>
      <c r="AY579" s="16" t="s">
        <v>147</v>
      </c>
      <c r="BE579" s="155">
        <f>IF(N579="základní",J579,0)</f>
        <v>0</v>
      </c>
      <c r="BF579" s="155">
        <f>IF(N579="snížená",J579,0)</f>
        <v>0</v>
      </c>
      <c r="BG579" s="155">
        <f>IF(N579="zákl. přenesená",J579,0)</f>
        <v>0</v>
      </c>
      <c r="BH579" s="155">
        <f>IF(N579="sníž. přenesená",J579,0)</f>
        <v>0</v>
      </c>
      <c r="BI579" s="155">
        <f>IF(N579="nulová",J579,0)</f>
        <v>0</v>
      </c>
      <c r="BJ579" s="16" t="s">
        <v>9</v>
      </c>
      <c r="BK579" s="155">
        <f>ROUND(I579*H579,0)</f>
        <v>0</v>
      </c>
      <c r="BL579" s="16" t="s">
        <v>228</v>
      </c>
      <c r="BM579" s="154" t="s">
        <v>1261</v>
      </c>
    </row>
    <row r="580" spans="2:63" s="11" customFormat="1" ht="22.95" customHeight="1">
      <c r="B580" s="129"/>
      <c r="D580" s="130" t="s">
        <v>72</v>
      </c>
      <c r="E580" s="140" t="s">
        <v>1262</v>
      </c>
      <c r="F580" s="140" t="s">
        <v>1263</v>
      </c>
      <c r="I580" s="132"/>
      <c r="J580" s="141">
        <f>BK580</f>
        <v>0</v>
      </c>
      <c r="L580" s="129"/>
      <c r="M580" s="134"/>
      <c r="N580" s="135"/>
      <c r="O580" s="135"/>
      <c r="P580" s="136">
        <f>SUM(P581:P584)</f>
        <v>0</v>
      </c>
      <c r="Q580" s="135"/>
      <c r="R580" s="136">
        <f>SUM(R581:R584)</f>
        <v>0.14108500000000002</v>
      </c>
      <c r="S580" s="135"/>
      <c r="T580" s="137">
        <f>SUM(T581:T584)</f>
        <v>0.08504250000000001</v>
      </c>
      <c r="AR580" s="130" t="s">
        <v>82</v>
      </c>
      <c r="AT580" s="138" t="s">
        <v>72</v>
      </c>
      <c r="AU580" s="138" t="s">
        <v>9</v>
      </c>
      <c r="AY580" s="130" t="s">
        <v>147</v>
      </c>
      <c r="BK580" s="139">
        <f>SUM(BK581:BK584)</f>
        <v>0</v>
      </c>
    </row>
    <row r="581" spans="2:65" s="1" customFormat="1" ht="36" customHeight="1">
      <c r="B581" s="142"/>
      <c r="C581" s="143" t="s">
        <v>1264</v>
      </c>
      <c r="D581" s="143" t="s">
        <v>149</v>
      </c>
      <c r="E581" s="144" t="s">
        <v>1265</v>
      </c>
      <c r="F581" s="145" t="s">
        <v>1266</v>
      </c>
      <c r="G581" s="146" t="s">
        <v>314</v>
      </c>
      <c r="H581" s="147">
        <v>7.25</v>
      </c>
      <c r="I581" s="148"/>
      <c r="J581" s="149">
        <f>ROUND(I581*H581,0)</f>
        <v>0</v>
      </c>
      <c r="K581" s="145" t="s">
        <v>153</v>
      </c>
      <c r="L581" s="31"/>
      <c r="M581" s="150" t="s">
        <v>3</v>
      </c>
      <c r="N581" s="151" t="s">
        <v>44</v>
      </c>
      <c r="O581" s="51"/>
      <c r="P581" s="152">
        <f>O581*H581</f>
        <v>0</v>
      </c>
      <c r="Q581" s="152">
        <v>0</v>
      </c>
      <c r="R581" s="152">
        <f>Q581*H581</f>
        <v>0</v>
      </c>
      <c r="S581" s="152">
        <v>0.01173</v>
      </c>
      <c r="T581" s="153">
        <f>S581*H581</f>
        <v>0.08504250000000001</v>
      </c>
      <c r="AR581" s="154" t="s">
        <v>228</v>
      </c>
      <c r="AT581" s="154" t="s">
        <v>149</v>
      </c>
      <c r="AU581" s="154" t="s">
        <v>82</v>
      </c>
      <c r="AY581" s="16" t="s">
        <v>147</v>
      </c>
      <c r="BE581" s="155">
        <f>IF(N581="základní",J581,0)</f>
        <v>0</v>
      </c>
      <c r="BF581" s="155">
        <f>IF(N581="snížená",J581,0)</f>
        <v>0</v>
      </c>
      <c r="BG581" s="155">
        <f>IF(N581="zákl. přenesená",J581,0)</f>
        <v>0</v>
      </c>
      <c r="BH581" s="155">
        <f>IF(N581="sníž. přenesená",J581,0)</f>
        <v>0</v>
      </c>
      <c r="BI581" s="155">
        <f>IF(N581="nulová",J581,0)</f>
        <v>0</v>
      </c>
      <c r="BJ581" s="16" t="s">
        <v>9</v>
      </c>
      <c r="BK581" s="155">
        <f>ROUND(I581*H581,0)</f>
        <v>0</v>
      </c>
      <c r="BL581" s="16" t="s">
        <v>228</v>
      </c>
      <c r="BM581" s="154" t="s">
        <v>1267</v>
      </c>
    </row>
    <row r="582" spans="2:51" s="12" customFormat="1" ht="12">
      <c r="B582" s="156"/>
      <c r="D582" s="157" t="s">
        <v>156</v>
      </c>
      <c r="E582" s="158" t="s">
        <v>3</v>
      </c>
      <c r="F582" s="159" t="s">
        <v>993</v>
      </c>
      <c r="H582" s="160">
        <v>7.25</v>
      </c>
      <c r="I582" s="161"/>
      <c r="L582" s="156"/>
      <c r="M582" s="162"/>
      <c r="N582" s="163"/>
      <c r="O582" s="163"/>
      <c r="P582" s="163"/>
      <c r="Q582" s="163"/>
      <c r="R582" s="163"/>
      <c r="S582" s="163"/>
      <c r="T582" s="164"/>
      <c r="AT582" s="158" t="s">
        <v>156</v>
      </c>
      <c r="AU582" s="158" t="s">
        <v>82</v>
      </c>
      <c r="AV582" s="12" t="s">
        <v>82</v>
      </c>
      <c r="AW582" s="12" t="s">
        <v>34</v>
      </c>
      <c r="AX582" s="12" t="s">
        <v>73</v>
      </c>
      <c r="AY582" s="158" t="s">
        <v>147</v>
      </c>
    </row>
    <row r="583" spans="2:65" s="1" customFormat="1" ht="36" customHeight="1">
      <c r="B583" s="142"/>
      <c r="C583" s="143" t="s">
        <v>1268</v>
      </c>
      <c r="D583" s="143" t="s">
        <v>149</v>
      </c>
      <c r="E583" s="144" t="s">
        <v>1269</v>
      </c>
      <c r="F583" s="145" t="s">
        <v>1270</v>
      </c>
      <c r="G583" s="146" t="s">
        <v>225</v>
      </c>
      <c r="H583" s="147">
        <v>7.25</v>
      </c>
      <c r="I583" s="148"/>
      <c r="J583" s="149">
        <f>ROUND(I583*H583,0)</f>
        <v>0</v>
      </c>
      <c r="K583" s="145" t="s">
        <v>153</v>
      </c>
      <c r="L583" s="31"/>
      <c r="M583" s="150" t="s">
        <v>3</v>
      </c>
      <c r="N583" s="151" t="s">
        <v>44</v>
      </c>
      <c r="O583" s="51"/>
      <c r="P583" s="152">
        <f>O583*H583</f>
        <v>0</v>
      </c>
      <c r="Q583" s="152">
        <v>0.01946</v>
      </c>
      <c r="R583" s="152">
        <f>Q583*H583</f>
        <v>0.14108500000000002</v>
      </c>
      <c r="S583" s="152">
        <v>0</v>
      </c>
      <c r="T583" s="153">
        <f>S583*H583</f>
        <v>0</v>
      </c>
      <c r="AR583" s="154" t="s">
        <v>228</v>
      </c>
      <c r="AT583" s="154" t="s">
        <v>149</v>
      </c>
      <c r="AU583" s="154" t="s">
        <v>82</v>
      </c>
      <c r="AY583" s="16" t="s">
        <v>147</v>
      </c>
      <c r="BE583" s="155">
        <f>IF(N583="základní",J583,0)</f>
        <v>0</v>
      </c>
      <c r="BF583" s="155">
        <f>IF(N583="snížená",J583,0)</f>
        <v>0</v>
      </c>
      <c r="BG583" s="155">
        <f>IF(N583="zákl. přenesená",J583,0)</f>
        <v>0</v>
      </c>
      <c r="BH583" s="155">
        <f>IF(N583="sníž. přenesená",J583,0)</f>
        <v>0</v>
      </c>
      <c r="BI583" s="155">
        <f>IF(N583="nulová",J583,0)</f>
        <v>0</v>
      </c>
      <c r="BJ583" s="16" t="s">
        <v>9</v>
      </c>
      <c r="BK583" s="155">
        <f>ROUND(I583*H583,0)</f>
        <v>0</v>
      </c>
      <c r="BL583" s="16" t="s">
        <v>228</v>
      </c>
      <c r="BM583" s="154" t="s">
        <v>1271</v>
      </c>
    </row>
    <row r="584" spans="2:65" s="1" customFormat="1" ht="48" customHeight="1">
      <c r="B584" s="142"/>
      <c r="C584" s="143" t="s">
        <v>1272</v>
      </c>
      <c r="D584" s="143" t="s">
        <v>149</v>
      </c>
      <c r="E584" s="144" t="s">
        <v>1273</v>
      </c>
      <c r="F584" s="145" t="s">
        <v>1274</v>
      </c>
      <c r="G584" s="146" t="s">
        <v>181</v>
      </c>
      <c r="H584" s="147">
        <v>0.141</v>
      </c>
      <c r="I584" s="148"/>
      <c r="J584" s="149">
        <f>ROUND(I584*H584,0)</f>
        <v>0</v>
      </c>
      <c r="K584" s="145" t="s">
        <v>153</v>
      </c>
      <c r="L584" s="31"/>
      <c r="M584" s="150" t="s">
        <v>3</v>
      </c>
      <c r="N584" s="151" t="s">
        <v>44</v>
      </c>
      <c r="O584" s="51"/>
      <c r="P584" s="152">
        <f>O584*H584</f>
        <v>0</v>
      </c>
      <c r="Q584" s="152">
        <v>0</v>
      </c>
      <c r="R584" s="152">
        <f>Q584*H584</f>
        <v>0</v>
      </c>
      <c r="S584" s="152">
        <v>0</v>
      </c>
      <c r="T584" s="153">
        <f>S584*H584</f>
        <v>0</v>
      </c>
      <c r="AR584" s="154" t="s">
        <v>228</v>
      </c>
      <c r="AT584" s="154" t="s">
        <v>149</v>
      </c>
      <c r="AU584" s="154" t="s">
        <v>82</v>
      </c>
      <c r="AY584" s="16" t="s">
        <v>147</v>
      </c>
      <c r="BE584" s="155">
        <f>IF(N584="základní",J584,0)</f>
        <v>0</v>
      </c>
      <c r="BF584" s="155">
        <f>IF(N584="snížená",J584,0)</f>
        <v>0</v>
      </c>
      <c r="BG584" s="155">
        <f>IF(N584="zákl. přenesená",J584,0)</f>
        <v>0</v>
      </c>
      <c r="BH584" s="155">
        <f>IF(N584="sníž. přenesená",J584,0)</f>
        <v>0</v>
      </c>
      <c r="BI584" s="155">
        <f>IF(N584="nulová",J584,0)</f>
        <v>0</v>
      </c>
      <c r="BJ584" s="16" t="s">
        <v>9</v>
      </c>
      <c r="BK584" s="155">
        <f>ROUND(I584*H584,0)</f>
        <v>0</v>
      </c>
      <c r="BL584" s="16" t="s">
        <v>228</v>
      </c>
      <c r="BM584" s="154" t="s">
        <v>1275</v>
      </c>
    </row>
    <row r="585" spans="2:63" s="11" customFormat="1" ht="22.95" customHeight="1">
      <c r="B585" s="129"/>
      <c r="D585" s="130" t="s">
        <v>72</v>
      </c>
      <c r="E585" s="140" t="s">
        <v>1276</v>
      </c>
      <c r="F585" s="140" t="s">
        <v>1277</v>
      </c>
      <c r="I585" s="132"/>
      <c r="J585" s="141">
        <f>BK585</f>
        <v>0</v>
      </c>
      <c r="L585" s="129"/>
      <c r="M585" s="134"/>
      <c r="N585" s="135"/>
      <c r="O585" s="135"/>
      <c r="P585" s="136">
        <f>SUM(P586:P601)</f>
        <v>0</v>
      </c>
      <c r="Q585" s="135"/>
      <c r="R585" s="136">
        <f>SUM(R586:R601)</f>
        <v>0.60968122</v>
      </c>
      <c r="S585" s="135"/>
      <c r="T585" s="137">
        <f>SUM(T586:T601)</f>
        <v>0.15833199999999997</v>
      </c>
      <c r="AR585" s="130" t="s">
        <v>82</v>
      </c>
      <c r="AT585" s="138" t="s">
        <v>72</v>
      </c>
      <c r="AU585" s="138" t="s">
        <v>9</v>
      </c>
      <c r="AY585" s="130" t="s">
        <v>147</v>
      </c>
      <c r="BK585" s="139">
        <f>SUM(BK586:BK601)</f>
        <v>0</v>
      </c>
    </row>
    <row r="586" spans="2:65" s="1" customFormat="1" ht="36" customHeight="1">
      <c r="B586" s="142"/>
      <c r="C586" s="143" t="s">
        <v>1278</v>
      </c>
      <c r="D586" s="143" t="s">
        <v>149</v>
      </c>
      <c r="E586" s="144" t="s">
        <v>1279</v>
      </c>
      <c r="F586" s="145" t="s">
        <v>1280</v>
      </c>
      <c r="G586" s="146" t="s">
        <v>314</v>
      </c>
      <c r="H586" s="147">
        <v>5.5</v>
      </c>
      <c r="I586" s="148"/>
      <c r="J586" s="149">
        <f>ROUND(I586*H586,0)</f>
        <v>0</v>
      </c>
      <c r="K586" s="145" t="s">
        <v>153</v>
      </c>
      <c r="L586" s="31"/>
      <c r="M586" s="150" t="s">
        <v>3</v>
      </c>
      <c r="N586" s="151" t="s">
        <v>44</v>
      </c>
      <c r="O586" s="51"/>
      <c r="P586" s="152">
        <f>O586*H586</f>
        <v>0</v>
      </c>
      <c r="Q586" s="152">
        <v>0.00036</v>
      </c>
      <c r="R586" s="152">
        <f>Q586*H586</f>
        <v>0.00198</v>
      </c>
      <c r="S586" s="152">
        <v>0</v>
      </c>
      <c r="T586" s="153">
        <f>S586*H586</f>
        <v>0</v>
      </c>
      <c r="AR586" s="154" t="s">
        <v>228</v>
      </c>
      <c r="AT586" s="154" t="s">
        <v>149</v>
      </c>
      <c r="AU586" s="154" t="s">
        <v>82</v>
      </c>
      <c r="AY586" s="16" t="s">
        <v>147</v>
      </c>
      <c r="BE586" s="155">
        <f>IF(N586="základní",J586,0)</f>
        <v>0</v>
      </c>
      <c r="BF586" s="155">
        <f>IF(N586="snížená",J586,0)</f>
        <v>0</v>
      </c>
      <c r="BG586" s="155">
        <f>IF(N586="zákl. přenesená",J586,0)</f>
        <v>0</v>
      </c>
      <c r="BH586" s="155">
        <f>IF(N586="sníž. přenesená",J586,0)</f>
        <v>0</v>
      </c>
      <c r="BI586" s="155">
        <f>IF(N586="nulová",J586,0)</f>
        <v>0</v>
      </c>
      <c r="BJ586" s="16" t="s">
        <v>9</v>
      </c>
      <c r="BK586" s="155">
        <f>ROUND(I586*H586,0)</f>
        <v>0</v>
      </c>
      <c r="BL586" s="16" t="s">
        <v>228</v>
      </c>
      <c r="BM586" s="154" t="s">
        <v>1281</v>
      </c>
    </row>
    <row r="587" spans="2:51" s="12" customFormat="1" ht="12">
      <c r="B587" s="156"/>
      <c r="D587" s="157" t="s">
        <v>156</v>
      </c>
      <c r="E587" s="158" t="s">
        <v>3</v>
      </c>
      <c r="F587" s="159" t="s">
        <v>1282</v>
      </c>
      <c r="H587" s="160">
        <v>5.5</v>
      </c>
      <c r="I587" s="161"/>
      <c r="L587" s="156"/>
      <c r="M587" s="162"/>
      <c r="N587" s="163"/>
      <c r="O587" s="163"/>
      <c r="P587" s="163"/>
      <c r="Q587" s="163"/>
      <c r="R587" s="163"/>
      <c r="S587" s="163"/>
      <c r="T587" s="164"/>
      <c r="AT587" s="158" t="s">
        <v>156</v>
      </c>
      <c r="AU587" s="158" t="s">
        <v>82</v>
      </c>
      <c r="AV587" s="12" t="s">
        <v>82</v>
      </c>
      <c r="AW587" s="12" t="s">
        <v>34</v>
      </c>
      <c r="AX587" s="12" t="s">
        <v>73</v>
      </c>
      <c r="AY587" s="158" t="s">
        <v>147</v>
      </c>
    </row>
    <row r="588" spans="2:65" s="1" customFormat="1" ht="48" customHeight="1">
      <c r="B588" s="142"/>
      <c r="C588" s="143" t="s">
        <v>1283</v>
      </c>
      <c r="D588" s="143" t="s">
        <v>149</v>
      </c>
      <c r="E588" s="144" t="s">
        <v>1284</v>
      </c>
      <c r="F588" s="145" t="s">
        <v>1285</v>
      </c>
      <c r="G588" s="146" t="s">
        <v>225</v>
      </c>
      <c r="H588" s="147">
        <v>20.503</v>
      </c>
      <c r="I588" s="148"/>
      <c r="J588" s="149">
        <f>ROUND(I588*H588,0)</f>
        <v>0</v>
      </c>
      <c r="K588" s="145" t="s">
        <v>153</v>
      </c>
      <c r="L588" s="31"/>
      <c r="M588" s="150" t="s">
        <v>3</v>
      </c>
      <c r="N588" s="151" t="s">
        <v>44</v>
      </c>
      <c r="O588" s="51"/>
      <c r="P588" s="152">
        <f>O588*H588</f>
        <v>0</v>
      </c>
      <c r="Q588" s="152">
        <v>0.01694</v>
      </c>
      <c r="R588" s="152">
        <f>Q588*H588</f>
        <v>0.34732082000000003</v>
      </c>
      <c r="S588" s="152">
        <v>0</v>
      </c>
      <c r="T588" s="153">
        <f>S588*H588</f>
        <v>0</v>
      </c>
      <c r="AR588" s="154" t="s">
        <v>228</v>
      </c>
      <c r="AT588" s="154" t="s">
        <v>149</v>
      </c>
      <c r="AU588" s="154" t="s">
        <v>82</v>
      </c>
      <c r="AY588" s="16" t="s">
        <v>147</v>
      </c>
      <c r="BE588" s="155">
        <f>IF(N588="základní",J588,0)</f>
        <v>0</v>
      </c>
      <c r="BF588" s="155">
        <f>IF(N588="snížená",J588,0)</f>
        <v>0</v>
      </c>
      <c r="BG588" s="155">
        <f>IF(N588="zákl. přenesená",J588,0)</f>
        <v>0</v>
      </c>
      <c r="BH588" s="155">
        <f>IF(N588="sníž. přenesená",J588,0)</f>
        <v>0</v>
      </c>
      <c r="BI588" s="155">
        <f>IF(N588="nulová",J588,0)</f>
        <v>0</v>
      </c>
      <c r="BJ588" s="16" t="s">
        <v>9</v>
      </c>
      <c r="BK588" s="155">
        <f>ROUND(I588*H588,0)</f>
        <v>0</v>
      </c>
      <c r="BL588" s="16" t="s">
        <v>228</v>
      </c>
      <c r="BM588" s="154" t="s">
        <v>1286</v>
      </c>
    </row>
    <row r="589" spans="2:51" s="12" customFormat="1" ht="12">
      <c r="B589" s="156"/>
      <c r="D589" s="157" t="s">
        <v>156</v>
      </c>
      <c r="E589" s="158" t="s">
        <v>3</v>
      </c>
      <c r="F589" s="159" t="s">
        <v>1287</v>
      </c>
      <c r="H589" s="160">
        <v>11.928</v>
      </c>
      <c r="I589" s="161"/>
      <c r="L589" s="156"/>
      <c r="M589" s="162"/>
      <c r="N589" s="163"/>
      <c r="O589" s="163"/>
      <c r="P589" s="163"/>
      <c r="Q589" s="163"/>
      <c r="R589" s="163"/>
      <c r="S589" s="163"/>
      <c r="T589" s="164"/>
      <c r="AT589" s="158" t="s">
        <v>156</v>
      </c>
      <c r="AU589" s="158" t="s">
        <v>82</v>
      </c>
      <c r="AV589" s="12" t="s">
        <v>82</v>
      </c>
      <c r="AW589" s="12" t="s">
        <v>34</v>
      </c>
      <c r="AX589" s="12" t="s">
        <v>73</v>
      </c>
      <c r="AY589" s="158" t="s">
        <v>147</v>
      </c>
    </row>
    <row r="590" spans="2:51" s="12" customFormat="1" ht="12">
      <c r="B590" s="156"/>
      <c r="D590" s="157" t="s">
        <v>156</v>
      </c>
      <c r="E590" s="158" t="s">
        <v>3</v>
      </c>
      <c r="F590" s="159" t="s">
        <v>1288</v>
      </c>
      <c r="H590" s="160">
        <v>0.375</v>
      </c>
      <c r="I590" s="161"/>
      <c r="L590" s="156"/>
      <c r="M590" s="162"/>
      <c r="N590" s="163"/>
      <c r="O590" s="163"/>
      <c r="P590" s="163"/>
      <c r="Q590" s="163"/>
      <c r="R590" s="163"/>
      <c r="S590" s="163"/>
      <c r="T590" s="164"/>
      <c r="AT590" s="158" t="s">
        <v>156</v>
      </c>
      <c r="AU590" s="158" t="s">
        <v>82</v>
      </c>
      <c r="AV590" s="12" t="s">
        <v>82</v>
      </c>
      <c r="AW590" s="12" t="s">
        <v>34</v>
      </c>
      <c r="AX590" s="12" t="s">
        <v>73</v>
      </c>
      <c r="AY590" s="158" t="s">
        <v>147</v>
      </c>
    </row>
    <row r="591" spans="2:51" s="12" customFormat="1" ht="12">
      <c r="B591" s="156"/>
      <c r="D591" s="157" t="s">
        <v>156</v>
      </c>
      <c r="E591" s="158" t="s">
        <v>3</v>
      </c>
      <c r="F591" s="159" t="s">
        <v>1289</v>
      </c>
      <c r="H591" s="160">
        <v>8.2</v>
      </c>
      <c r="I591" s="161"/>
      <c r="L591" s="156"/>
      <c r="M591" s="162"/>
      <c r="N591" s="163"/>
      <c r="O591" s="163"/>
      <c r="P591" s="163"/>
      <c r="Q591" s="163"/>
      <c r="R591" s="163"/>
      <c r="S591" s="163"/>
      <c r="T591" s="164"/>
      <c r="AT591" s="158" t="s">
        <v>156</v>
      </c>
      <c r="AU591" s="158" t="s">
        <v>82</v>
      </c>
      <c r="AV591" s="12" t="s">
        <v>82</v>
      </c>
      <c r="AW591" s="12" t="s">
        <v>34</v>
      </c>
      <c r="AX591" s="12" t="s">
        <v>73</v>
      </c>
      <c r="AY591" s="158" t="s">
        <v>147</v>
      </c>
    </row>
    <row r="592" spans="2:65" s="1" customFormat="1" ht="36" customHeight="1">
      <c r="B592" s="142"/>
      <c r="C592" s="143" t="s">
        <v>1290</v>
      </c>
      <c r="D592" s="143" t="s">
        <v>149</v>
      </c>
      <c r="E592" s="144" t="s">
        <v>1291</v>
      </c>
      <c r="F592" s="145" t="s">
        <v>1292</v>
      </c>
      <c r="G592" s="146" t="s">
        <v>314</v>
      </c>
      <c r="H592" s="147">
        <v>7.18</v>
      </c>
      <c r="I592" s="148"/>
      <c r="J592" s="149">
        <f>ROUND(I592*H592,0)</f>
        <v>0</v>
      </c>
      <c r="K592" s="145" t="s">
        <v>153</v>
      </c>
      <c r="L592" s="31"/>
      <c r="M592" s="150" t="s">
        <v>3</v>
      </c>
      <c r="N592" s="151" t="s">
        <v>44</v>
      </c>
      <c r="O592" s="51"/>
      <c r="P592" s="152">
        <f>O592*H592</f>
        <v>0</v>
      </c>
      <c r="Q592" s="152">
        <v>0.00438</v>
      </c>
      <c r="R592" s="152">
        <f>Q592*H592</f>
        <v>0.0314484</v>
      </c>
      <c r="S592" s="152">
        <v>0</v>
      </c>
      <c r="T592" s="153">
        <f>S592*H592</f>
        <v>0</v>
      </c>
      <c r="AR592" s="154" t="s">
        <v>228</v>
      </c>
      <c r="AT592" s="154" t="s">
        <v>149</v>
      </c>
      <c r="AU592" s="154" t="s">
        <v>82</v>
      </c>
      <c r="AY592" s="16" t="s">
        <v>147</v>
      </c>
      <c r="BE592" s="155">
        <f>IF(N592="základní",J592,0)</f>
        <v>0</v>
      </c>
      <c r="BF592" s="155">
        <f>IF(N592="snížená",J592,0)</f>
        <v>0</v>
      </c>
      <c r="BG592" s="155">
        <f>IF(N592="zákl. přenesená",J592,0)</f>
        <v>0</v>
      </c>
      <c r="BH592" s="155">
        <f>IF(N592="sníž. přenesená",J592,0)</f>
        <v>0</v>
      </c>
      <c r="BI592" s="155">
        <f>IF(N592="nulová",J592,0)</f>
        <v>0</v>
      </c>
      <c r="BJ592" s="16" t="s">
        <v>9</v>
      </c>
      <c r="BK592" s="155">
        <f>ROUND(I592*H592,0)</f>
        <v>0</v>
      </c>
      <c r="BL592" s="16" t="s">
        <v>228</v>
      </c>
      <c r="BM592" s="154" t="s">
        <v>1293</v>
      </c>
    </row>
    <row r="593" spans="2:51" s="12" customFormat="1" ht="12">
      <c r="B593" s="156"/>
      <c r="D593" s="157" t="s">
        <v>156</v>
      </c>
      <c r="E593" s="158" t="s">
        <v>3</v>
      </c>
      <c r="F593" s="159" t="s">
        <v>1294</v>
      </c>
      <c r="H593" s="160">
        <v>5.68</v>
      </c>
      <c r="I593" s="161"/>
      <c r="L593" s="156"/>
      <c r="M593" s="162"/>
      <c r="N593" s="163"/>
      <c r="O593" s="163"/>
      <c r="P593" s="163"/>
      <c r="Q593" s="163"/>
      <c r="R593" s="163"/>
      <c r="S593" s="163"/>
      <c r="T593" s="164"/>
      <c r="AT593" s="158" t="s">
        <v>156</v>
      </c>
      <c r="AU593" s="158" t="s">
        <v>82</v>
      </c>
      <c r="AV593" s="12" t="s">
        <v>82</v>
      </c>
      <c r="AW593" s="12" t="s">
        <v>34</v>
      </c>
      <c r="AX593" s="12" t="s">
        <v>73</v>
      </c>
      <c r="AY593" s="158" t="s">
        <v>147</v>
      </c>
    </row>
    <row r="594" spans="2:51" s="12" customFormat="1" ht="12">
      <c r="B594" s="156"/>
      <c r="D594" s="157" t="s">
        <v>156</v>
      </c>
      <c r="E594" s="158" t="s">
        <v>3</v>
      </c>
      <c r="F594" s="159" t="s">
        <v>1295</v>
      </c>
      <c r="H594" s="160">
        <v>1.5</v>
      </c>
      <c r="I594" s="161"/>
      <c r="L594" s="156"/>
      <c r="M594" s="162"/>
      <c r="N594" s="163"/>
      <c r="O594" s="163"/>
      <c r="P594" s="163"/>
      <c r="Q594" s="163"/>
      <c r="R594" s="163"/>
      <c r="S594" s="163"/>
      <c r="T594" s="164"/>
      <c r="AT594" s="158" t="s">
        <v>156</v>
      </c>
      <c r="AU594" s="158" t="s">
        <v>82</v>
      </c>
      <c r="AV594" s="12" t="s">
        <v>82</v>
      </c>
      <c r="AW594" s="12" t="s">
        <v>34</v>
      </c>
      <c r="AX594" s="12" t="s">
        <v>73</v>
      </c>
      <c r="AY594" s="158" t="s">
        <v>147</v>
      </c>
    </row>
    <row r="595" spans="2:65" s="1" customFormat="1" ht="24" customHeight="1">
      <c r="B595" s="142"/>
      <c r="C595" s="143" t="s">
        <v>1296</v>
      </c>
      <c r="D595" s="143" t="s">
        <v>149</v>
      </c>
      <c r="E595" s="144" t="s">
        <v>1297</v>
      </c>
      <c r="F595" s="145" t="s">
        <v>1298</v>
      </c>
      <c r="G595" s="146" t="s">
        <v>225</v>
      </c>
      <c r="H595" s="147">
        <v>0.375</v>
      </c>
      <c r="I595" s="148"/>
      <c r="J595" s="149">
        <f>ROUND(I595*H595,0)</f>
        <v>0</v>
      </c>
      <c r="K595" s="145" t="s">
        <v>153</v>
      </c>
      <c r="L595" s="31"/>
      <c r="M595" s="150" t="s">
        <v>3</v>
      </c>
      <c r="N595" s="151" t="s">
        <v>44</v>
      </c>
      <c r="O595" s="51"/>
      <c r="P595" s="152">
        <f>O595*H595</f>
        <v>0</v>
      </c>
      <c r="Q595" s="152">
        <v>0</v>
      </c>
      <c r="R595" s="152">
        <f>Q595*H595</f>
        <v>0</v>
      </c>
      <c r="S595" s="152">
        <v>0</v>
      </c>
      <c r="T595" s="153">
        <f>S595*H595</f>
        <v>0</v>
      </c>
      <c r="AR595" s="154" t="s">
        <v>228</v>
      </c>
      <c r="AT595" s="154" t="s">
        <v>149</v>
      </c>
      <c r="AU595" s="154" t="s">
        <v>82</v>
      </c>
      <c r="AY595" s="16" t="s">
        <v>147</v>
      </c>
      <c r="BE595" s="155">
        <f>IF(N595="základní",J595,0)</f>
        <v>0</v>
      </c>
      <c r="BF595" s="155">
        <f>IF(N595="snížená",J595,0)</f>
        <v>0</v>
      </c>
      <c r="BG595" s="155">
        <f>IF(N595="zákl. přenesená",J595,0)</f>
        <v>0</v>
      </c>
      <c r="BH595" s="155">
        <f>IF(N595="sníž. přenesená",J595,0)</f>
        <v>0</v>
      </c>
      <c r="BI595" s="155">
        <f>IF(N595="nulová",J595,0)</f>
        <v>0</v>
      </c>
      <c r="BJ595" s="16" t="s">
        <v>9</v>
      </c>
      <c r="BK595" s="155">
        <f>ROUND(I595*H595,0)</f>
        <v>0</v>
      </c>
      <c r="BL595" s="16" t="s">
        <v>228</v>
      </c>
      <c r="BM595" s="154" t="s">
        <v>1299</v>
      </c>
    </row>
    <row r="596" spans="2:51" s="12" customFormat="1" ht="12">
      <c r="B596" s="156"/>
      <c r="D596" s="157" t="s">
        <v>156</v>
      </c>
      <c r="E596" s="158" t="s">
        <v>3</v>
      </c>
      <c r="F596" s="159" t="s">
        <v>1288</v>
      </c>
      <c r="H596" s="160">
        <v>0.375</v>
      </c>
      <c r="I596" s="161"/>
      <c r="L596" s="156"/>
      <c r="M596" s="162"/>
      <c r="N596" s="163"/>
      <c r="O596" s="163"/>
      <c r="P596" s="163"/>
      <c r="Q596" s="163"/>
      <c r="R596" s="163"/>
      <c r="S596" s="163"/>
      <c r="T596" s="164"/>
      <c r="AT596" s="158" t="s">
        <v>156</v>
      </c>
      <c r="AU596" s="158" t="s">
        <v>82</v>
      </c>
      <c r="AV596" s="12" t="s">
        <v>82</v>
      </c>
      <c r="AW596" s="12" t="s">
        <v>34</v>
      </c>
      <c r="AX596" s="12" t="s">
        <v>73</v>
      </c>
      <c r="AY596" s="158" t="s">
        <v>147</v>
      </c>
    </row>
    <row r="597" spans="2:65" s="1" customFormat="1" ht="48" customHeight="1">
      <c r="B597" s="142"/>
      <c r="C597" s="143" t="s">
        <v>1300</v>
      </c>
      <c r="D597" s="143" t="s">
        <v>149</v>
      </c>
      <c r="E597" s="144" t="s">
        <v>1301</v>
      </c>
      <c r="F597" s="145" t="s">
        <v>1302</v>
      </c>
      <c r="G597" s="146" t="s">
        <v>225</v>
      </c>
      <c r="H597" s="147">
        <v>9.2</v>
      </c>
      <c r="I597" s="148"/>
      <c r="J597" s="149">
        <f>ROUND(I597*H597,0)</f>
        <v>0</v>
      </c>
      <c r="K597" s="145" t="s">
        <v>153</v>
      </c>
      <c r="L597" s="31"/>
      <c r="M597" s="150" t="s">
        <v>3</v>
      </c>
      <c r="N597" s="151" t="s">
        <v>44</v>
      </c>
      <c r="O597" s="51"/>
      <c r="P597" s="152">
        <f>O597*H597</f>
        <v>0</v>
      </c>
      <c r="Q597" s="152">
        <v>0</v>
      </c>
      <c r="R597" s="152">
        <f>Q597*H597</f>
        <v>0</v>
      </c>
      <c r="S597" s="152">
        <v>0.01721</v>
      </c>
      <c r="T597" s="153">
        <f>S597*H597</f>
        <v>0.15833199999999997</v>
      </c>
      <c r="AR597" s="154" t="s">
        <v>228</v>
      </c>
      <c r="AT597" s="154" t="s">
        <v>149</v>
      </c>
      <c r="AU597" s="154" t="s">
        <v>82</v>
      </c>
      <c r="AY597" s="16" t="s">
        <v>147</v>
      </c>
      <c r="BE597" s="155">
        <f>IF(N597="základní",J597,0)</f>
        <v>0</v>
      </c>
      <c r="BF597" s="155">
        <f>IF(N597="snížená",J597,0)</f>
        <v>0</v>
      </c>
      <c r="BG597" s="155">
        <f>IF(N597="zákl. přenesená",J597,0)</f>
        <v>0</v>
      </c>
      <c r="BH597" s="155">
        <f>IF(N597="sníž. přenesená",J597,0)</f>
        <v>0</v>
      </c>
      <c r="BI597" s="155">
        <f>IF(N597="nulová",J597,0)</f>
        <v>0</v>
      </c>
      <c r="BJ597" s="16" t="s">
        <v>9</v>
      </c>
      <c r="BK597" s="155">
        <f>ROUND(I597*H597,0)</f>
        <v>0</v>
      </c>
      <c r="BL597" s="16" t="s">
        <v>228</v>
      </c>
      <c r="BM597" s="154" t="s">
        <v>1303</v>
      </c>
    </row>
    <row r="598" spans="2:51" s="12" customFormat="1" ht="12">
      <c r="B598" s="156"/>
      <c r="D598" s="157" t="s">
        <v>156</v>
      </c>
      <c r="E598" s="158" t="s">
        <v>3</v>
      </c>
      <c r="F598" s="159" t="s">
        <v>1304</v>
      </c>
      <c r="H598" s="160">
        <v>9.2</v>
      </c>
      <c r="I598" s="161"/>
      <c r="L598" s="156"/>
      <c r="M598" s="162"/>
      <c r="N598" s="163"/>
      <c r="O598" s="163"/>
      <c r="P598" s="163"/>
      <c r="Q598" s="163"/>
      <c r="R598" s="163"/>
      <c r="S598" s="163"/>
      <c r="T598" s="164"/>
      <c r="AT598" s="158" t="s">
        <v>156</v>
      </c>
      <c r="AU598" s="158" t="s">
        <v>82</v>
      </c>
      <c r="AV598" s="12" t="s">
        <v>82</v>
      </c>
      <c r="AW598" s="12" t="s">
        <v>34</v>
      </c>
      <c r="AX598" s="12" t="s">
        <v>73</v>
      </c>
      <c r="AY598" s="158" t="s">
        <v>147</v>
      </c>
    </row>
    <row r="599" spans="2:65" s="1" customFormat="1" ht="48" customHeight="1">
      <c r="B599" s="142"/>
      <c r="C599" s="143" t="s">
        <v>1305</v>
      </c>
      <c r="D599" s="143" t="s">
        <v>149</v>
      </c>
      <c r="E599" s="144" t="s">
        <v>1306</v>
      </c>
      <c r="F599" s="145" t="s">
        <v>1307</v>
      </c>
      <c r="G599" s="146" t="s">
        <v>225</v>
      </c>
      <c r="H599" s="147">
        <v>12.1</v>
      </c>
      <c r="I599" s="148"/>
      <c r="J599" s="149">
        <f>ROUND(I599*H599,0)</f>
        <v>0</v>
      </c>
      <c r="K599" s="145" t="s">
        <v>153</v>
      </c>
      <c r="L599" s="31"/>
      <c r="M599" s="150" t="s">
        <v>3</v>
      </c>
      <c r="N599" s="151" t="s">
        <v>44</v>
      </c>
      <c r="O599" s="51"/>
      <c r="P599" s="152">
        <f>O599*H599</f>
        <v>0</v>
      </c>
      <c r="Q599" s="152">
        <v>0.01892</v>
      </c>
      <c r="R599" s="152">
        <f>Q599*H599</f>
        <v>0.228932</v>
      </c>
      <c r="S599" s="152">
        <v>0</v>
      </c>
      <c r="T599" s="153">
        <f>S599*H599</f>
        <v>0</v>
      </c>
      <c r="AR599" s="154" t="s">
        <v>228</v>
      </c>
      <c r="AT599" s="154" t="s">
        <v>149</v>
      </c>
      <c r="AU599" s="154" t="s">
        <v>82</v>
      </c>
      <c r="AY599" s="16" t="s">
        <v>147</v>
      </c>
      <c r="BE599" s="155">
        <f>IF(N599="základní",J599,0)</f>
        <v>0</v>
      </c>
      <c r="BF599" s="155">
        <f>IF(N599="snížená",J599,0)</f>
        <v>0</v>
      </c>
      <c r="BG599" s="155">
        <f>IF(N599="zákl. přenesená",J599,0)</f>
        <v>0</v>
      </c>
      <c r="BH599" s="155">
        <f>IF(N599="sníž. přenesená",J599,0)</f>
        <v>0</v>
      </c>
      <c r="BI599" s="155">
        <f>IF(N599="nulová",J599,0)</f>
        <v>0</v>
      </c>
      <c r="BJ599" s="16" t="s">
        <v>9</v>
      </c>
      <c r="BK599" s="155">
        <f>ROUND(I599*H599,0)</f>
        <v>0</v>
      </c>
      <c r="BL599" s="16" t="s">
        <v>228</v>
      </c>
      <c r="BM599" s="154" t="s">
        <v>1308</v>
      </c>
    </row>
    <row r="600" spans="2:51" s="12" customFormat="1" ht="12">
      <c r="B600" s="156"/>
      <c r="D600" s="157" t="s">
        <v>156</v>
      </c>
      <c r="E600" s="158" t="s">
        <v>3</v>
      </c>
      <c r="F600" s="159" t="s">
        <v>1309</v>
      </c>
      <c r="H600" s="160">
        <v>12.1</v>
      </c>
      <c r="I600" s="161"/>
      <c r="L600" s="156"/>
      <c r="M600" s="162"/>
      <c r="N600" s="163"/>
      <c r="O600" s="163"/>
      <c r="P600" s="163"/>
      <c r="Q600" s="163"/>
      <c r="R600" s="163"/>
      <c r="S600" s="163"/>
      <c r="T600" s="164"/>
      <c r="AT600" s="158" t="s">
        <v>156</v>
      </c>
      <c r="AU600" s="158" t="s">
        <v>82</v>
      </c>
      <c r="AV600" s="12" t="s">
        <v>82</v>
      </c>
      <c r="AW600" s="12" t="s">
        <v>34</v>
      </c>
      <c r="AX600" s="12" t="s">
        <v>73</v>
      </c>
      <c r="AY600" s="158" t="s">
        <v>147</v>
      </c>
    </row>
    <row r="601" spans="2:65" s="1" customFormat="1" ht="60" customHeight="1">
      <c r="B601" s="142"/>
      <c r="C601" s="143" t="s">
        <v>1310</v>
      </c>
      <c r="D601" s="143" t="s">
        <v>149</v>
      </c>
      <c r="E601" s="144" t="s">
        <v>1311</v>
      </c>
      <c r="F601" s="145" t="s">
        <v>1312</v>
      </c>
      <c r="G601" s="146" t="s">
        <v>181</v>
      </c>
      <c r="H601" s="147">
        <v>0.61</v>
      </c>
      <c r="I601" s="148"/>
      <c r="J601" s="149">
        <f>ROUND(I601*H601,0)</f>
        <v>0</v>
      </c>
      <c r="K601" s="145" t="s">
        <v>153</v>
      </c>
      <c r="L601" s="31"/>
      <c r="M601" s="150" t="s">
        <v>3</v>
      </c>
      <c r="N601" s="151" t="s">
        <v>44</v>
      </c>
      <c r="O601" s="51"/>
      <c r="P601" s="152">
        <f>O601*H601</f>
        <v>0</v>
      </c>
      <c r="Q601" s="152">
        <v>0</v>
      </c>
      <c r="R601" s="152">
        <f>Q601*H601</f>
        <v>0</v>
      </c>
      <c r="S601" s="152">
        <v>0</v>
      </c>
      <c r="T601" s="153">
        <f>S601*H601</f>
        <v>0</v>
      </c>
      <c r="AR601" s="154" t="s">
        <v>228</v>
      </c>
      <c r="AT601" s="154" t="s">
        <v>149</v>
      </c>
      <c r="AU601" s="154" t="s">
        <v>82</v>
      </c>
      <c r="AY601" s="16" t="s">
        <v>147</v>
      </c>
      <c r="BE601" s="155">
        <f>IF(N601="základní",J601,0)</f>
        <v>0</v>
      </c>
      <c r="BF601" s="155">
        <f>IF(N601="snížená",J601,0)</f>
        <v>0</v>
      </c>
      <c r="BG601" s="155">
        <f>IF(N601="zákl. přenesená",J601,0)</f>
        <v>0</v>
      </c>
      <c r="BH601" s="155">
        <f>IF(N601="sníž. přenesená",J601,0)</f>
        <v>0</v>
      </c>
      <c r="BI601" s="155">
        <f>IF(N601="nulová",J601,0)</f>
        <v>0</v>
      </c>
      <c r="BJ601" s="16" t="s">
        <v>9</v>
      </c>
      <c r="BK601" s="155">
        <f>ROUND(I601*H601,0)</f>
        <v>0</v>
      </c>
      <c r="BL601" s="16" t="s">
        <v>228</v>
      </c>
      <c r="BM601" s="154" t="s">
        <v>1313</v>
      </c>
    </row>
    <row r="602" spans="2:63" s="11" customFormat="1" ht="22.95" customHeight="1">
      <c r="B602" s="129"/>
      <c r="D602" s="130" t="s">
        <v>72</v>
      </c>
      <c r="E602" s="140" t="s">
        <v>1314</v>
      </c>
      <c r="F602" s="140" t="s">
        <v>1315</v>
      </c>
      <c r="I602" s="132"/>
      <c r="J602" s="141">
        <f>BK602</f>
        <v>0</v>
      </c>
      <c r="L602" s="129"/>
      <c r="M602" s="134"/>
      <c r="N602" s="135"/>
      <c r="O602" s="135"/>
      <c r="P602" s="136">
        <f>SUM(P603:P607)</f>
        <v>0</v>
      </c>
      <c r="Q602" s="135"/>
      <c r="R602" s="136">
        <f>SUM(R603:R607)</f>
        <v>0.002465</v>
      </c>
      <c r="S602" s="135"/>
      <c r="T602" s="137">
        <f>SUM(T603:T607)</f>
        <v>0.043065</v>
      </c>
      <c r="AR602" s="130" t="s">
        <v>82</v>
      </c>
      <c r="AT602" s="138" t="s">
        <v>72</v>
      </c>
      <c r="AU602" s="138" t="s">
        <v>9</v>
      </c>
      <c r="AY602" s="130" t="s">
        <v>147</v>
      </c>
      <c r="BK602" s="139">
        <f>SUM(BK603:BK607)</f>
        <v>0</v>
      </c>
    </row>
    <row r="603" spans="2:65" s="1" customFormat="1" ht="24" customHeight="1">
      <c r="B603" s="142"/>
      <c r="C603" s="143" t="s">
        <v>1316</v>
      </c>
      <c r="D603" s="143" t="s">
        <v>149</v>
      </c>
      <c r="E603" s="144" t="s">
        <v>1317</v>
      </c>
      <c r="F603" s="145" t="s">
        <v>1318</v>
      </c>
      <c r="G603" s="146" t="s">
        <v>225</v>
      </c>
      <c r="H603" s="147">
        <v>7.25</v>
      </c>
      <c r="I603" s="148"/>
      <c r="J603" s="149">
        <f>ROUND(I603*H603,0)</f>
        <v>0</v>
      </c>
      <c r="K603" s="145" t="s">
        <v>153</v>
      </c>
      <c r="L603" s="31"/>
      <c r="M603" s="150" t="s">
        <v>3</v>
      </c>
      <c r="N603" s="151" t="s">
        <v>44</v>
      </c>
      <c r="O603" s="51"/>
      <c r="P603" s="152">
        <f>O603*H603</f>
        <v>0</v>
      </c>
      <c r="Q603" s="152">
        <v>0</v>
      </c>
      <c r="R603" s="152">
        <f>Q603*H603</f>
        <v>0</v>
      </c>
      <c r="S603" s="152">
        <v>0.00594</v>
      </c>
      <c r="T603" s="153">
        <f>S603*H603</f>
        <v>0.043065</v>
      </c>
      <c r="AR603" s="154" t="s">
        <v>228</v>
      </c>
      <c r="AT603" s="154" t="s">
        <v>149</v>
      </c>
      <c r="AU603" s="154" t="s">
        <v>82</v>
      </c>
      <c r="AY603" s="16" t="s">
        <v>147</v>
      </c>
      <c r="BE603" s="155">
        <f>IF(N603="základní",J603,0)</f>
        <v>0</v>
      </c>
      <c r="BF603" s="155">
        <f>IF(N603="snížená",J603,0)</f>
        <v>0</v>
      </c>
      <c r="BG603" s="155">
        <f>IF(N603="zákl. přenesená",J603,0)</f>
        <v>0</v>
      </c>
      <c r="BH603" s="155">
        <f>IF(N603="sníž. přenesená",J603,0)</f>
        <v>0</v>
      </c>
      <c r="BI603" s="155">
        <f>IF(N603="nulová",J603,0)</f>
        <v>0</v>
      </c>
      <c r="BJ603" s="16" t="s">
        <v>9</v>
      </c>
      <c r="BK603" s="155">
        <f>ROUND(I603*H603,0)</f>
        <v>0</v>
      </c>
      <c r="BL603" s="16" t="s">
        <v>228</v>
      </c>
      <c r="BM603" s="154" t="s">
        <v>1319</v>
      </c>
    </row>
    <row r="604" spans="2:51" s="12" customFormat="1" ht="12">
      <c r="B604" s="156"/>
      <c r="D604" s="157" t="s">
        <v>156</v>
      </c>
      <c r="E604" s="158" t="s">
        <v>3</v>
      </c>
      <c r="F604" s="159" t="s">
        <v>993</v>
      </c>
      <c r="H604" s="160">
        <v>7.25</v>
      </c>
      <c r="I604" s="161"/>
      <c r="L604" s="156"/>
      <c r="M604" s="162"/>
      <c r="N604" s="163"/>
      <c r="O604" s="163"/>
      <c r="P604" s="163"/>
      <c r="Q604" s="163"/>
      <c r="R604" s="163"/>
      <c r="S604" s="163"/>
      <c r="T604" s="164"/>
      <c r="AT604" s="158" t="s">
        <v>156</v>
      </c>
      <c r="AU604" s="158" t="s">
        <v>82</v>
      </c>
      <c r="AV604" s="12" t="s">
        <v>82</v>
      </c>
      <c r="AW604" s="12" t="s">
        <v>34</v>
      </c>
      <c r="AX604" s="12" t="s">
        <v>73</v>
      </c>
      <c r="AY604" s="158" t="s">
        <v>147</v>
      </c>
    </row>
    <row r="605" spans="2:65" s="1" customFormat="1" ht="36" customHeight="1">
      <c r="B605" s="142"/>
      <c r="C605" s="143" t="s">
        <v>1320</v>
      </c>
      <c r="D605" s="143" t="s">
        <v>149</v>
      </c>
      <c r="E605" s="144" t="s">
        <v>1321</v>
      </c>
      <c r="F605" s="145" t="s">
        <v>1322</v>
      </c>
      <c r="G605" s="146" t="s">
        <v>225</v>
      </c>
      <c r="H605" s="147">
        <v>7.25</v>
      </c>
      <c r="I605" s="148"/>
      <c r="J605" s="149">
        <f>ROUND(I605*H605,0)</f>
        <v>0</v>
      </c>
      <c r="K605" s="145" t="s">
        <v>153</v>
      </c>
      <c r="L605" s="31"/>
      <c r="M605" s="150" t="s">
        <v>3</v>
      </c>
      <c r="N605" s="151" t="s">
        <v>44</v>
      </c>
      <c r="O605" s="51"/>
      <c r="P605" s="152">
        <f>O605*H605</f>
        <v>0</v>
      </c>
      <c r="Q605" s="152">
        <v>0.00034</v>
      </c>
      <c r="R605" s="152">
        <f>Q605*H605</f>
        <v>0.002465</v>
      </c>
      <c r="S605" s="152">
        <v>0</v>
      </c>
      <c r="T605" s="153">
        <f>S605*H605</f>
        <v>0</v>
      </c>
      <c r="AR605" s="154" t="s">
        <v>228</v>
      </c>
      <c r="AT605" s="154" t="s">
        <v>149</v>
      </c>
      <c r="AU605" s="154" t="s">
        <v>82</v>
      </c>
      <c r="AY605" s="16" t="s">
        <v>147</v>
      </c>
      <c r="BE605" s="155">
        <f>IF(N605="základní",J605,0)</f>
        <v>0</v>
      </c>
      <c r="BF605" s="155">
        <f>IF(N605="snížená",J605,0)</f>
        <v>0</v>
      </c>
      <c r="BG605" s="155">
        <f>IF(N605="zákl. přenesená",J605,0)</f>
        <v>0</v>
      </c>
      <c r="BH605" s="155">
        <f>IF(N605="sníž. přenesená",J605,0)</f>
        <v>0</v>
      </c>
      <c r="BI605" s="155">
        <f>IF(N605="nulová",J605,0)</f>
        <v>0</v>
      </c>
      <c r="BJ605" s="16" t="s">
        <v>9</v>
      </c>
      <c r="BK605" s="155">
        <f>ROUND(I605*H605,0)</f>
        <v>0</v>
      </c>
      <c r="BL605" s="16" t="s">
        <v>228</v>
      </c>
      <c r="BM605" s="154" t="s">
        <v>1323</v>
      </c>
    </row>
    <row r="606" spans="2:65" s="1" customFormat="1" ht="24" customHeight="1">
      <c r="B606" s="142"/>
      <c r="C606" s="143" t="s">
        <v>1324</v>
      </c>
      <c r="D606" s="143" t="s">
        <v>149</v>
      </c>
      <c r="E606" s="144" t="s">
        <v>1325</v>
      </c>
      <c r="F606" s="145" t="s">
        <v>1326</v>
      </c>
      <c r="G606" s="146" t="s">
        <v>686</v>
      </c>
      <c r="H606" s="147">
        <v>1</v>
      </c>
      <c r="I606" s="148"/>
      <c r="J606" s="149">
        <f>ROUND(I606*H606,0)</f>
        <v>0</v>
      </c>
      <c r="K606" s="145" t="s">
        <v>3</v>
      </c>
      <c r="L606" s="31"/>
      <c r="M606" s="150" t="s">
        <v>3</v>
      </c>
      <c r="N606" s="151" t="s">
        <v>44</v>
      </c>
      <c r="O606" s="51"/>
      <c r="P606" s="152">
        <f>O606*H606</f>
        <v>0</v>
      </c>
      <c r="Q606" s="152">
        <v>0</v>
      </c>
      <c r="R606" s="152">
        <f>Q606*H606</f>
        <v>0</v>
      </c>
      <c r="S606" s="152">
        <v>0</v>
      </c>
      <c r="T606" s="153">
        <f>S606*H606</f>
        <v>0</v>
      </c>
      <c r="AR606" s="154" t="s">
        <v>228</v>
      </c>
      <c r="AT606" s="154" t="s">
        <v>149</v>
      </c>
      <c r="AU606" s="154" t="s">
        <v>82</v>
      </c>
      <c r="AY606" s="16" t="s">
        <v>147</v>
      </c>
      <c r="BE606" s="155">
        <f>IF(N606="základní",J606,0)</f>
        <v>0</v>
      </c>
      <c r="BF606" s="155">
        <f>IF(N606="snížená",J606,0)</f>
        <v>0</v>
      </c>
      <c r="BG606" s="155">
        <f>IF(N606="zákl. přenesená",J606,0)</f>
        <v>0</v>
      </c>
      <c r="BH606" s="155">
        <f>IF(N606="sníž. přenesená",J606,0)</f>
        <v>0</v>
      </c>
      <c r="BI606" s="155">
        <f>IF(N606="nulová",J606,0)</f>
        <v>0</v>
      </c>
      <c r="BJ606" s="16" t="s">
        <v>9</v>
      </c>
      <c r="BK606" s="155">
        <f>ROUND(I606*H606,0)</f>
        <v>0</v>
      </c>
      <c r="BL606" s="16" t="s">
        <v>228</v>
      </c>
      <c r="BM606" s="154" t="s">
        <v>1327</v>
      </c>
    </row>
    <row r="607" spans="2:65" s="1" customFormat="1" ht="48" customHeight="1">
      <c r="B607" s="142"/>
      <c r="C607" s="143" t="s">
        <v>1328</v>
      </c>
      <c r="D607" s="143" t="s">
        <v>149</v>
      </c>
      <c r="E607" s="144" t="s">
        <v>1329</v>
      </c>
      <c r="F607" s="145" t="s">
        <v>1330</v>
      </c>
      <c r="G607" s="146" t="s">
        <v>181</v>
      </c>
      <c r="H607" s="147">
        <v>0.002</v>
      </c>
      <c r="I607" s="148"/>
      <c r="J607" s="149">
        <f>ROUND(I607*H607,0)</f>
        <v>0</v>
      </c>
      <c r="K607" s="145" t="s">
        <v>153</v>
      </c>
      <c r="L607" s="31"/>
      <c r="M607" s="150" t="s">
        <v>3</v>
      </c>
      <c r="N607" s="151" t="s">
        <v>44</v>
      </c>
      <c r="O607" s="51"/>
      <c r="P607" s="152">
        <f>O607*H607</f>
        <v>0</v>
      </c>
      <c r="Q607" s="152">
        <v>0</v>
      </c>
      <c r="R607" s="152">
        <f>Q607*H607</f>
        <v>0</v>
      </c>
      <c r="S607" s="152">
        <v>0</v>
      </c>
      <c r="T607" s="153">
        <f>S607*H607</f>
        <v>0</v>
      </c>
      <c r="AR607" s="154" t="s">
        <v>228</v>
      </c>
      <c r="AT607" s="154" t="s">
        <v>149</v>
      </c>
      <c r="AU607" s="154" t="s">
        <v>82</v>
      </c>
      <c r="AY607" s="16" t="s">
        <v>147</v>
      </c>
      <c r="BE607" s="155">
        <f>IF(N607="základní",J607,0)</f>
        <v>0</v>
      </c>
      <c r="BF607" s="155">
        <f>IF(N607="snížená",J607,0)</f>
        <v>0</v>
      </c>
      <c r="BG607" s="155">
        <f>IF(N607="zákl. přenesená",J607,0)</f>
        <v>0</v>
      </c>
      <c r="BH607" s="155">
        <f>IF(N607="sníž. přenesená",J607,0)</f>
        <v>0</v>
      </c>
      <c r="BI607" s="155">
        <f>IF(N607="nulová",J607,0)</f>
        <v>0</v>
      </c>
      <c r="BJ607" s="16" t="s">
        <v>9</v>
      </c>
      <c r="BK607" s="155">
        <f>ROUND(I607*H607,0)</f>
        <v>0</v>
      </c>
      <c r="BL607" s="16" t="s">
        <v>228</v>
      </c>
      <c r="BM607" s="154" t="s">
        <v>1331</v>
      </c>
    </row>
    <row r="608" spans="2:63" s="11" customFormat="1" ht="22.95" customHeight="1">
      <c r="B608" s="129"/>
      <c r="D608" s="130" t="s">
        <v>72</v>
      </c>
      <c r="E608" s="140" t="s">
        <v>1332</v>
      </c>
      <c r="F608" s="140" t="s">
        <v>1333</v>
      </c>
      <c r="I608" s="132"/>
      <c r="J608" s="141">
        <f>BK608</f>
        <v>0</v>
      </c>
      <c r="L608" s="129"/>
      <c r="M608" s="134"/>
      <c r="N608" s="135"/>
      <c r="O608" s="135"/>
      <c r="P608" s="136">
        <f>SUM(P609:P626)</f>
        <v>0</v>
      </c>
      <c r="Q608" s="135"/>
      <c r="R608" s="136">
        <f>SUM(R609:R626)</f>
        <v>0.37909999999999994</v>
      </c>
      <c r="S608" s="135"/>
      <c r="T608" s="137">
        <f>SUM(T609:T626)</f>
        <v>1.0886816</v>
      </c>
      <c r="AR608" s="130" t="s">
        <v>82</v>
      </c>
      <c r="AT608" s="138" t="s">
        <v>72</v>
      </c>
      <c r="AU608" s="138" t="s">
        <v>9</v>
      </c>
      <c r="AY608" s="130" t="s">
        <v>147</v>
      </c>
      <c r="BK608" s="139">
        <f>SUM(BK609:BK626)</f>
        <v>0</v>
      </c>
    </row>
    <row r="609" spans="2:65" s="1" customFormat="1" ht="16.5" customHeight="1">
      <c r="B609" s="142"/>
      <c r="C609" s="143" t="s">
        <v>1334</v>
      </c>
      <c r="D609" s="143" t="s">
        <v>149</v>
      </c>
      <c r="E609" s="144" t="s">
        <v>1335</v>
      </c>
      <c r="F609" s="145" t="s">
        <v>1336</v>
      </c>
      <c r="G609" s="146" t="s">
        <v>225</v>
      </c>
      <c r="H609" s="147">
        <v>33.344</v>
      </c>
      <c r="I609" s="148"/>
      <c r="J609" s="149">
        <f>ROUND(I609*H609,0)</f>
        <v>0</v>
      </c>
      <c r="K609" s="145" t="s">
        <v>153</v>
      </c>
      <c r="L609" s="31"/>
      <c r="M609" s="150" t="s">
        <v>3</v>
      </c>
      <c r="N609" s="151" t="s">
        <v>44</v>
      </c>
      <c r="O609" s="51"/>
      <c r="P609" s="152">
        <f>O609*H609</f>
        <v>0</v>
      </c>
      <c r="Q609" s="152">
        <v>0</v>
      </c>
      <c r="R609" s="152">
        <f>Q609*H609</f>
        <v>0</v>
      </c>
      <c r="S609" s="152">
        <v>0.02465</v>
      </c>
      <c r="T609" s="153">
        <f>S609*H609</f>
        <v>0.8219295999999999</v>
      </c>
      <c r="AR609" s="154" t="s">
        <v>228</v>
      </c>
      <c r="AT609" s="154" t="s">
        <v>149</v>
      </c>
      <c r="AU609" s="154" t="s">
        <v>82</v>
      </c>
      <c r="AY609" s="16" t="s">
        <v>147</v>
      </c>
      <c r="BE609" s="155">
        <f>IF(N609="základní",J609,0)</f>
        <v>0</v>
      </c>
      <c r="BF609" s="155">
        <f>IF(N609="snížená",J609,0)</f>
        <v>0</v>
      </c>
      <c r="BG609" s="155">
        <f>IF(N609="zákl. přenesená",J609,0)</f>
        <v>0</v>
      </c>
      <c r="BH609" s="155">
        <f>IF(N609="sníž. přenesená",J609,0)</f>
        <v>0</v>
      </c>
      <c r="BI609" s="155">
        <f>IF(N609="nulová",J609,0)</f>
        <v>0</v>
      </c>
      <c r="BJ609" s="16" t="s">
        <v>9</v>
      </c>
      <c r="BK609" s="155">
        <f>ROUND(I609*H609,0)</f>
        <v>0</v>
      </c>
      <c r="BL609" s="16" t="s">
        <v>228</v>
      </c>
      <c r="BM609" s="154" t="s">
        <v>1337</v>
      </c>
    </row>
    <row r="610" spans="2:51" s="12" customFormat="1" ht="20.4">
      <c r="B610" s="156"/>
      <c r="D610" s="157" t="s">
        <v>156</v>
      </c>
      <c r="E610" s="158" t="s">
        <v>3</v>
      </c>
      <c r="F610" s="159" t="s">
        <v>467</v>
      </c>
      <c r="H610" s="160">
        <v>33.344</v>
      </c>
      <c r="I610" s="161"/>
      <c r="L610" s="156"/>
      <c r="M610" s="162"/>
      <c r="N610" s="163"/>
      <c r="O610" s="163"/>
      <c r="P610" s="163"/>
      <c r="Q610" s="163"/>
      <c r="R610" s="163"/>
      <c r="S610" s="163"/>
      <c r="T610" s="164"/>
      <c r="AT610" s="158" t="s">
        <v>156</v>
      </c>
      <c r="AU610" s="158" t="s">
        <v>82</v>
      </c>
      <c r="AV610" s="12" t="s">
        <v>82</v>
      </c>
      <c r="AW610" s="12" t="s">
        <v>34</v>
      </c>
      <c r="AX610" s="12" t="s">
        <v>73</v>
      </c>
      <c r="AY610" s="158" t="s">
        <v>147</v>
      </c>
    </row>
    <row r="611" spans="2:65" s="1" customFormat="1" ht="16.5" customHeight="1">
      <c r="B611" s="142"/>
      <c r="C611" s="143" t="s">
        <v>1338</v>
      </c>
      <c r="D611" s="143" t="s">
        <v>149</v>
      </c>
      <c r="E611" s="144" t="s">
        <v>1339</v>
      </c>
      <c r="F611" s="145" t="s">
        <v>1340</v>
      </c>
      <c r="G611" s="146" t="s">
        <v>225</v>
      </c>
      <c r="H611" s="147">
        <v>33.344</v>
      </c>
      <c r="I611" s="148"/>
      <c r="J611" s="149">
        <f aca="true" t="shared" si="50" ref="J611:J620">ROUND(I611*H611,0)</f>
        <v>0</v>
      </c>
      <c r="K611" s="145" t="s">
        <v>153</v>
      </c>
      <c r="L611" s="31"/>
      <c r="M611" s="150" t="s">
        <v>3</v>
      </c>
      <c r="N611" s="151" t="s">
        <v>44</v>
      </c>
      <c r="O611" s="51"/>
      <c r="P611" s="152">
        <f aca="true" t="shared" si="51" ref="P611:P620">O611*H611</f>
        <v>0</v>
      </c>
      <c r="Q611" s="152">
        <v>0</v>
      </c>
      <c r="R611" s="152">
        <f aca="true" t="shared" si="52" ref="R611:R620">Q611*H611</f>
        <v>0</v>
      </c>
      <c r="S611" s="152">
        <v>0.008</v>
      </c>
      <c r="T611" s="153">
        <f aca="true" t="shared" si="53" ref="T611:T620">S611*H611</f>
        <v>0.266752</v>
      </c>
      <c r="AR611" s="154" t="s">
        <v>228</v>
      </c>
      <c r="AT611" s="154" t="s">
        <v>149</v>
      </c>
      <c r="AU611" s="154" t="s">
        <v>82</v>
      </c>
      <c r="AY611" s="16" t="s">
        <v>147</v>
      </c>
      <c r="BE611" s="155">
        <f aca="true" t="shared" si="54" ref="BE611:BE620">IF(N611="základní",J611,0)</f>
        <v>0</v>
      </c>
      <c r="BF611" s="155">
        <f aca="true" t="shared" si="55" ref="BF611:BF620">IF(N611="snížená",J611,0)</f>
        <v>0</v>
      </c>
      <c r="BG611" s="155">
        <f aca="true" t="shared" si="56" ref="BG611:BG620">IF(N611="zákl. přenesená",J611,0)</f>
        <v>0</v>
      </c>
      <c r="BH611" s="155">
        <f aca="true" t="shared" si="57" ref="BH611:BH620">IF(N611="sníž. přenesená",J611,0)</f>
        <v>0</v>
      </c>
      <c r="BI611" s="155">
        <f aca="true" t="shared" si="58" ref="BI611:BI620">IF(N611="nulová",J611,0)</f>
        <v>0</v>
      </c>
      <c r="BJ611" s="16" t="s">
        <v>9</v>
      </c>
      <c r="BK611" s="155">
        <f aca="true" t="shared" si="59" ref="BK611:BK620">ROUND(I611*H611,0)</f>
        <v>0</v>
      </c>
      <c r="BL611" s="16" t="s">
        <v>228</v>
      </c>
      <c r="BM611" s="154" t="s">
        <v>1341</v>
      </c>
    </row>
    <row r="612" spans="2:65" s="1" customFormat="1" ht="36" customHeight="1">
      <c r="B612" s="142"/>
      <c r="C612" s="143" t="s">
        <v>1342</v>
      </c>
      <c r="D612" s="143" t="s">
        <v>149</v>
      </c>
      <c r="E612" s="144" t="s">
        <v>1343</v>
      </c>
      <c r="F612" s="145" t="s">
        <v>1344</v>
      </c>
      <c r="G612" s="146" t="s">
        <v>253</v>
      </c>
      <c r="H612" s="147">
        <v>4</v>
      </c>
      <c r="I612" s="148"/>
      <c r="J612" s="149">
        <f t="shared" si="50"/>
        <v>0</v>
      </c>
      <c r="K612" s="145" t="s">
        <v>153</v>
      </c>
      <c r="L612" s="31"/>
      <c r="M612" s="150" t="s">
        <v>3</v>
      </c>
      <c r="N612" s="151" t="s">
        <v>44</v>
      </c>
      <c r="O612" s="51"/>
      <c r="P612" s="152">
        <f t="shared" si="51"/>
        <v>0</v>
      </c>
      <c r="Q612" s="152">
        <v>0</v>
      </c>
      <c r="R612" s="152">
        <f t="shared" si="52"/>
        <v>0</v>
      </c>
      <c r="S612" s="152">
        <v>0</v>
      </c>
      <c r="T612" s="153">
        <f t="shared" si="53"/>
        <v>0</v>
      </c>
      <c r="AR612" s="154" t="s">
        <v>228</v>
      </c>
      <c r="AT612" s="154" t="s">
        <v>149</v>
      </c>
      <c r="AU612" s="154" t="s">
        <v>82</v>
      </c>
      <c r="AY612" s="16" t="s">
        <v>147</v>
      </c>
      <c r="BE612" s="155">
        <f t="shared" si="54"/>
        <v>0</v>
      </c>
      <c r="BF612" s="155">
        <f t="shared" si="55"/>
        <v>0</v>
      </c>
      <c r="BG612" s="155">
        <f t="shared" si="56"/>
        <v>0</v>
      </c>
      <c r="BH612" s="155">
        <f t="shared" si="57"/>
        <v>0</v>
      </c>
      <c r="BI612" s="155">
        <f t="shared" si="58"/>
        <v>0</v>
      </c>
      <c r="BJ612" s="16" t="s">
        <v>9</v>
      </c>
      <c r="BK612" s="155">
        <f t="shared" si="59"/>
        <v>0</v>
      </c>
      <c r="BL612" s="16" t="s">
        <v>228</v>
      </c>
      <c r="BM612" s="154" t="s">
        <v>1345</v>
      </c>
    </row>
    <row r="613" spans="2:65" s="1" customFormat="1" ht="36" customHeight="1">
      <c r="B613" s="142"/>
      <c r="C613" s="143" t="s">
        <v>1346</v>
      </c>
      <c r="D613" s="143" t="s">
        <v>149</v>
      </c>
      <c r="E613" s="144" t="s">
        <v>1347</v>
      </c>
      <c r="F613" s="145" t="s">
        <v>1348</v>
      </c>
      <c r="G613" s="146" t="s">
        <v>253</v>
      </c>
      <c r="H613" s="147">
        <v>7</v>
      </c>
      <c r="I613" s="148"/>
      <c r="J613" s="149">
        <f t="shared" si="50"/>
        <v>0</v>
      </c>
      <c r="K613" s="145" t="s">
        <v>153</v>
      </c>
      <c r="L613" s="31"/>
      <c r="M613" s="150" t="s">
        <v>3</v>
      </c>
      <c r="N613" s="151" t="s">
        <v>44</v>
      </c>
      <c r="O613" s="51"/>
      <c r="P613" s="152">
        <f t="shared" si="51"/>
        <v>0</v>
      </c>
      <c r="Q613" s="152">
        <v>0</v>
      </c>
      <c r="R613" s="152">
        <f t="shared" si="52"/>
        <v>0</v>
      </c>
      <c r="S613" s="152">
        <v>0</v>
      </c>
      <c r="T613" s="153">
        <f t="shared" si="53"/>
        <v>0</v>
      </c>
      <c r="AR613" s="154" t="s">
        <v>228</v>
      </c>
      <c r="AT613" s="154" t="s">
        <v>149</v>
      </c>
      <c r="AU613" s="154" t="s">
        <v>82</v>
      </c>
      <c r="AY613" s="16" t="s">
        <v>147</v>
      </c>
      <c r="BE613" s="155">
        <f t="shared" si="54"/>
        <v>0</v>
      </c>
      <c r="BF613" s="155">
        <f t="shared" si="55"/>
        <v>0</v>
      </c>
      <c r="BG613" s="155">
        <f t="shared" si="56"/>
        <v>0</v>
      </c>
      <c r="BH613" s="155">
        <f t="shared" si="57"/>
        <v>0</v>
      </c>
      <c r="BI613" s="155">
        <f t="shared" si="58"/>
        <v>0</v>
      </c>
      <c r="BJ613" s="16" t="s">
        <v>9</v>
      </c>
      <c r="BK613" s="155">
        <f t="shared" si="59"/>
        <v>0</v>
      </c>
      <c r="BL613" s="16" t="s">
        <v>228</v>
      </c>
      <c r="BM613" s="154" t="s">
        <v>1349</v>
      </c>
    </row>
    <row r="614" spans="2:65" s="1" customFormat="1" ht="36" customHeight="1">
      <c r="B614" s="142"/>
      <c r="C614" s="143" t="s">
        <v>1350</v>
      </c>
      <c r="D614" s="143" t="s">
        <v>149</v>
      </c>
      <c r="E614" s="144" t="s">
        <v>1351</v>
      </c>
      <c r="F614" s="145" t="s">
        <v>1352</v>
      </c>
      <c r="G614" s="146" t="s">
        <v>253</v>
      </c>
      <c r="H614" s="147">
        <v>4</v>
      </c>
      <c r="I614" s="148"/>
      <c r="J614" s="149">
        <f t="shared" si="50"/>
        <v>0</v>
      </c>
      <c r="K614" s="145" t="s">
        <v>153</v>
      </c>
      <c r="L614" s="31"/>
      <c r="M614" s="150" t="s">
        <v>3</v>
      </c>
      <c r="N614" s="151" t="s">
        <v>44</v>
      </c>
      <c r="O614" s="51"/>
      <c r="P614" s="152">
        <f t="shared" si="51"/>
        <v>0</v>
      </c>
      <c r="Q614" s="152">
        <v>0</v>
      </c>
      <c r="R614" s="152">
        <f t="shared" si="52"/>
        <v>0</v>
      </c>
      <c r="S614" s="152">
        <v>0</v>
      </c>
      <c r="T614" s="153">
        <f t="shared" si="53"/>
        <v>0</v>
      </c>
      <c r="AR614" s="154" t="s">
        <v>228</v>
      </c>
      <c r="AT614" s="154" t="s">
        <v>149</v>
      </c>
      <c r="AU614" s="154" t="s">
        <v>82</v>
      </c>
      <c r="AY614" s="16" t="s">
        <v>147</v>
      </c>
      <c r="BE614" s="155">
        <f t="shared" si="54"/>
        <v>0</v>
      </c>
      <c r="BF614" s="155">
        <f t="shared" si="55"/>
        <v>0</v>
      </c>
      <c r="BG614" s="155">
        <f t="shared" si="56"/>
        <v>0</v>
      </c>
      <c r="BH614" s="155">
        <f t="shared" si="57"/>
        <v>0</v>
      </c>
      <c r="BI614" s="155">
        <f t="shared" si="58"/>
        <v>0</v>
      </c>
      <c r="BJ614" s="16" t="s">
        <v>9</v>
      </c>
      <c r="BK614" s="155">
        <f t="shared" si="59"/>
        <v>0</v>
      </c>
      <c r="BL614" s="16" t="s">
        <v>228</v>
      </c>
      <c r="BM614" s="154" t="s">
        <v>1353</v>
      </c>
    </row>
    <row r="615" spans="2:65" s="1" customFormat="1" ht="24" customHeight="1">
      <c r="B615" s="142"/>
      <c r="C615" s="165" t="s">
        <v>1354</v>
      </c>
      <c r="D615" s="165" t="s">
        <v>196</v>
      </c>
      <c r="E615" s="166" t="s">
        <v>1355</v>
      </c>
      <c r="F615" s="167" t="s">
        <v>1356</v>
      </c>
      <c r="G615" s="168" t="s">
        <v>253</v>
      </c>
      <c r="H615" s="169">
        <v>1</v>
      </c>
      <c r="I615" s="170"/>
      <c r="J615" s="171">
        <f t="shared" si="50"/>
        <v>0</v>
      </c>
      <c r="K615" s="167" t="s">
        <v>153</v>
      </c>
      <c r="L615" s="172"/>
      <c r="M615" s="173" t="s">
        <v>3</v>
      </c>
      <c r="N615" s="174" t="s">
        <v>44</v>
      </c>
      <c r="O615" s="51"/>
      <c r="P615" s="152">
        <f t="shared" si="51"/>
        <v>0</v>
      </c>
      <c r="Q615" s="152">
        <v>0.015</v>
      </c>
      <c r="R615" s="152">
        <f t="shared" si="52"/>
        <v>0.015</v>
      </c>
      <c r="S615" s="152">
        <v>0</v>
      </c>
      <c r="T615" s="153">
        <f t="shared" si="53"/>
        <v>0</v>
      </c>
      <c r="AR615" s="154" t="s">
        <v>338</v>
      </c>
      <c r="AT615" s="154" t="s">
        <v>196</v>
      </c>
      <c r="AU615" s="154" t="s">
        <v>82</v>
      </c>
      <c r="AY615" s="16" t="s">
        <v>147</v>
      </c>
      <c r="BE615" s="155">
        <f t="shared" si="54"/>
        <v>0</v>
      </c>
      <c r="BF615" s="155">
        <f t="shared" si="55"/>
        <v>0</v>
      </c>
      <c r="BG615" s="155">
        <f t="shared" si="56"/>
        <v>0</v>
      </c>
      <c r="BH615" s="155">
        <f t="shared" si="57"/>
        <v>0</v>
      </c>
      <c r="BI615" s="155">
        <f t="shared" si="58"/>
        <v>0</v>
      </c>
      <c r="BJ615" s="16" t="s">
        <v>9</v>
      </c>
      <c r="BK615" s="155">
        <f t="shared" si="59"/>
        <v>0</v>
      </c>
      <c r="BL615" s="16" t="s">
        <v>228</v>
      </c>
      <c r="BM615" s="154" t="s">
        <v>1357</v>
      </c>
    </row>
    <row r="616" spans="2:65" s="1" customFormat="1" ht="24" customHeight="1">
      <c r="B616" s="142"/>
      <c r="C616" s="165" t="s">
        <v>1358</v>
      </c>
      <c r="D616" s="165" t="s">
        <v>196</v>
      </c>
      <c r="E616" s="166" t="s">
        <v>1359</v>
      </c>
      <c r="F616" s="167" t="s">
        <v>1360</v>
      </c>
      <c r="G616" s="168" t="s">
        <v>253</v>
      </c>
      <c r="H616" s="169">
        <v>3</v>
      </c>
      <c r="I616" s="170"/>
      <c r="J616" s="171">
        <f t="shared" si="50"/>
        <v>0</v>
      </c>
      <c r="K616" s="167" t="s">
        <v>153</v>
      </c>
      <c r="L616" s="172"/>
      <c r="M616" s="173" t="s">
        <v>3</v>
      </c>
      <c r="N616" s="174" t="s">
        <v>44</v>
      </c>
      <c r="O616" s="51"/>
      <c r="P616" s="152">
        <f t="shared" si="51"/>
        <v>0</v>
      </c>
      <c r="Q616" s="152">
        <v>0.0185</v>
      </c>
      <c r="R616" s="152">
        <f t="shared" si="52"/>
        <v>0.055499999999999994</v>
      </c>
      <c r="S616" s="152">
        <v>0</v>
      </c>
      <c r="T616" s="153">
        <f t="shared" si="53"/>
        <v>0</v>
      </c>
      <c r="AR616" s="154" t="s">
        <v>338</v>
      </c>
      <c r="AT616" s="154" t="s">
        <v>196</v>
      </c>
      <c r="AU616" s="154" t="s">
        <v>82</v>
      </c>
      <c r="AY616" s="16" t="s">
        <v>147</v>
      </c>
      <c r="BE616" s="155">
        <f t="shared" si="54"/>
        <v>0</v>
      </c>
      <c r="BF616" s="155">
        <f t="shared" si="55"/>
        <v>0</v>
      </c>
      <c r="BG616" s="155">
        <f t="shared" si="56"/>
        <v>0</v>
      </c>
      <c r="BH616" s="155">
        <f t="shared" si="57"/>
        <v>0</v>
      </c>
      <c r="BI616" s="155">
        <f t="shared" si="58"/>
        <v>0</v>
      </c>
      <c r="BJ616" s="16" t="s">
        <v>9</v>
      </c>
      <c r="BK616" s="155">
        <f t="shared" si="59"/>
        <v>0</v>
      </c>
      <c r="BL616" s="16" t="s">
        <v>228</v>
      </c>
      <c r="BM616" s="154" t="s">
        <v>1361</v>
      </c>
    </row>
    <row r="617" spans="2:65" s="1" customFormat="1" ht="24" customHeight="1">
      <c r="B617" s="142"/>
      <c r="C617" s="165" t="s">
        <v>1362</v>
      </c>
      <c r="D617" s="165" t="s">
        <v>196</v>
      </c>
      <c r="E617" s="166" t="s">
        <v>1363</v>
      </c>
      <c r="F617" s="167" t="s">
        <v>1364</v>
      </c>
      <c r="G617" s="168" t="s">
        <v>253</v>
      </c>
      <c r="H617" s="169">
        <v>7</v>
      </c>
      <c r="I617" s="170"/>
      <c r="J617" s="171">
        <f t="shared" si="50"/>
        <v>0</v>
      </c>
      <c r="K617" s="167" t="s">
        <v>153</v>
      </c>
      <c r="L617" s="172"/>
      <c r="M617" s="173" t="s">
        <v>3</v>
      </c>
      <c r="N617" s="174" t="s">
        <v>44</v>
      </c>
      <c r="O617" s="51"/>
      <c r="P617" s="152">
        <f t="shared" si="51"/>
        <v>0</v>
      </c>
      <c r="Q617" s="152">
        <v>0.0215</v>
      </c>
      <c r="R617" s="152">
        <f t="shared" si="52"/>
        <v>0.1505</v>
      </c>
      <c r="S617" s="152">
        <v>0</v>
      </c>
      <c r="T617" s="153">
        <f t="shared" si="53"/>
        <v>0</v>
      </c>
      <c r="AR617" s="154" t="s">
        <v>338</v>
      </c>
      <c r="AT617" s="154" t="s">
        <v>196</v>
      </c>
      <c r="AU617" s="154" t="s">
        <v>82</v>
      </c>
      <c r="AY617" s="16" t="s">
        <v>147</v>
      </c>
      <c r="BE617" s="155">
        <f t="shared" si="54"/>
        <v>0</v>
      </c>
      <c r="BF617" s="155">
        <f t="shared" si="55"/>
        <v>0</v>
      </c>
      <c r="BG617" s="155">
        <f t="shared" si="56"/>
        <v>0</v>
      </c>
      <c r="BH617" s="155">
        <f t="shared" si="57"/>
        <v>0</v>
      </c>
      <c r="BI617" s="155">
        <f t="shared" si="58"/>
        <v>0</v>
      </c>
      <c r="BJ617" s="16" t="s">
        <v>9</v>
      </c>
      <c r="BK617" s="155">
        <f t="shared" si="59"/>
        <v>0</v>
      </c>
      <c r="BL617" s="16" t="s">
        <v>228</v>
      </c>
      <c r="BM617" s="154" t="s">
        <v>1365</v>
      </c>
    </row>
    <row r="618" spans="2:65" s="1" customFormat="1" ht="24" customHeight="1">
      <c r="B618" s="142"/>
      <c r="C618" s="165" t="s">
        <v>1366</v>
      </c>
      <c r="D618" s="165" t="s">
        <v>196</v>
      </c>
      <c r="E618" s="166" t="s">
        <v>1367</v>
      </c>
      <c r="F618" s="167" t="s">
        <v>1368</v>
      </c>
      <c r="G618" s="168" t="s">
        <v>253</v>
      </c>
      <c r="H618" s="169">
        <v>3</v>
      </c>
      <c r="I618" s="170"/>
      <c r="J618" s="171">
        <f t="shared" si="50"/>
        <v>0</v>
      </c>
      <c r="K618" s="167" t="s">
        <v>153</v>
      </c>
      <c r="L618" s="172"/>
      <c r="M618" s="173" t="s">
        <v>3</v>
      </c>
      <c r="N618" s="174" t="s">
        <v>44</v>
      </c>
      <c r="O618" s="51"/>
      <c r="P618" s="152">
        <f t="shared" si="51"/>
        <v>0</v>
      </c>
      <c r="Q618" s="152">
        <v>0.033</v>
      </c>
      <c r="R618" s="152">
        <f t="shared" si="52"/>
        <v>0.099</v>
      </c>
      <c r="S618" s="152">
        <v>0</v>
      </c>
      <c r="T618" s="153">
        <f t="shared" si="53"/>
        <v>0</v>
      </c>
      <c r="AR618" s="154" t="s">
        <v>338</v>
      </c>
      <c r="AT618" s="154" t="s">
        <v>196</v>
      </c>
      <c r="AU618" s="154" t="s">
        <v>82</v>
      </c>
      <c r="AY618" s="16" t="s">
        <v>147</v>
      </c>
      <c r="BE618" s="155">
        <f t="shared" si="54"/>
        <v>0</v>
      </c>
      <c r="BF618" s="155">
        <f t="shared" si="55"/>
        <v>0</v>
      </c>
      <c r="BG618" s="155">
        <f t="shared" si="56"/>
        <v>0</v>
      </c>
      <c r="BH618" s="155">
        <f t="shared" si="57"/>
        <v>0</v>
      </c>
      <c r="BI618" s="155">
        <f t="shared" si="58"/>
        <v>0</v>
      </c>
      <c r="BJ618" s="16" t="s">
        <v>9</v>
      </c>
      <c r="BK618" s="155">
        <f t="shared" si="59"/>
        <v>0</v>
      </c>
      <c r="BL618" s="16" t="s">
        <v>228</v>
      </c>
      <c r="BM618" s="154" t="s">
        <v>1369</v>
      </c>
    </row>
    <row r="619" spans="2:65" s="1" customFormat="1" ht="24" customHeight="1">
      <c r="B619" s="142"/>
      <c r="C619" s="165" t="s">
        <v>1370</v>
      </c>
      <c r="D619" s="165" t="s">
        <v>196</v>
      </c>
      <c r="E619" s="166" t="s">
        <v>1371</v>
      </c>
      <c r="F619" s="167" t="s">
        <v>1372</v>
      </c>
      <c r="G619" s="168" t="s">
        <v>253</v>
      </c>
      <c r="H619" s="169">
        <v>1</v>
      </c>
      <c r="I619" s="170"/>
      <c r="J619" s="171">
        <f t="shared" si="50"/>
        <v>0</v>
      </c>
      <c r="K619" s="167" t="s">
        <v>153</v>
      </c>
      <c r="L619" s="172"/>
      <c r="M619" s="173" t="s">
        <v>3</v>
      </c>
      <c r="N619" s="174" t="s">
        <v>44</v>
      </c>
      <c r="O619" s="51"/>
      <c r="P619" s="152">
        <f t="shared" si="51"/>
        <v>0</v>
      </c>
      <c r="Q619" s="152">
        <v>0.039</v>
      </c>
      <c r="R619" s="152">
        <f t="shared" si="52"/>
        <v>0.039</v>
      </c>
      <c r="S619" s="152">
        <v>0</v>
      </c>
      <c r="T619" s="153">
        <f t="shared" si="53"/>
        <v>0</v>
      </c>
      <c r="AR619" s="154" t="s">
        <v>338</v>
      </c>
      <c r="AT619" s="154" t="s">
        <v>196</v>
      </c>
      <c r="AU619" s="154" t="s">
        <v>82</v>
      </c>
      <c r="AY619" s="16" t="s">
        <v>147</v>
      </c>
      <c r="BE619" s="155">
        <f t="shared" si="54"/>
        <v>0</v>
      </c>
      <c r="BF619" s="155">
        <f t="shared" si="55"/>
        <v>0</v>
      </c>
      <c r="BG619" s="155">
        <f t="shared" si="56"/>
        <v>0</v>
      </c>
      <c r="BH619" s="155">
        <f t="shared" si="57"/>
        <v>0</v>
      </c>
      <c r="BI619" s="155">
        <f t="shared" si="58"/>
        <v>0</v>
      </c>
      <c r="BJ619" s="16" t="s">
        <v>9</v>
      </c>
      <c r="BK619" s="155">
        <f t="shared" si="59"/>
        <v>0</v>
      </c>
      <c r="BL619" s="16" t="s">
        <v>228</v>
      </c>
      <c r="BM619" s="154" t="s">
        <v>1373</v>
      </c>
    </row>
    <row r="620" spans="2:65" s="1" customFormat="1" ht="16.5" customHeight="1">
      <c r="B620" s="142"/>
      <c r="C620" s="165" t="s">
        <v>1374</v>
      </c>
      <c r="D620" s="165" t="s">
        <v>196</v>
      </c>
      <c r="E620" s="166" t="s">
        <v>1375</v>
      </c>
      <c r="F620" s="167" t="s">
        <v>1376</v>
      </c>
      <c r="G620" s="168" t="s">
        <v>253</v>
      </c>
      <c r="H620" s="169">
        <v>14</v>
      </c>
      <c r="I620" s="170"/>
      <c r="J620" s="171">
        <f t="shared" si="50"/>
        <v>0</v>
      </c>
      <c r="K620" s="167" t="s">
        <v>153</v>
      </c>
      <c r="L620" s="172"/>
      <c r="M620" s="173" t="s">
        <v>3</v>
      </c>
      <c r="N620" s="174" t="s">
        <v>44</v>
      </c>
      <c r="O620" s="51"/>
      <c r="P620" s="152">
        <f t="shared" si="51"/>
        <v>0</v>
      </c>
      <c r="Q620" s="152">
        <v>0.00015</v>
      </c>
      <c r="R620" s="152">
        <f t="shared" si="52"/>
        <v>0.0021</v>
      </c>
      <c r="S620" s="152">
        <v>0</v>
      </c>
      <c r="T620" s="153">
        <f t="shared" si="53"/>
        <v>0</v>
      </c>
      <c r="AR620" s="154" t="s">
        <v>338</v>
      </c>
      <c r="AT620" s="154" t="s">
        <v>196</v>
      </c>
      <c r="AU620" s="154" t="s">
        <v>82</v>
      </c>
      <c r="AY620" s="16" t="s">
        <v>147</v>
      </c>
      <c r="BE620" s="155">
        <f t="shared" si="54"/>
        <v>0</v>
      </c>
      <c r="BF620" s="155">
        <f t="shared" si="55"/>
        <v>0</v>
      </c>
      <c r="BG620" s="155">
        <f t="shared" si="56"/>
        <v>0</v>
      </c>
      <c r="BH620" s="155">
        <f t="shared" si="57"/>
        <v>0</v>
      </c>
      <c r="BI620" s="155">
        <f t="shared" si="58"/>
        <v>0</v>
      </c>
      <c r="BJ620" s="16" t="s">
        <v>9</v>
      </c>
      <c r="BK620" s="155">
        <f t="shared" si="59"/>
        <v>0</v>
      </c>
      <c r="BL620" s="16" t="s">
        <v>228</v>
      </c>
      <c r="BM620" s="154" t="s">
        <v>1377</v>
      </c>
    </row>
    <row r="621" spans="2:51" s="12" customFormat="1" ht="12">
      <c r="B621" s="156"/>
      <c r="D621" s="157" t="s">
        <v>156</v>
      </c>
      <c r="E621" s="158" t="s">
        <v>3</v>
      </c>
      <c r="F621" s="159" t="s">
        <v>1378</v>
      </c>
      <c r="H621" s="160">
        <v>14</v>
      </c>
      <c r="I621" s="161"/>
      <c r="L621" s="156"/>
      <c r="M621" s="162"/>
      <c r="N621" s="163"/>
      <c r="O621" s="163"/>
      <c r="P621" s="163"/>
      <c r="Q621" s="163"/>
      <c r="R621" s="163"/>
      <c r="S621" s="163"/>
      <c r="T621" s="164"/>
      <c r="AT621" s="158" t="s">
        <v>156</v>
      </c>
      <c r="AU621" s="158" t="s">
        <v>82</v>
      </c>
      <c r="AV621" s="12" t="s">
        <v>82</v>
      </c>
      <c r="AW621" s="12" t="s">
        <v>34</v>
      </c>
      <c r="AX621" s="12" t="s">
        <v>73</v>
      </c>
      <c r="AY621" s="158" t="s">
        <v>147</v>
      </c>
    </row>
    <row r="622" spans="2:65" s="1" customFormat="1" ht="24" customHeight="1">
      <c r="B622" s="142"/>
      <c r="C622" s="165" t="s">
        <v>1379</v>
      </c>
      <c r="D622" s="165" t="s">
        <v>196</v>
      </c>
      <c r="E622" s="166" t="s">
        <v>1380</v>
      </c>
      <c r="F622" s="167" t="s">
        <v>1381</v>
      </c>
      <c r="G622" s="168" t="s">
        <v>253</v>
      </c>
      <c r="H622" s="169">
        <v>15</v>
      </c>
      <c r="I622" s="170"/>
      <c r="J622" s="171">
        <f>ROUND(I622*H622,0)</f>
        <v>0</v>
      </c>
      <c r="K622" s="167" t="s">
        <v>153</v>
      </c>
      <c r="L622" s="172"/>
      <c r="M622" s="173" t="s">
        <v>3</v>
      </c>
      <c r="N622" s="174" t="s">
        <v>44</v>
      </c>
      <c r="O622" s="51"/>
      <c r="P622" s="152">
        <f>O622*H622</f>
        <v>0</v>
      </c>
      <c r="Q622" s="152">
        <v>0.0012</v>
      </c>
      <c r="R622" s="152">
        <f>Q622*H622</f>
        <v>0.018</v>
      </c>
      <c r="S622" s="152">
        <v>0</v>
      </c>
      <c r="T622" s="153">
        <f>S622*H622</f>
        <v>0</v>
      </c>
      <c r="AR622" s="154" t="s">
        <v>338</v>
      </c>
      <c r="AT622" s="154" t="s">
        <v>196</v>
      </c>
      <c r="AU622" s="154" t="s">
        <v>82</v>
      </c>
      <c r="AY622" s="16" t="s">
        <v>147</v>
      </c>
      <c r="BE622" s="155">
        <f>IF(N622="základní",J622,0)</f>
        <v>0</v>
      </c>
      <c r="BF622" s="155">
        <f>IF(N622="snížená",J622,0)</f>
        <v>0</v>
      </c>
      <c r="BG622" s="155">
        <f>IF(N622="zákl. přenesená",J622,0)</f>
        <v>0</v>
      </c>
      <c r="BH622" s="155">
        <f>IF(N622="sníž. přenesená",J622,0)</f>
        <v>0</v>
      </c>
      <c r="BI622" s="155">
        <f>IF(N622="nulová",J622,0)</f>
        <v>0</v>
      </c>
      <c r="BJ622" s="16" t="s">
        <v>9</v>
      </c>
      <c r="BK622" s="155">
        <f>ROUND(I622*H622,0)</f>
        <v>0</v>
      </c>
      <c r="BL622" s="16" t="s">
        <v>228</v>
      </c>
      <c r="BM622" s="154" t="s">
        <v>1382</v>
      </c>
    </row>
    <row r="623" spans="2:65" s="1" customFormat="1" ht="36" customHeight="1">
      <c r="B623" s="142"/>
      <c r="C623" s="143" t="s">
        <v>1383</v>
      </c>
      <c r="D623" s="143" t="s">
        <v>149</v>
      </c>
      <c r="E623" s="144" t="s">
        <v>1384</v>
      </c>
      <c r="F623" s="145" t="s">
        <v>1385</v>
      </c>
      <c r="G623" s="146" t="s">
        <v>686</v>
      </c>
      <c r="H623" s="147">
        <v>1</v>
      </c>
      <c r="I623" s="148"/>
      <c r="J623" s="149">
        <f>ROUND(I623*H623,0)</f>
        <v>0</v>
      </c>
      <c r="K623" s="145" t="s">
        <v>3</v>
      </c>
      <c r="L623" s="31"/>
      <c r="M623" s="150" t="s">
        <v>3</v>
      </c>
      <c r="N623" s="151" t="s">
        <v>44</v>
      </c>
      <c r="O623" s="51"/>
      <c r="P623" s="152">
        <f>O623*H623</f>
        <v>0</v>
      </c>
      <c r="Q623" s="152">
        <v>0</v>
      </c>
      <c r="R623" s="152">
        <f>Q623*H623</f>
        <v>0</v>
      </c>
      <c r="S623" s="152">
        <v>0</v>
      </c>
      <c r="T623" s="153">
        <f>S623*H623</f>
        <v>0</v>
      </c>
      <c r="AR623" s="154" t="s">
        <v>228</v>
      </c>
      <c r="AT623" s="154" t="s">
        <v>149</v>
      </c>
      <c r="AU623" s="154" t="s">
        <v>82</v>
      </c>
      <c r="AY623" s="16" t="s">
        <v>147</v>
      </c>
      <c r="BE623" s="155">
        <f>IF(N623="základní",J623,0)</f>
        <v>0</v>
      </c>
      <c r="BF623" s="155">
        <f>IF(N623="snížená",J623,0)</f>
        <v>0</v>
      </c>
      <c r="BG623" s="155">
        <f>IF(N623="zákl. přenesená",J623,0)</f>
        <v>0</v>
      </c>
      <c r="BH623" s="155">
        <f>IF(N623="sníž. přenesená",J623,0)</f>
        <v>0</v>
      </c>
      <c r="BI623" s="155">
        <f>IF(N623="nulová",J623,0)</f>
        <v>0</v>
      </c>
      <c r="BJ623" s="16" t="s">
        <v>9</v>
      </c>
      <c r="BK623" s="155">
        <f>ROUND(I623*H623,0)</f>
        <v>0</v>
      </c>
      <c r="BL623" s="16" t="s">
        <v>228</v>
      </c>
      <c r="BM623" s="154" t="s">
        <v>1386</v>
      </c>
    </row>
    <row r="624" spans="2:65" s="1" customFormat="1" ht="24" customHeight="1">
      <c r="B624" s="142"/>
      <c r="C624" s="143" t="s">
        <v>1387</v>
      </c>
      <c r="D624" s="143" t="s">
        <v>149</v>
      </c>
      <c r="E624" s="144" t="s">
        <v>1388</v>
      </c>
      <c r="F624" s="145" t="s">
        <v>1389</v>
      </c>
      <c r="G624" s="146" t="s">
        <v>686</v>
      </c>
      <c r="H624" s="147">
        <v>3</v>
      </c>
      <c r="I624" s="148"/>
      <c r="J624" s="149">
        <f>ROUND(I624*H624,0)</f>
        <v>0</v>
      </c>
      <c r="K624" s="145" t="s">
        <v>3</v>
      </c>
      <c r="L624" s="31"/>
      <c r="M624" s="150" t="s">
        <v>3</v>
      </c>
      <c r="N624" s="151" t="s">
        <v>44</v>
      </c>
      <c r="O624" s="51"/>
      <c r="P624" s="152">
        <f>O624*H624</f>
        <v>0</v>
      </c>
      <c r="Q624" s="152">
        <v>0</v>
      </c>
      <c r="R624" s="152">
        <f>Q624*H624</f>
        <v>0</v>
      </c>
      <c r="S624" s="152">
        <v>0</v>
      </c>
      <c r="T624" s="153">
        <f>S624*H624</f>
        <v>0</v>
      </c>
      <c r="AR624" s="154" t="s">
        <v>228</v>
      </c>
      <c r="AT624" s="154" t="s">
        <v>149</v>
      </c>
      <c r="AU624" s="154" t="s">
        <v>82</v>
      </c>
      <c r="AY624" s="16" t="s">
        <v>147</v>
      </c>
      <c r="BE624" s="155">
        <f>IF(N624="základní",J624,0)</f>
        <v>0</v>
      </c>
      <c r="BF624" s="155">
        <f>IF(N624="snížená",J624,0)</f>
        <v>0</v>
      </c>
      <c r="BG624" s="155">
        <f>IF(N624="zákl. přenesená",J624,0)</f>
        <v>0</v>
      </c>
      <c r="BH624" s="155">
        <f>IF(N624="sníž. přenesená",J624,0)</f>
        <v>0</v>
      </c>
      <c r="BI624" s="155">
        <f>IF(N624="nulová",J624,0)</f>
        <v>0</v>
      </c>
      <c r="BJ624" s="16" t="s">
        <v>9</v>
      </c>
      <c r="BK624" s="155">
        <f>ROUND(I624*H624,0)</f>
        <v>0</v>
      </c>
      <c r="BL624" s="16" t="s">
        <v>228</v>
      </c>
      <c r="BM624" s="154" t="s">
        <v>1390</v>
      </c>
    </row>
    <row r="625" spans="2:65" s="1" customFormat="1" ht="24" customHeight="1">
      <c r="B625" s="142"/>
      <c r="C625" s="143" t="s">
        <v>1391</v>
      </c>
      <c r="D625" s="143" t="s">
        <v>149</v>
      </c>
      <c r="E625" s="144" t="s">
        <v>1392</v>
      </c>
      <c r="F625" s="145" t="s">
        <v>1393</v>
      </c>
      <c r="G625" s="146" t="s">
        <v>686</v>
      </c>
      <c r="H625" s="147">
        <v>1</v>
      </c>
      <c r="I625" s="148"/>
      <c r="J625" s="149">
        <f>ROUND(I625*H625,0)</f>
        <v>0</v>
      </c>
      <c r="K625" s="145" t="s">
        <v>3</v>
      </c>
      <c r="L625" s="31"/>
      <c r="M625" s="150" t="s">
        <v>3</v>
      </c>
      <c r="N625" s="151" t="s">
        <v>44</v>
      </c>
      <c r="O625" s="51"/>
      <c r="P625" s="152">
        <f>O625*H625</f>
        <v>0</v>
      </c>
      <c r="Q625" s="152">
        <v>0</v>
      </c>
      <c r="R625" s="152">
        <f>Q625*H625</f>
        <v>0</v>
      </c>
      <c r="S625" s="152">
        <v>0</v>
      </c>
      <c r="T625" s="153">
        <f>S625*H625</f>
        <v>0</v>
      </c>
      <c r="AR625" s="154" t="s">
        <v>228</v>
      </c>
      <c r="AT625" s="154" t="s">
        <v>149</v>
      </c>
      <c r="AU625" s="154" t="s">
        <v>82</v>
      </c>
      <c r="AY625" s="16" t="s">
        <v>147</v>
      </c>
      <c r="BE625" s="155">
        <f>IF(N625="základní",J625,0)</f>
        <v>0</v>
      </c>
      <c r="BF625" s="155">
        <f>IF(N625="snížená",J625,0)</f>
        <v>0</v>
      </c>
      <c r="BG625" s="155">
        <f>IF(N625="zákl. přenesená",J625,0)</f>
        <v>0</v>
      </c>
      <c r="BH625" s="155">
        <f>IF(N625="sníž. přenesená",J625,0)</f>
        <v>0</v>
      </c>
      <c r="BI625" s="155">
        <f>IF(N625="nulová",J625,0)</f>
        <v>0</v>
      </c>
      <c r="BJ625" s="16" t="s">
        <v>9</v>
      </c>
      <c r="BK625" s="155">
        <f>ROUND(I625*H625,0)</f>
        <v>0</v>
      </c>
      <c r="BL625" s="16" t="s">
        <v>228</v>
      </c>
      <c r="BM625" s="154" t="s">
        <v>1394</v>
      </c>
    </row>
    <row r="626" spans="2:65" s="1" customFormat="1" ht="48" customHeight="1">
      <c r="B626" s="142"/>
      <c r="C626" s="143" t="s">
        <v>1395</v>
      </c>
      <c r="D626" s="143" t="s">
        <v>149</v>
      </c>
      <c r="E626" s="144" t="s">
        <v>1396</v>
      </c>
      <c r="F626" s="145" t="s">
        <v>1397</v>
      </c>
      <c r="G626" s="146" t="s">
        <v>181</v>
      </c>
      <c r="H626" s="147">
        <v>0.379</v>
      </c>
      <c r="I626" s="148"/>
      <c r="J626" s="149">
        <f>ROUND(I626*H626,0)</f>
        <v>0</v>
      </c>
      <c r="K626" s="145" t="s">
        <v>153</v>
      </c>
      <c r="L626" s="31"/>
      <c r="M626" s="150" t="s">
        <v>3</v>
      </c>
      <c r="N626" s="151" t="s">
        <v>44</v>
      </c>
      <c r="O626" s="51"/>
      <c r="P626" s="152">
        <f>O626*H626</f>
        <v>0</v>
      </c>
      <c r="Q626" s="152">
        <v>0</v>
      </c>
      <c r="R626" s="152">
        <f>Q626*H626</f>
        <v>0</v>
      </c>
      <c r="S626" s="152">
        <v>0</v>
      </c>
      <c r="T626" s="153">
        <f>S626*H626</f>
        <v>0</v>
      </c>
      <c r="AR626" s="154" t="s">
        <v>228</v>
      </c>
      <c r="AT626" s="154" t="s">
        <v>149</v>
      </c>
      <c r="AU626" s="154" t="s">
        <v>82</v>
      </c>
      <c r="AY626" s="16" t="s">
        <v>147</v>
      </c>
      <c r="BE626" s="155">
        <f>IF(N626="základní",J626,0)</f>
        <v>0</v>
      </c>
      <c r="BF626" s="155">
        <f>IF(N626="snížená",J626,0)</f>
        <v>0</v>
      </c>
      <c r="BG626" s="155">
        <f>IF(N626="zákl. přenesená",J626,0)</f>
        <v>0</v>
      </c>
      <c r="BH626" s="155">
        <f>IF(N626="sníž. přenesená",J626,0)</f>
        <v>0</v>
      </c>
      <c r="BI626" s="155">
        <f>IF(N626="nulová",J626,0)</f>
        <v>0</v>
      </c>
      <c r="BJ626" s="16" t="s">
        <v>9</v>
      </c>
      <c r="BK626" s="155">
        <f>ROUND(I626*H626,0)</f>
        <v>0</v>
      </c>
      <c r="BL626" s="16" t="s">
        <v>228</v>
      </c>
      <c r="BM626" s="154" t="s">
        <v>1398</v>
      </c>
    </row>
    <row r="627" spans="2:63" s="11" customFormat="1" ht="22.95" customHeight="1">
      <c r="B627" s="129"/>
      <c r="D627" s="130" t="s">
        <v>72</v>
      </c>
      <c r="E627" s="140" t="s">
        <v>1399</v>
      </c>
      <c r="F627" s="140" t="s">
        <v>1400</v>
      </c>
      <c r="I627" s="132"/>
      <c r="J627" s="141">
        <f>BK627</f>
        <v>0</v>
      </c>
      <c r="L627" s="129"/>
      <c r="M627" s="134"/>
      <c r="N627" s="135"/>
      <c r="O627" s="135"/>
      <c r="P627" s="136">
        <f>SUM(P628:P664)</f>
        <v>0</v>
      </c>
      <c r="Q627" s="135"/>
      <c r="R627" s="136">
        <f>SUM(R628:R664)</f>
        <v>7.256344459999999</v>
      </c>
      <c r="S627" s="135"/>
      <c r="T627" s="137">
        <f>SUM(T628:T664)</f>
        <v>0</v>
      </c>
      <c r="AR627" s="130" t="s">
        <v>82</v>
      </c>
      <c r="AT627" s="138" t="s">
        <v>72</v>
      </c>
      <c r="AU627" s="138" t="s">
        <v>9</v>
      </c>
      <c r="AY627" s="130" t="s">
        <v>147</v>
      </c>
      <c r="BK627" s="139">
        <f>SUM(BK628:BK664)</f>
        <v>0</v>
      </c>
    </row>
    <row r="628" spans="2:65" s="1" customFormat="1" ht="24" customHeight="1">
      <c r="B628" s="142"/>
      <c r="C628" s="143" t="s">
        <v>1401</v>
      </c>
      <c r="D628" s="143" t="s">
        <v>149</v>
      </c>
      <c r="E628" s="144" t="s">
        <v>1402</v>
      </c>
      <c r="F628" s="145" t="s">
        <v>1403</v>
      </c>
      <c r="G628" s="146" t="s">
        <v>225</v>
      </c>
      <c r="H628" s="147">
        <v>248.1</v>
      </c>
      <c r="I628" s="148"/>
      <c r="J628" s="149">
        <f>ROUND(I628*H628,0)</f>
        <v>0</v>
      </c>
      <c r="K628" s="145" t="s">
        <v>153</v>
      </c>
      <c r="L628" s="31"/>
      <c r="M628" s="150" t="s">
        <v>3</v>
      </c>
      <c r="N628" s="151" t="s">
        <v>44</v>
      </c>
      <c r="O628" s="51"/>
      <c r="P628" s="152">
        <f>O628*H628</f>
        <v>0</v>
      </c>
      <c r="Q628" s="152">
        <v>0.0003</v>
      </c>
      <c r="R628" s="152">
        <f>Q628*H628</f>
        <v>0.07443</v>
      </c>
      <c r="S628" s="152">
        <v>0</v>
      </c>
      <c r="T628" s="153">
        <f>S628*H628</f>
        <v>0</v>
      </c>
      <c r="AR628" s="154" t="s">
        <v>228</v>
      </c>
      <c r="AT628" s="154" t="s">
        <v>149</v>
      </c>
      <c r="AU628" s="154" t="s">
        <v>82</v>
      </c>
      <c r="AY628" s="16" t="s">
        <v>147</v>
      </c>
      <c r="BE628" s="155">
        <f>IF(N628="základní",J628,0)</f>
        <v>0</v>
      </c>
      <c r="BF628" s="155">
        <f>IF(N628="snížená",J628,0)</f>
        <v>0</v>
      </c>
      <c r="BG628" s="155">
        <f>IF(N628="zákl. přenesená",J628,0)</f>
        <v>0</v>
      </c>
      <c r="BH628" s="155">
        <f>IF(N628="sníž. přenesená",J628,0)</f>
        <v>0</v>
      </c>
      <c r="BI628" s="155">
        <f>IF(N628="nulová",J628,0)</f>
        <v>0</v>
      </c>
      <c r="BJ628" s="16" t="s">
        <v>9</v>
      </c>
      <c r="BK628" s="155">
        <f>ROUND(I628*H628,0)</f>
        <v>0</v>
      </c>
      <c r="BL628" s="16" t="s">
        <v>228</v>
      </c>
      <c r="BM628" s="154" t="s">
        <v>1404</v>
      </c>
    </row>
    <row r="629" spans="2:51" s="12" customFormat="1" ht="12">
      <c r="B629" s="156"/>
      <c r="D629" s="157" t="s">
        <v>156</v>
      </c>
      <c r="E629" s="158" t="s">
        <v>3</v>
      </c>
      <c r="F629" s="159" t="s">
        <v>883</v>
      </c>
      <c r="H629" s="160">
        <v>120.8</v>
      </c>
      <c r="I629" s="161"/>
      <c r="L629" s="156"/>
      <c r="M629" s="162"/>
      <c r="N629" s="163"/>
      <c r="O629" s="163"/>
      <c r="P629" s="163"/>
      <c r="Q629" s="163"/>
      <c r="R629" s="163"/>
      <c r="S629" s="163"/>
      <c r="T629" s="164"/>
      <c r="AT629" s="158" t="s">
        <v>156</v>
      </c>
      <c r="AU629" s="158" t="s">
        <v>82</v>
      </c>
      <c r="AV629" s="12" t="s">
        <v>82</v>
      </c>
      <c r="AW629" s="12" t="s">
        <v>34</v>
      </c>
      <c r="AX629" s="12" t="s">
        <v>73</v>
      </c>
      <c r="AY629" s="158" t="s">
        <v>147</v>
      </c>
    </row>
    <row r="630" spans="2:51" s="12" customFormat="1" ht="12">
      <c r="B630" s="156"/>
      <c r="D630" s="157" t="s">
        <v>156</v>
      </c>
      <c r="E630" s="158" t="s">
        <v>3</v>
      </c>
      <c r="F630" s="159" t="s">
        <v>546</v>
      </c>
      <c r="H630" s="160">
        <v>127.3</v>
      </c>
      <c r="I630" s="161"/>
      <c r="L630" s="156"/>
      <c r="M630" s="162"/>
      <c r="N630" s="163"/>
      <c r="O630" s="163"/>
      <c r="P630" s="163"/>
      <c r="Q630" s="163"/>
      <c r="R630" s="163"/>
      <c r="S630" s="163"/>
      <c r="T630" s="164"/>
      <c r="AT630" s="158" t="s">
        <v>156</v>
      </c>
      <c r="AU630" s="158" t="s">
        <v>82</v>
      </c>
      <c r="AV630" s="12" t="s">
        <v>82</v>
      </c>
      <c r="AW630" s="12" t="s">
        <v>34</v>
      </c>
      <c r="AX630" s="12" t="s">
        <v>73</v>
      </c>
      <c r="AY630" s="158" t="s">
        <v>147</v>
      </c>
    </row>
    <row r="631" spans="2:65" s="1" customFormat="1" ht="36" customHeight="1">
      <c r="B631" s="142"/>
      <c r="C631" s="143" t="s">
        <v>1405</v>
      </c>
      <c r="D631" s="143" t="s">
        <v>149</v>
      </c>
      <c r="E631" s="144" t="s">
        <v>1406</v>
      </c>
      <c r="F631" s="145" t="s">
        <v>1407</v>
      </c>
      <c r="G631" s="146" t="s">
        <v>314</v>
      </c>
      <c r="H631" s="147">
        <v>12.46</v>
      </c>
      <c r="I631" s="148"/>
      <c r="J631" s="149">
        <f>ROUND(I631*H631,0)</f>
        <v>0</v>
      </c>
      <c r="K631" s="145" t="s">
        <v>153</v>
      </c>
      <c r="L631" s="31"/>
      <c r="M631" s="150" t="s">
        <v>3</v>
      </c>
      <c r="N631" s="151" t="s">
        <v>44</v>
      </c>
      <c r="O631" s="51"/>
      <c r="P631" s="152">
        <f>O631*H631</f>
        <v>0</v>
      </c>
      <c r="Q631" s="152">
        <v>0.0002</v>
      </c>
      <c r="R631" s="152">
        <f>Q631*H631</f>
        <v>0.0024920000000000003</v>
      </c>
      <c r="S631" s="152">
        <v>0</v>
      </c>
      <c r="T631" s="153">
        <f>S631*H631</f>
        <v>0</v>
      </c>
      <c r="AR631" s="154" t="s">
        <v>228</v>
      </c>
      <c r="AT631" s="154" t="s">
        <v>149</v>
      </c>
      <c r="AU631" s="154" t="s">
        <v>82</v>
      </c>
      <c r="AY631" s="16" t="s">
        <v>147</v>
      </c>
      <c r="BE631" s="155">
        <f>IF(N631="základní",J631,0)</f>
        <v>0</v>
      </c>
      <c r="BF631" s="155">
        <f>IF(N631="snížená",J631,0)</f>
        <v>0</v>
      </c>
      <c r="BG631" s="155">
        <f>IF(N631="zákl. přenesená",J631,0)</f>
        <v>0</v>
      </c>
      <c r="BH631" s="155">
        <f>IF(N631="sníž. přenesená",J631,0)</f>
        <v>0</v>
      </c>
      <c r="BI631" s="155">
        <f>IF(N631="nulová",J631,0)</f>
        <v>0</v>
      </c>
      <c r="BJ631" s="16" t="s">
        <v>9</v>
      </c>
      <c r="BK631" s="155">
        <f>ROUND(I631*H631,0)</f>
        <v>0</v>
      </c>
      <c r="BL631" s="16" t="s">
        <v>228</v>
      </c>
      <c r="BM631" s="154" t="s">
        <v>1408</v>
      </c>
    </row>
    <row r="632" spans="2:51" s="12" customFormat="1" ht="12">
      <c r="B632" s="156"/>
      <c r="D632" s="157" t="s">
        <v>156</v>
      </c>
      <c r="E632" s="158" t="s">
        <v>3</v>
      </c>
      <c r="F632" s="159" t="s">
        <v>1409</v>
      </c>
      <c r="H632" s="160">
        <v>7.15</v>
      </c>
      <c r="I632" s="161"/>
      <c r="L632" s="156"/>
      <c r="M632" s="162"/>
      <c r="N632" s="163"/>
      <c r="O632" s="163"/>
      <c r="P632" s="163"/>
      <c r="Q632" s="163"/>
      <c r="R632" s="163"/>
      <c r="S632" s="163"/>
      <c r="T632" s="164"/>
      <c r="AT632" s="158" t="s">
        <v>156</v>
      </c>
      <c r="AU632" s="158" t="s">
        <v>82</v>
      </c>
      <c r="AV632" s="12" t="s">
        <v>82</v>
      </c>
      <c r="AW632" s="12" t="s">
        <v>34</v>
      </c>
      <c r="AX632" s="12" t="s">
        <v>73</v>
      </c>
      <c r="AY632" s="158" t="s">
        <v>147</v>
      </c>
    </row>
    <row r="633" spans="2:51" s="12" customFormat="1" ht="12">
      <c r="B633" s="156"/>
      <c r="D633" s="157" t="s">
        <v>156</v>
      </c>
      <c r="E633" s="158" t="s">
        <v>3</v>
      </c>
      <c r="F633" s="159" t="s">
        <v>1410</v>
      </c>
      <c r="H633" s="160">
        <v>5.31</v>
      </c>
      <c r="I633" s="161"/>
      <c r="L633" s="156"/>
      <c r="M633" s="162"/>
      <c r="N633" s="163"/>
      <c r="O633" s="163"/>
      <c r="P633" s="163"/>
      <c r="Q633" s="163"/>
      <c r="R633" s="163"/>
      <c r="S633" s="163"/>
      <c r="T633" s="164"/>
      <c r="AT633" s="158" t="s">
        <v>156</v>
      </c>
      <c r="AU633" s="158" t="s">
        <v>82</v>
      </c>
      <c r="AV633" s="12" t="s">
        <v>82</v>
      </c>
      <c r="AW633" s="12" t="s">
        <v>34</v>
      </c>
      <c r="AX633" s="12" t="s">
        <v>73</v>
      </c>
      <c r="AY633" s="158" t="s">
        <v>147</v>
      </c>
    </row>
    <row r="634" spans="2:65" s="1" customFormat="1" ht="16.5" customHeight="1">
      <c r="B634" s="142"/>
      <c r="C634" s="165" t="s">
        <v>1411</v>
      </c>
      <c r="D634" s="165" t="s">
        <v>196</v>
      </c>
      <c r="E634" s="166" t="s">
        <v>1412</v>
      </c>
      <c r="F634" s="167" t="s">
        <v>1413</v>
      </c>
      <c r="G634" s="168" t="s">
        <v>314</v>
      </c>
      <c r="H634" s="169">
        <v>13.706</v>
      </c>
      <c r="I634" s="170"/>
      <c r="J634" s="171">
        <f>ROUND(I634*H634,0)</f>
        <v>0</v>
      </c>
      <c r="K634" s="167" t="s">
        <v>153</v>
      </c>
      <c r="L634" s="172"/>
      <c r="M634" s="173" t="s">
        <v>3</v>
      </c>
      <c r="N634" s="174" t="s">
        <v>44</v>
      </c>
      <c r="O634" s="51"/>
      <c r="P634" s="152">
        <f>O634*H634</f>
        <v>0</v>
      </c>
      <c r="Q634" s="152">
        <v>0.00016</v>
      </c>
      <c r="R634" s="152">
        <f>Q634*H634</f>
        <v>0.0021929600000000003</v>
      </c>
      <c r="S634" s="152">
        <v>0</v>
      </c>
      <c r="T634" s="153">
        <f>S634*H634</f>
        <v>0</v>
      </c>
      <c r="AR634" s="154" t="s">
        <v>338</v>
      </c>
      <c r="AT634" s="154" t="s">
        <v>196</v>
      </c>
      <c r="AU634" s="154" t="s">
        <v>82</v>
      </c>
      <c r="AY634" s="16" t="s">
        <v>147</v>
      </c>
      <c r="BE634" s="155">
        <f>IF(N634="základní",J634,0)</f>
        <v>0</v>
      </c>
      <c r="BF634" s="155">
        <f>IF(N634="snížená",J634,0)</f>
        <v>0</v>
      </c>
      <c r="BG634" s="155">
        <f>IF(N634="zákl. přenesená",J634,0)</f>
        <v>0</v>
      </c>
      <c r="BH634" s="155">
        <f>IF(N634="sníž. přenesená",J634,0)</f>
        <v>0</v>
      </c>
      <c r="BI634" s="155">
        <f>IF(N634="nulová",J634,0)</f>
        <v>0</v>
      </c>
      <c r="BJ634" s="16" t="s">
        <v>9</v>
      </c>
      <c r="BK634" s="155">
        <f>ROUND(I634*H634,0)</f>
        <v>0</v>
      </c>
      <c r="BL634" s="16" t="s">
        <v>228</v>
      </c>
      <c r="BM634" s="154" t="s">
        <v>1414</v>
      </c>
    </row>
    <row r="635" spans="2:51" s="12" customFormat="1" ht="12">
      <c r="B635" s="156"/>
      <c r="D635" s="157" t="s">
        <v>156</v>
      </c>
      <c r="E635" s="158" t="s">
        <v>3</v>
      </c>
      <c r="F635" s="159" t="s">
        <v>1415</v>
      </c>
      <c r="H635" s="160">
        <v>13.706</v>
      </c>
      <c r="I635" s="161"/>
      <c r="L635" s="156"/>
      <c r="M635" s="162"/>
      <c r="N635" s="163"/>
      <c r="O635" s="163"/>
      <c r="P635" s="163"/>
      <c r="Q635" s="163"/>
      <c r="R635" s="163"/>
      <c r="S635" s="163"/>
      <c r="T635" s="164"/>
      <c r="AT635" s="158" t="s">
        <v>156</v>
      </c>
      <c r="AU635" s="158" t="s">
        <v>82</v>
      </c>
      <c r="AV635" s="12" t="s">
        <v>82</v>
      </c>
      <c r="AW635" s="12" t="s">
        <v>34</v>
      </c>
      <c r="AX635" s="12" t="s">
        <v>73</v>
      </c>
      <c r="AY635" s="158" t="s">
        <v>147</v>
      </c>
    </row>
    <row r="636" spans="2:65" s="1" customFormat="1" ht="24" customHeight="1">
      <c r="B636" s="142"/>
      <c r="C636" s="143" t="s">
        <v>1416</v>
      </c>
      <c r="D636" s="143" t="s">
        <v>149</v>
      </c>
      <c r="E636" s="144" t="s">
        <v>1417</v>
      </c>
      <c r="F636" s="145" t="s">
        <v>1418</v>
      </c>
      <c r="G636" s="146" t="s">
        <v>314</v>
      </c>
      <c r="H636" s="147">
        <v>90.9</v>
      </c>
      <c r="I636" s="148"/>
      <c r="J636" s="149">
        <f>ROUND(I636*H636,0)</f>
        <v>0</v>
      </c>
      <c r="K636" s="145" t="s">
        <v>153</v>
      </c>
      <c r="L636" s="31"/>
      <c r="M636" s="150" t="s">
        <v>3</v>
      </c>
      <c r="N636" s="151" t="s">
        <v>44</v>
      </c>
      <c r="O636" s="51"/>
      <c r="P636" s="152">
        <f>O636*H636</f>
        <v>0</v>
      </c>
      <c r="Q636" s="152">
        <v>0.00043</v>
      </c>
      <c r="R636" s="152">
        <f>Q636*H636</f>
        <v>0.039087000000000004</v>
      </c>
      <c r="S636" s="152">
        <v>0</v>
      </c>
      <c r="T636" s="153">
        <f>S636*H636</f>
        <v>0</v>
      </c>
      <c r="AR636" s="154" t="s">
        <v>228</v>
      </c>
      <c r="AT636" s="154" t="s">
        <v>149</v>
      </c>
      <c r="AU636" s="154" t="s">
        <v>82</v>
      </c>
      <c r="AY636" s="16" t="s">
        <v>147</v>
      </c>
      <c r="BE636" s="155">
        <f>IF(N636="základní",J636,0)</f>
        <v>0</v>
      </c>
      <c r="BF636" s="155">
        <f>IF(N636="snížená",J636,0)</f>
        <v>0</v>
      </c>
      <c r="BG636" s="155">
        <f>IF(N636="zákl. přenesená",J636,0)</f>
        <v>0</v>
      </c>
      <c r="BH636" s="155">
        <f>IF(N636="sníž. přenesená",J636,0)</f>
        <v>0</v>
      </c>
      <c r="BI636" s="155">
        <f>IF(N636="nulová",J636,0)</f>
        <v>0</v>
      </c>
      <c r="BJ636" s="16" t="s">
        <v>9</v>
      </c>
      <c r="BK636" s="155">
        <f>ROUND(I636*H636,0)</f>
        <v>0</v>
      </c>
      <c r="BL636" s="16" t="s">
        <v>228</v>
      </c>
      <c r="BM636" s="154" t="s">
        <v>1419</v>
      </c>
    </row>
    <row r="637" spans="2:51" s="12" customFormat="1" ht="12">
      <c r="B637" s="156"/>
      <c r="D637" s="157" t="s">
        <v>156</v>
      </c>
      <c r="E637" s="158" t="s">
        <v>3</v>
      </c>
      <c r="F637" s="159" t="s">
        <v>1420</v>
      </c>
      <c r="H637" s="160">
        <v>16.13</v>
      </c>
      <c r="I637" s="161"/>
      <c r="L637" s="156"/>
      <c r="M637" s="162"/>
      <c r="N637" s="163"/>
      <c r="O637" s="163"/>
      <c r="P637" s="163"/>
      <c r="Q637" s="163"/>
      <c r="R637" s="163"/>
      <c r="S637" s="163"/>
      <c r="T637" s="164"/>
      <c r="AT637" s="158" t="s">
        <v>156</v>
      </c>
      <c r="AU637" s="158" t="s">
        <v>82</v>
      </c>
      <c r="AV637" s="12" t="s">
        <v>82</v>
      </c>
      <c r="AW637" s="12" t="s">
        <v>34</v>
      </c>
      <c r="AX637" s="12" t="s">
        <v>73</v>
      </c>
      <c r="AY637" s="158" t="s">
        <v>147</v>
      </c>
    </row>
    <row r="638" spans="2:51" s="12" customFormat="1" ht="20.4">
      <c r="B638" s="156"/>
      <c r="D638" s="157" t="s">
        <v>156</v>
      </c>
      <c r="E638" s="158" t="s">
        <v>3</v>
      </c>
      <c r="F638" s="159" t="s">
        <v>1421</v>
      </c>
      <c r="H638" s="160">
        <v>45.67</v>
      </c>
      <c r="I638" s="161"/>
      <c r="L638" s="156"/>
      <c r="M638" s="162"/>
      <c r="N638" s="163"/>
      <c r="O638" s="163"/>
      <c r="P638" s="163"/>
      <c r="Q638" s="163"/>
      <c r="R638" s="163"/>
      <c r="S638" s="163"/>
      <c r="T638" s="164"/>
      <c r="AT638" s="158" t="s">
        <v>156</v>
      </c>
      <c r="AU638" s="158" t="s">
        <v>82</v>
      </c>
      <c r="AV638" s="12" t="s">
        <v>82</v>
      </c>
      <c r="AW638" s="12" t="s">
        <v>34</v>
      </c>
      <c r="AX638" s="12" t="s">
        <v>73</v>
      </c>
      <c r="AY638" s="158" t="s">
        <v>147</v>
      </c>
    </row>
    <row r="639" spans="2:51" s="12" customFormat="1" ht="12">
      <c r="B639" s="156"/>
      <c r="D639" s="157" t="s">
        <v>156</v>
      </c>
      <c r="E639" s="158" t="s">
        <v>3</v>
      </c>
      <c r="F639" s="159" t="s">
        <v>1422</v>
      </c>
      <c r="H639" s="160">
        <v>15.08</v>
      </c>
      <c r="I639" s="161"/>
      <c r="L639" s="156"/>
      <c r="M639" s="162"/>
      <c r="N639" s="163"/>
      <c r="O639" s="163"/>
      <c r="P639" s="163"/>
      <c r="Q639" s="163"/>
      <c r="R639" s="163"/>
      <c r="S639" s="163"/>
      <c r="T639" s="164"/>
      <c r="AT639" s="158" t="s">
        <v>156</v>
      </c>
      <c r="AU639" s="158" t="s">
        <v>82</v>
      </c>
      <c r="AV639" s="12" t="s">
        <v>82</v>
      </c>
      <c r="AW639" s="12" t="s">
        <v>34</v>
      </c>
      <c r="AX639" s="12" t="s">
        <v>73</v>
      </c>
      <c r="AY639" s="158" t="s">
        <v>147</v>
      </c>
    </row>
    <row r="640" spans="2:51" s="12" customFormat="1" ht="12">
      <c r="B640" s="156"/>
      <c r="D640" s="157" t="s">
        <v>156</v>
      </c>
      <c r="E640" s="158" t="s">
        <v>3</v>
      </c>
      <c r="F640" s="159" t="s">
        <v>1423</v>
      </c>
      <c r="H640" s="160">
        <v>6.6</v>
      </c>
      <c r="I640" s="161"/>
      <c r="L640" s="156"/>
      <c r="M640" s="162"/>
      <c r="N640" s="163"/>
      <c r="O640" s="163"/>
      <c r="P640" s="163"/>
      <c r="Q640" s="163"/>
      <c r="R640" s="163"/>
      <c r="S640" s="163"/>
      <c r="T640" s="164"/>
      <c r="AT640" s="158" t="s">
        <v>156</v>
      </c>
      <c r="AU640" s="158" t="s">
        <v>82</v>
      </c>
      <c r="AV640" s="12" t="s">
        <v>82</v>
      </c>
      <c r="AW640" s="12" t="s">
        <v>34</v>
      </c>
      <c r="AX640" s="12" t="s">
        <v>73</v>
      </c>
      <c r="AY640" s="158" t="s">
        <v>147</v>
      </c>
    </row>
    <row r="641" spans="2:51" s="12" customFormat="1" ht="12">
      <c r="B641" s="156"/>
      <c r="D641" s="157" t="s">
        <v>156</v>
      </c>
      <c r="E641" s="158" t="s">
        <v>3</v>
      </c>
      <c r="F641" s="159" t="s">
        <v>1424</v>
      </c>
      <c r="H641" s="160">
        <v>7.42</v>
      </c>
      <c r="I641" s="161"/>
      <c r="L641" s="156"/>
      <c r="M641" s="162"/>
      <c r="N641" s="163"/>
      <c r="O641" s="163"/>
      <c r="P641" s="163"/>
      <c r="Q641" s="163"/>
      <c r="R641" s="163"/>
      <c r="S641" s="163"/>
      <c r="T641" s="164"/>
      <c r="AT641" s="158" t="s">
        <v>156</v>
      </c>
      <c r="AU641" s="158" t="s">
        <v>82</v>
      </c>
      <c r="AV641" s="12" t="s">
        <v>82</v>
      </c>
      <c r="AW641" s="12" t="s">
        <v>34</v>
      </c>
      <c r="AX641" s="12" t="s">
        <v>73</v>
      </c>
      <c r="AY641" s="158" t="s">
        <v>147</v>
      </c>
    </row>
    <row r="642" spans="2:65" s="1" customFormat="1" ht="24" customHeight="1">
      <c r="B642" s="142"/>
      <c r="C642" s="165" t="s">
        <v>1425</v>
      </c>
      <c r="D642" s="165" t="s">
        <v>196</v>
      </c>
      <c r="E642" s="166" t="s">
        <v>1426</v>
      </c>
      <c r="F642" s="167" t="s">
        <v>1427</v>
      </c>
      <c r="G642" s="168" t="s">
        <v>253</v>
      </c>
      <c r="H642" s="169">
        <v>318.15</v>
      </c>
      <c r="I642" s="170"/>
      <c r="J642" s="171">
        <f>ROUND(I642*H642,0)</f>
        <v>0</v>
      </c>
      <c r="K642" s="167" t="s">
        <v>153</v>
      </c>
      <c r="L642" s="172"/>
      <c r="M642" s="173" t="s">
        <v>3</v>
      </c>
      <c r="N642" s="174" t="s">
        <v>44</v>
      </c>
      <c r="O642" s="51"/>
      <c r="P642" s="152">
        <f>O642*H642</f>
        <v>0</v>
      </c>
      <c r="Q642" s="152">
        <v>0.00045</v>
      </c>
      <c r="R642" s="152">
        <f>Q642*H642</f>
        <v>0.14316749999999998</v>
      </c>
      <c r="S642" s="152">
        <v>0</v>
      </c>
      <c r="T642" s="153">
        <f>S642*H642</f>
        <v>0</v>
      </c>
      <c r="AR642" s="154" t="s">
        <v>338</v>
      </c>
      <c r="AT642" s="154" t="s">
        <v>196</v>
      </c>
      <c r="AU642" s="154" t="s">
        <v>82</v>
      </c>
      <c r="AY642" s="16" t="s">
        <v>147</v>
      </c>
      <c r="BE642" s="155">
        <f>IF(N642="základní",J642,0)</f>
        <v>0</v>
      </c>
      <c r="BF642" s="155">
        <f>IF(N642="snížená",J642,0)</f>
        <v>0</v>
      </c>
      <c r="BG642" s="155">
        <f>IF(N642="zákl. přenesená",J642,0)</f>
        <v>0</v>
      </c>
      <c r="BH642" s="155">
        <f>IF(N642="sníž. přenesená",J642,0)</f>
        <v>0</v>
      </c>
      <c r="BI642" s="155">
        <f>IF(N642="nulová",J642,0)</f>
        <v>0</v>
      </c>
      <c r="BJ642" s="16" t="s">
        <v>9</v>
      </c>
      <c r="BK642" s="155">
        <f>ROUND(I642*H642,0)</f>
        <v>0</v>
      </c>
      <c r="BL642" s="16" t="s">
        <v>228</v>
      </c>
      <c r="BM642" s="154" t="s">
        <v>1428</v>
      </c>
    </row>
    <row r="643" spans="2:51" s="12" customFormat="1" ht="12">
      <c r="B643" s="156"/>
      <c r="D643" s="157" t="s">
        <v>156</v>
      </c>
      <c r="E643" s="158" t="s">
        <v>3</v>
      </c>
      <c r="F643" s="159" t="s">
        <v>1429</v>
      </c>
      <c r="H643" s="160">
        <v>318.15</v>
      </c>
      <c r="I643" s="161"/>
      <c r="L643" s="156"/>
      <c r="M643" s="162"/>
      <c r="N643" s="163"/>
      <c r="O643" s="163"/>
      <c r="P643" s="163"/>
      <c r="Q643" s="163"/>
      <c r="R643" s="163"/>
      <c r="S643" s="163"/>
      <c r="T643" s="164"/>
      <c r="AT643" s="158" t="s">
        <v>156</v>
      </c>
      <c r="AU643" s="158" t="s">
        <v>82</v>
      </c>
      <c r="AV643" s="12" t="s">
        <v>82</v>
      </c>
      <c r="AW643" s="12" t="s">
        <v>34</v>
      </c>
      <c r="AX643" s="12" t="s">
        <v>73</v>
      </c>
      <c r="AY643" s="158" t="s">
        <v>147</v>
      </c>
    </row>
    <row r="644" spans="2:65" s="1" customFormat="1" ht="48" customHeight="1">
      <c r="B644" s="142"/>
      <c r="C644" s="143" t="s">
        <v>1430</v>
      </c>
      <c r="D644" s="143" t="s">
        <v>149</v>
      </c>
      <c r="E644" s="144" t="s">
        <v>1431</v>
      </c>
      <c r="F644" s="145" t="s">
        <v>1432</v>
      </c>
      <c r="G644" s="146" t="s">
        <v>225</v>
      </c>
      <c r="H644" s="147">
        <v>248.1</v>
      </c>
      <c r="I644" s="148"/>
      <c r="J644" s="149">
        <f>ROUND(I644*H644,0)</f>
        <v>0</v>
      </c>
      <c r="K644" s="145" t="s">
        <v>153</v>
      </c>
      <c r="L644" s="31"/>
      <c r="M644" s="150" t="s">
        <v>3</v>
      </c>
      <c r="N644" s="151" t="s">
        <v>44</v>
      </c>
      <c r="O644" s="51"/>
      <c r="P644" s="152">
        <f>O644*H644</f>
        <v>0</v>
      </c>
      <c r="Q644" s="152">
        <v>0.00689</v>
      </c>
      <c r="R644" s="152">
        <f>Q644*H644</f>
        <v>1.709409</v>
      </c>
      <c r="S644" s="152">
        <v>0</v>
      </c>
      <c r="T644" s="153">
        <f>S644*H644</f>
        <v>0</v>
      </c>
      <c r="AR644" s="154" t="s">
        <v>228</v>
      </c>
      <c r="AT644" s="154" t="s">
        <v>149</v>
      </c>
      <c r="AU644" s="154" t="s">
        <v>82</v>
      </c>
      <c r="AY644" s="16" t="s">
        <v>147</v>
      </c>
      <c r="BE644" s="155">
        <f>IF(N644="základní",J644,0)</f>
        <v>0</v>
      </c>
      <c r="BF644" s="155">
        <f>IF(N644="snížená",J644,0)</f>
        <v>0</v>
      </c>
      <c r="BG644" s="155">
        <f>IF(N644="zákl. přenesená",J644,0)</f>
        <v>0</v>
      </c>
      <c r="BH644" s="155">
        <f>IF(N644="sníž. přenesená",J644,0)</f>
        <v>0</v>
      </c>
      <c r="BI644" s="155">
        <f>IF(N644="nulová",J644,0)</f>
        <v>0</v>
      </c>
      <c r="BJ644" s="16" t="s">
        <v>9</v>
      </c>
      <c r="BK644" s="155">
        <f>ROUND(I644*H644,0)</f>
        <v>0</v>
      </c>
      <c r="BL644" s="16" t="s">
        <v>228</v>
      </c>
      <c r="BM644" s="154" t="s">
        <v>1433</v>
      </c>
    </row>
    <row r="645" spans="2:65" s="1" customFormat="1" ht="36" customHeight="1">
      <c r="B645" s="142"/>
      <c r="C645" s="165" t="s">
        <v>1434</v>
      </c>
      <c r="D645" s="165" t="s">
        <v>196</v>
      </c>
      <c r="E645" s="166" t="s">
        <v>1435</v>
      </c>
      <c r="F645" s="167" t="s">
        <v>1436</v>
      </c>
      <c r="G645" s="168" t="s">
        <v>225</v>
      </c>
      <c r="H645" s="169">
        <v>260.505</v>
      </c>
      <c r="I645" s="170"/>
      <c r="J645" s="171">
        <f>ROUND(I645*H645,0)</f>
        <v>0</v>
      </c>
      <c r="K645" s="167" t="s">
        <v>153</v>
      </c>
      <c r="L645" s="172"/>
      <c r="M645" s="173" t="s">
        <v>3</v>
      </c>
      <c r="N645" s="174" t="s">
        <v>44</v>
      </c>
      <c r="O645" s="51"/>
      <c r="P645" s="152">
        <f>O645*H645</f>
        <v>0</v>
      </c>
      <c r="Q645" s="152">
        <v>0.0192</v>
      </c>
      <c r="R645" s="152">
        <f>Q645*H645</f>
        <v>5.001695999999999</v>
      </c>
      <c r="S645" s="152">
        <v>0</v>
      </c>
      <c r="T645" s="153">
        <f>S645*H645</f>
        <v>0</v>
      </c>
      <c r="AR645" s="154" t="s">
        <v>338</v>
      </c>
      <c r="AT645" s="154" t="s">
        <v>196</v>
      </c>
      <c r="AU645" s="154" t="s">
        <v>82</v>
      </c>
      <c r="AY645" s="16" t="s">
        <v>147</v>
      </c>
      <c r="BE645" s="155">
        <f>IF(N645="základní",J645,0)</f>
        <v>0</v>
      </c>
      <c r="BF645" s="155">
        <f>IF(N645="snížená",J645,0)</f>
        <v>0</v>
      </c>
      <c r="BG645" s="155">
        <f>IF(N645="zákl. přenesená",J645,0)</f>
        <v>0</v>
      </c>
      <c r="BH645" s="155">
        <f>IF(N645="sníž. přenesená",J645,0)</f>
        <v>0</v>
      </c>
      <c r="BI645" s="155">
        <f>IF(N645="nulová",J645,0)</f>
        <v>0</v>
      </c>
      <c r="BJ645" s="16" t="s">
        <v>9</v>
      </c>
      <c r="BK645" s="155">
        <f>ROUND(I645*H645,0)</f>
        <v>0</v>
      </c>
      <c r="BL645" s="16" t="s">
        <v>228</v>
      </c>
      <c r="BM645" s="154" t="s">
        <v>1437</v>
      </c>
    </row>
    <row r="646" spans="2:51" s="12" customFormat="1" ht="12">
      <c r="B646" s="156"/>
      <c r="D646" s="157" t="s">
        <v>156</v>
      </c>
      <c r="E646" s="158" t="s">
        <v>3</v>
      </c>
      <c r="F646" s="159" t="s">
        <v>1438</v>
      </c>
      <c r="H646" s="160">
        <v>260.505</v>
      </c>
      <c r="I646" s="161"/>
      <c r="L646" s="156"/>
      <c r="M646" s="162"/>
      <c r="N646" s="163"/>
      <c r="O646" s="163"/>
      <c r="P646" s="163"/>
      <c r="Q646" s="163"/>
      <c r="R646" s="163"/>
      <c r="S646" s="163"/>
      <c r="T646" s="164"/>
      <c r="AT646" s="158" t="s">
        <v>156</v>
      </c>
      <c r="AU646" s="158" t="s">
        <v>82</v>
      </c>
      <c r="AV646" s="12" t="s">
        <v>82</v>
      </c>
      <c r="AW646" s="12" t="s">
        <v>34</v>
      </c>
      <c r="AX646" s="12" t="s">
        <v>73</v>
      </c>
      <c r="AY646" s="158" t="s">
        <v>147</v>
      </c>
    </row>
    <row r="647" spans="2:65" s="1" customFormat="1" ht="36" customHeight="1">
      <c r="B647" s="142"/>
      <c r="C647" s="143" t="s">
        <v>1439</v>
      </c>
      <c r="D647" s="143" t="s">
        <v>149</v>
      </c>
      <c r="E647" s="144" t="s">
        <v>1440</v>
      </c>
      <c r="F647" s="145" t="s">
        <v>1441</v>
      </c>
      <c r="G647" s="146" t="s">
        <v>225</v>
      </c>
      <c r="H647" s="147">
        <v>15.5</v>
      </c>
      <c r="I647" s="148"/>
      <c r="J647" s="149">
        <f>ROUND(I647*H647,0)</f>
        <v>0</v>
      </c>
      <c r="K647" s="145" t="s">
        <v>153</v>
      </c>
      <c r="L647" s="31"/>
      <c r="M647" s="150" t="s">
        <v>3</v>
      </c>
      <c r="N647" s="151" t="s">
        <v>44</v>
      </c>
      <c r="O647" s="51"/>
      <c r="P647" s="152">
        <f>O647*H647</f>
        <v>0</v>
      </c>
      <c r="Q647" s="152">
        <v>0</v>
      </c>
      <c r="R647" s="152">
        <f>Q647*H647</f>
        <v>0</v>
      </c>
      <c r="S647" s="152">
        <v>0</v>
      </c>
      <c r="T647" s="153">
        <f>S647*H647</f>
        <v>0</v>
      </c>
      <c r="AR647" s="154" t="s">
        <v>228</v>
      </c>
      <c r="AT647" s="154" t="s">
        <v>149</v>
      </c>
      <c r="AU647" s="154" t="s">
        <v>82</v>
      </c>
      <c r="AY647" s="16" t="s">
        <v>147</v>
      </c>
      <c r="BE647" s="155">
        <f>IF(N647="základní",J647,0)</f>
        <v>0</v>
      </c>
      <c r="BF647" s="155">
        <f>IF(N647="snížená",J647,0)</f>
        <v>0</v>
      </c>
      <c r="BG647" s="155">
        <f>IF(N647="zákl. přenesená",J647,0)</f>
        <v>0</v>
      </c>
      <c r="BH647" s="155">
        <f>IF(N647="sníž. přenesená",J647,0)</f>
        <v>0</v>
      </c>
      <c r="BI647" s="155">
        <f>IF(N647="nulová",J647,0)</f>
        <v>0</v>
      </c>
      <c r="BJ647" s="16" t="s">
        <v>9</v>
      </c>
      <c r="BK647" s="155">
        <f>ROUND(I647*H647,0)</f>
        <v>0</v>
      </c>
      <c r="BL647" s="16" t="s">
        <v>228</v>
      </c>
      <c r="BM647" s="154" t="s">
        <v>1442</v>
      </c>
    </row>
    <row r="648" spans="2:51" s="12" customFormat="1" ht="12">
      <c r="B648" s="156"/>
      <c r="D648" s="157" t="s">
        <v>156</v>
      </c>
      <c r="E648" s="158" t="s">
        <v>3</v>
      </c>
      <c r="F648" s="159" t="s">
        <v>948</v>
      </c>
      <c r="H648" s="160">
        <v>15.5</v>
      </c>
      <c r="I648" s="161"/>
      <c r="L648" s="156"/>
      <c r="M648" s="162"/>
      <c r="N648" s="163"/>
      <c r="O648" s="163"/>
      <c r="P648" s="163"/>
      <c r="Q648" s="163"/>
      <c r="R648" s="163"/>
      <c r="S648" s="163"/>
      <c r="T648" s="164"/>
      <c r="AT648" s="158" t="s">
        <v>156</v>
      </c>
      <c r="AU648" s="158" t="s">
        <v>82</v>
      </c>
      <c r="AV648" s="12" t="s">
        <v>82</v>
      </c>
      <c r="AW648" s="12" t="s">
        <v>34</v>
      </c>
      <c r="AX648" s="12" t="s">
        <v>73</v>
      </c>
      <c r="AY648" s="158" t="s">
        <v>147</v>
      </c>
    </row>
    <row r="649" spans="2:65" s="1" customFormat="1" ht="36" customHeight="1">
      <c r="B649" s="142"/>
      <c r="C649" s="143" t="s">
        <v>1443</v>
      </c>
      <c r="D649" s="143" t="s">
        <v>149</v>
      </c>
      <c r="E649" s="144" t="s">
        <v>1444</v>
      </c>
      <c r="F649" s="145" t="s">
        <v>1445</v>
      </c>
      <c r="G649" s="146" t="s">
        <v>225</v>
      </c>
      <c r="H649" s="147">
        <v>248.1</v>
      </c>
      <c r="I649" s="148"/>
      <c r="J649" s="149">
        <f>ROUND(I649*H649,0)</f>
        <v>0</v>
      </c>
      <c r="K649" s="145" t="s">
        <v>153</v>
      </c>
      <c r="L649" s="31"/>
      <c r="M649" s="150" t="s">
        <v>3</v>
      </c>
      <c r="N649" s="151" t="s">
        <v>44</v>
      </c>
      <c r="O649" s="51"/>
      <c r="P649" s="152">
        <f>O649*H649</f>
        <v>0</v>
      </c>
      <c r="Q649" s="152">
        <v>0</v>
      </c>
      <c r="R649" s="152">
        <f>Q649*H649</f>
        <v>0</v>
      </c>
      <c r="S649" s="152">
        <v>0</v>
      </c>
      <c r="T649" s="153">
        <f>S649*H649</f>
        <v>0</v>
      </c>
      <c r="AR649" s="154" t="s">
        <v>228</v>
      </c>
      <c r="AT649" s="154" t="s">
        <v>149</v>
      </c>
      <c r="AU649" s="154" t="s">
        <v>82</v>
      </c>
      <c r="AY649" s="16" t="s">
        <v>147</v>
      </c>
      <c r="BE649" s="155">
        <f>IF(N649="základní",J649,0)</f>
        <v>0</v>
      </c>
      <c r="BF649" s="155">
        <f>IF(N649="snížená",J649,0)</f>
        <v>0</v>
      </c>
      <c r="BG649" s="155">
        <f>IF(N649="zákl. přenesená",J649,0)</f>
        <v>0</v>
      </c>
      <c r="BH649" s="155">
        <f>IF(N649="sníž. přenesená",J649,0)</f>
        <v>0</v>
      </c>
      <c r="BI649" s="155">
        <f>IF(N649="nulová",J649,0)</f>
        <v>0</v>
      </c>
      <c r="BJ649" s="16" t="s">
        <v>9</v>
      </c>
      <c r="BK649" s="155">
        <f>ROUND(I649*H649,0)</f>
        <v>0</v>
      </c>
      <c r="BL649" s="16" t="s">
        <v>228</v>
      </c>
      <c r="BM649" s="154" t="s">
        <v>1446</v>
      </c>
    </row>
    <row r="650" spans="2:65" s="1" customFormat="1" ht="24" customHeight="1">
      <c r="B650" s="142"/>
      <c r="C650" s="143" t="s">
        <v>1447</v>
      </c>
      <c r="D650" s="143" t="s">
        <v>149</v>
      </c>
      <c r="E650" s="144" t="s">
        <v>1448</v>
      </c>
      <c r="F650" s="145" t="s">
        <v>1449</v>
      </c>
      <c r="G650" s="146" t="s">
        <v>225</v>
      </c>
      <c r="H650" s="147">
        <v>146.5</v>
      </c>
      <c r="I650" s="148"/>
      <c r="J650" s="149">
        <f>ROUND(I650*H650,0)</f>
        <v>0</v>
      </c>
      <c r="K650" s="145" t="s">
        <v>153</v>
      </c>
      <c r="L650" s="31"/>
      <c r="M650" s="150" t="s">
        <v>3</v>
      </c>
      <c r="N650" s="151" t="s">
        <v>44</v>
      </c>
      <c r="O650" s="51"/>
      <c r="P650" s="152">
        <f>O650*H650</f>
        <v>0</v>
      </c>
      <c r="Q650" s="152">
        <v>0.0015</v>
      </c>
      <c r="R650" s="152">
        <f>Q650*H650</f>
        <v>0.21975</v>
      </c>
      <c r="S650" s="152">
        <v>0</v>
      </c>
      <c r="T650" s="153">
        <f>S650*H650</f>
        <v>0</v>
      </c>
      <c r="AR650" s="154" t="s">
        <v>228</v>
      </c>
      <c r="AT650" s="154" t="s">
        <v>149</v>
      </c>
      <c r="AU650" s="154" t="s">
        <v>82</v>
      </c>
      <c r="AY650" s="16" t="s">
        <v>147</v>
      </c>
      <c r="BE650" s="155">
        <f>IF(N650="základní",J650,0)</f>
        <v>0</v>
      </c>
      <c r="BF650" s="155">
        <f>IF(N650="snížená",J650,0)</f>
        <v>0</v>
      </c>
      <c r="BG650" s="155">
        <f>IF(N650="zákl. přenesená",J650,0)</f>
        <v>0</v>
      </c>
      <c r="BH650" s="155">
        <f>IF(N650="sníž. přenesená",J650,0)</f>
        <v>0</v>
      </c>
      <c r="BI650" s="155">
        <f>IF(N650="nulová",J650,0)</f>
        <v>0</v>
      </c>
      <c r="BJ650" s="16" t="s">
        <v>9</v>
      </c>
      <c r="BK650" s="155">
        <f>ROUND(I650*H650,0)</f>
        <v>0</v>
      </c>
      <c r="BL650" s="16" t="s">
        <v>228</v>
      </c>
      <c r="BM650" s="154" t="s">
        <v>1450</v>
      </c>
    </row>
    <row r="651" spans="2:51" s="12" customFormat="1" ht="12">
      <c r="B651" s="156"/>
      <c r="D651" s="157" t="s">
        <v>156</v>
      </c>
      <c r="E651" s="158" t="s">
        <v>3</v>
      </c>
      <c r="F651" s="159" t="s">
        <v>1451</v>
      </c>
      <c r="H651" s="160">
        <v>24.3</v>
      </c>
      <c r="I651" s="161"/>
      <c r="L651" s="156"/>
      <c r="M651" s="162"/>
      <c r="N651" s="163"/>
      <c r="O651" s="163"/>
      <c r="P651" s="163"/>
      <c r="Q651" s="163"/>
      <c r="R651" s="163"/>
      <c r="S651" s="163"/>
      <c r="T651" s="164"/>
      <c r="AT651" s="158" t="s">
        <v>156</v>
      </c>
      <c r="AU651" s="158" t="s">
        <v>82</v>
      </c>
      <c r="AV651" s="12" t="s">
        <v>82</v>
      </c>
      <c r="AW651" s="12" t="s">
        <v>34</v>
      </c>
      <c r="AX651" s="12" t="s">
        <v>73</v>
      </c>
      <c r="AY651" s="158" t="s">
        <v>147</v>
      </c>
    </row>
    <row r="652" spans="2:51" s="12" customFormat="1" ht="12">
      <c r="B652" s="156"/>
      <c r="D652" s="157" t="s">
        <v>156</v>
      </c>
      <c r="E652" s="158" t="s">
        <v>3</v>
      </c>
      <c r="F652" s="159" t="s">
        <v>1452</v>
      </c>
      <c r="H652" s="160">
        <v>122.2</v>
      </c>
      <c r="I652" s="161"/>
      <c r="L652" s="156"/>
      <c r="M652" s="162"/>
      <c r="N652" s="163"/>
      <c r="O652" s="163"/>
      <c r="P652" s="163"/>
      <c r="Q652" s="163"/>
      <c r="R652" s="163"/>
      <c r="S652" s="163"/>
      <c r="T652" s="164"/>
      <c r="AT652" s="158" t="s">
        <v>156</v>
      </c>
      <c r="AU652" s="158" t="s">
        <v>82</v>
      </c>
      <c r="AV652" s="12" t="s">
        <v>82</v>
      </c>
      <c r="AW652" s="12" t="s">
        <v>34</v>
      </c>
      <c r="AX652" s="12" t="s">
        <v>73</v>
      </c>
      <c r="AY652" s="158" t="s">
        <v>147</v>
      </c>
    </row>
    <row r="653" spans="2:65" s="1" customFormat="1" ht="24" customHeight="1">
      <c r="B653" s="142"/>
      <c r="C653" s="143" t="s">
        <v>1453</v>
      </c>
      <c r="D653" s="143" t="s">
        <v>149</v>
      </c>
      <c r="E653" s="144" t="s">
        <v>1454</v>
      </c>
      <c r="F653" s="145" t="s">
        <v>1455</v>
      </c>
      <c r="G653" s="146" t="s">
        <v>314</v>
      </c>
      <c r="H653" s="147">
        <v>160.3</v>
      </c>
      <c r="I653" s="148"/>
      <c r="J653" s="149">
        <f>ROUND(I653*H653,0)</f>
        <v>0</v>
      </c>
      <c r="K653" s="145" t="s">
        <v>153</v>
      </c>
      <c r="L653" s="31"/>
      <c r="M653" s="150" t="s">
        <v>3</v>
      </c>
      <c r="N653" s="151" t="s">
        <v>44</v>
      </c>
      <c r="O653" s="51"/>
      <c r="P653" s="152">
        <f>O653*H653</f>
        <v>0</v>
      </c>
      <c r="Q653" s="152">
        <v>0.0004</v>
      </c>
      <c r="R653" s="152">
        <f>Q653*H653</f>
        <v>0.06412000000000001</v>
      </c>
      <c r="S653" s="152">
        <v>0</v>
      </c>
      <c r="T653" s="153">
        <f>S653*H653</f>
        <v>0</v>
      </c>
      <c r="AR653" s="154" t="s">
        <v>228</v>
      </c>
      <c r="AT653" s="154" t="s">
        <v>149</v>
      </c>
      <c r="AU653" s="154" t="s">
        <v>82</v>
      </c>
      <c r="AY653" s="16" t="s">
        <v>147</v>
      </c>
      <c r="BE653" s="155">
        <f>IF(N653="základní",J653,0)</f>
        <v>0</v>
      </c>
      <c r="BF653" s="155">
        <f>IF(N653="snížená",J653,0)</f>
        <v>0</v>
      </c>
      <c r="BG653" s="155">
        <f>IF(N653="zákl. přenesená",J653,0)</f>
        <v>0</v>
      </c>
      <c r="BH653" s="155">
        <f>IF(N653="sníž. přenesená",J653,0)</f>
        <v>0</v>
      </c>
      <c r="BI653" s="155">
        <f>IF(N653="nulová",J653,0)</f>
        <v>0</v>
      </c>
      <c r="BJ653" s="16" t="s">
        <v>9</v>
      </c>
      <c r="BK653" s="155">
        <f>ROUND(I653*H653,0)</f>
        <v>0</v>
      </c>
      <c r="BL653" s="16" t="s">
        <v>228</v>
      </c>
      <c r="BM653" s="154" t="s">
        <v>1456</v>
      </c>
    </row>
    <row r="654" spans="2:51" s="12" customFormat="1" ht="12">
      <c r="B654" s="156"/>
      <c r="D654" s="157" t="s">
        <v>156</v>
      </c>
      <c r="E654" s="158" t="s">
        <v>3</v>
      </c>
      <c r="F654" s="159" t="s">
        <v>554</v>
      </c>
      <c r="H654" s="160">
        <v>13.32</v>
      </c>
      <c r="I654" s="161"/>
      <c r="L654" s="156"/>
      <c r="M654" s="162"/>
      <c r="N654" s="163"/>
      <c r="O654" s="163"/>
      <c r="P654" s="163"/>
      <c r="Q654" s="163"/>
      <c r="R654" s="163"/>
      <c r="S654" s="163"/>
      <c r="T654" s="164"/>
      <c r="AT654" s="158" t="s">
        <v>156</v>
      </c>
      <c r="AU654" s="158" t="s">
        <v>82</v>
      </c>
      <c r="AV654" s="12" t="s">
        <v>82</v>
      </c>
      <c r="AW654" s="12" t="s">
        <v>34</v>
      </c>
      <c r="AX654" s="12" t="s">
        <v>73</v>
      </c>
      <c r="AY654" s="158" t="s">
        <v>147</v>
      </c>
    </row>
    <row r="655" spans="2:51" s="12" customFormat="1" ht="12">
      <c r="B655" s="156"/>
      <c r="D655" s="157" t="s">
        <v>156</v>
      </c>
      <c r="E655" s="158" t="s">
        <v>3</v>
      </c>
      <c r="F655" s="159" t="s">
        <v>556</v>
      </c>
      <c r="H655" s="160">
        <v>24.64</v>
      </c>
      <c r="I655" s="161"/>
      <c r="L655" s="156"/>
      <c r="M655" s="162"/>
      <c r="N655" s="163"/>
      <c r="O655" s="163"/>
      <c r="P655" s="163"/>
      <c r="Q655" s="163"/>
      <c r="R655" s="163"/>
      <c r="S655" s="163"/>
      <c r="T655" s="164"/>
      <c r="AT655" s="158" t="s">
        <v>156</v>
      </c>
      <c r="AU655" s="158" t="s">
        <v>82</v>
      </c>
      <c r="AV655" s="12" t="s">
        <v>82</v>
      </c>
      <c r="AW655" s="12" t="s">
        <v>34</v>
      </c>
      <c r="AX655" s="12" t="s">
        <v>73</v>
      </c>
      <c r="AY655" s="158" t="s">
        <v>147</v>
      </c>
    </row>
    <row r="656" spans="2:51" s="12" customFormat="1" ht="12">
      <c r="B656" s="156"/>
      <c r="D656" s="157" t="s">
        <v>156</v>
      </c>
      <c r="E656" s="158" t="s">
        <v>3</v>
      </c>
      <c r="F656" s="159" t="s">
        <v>562</v>
      </c>
      <c r="H656" s="160">
        <v>37.98</v>
      </c>
      <c r="I656" s="161"/>
      <c r="L656" s="156"/>
      <c r="M656" s="162"/>
      <c r="N656" s="163"/>
      <c r="O656" s="163"/>
      <c r="P656" s="163"/>
      <c r="Q656" s="163"/>
      <c r="R656" s="163"/>
      <c r="S656" s="163"/>
      <c r="T656" s="164"/>
      <c r="AT656" s="158" t="s">
        <v>156</v>
      </c>
      <c r="AU656" s="158" t="s">
        <v>82</v>
      </c>
      <c r="AV656" s="12" t="s">
        <v>82</v>
      </c>
      <c r="AW656" s="12" t="s">
        <v>34</v>
      </c>
      <c r="AX656" s="12" t="s">
        <v>73</v>
      </c>
      <c r="AY656" s="158" t="s">
        <v>147</v>
      </c>
    </row>
    <row r="657" spans="2:51" s="12" customFormat="1" ht="12">
      <c r="B657" s="156"/>
      <c r="D657" s="157" t="s">
        <v>156</v>
      </c>
      <c r="E657" s="158" t="s">
        <v>3</v>
      </c>
      <c r="F657" s="159" t="s">
        <v>563</v>
      </c>
      <c r="H657" s="160">
        <v>9.8</v>
      </c>
      <c r="I657" s="161"/>
      <c r="L657" s="156"/>
      <c r="M657" s="162"/>
      <c r="N657" s="163"/>
      <c r="O657" s="163"/>
      <c r="P657" s="163"/>
      <c r="Q657" s="163"/>
      <c r="R657" s="163"/>
      <c r="S657" s="163"/>
      <c r="T657" s="164"/>
      <c r="AT657" s="158" t="s">
        <v>156</v>
      </c>
      <c r="AU657" s="158" t="s">
        <v>82</v>
      </c>
      <c r="AV657" s="12" t="s">
        <v>82</v>
      </c>
      <c r="AW657" s="12" t="s">
        <v>34</v>
      </c>
      <c r="AX657" s="12" t="s">
        <v>73</v>
      </c>
      <c r="AY657" s="158" t="s">
        <v>147</v>
      </c>
    </row>
    <row r="658" spans="2:51" s="12" customFormat="1" ht="12">
      <c r="B658" s="156"/>
      <c r="D658" s="157" t="s">
        <v>156</v>
      </c>
      <c r="E658" s="158" t="s">
        <v>3</v>
      </c>
      <c r="F658" s="159" t="s">
        <v>564</v>
      </c>
      <c r="H658" s="160">
        <v>18.8</v>
      </c>
      <c r="I658" s="161"/>
      <c r="L658" s="156"/>
      <c r="M658" s="162"/>
      <c r="N658" s="163"/>
      <c r="O658" s="163"/>
      <c r="P658" s="163"/>
      <c r="Q658" s="163"/>
      <c r="R658" s="163"/>
      <c r="S658" s="163"/>
      <c r="T658" s="164"/>
      <c r="AT658" s="158" t="s">
        <v>156</v>
      </c>
      <c r="AU658" s="158" t="s">
        <v>82</v>
      </c>
      <c r="AV658" s="12" t="s">
        <v>82</v>
      </c>
      <c r="AW658" s="12" t="s">
        <v>34</v>
      </c>
      <c r="AX658" s="12" t="s">
        <v>73</v>
      </c>
      <c r="AY658" s="158" t="s">
        <v>147</v>
      </c>
    </row>
    <row r="659" spans="2:51" s="12" customFormat="1" ht="12">
      <c r="B659" s="156"/>
      <c r="D659" s="157" t="s">
        <v>156</v>
      </c>
      <c r="E659" s="158" t="s">
        <v>3</v>
      </c>
      <c r="F659" s="159" t="s">
        <v>565</v>
      </c>
      <c r="H659" s="160">
        <v>11.16</v>
      </c>
      <c r="I659" s="161"/>
      <c r="L659" s="156"/>
      <c r="M659" s="162"/>
      <c r="N659" s="163"/>
      <c r="O659" s="163"/>
      <c r="P659" s="163"/>
      <c r="Q659" s="163"/>
      <c r="R659" s="163"/>
      <c r="S659" s="163"/>
      <c r="T659" s="164"/>
      <c r="AT659" s="158" t="s">
        <v>156</v>
      </c>
      <c r="AU659" s="158" t="s">
        <v>82</v>
      </c>
      <c r="AV659" s="12" t="s">
        <v>82</v>
      </c>
      <c r="AW659" s="12" t="s">
        <v>34</v>
      </c>
      <c r="AX659" s="12" t="s">
        <v>73</v>
      </c>
      <c r="AY659" s="158" t="s">
        <v>147</v>
      </c>
    </row>
    <row r="660" spans="2:51" s="12" customFormat="1" ht="12">
      <c r="B660" s="156"/>
      <c r="D660" s="157" t="s">
        <v>156</v>
      </c>
      <c r="E660" s="158" t="s">
        <v>3</v>
      </c>
      <c r="F660" s="159" t="s">
        <v>566</v>
      </c>
      <c r="H660" s="160">
        <v>8.72</v>
      </c>
      <c r="I660" s="161"/>
      <c r="L660" s="156"/>
      <c r="M660" s="162"/>
      <c r="N660" s="163"/>
      <c r="O660" s="163"/>
      <c r="P660" s="163"/>
      <c r="Q660" s="163"/>
      <c r="R660" s="163"/>
      <c r="S660" s="163"/>
      <c r="T660" s="164"/>
      <c r="AT660" s="158" t="s">
        <v>156</v>
      </c>
      <c r="AU660" s="158" t="s">
        <v>82</v>
      </c>
      <c r="AV660" s="12" t="s">
        <v>82</v>
      </c>
      <c r="AW660" s="12" t="s">
        <v>34</v>
      </c>
      <c r="AX660" s="12" t="s">
        <v>73</v>
      </c>
      <c r="AY660" s="158" t="s">
        <v>147</v>
      </c>
    </row>
    <row r="661" spans="2:51" s="12" customFormat="1" ht="12">
      <c r="B661" s="156"/>
      <c r="D661" s="157" t="s">
        <v>156</v>
      </c>
      <c r="E661" s="158" t="s">
        <v>3</v>
      </c>
      <c r="F661" s="159" t="s">
        <v>567</v>
      </c>
      <c r="H661" s="160">
        <v>8.72</v>
      </c>
      <c r="I661" s="161"/>
      <c r="L661" s="156"/>
      <c r="M661" s="162"/>
      <c r="N661" s="163"/>
      <c r="O661" s="163"/>
      <c r="P661" s="163"/>
      <c r="Q661" s="163"/>
      <c r="R661" s="163"/>
      <c r="S661" s="163"/>
      <c r="T661" s="164"/>
      <c r="AT661" s="158" t="s">
        <v>156</v>
      </c>
      <c r="AU661" s="158" t="s">
        <v>82</v>
      </c>
      <c r="AV661" s="12" t="s">
        <v>82</v>
      </c>
      <c r="AW661" s="12" t="s">
        <v>34</v>
      </c>
      <c r="AX661" s="12" t="s">
        <v>73</v>
      </c>
      <c r="AY661" s="158" t="s">
        <v>147</v>
      </c>
    </row>
    <row r="662" spans="2:51" s="12" customFormat="1" ht="12">
      <c r="B662" s="156"/>
      <c r="D662" s="157" t="s">
        <v>156</v>
      </c>
      <c r="E662" s="158" t="s">
        <v>3</v>
      </c>
      <c r="F662" s="159" t="s">
        <v>568</v>
      </c>
      <c r="H662" s="160">
        <v>14.74</v>
      </c>
      <c r="I662" s="161"/>
      <c r="L662" s="156"/>
      <c r="M662" s="162"/>
      <c r="N662" s="163"/>
      <c r="O662" s="163"/>
      <c r="P662" s="163"/>
      <c r="Q662" s="163"/>
      <c r="R662" s="163"/>
      <c r="S662" s="163"/>
      <c r="T662" s="164"/>
      <c r="AT662" s="158" t="s">
        <v>156</v>
      </c>
      <c r="AU662" s="158" t="s">
        <v>82</v>
      </c>
      <c r="AV662" s="12" t="s">
        <v>82</v>
      </c>
      <c r="AW662" s="12" t="s">
        <v>34</v>
      </c>
      <c r="AX662" s="12" t="s">
        <v>73</v>
      </c>
      <c r="AY662" s="158" t="s">
        <v>147</v>
      </c>
    </row>
    <row r="663" spans="2:51" s="12" customFormat="1" ht="12">
      <c r="B663" s="156"/>
      <c r="D663" s="157" t="s">
        <v>156</v>
      </c>
      <c r="E663" s="158" t="s">
        <v>3</v>
      </c>
      <c r="F663" s="159" t="s">
        <v>569</v>
      </c>
      <c r="H663" s="160">
        <v>12.42</v>
      </c>
      <c r="I663" s="161"/>
      <c r="L663" s="156"/>
      <c r="M663" s="162"/>
      <c r="N663" s="163"/>
      <c r="O663" s="163"/>
      <c r="P663" s="163"/>
      <c r="Q663" s="163"/>
      <c r="R663" s="163"/>
      <c r="S663" s="163"/>
      <c r="T663" s="164"/>
      <c r="AT663" s="158" t="s">
        <v>156</v>
      </c>
      <c r="AU663" s="158" t="s">
        <v>82</v>
      </c>
      <c r="AV663" s="12" t="s">
        <v>82</v>
      </c>
      <c r="AW663" s="12" t="s">
        <v>34</v>
      </c>
      <c r="AX663" s="12" t="s">
        <v>73</v>
      </c>
      <c r="AY663" s="158" t="s">
        <v>147</v>
      </c>
    </row>
    <row r="664" spans="2:65" s="1" customFormat="1" ht="48" customHeight="1">
      <c r="B664" s="142"/>
      <c r="C664" s="143" t="s">
        <v>1457</v>
      </c>
      <c r="D664" s="143" t="s">
        <v>149</v>
      </c>
      <c r="E664" s="144" t="s">
        <v>1458</v>
      </c>
      <c r="F664" s="145" t="s">
        <v>1459</v>
      </c>
      <c r="G664" s="146" t="s">
        <v>181</v>
      </c>
      <c r="H664" s="147">
        <v>7.256</v>
      </c>
      <c r="I664" s="148"/>
      <c r="J664" s="149">
        <f>ROUND(I664*H664,0)</f>
        <v>0</v>
      </c>
      <c r="K664" s="145" t="s">
        <v>153</v>
      </c>
      <c r="L664" s="31"/>
      <c r="M664" s="150" t="s">
        <v>3</v>
      </c>
      <c r="N664" s="151" t="s">
        <v>44</v>
      </c>
      <c r="O664" s="51"/>
      <c r="P664" s="152">
        <f>O664*H664</f>
        <v>0</v>
      </c>
      <c r="Q664" s="152">
        <v>0</v>
      </c>
      <c r="R664" s="152">
        <f>Q664*H664</f>
        <v>0</v>
      </c>
      <c r="S664" s="152">
        <v>0</v>
      </c>
      <c r="T664" s="153">
        <f>S664*H664</f>
        <v>0</v>
      </c>
      <c r="AR664" s="154" t="s">
        <v>228</v>
      </c>
      <c r="AT664" s="154" t="s">
        <v>149</v>
      </c>
      <c r="AU664" s="154" t="s">
        <v>82</v>
      </c>
      <c r="AY664" s="16" t="s">
        <v>147</v>
      </c>
      <c r="BE664" s="155">
        <f>IF(N664="základní",J664,0)</f>
        <v>0</v>
      </c>
      <c r="BF664" s="155">
        <f>IF(N664="snížená",J664,0)</f>
        <v>0</v>
      </c>
      <c r="BG664" s="155">
        <f>IF(N664="zákl. přenesená",J664,0)</f>
        <v>0</v>
      </c>
      <c r="BH664" s="155">
        <f>IF(N664="sníž. přenesená",J664,0)</f>
        <v>0</v>
      </c>
      <c r="BI664" s="155">
        <f>IF(N664="nulová",J664,0)</f>
        <v>0</v>
      </c>
      <c r="BJ664" s="16" t="s">
        <v>9</v>
      </c>
      <c r="BK664" s="155">
        <f>ROUND(I664*H664,0)</f>
        <v>0</v>
      </c>
      <c r="BL664" s="16" t="s">
        <v>228</v>
      </c>
      <c r="BM664" s="154" t="s">
        <v>1460</v>
      </c>
    </row>
    <row r="665" spans="2:63" s="11" customFormat="1" ht="22.95" customHeight="1">
      <c r="B665" s="129"/>
      <c r="D665" s="130" t="s">
        <v>72</v>
      </c>
      <c r="E665" s="140" t="s">
        <v>1461</v>
      </c>
      <c r="F665" s="140" t="s">
        <v>1462</v>
      </c>
      <c r="I665" s="132"/>
      <c r="J665" s="141">
        <f>BK665</f>
        <v>0</v>
      </c>
      <c r="L665" s="129"/>
      <c r="M665" s="134"/>
      <c r="N665" s="135"/>
      <c r="O665" s="135"/>
      <c r="P665" s="136">
        <f>SUM(P666:P690)</f>
        <v>0</v>
      </c>
      <c r="Q665" s="135"/>
      <c r="R665" s="136">
        <f>SUM(R666:R690)</f>
        <v>0.35883229000000005</v>
      </c>
      <c r="S665" s="135"/>
      <c r="T665" s="137">
        <f>SUM(T666:T690)</f>
        <v>0.13085549999999999</v>
      </c>
      <c r="AR665" s="130" t="s">
        <v>82</v>
      </c>
      <c r="AT665" s="138" t="s">
        <v>72</v>
      </c>
      <c r="AU665" s="138" t="s">
        <v>9</v>
      </c>
      <c r="AY665" s="130" t="s">
        <v>147</v>
      </c>
      <c r="BK665" s="139">
        <f>SUM(BK666:BK690)</f>
        <v>0</v>
      </c>
    </row>
    <row r="666" spans="2:65" s="1" customFormat="1" ht="24" customHeight="1">
      <c r="B666" s="142"/>
      <c r="C666" s="143" t="s">
        <v>1463</v>
      </c>
      <c r="D666" s="143" t="s">
        <v>149</v>
      </c>
      <c r="E666" s="144" t="s">
        <v>1464</v>
      </c>
      <c r="F666" s="145" t="s">
        <v>1465</v>
      </c>
      <c r="G666" s="146" t="s">
        <v>225</v>
      </c>
      <c r="H666" s="147">
        <v>9.2</v>
      </c>
      <c r="I666" s="148"/>
      <c r="J666" s="149">
        <f>ROUND(I666*H666,0)</f>
        <v>0</v>
      </c>
      <c r="K666" s="145" t="s">
        <v>153</v>
      </c>
      <c r="L666" s="31"/>
      <c r="M666" s="150" t="s">
        <v>3</v>
      </c>
      <c r="N666" s="151" t="s">
        <v>44</v>
      </c>
      <c r="O666" s="51"/>
      <c r="P666" s="152">
        <f>O666*H666</f>
        <v>0</v>
      </c>
      <c r="Q666" s="152">
        <v>0</v>
      </c>
      <c r="R666" s="152">
        <f>Q666*H666</f>
        <v>0</v>
      </c>
      <c r="S666" s="152">
        <v>0</v>
      </c>
      <c r="T666" s="153">
        <f>S666*H666</f>
        <v>0</v>
      </c>
      <c r="AR666" s="154" t="s">
        <v>228</v>
      </c>
      <c r="AT666" s="154" t="s">
        <v>149</v>
      </c>
      <c r="AU666" s="154" t="s">
        <v>82</v>
      </c>
      <c r="AY666" s="16" t="s">
        <v>147</v>
      </c>
      <c r="BE666" s="155">
        <f>IF(N666="základní",J666,0)</f>
        <v>0</v>
      </c>
      <c r="BF666" s="155">
        <f>IF(N666="snížená",J666,0)</f>
        <v>0</v>
      </c>
      <c r="BG666" s="155">
        <f>IF(N666="zákl. přenesená",J666,0)</f>
        <v>0</v>
      </c>
      <c r="BH666" s="155">
        <f>IF(N666="sníž. přenesená",J666,0)</f>
        <v>0</v>
      </c>
      <c r="BI666" s="155">
        <f>IF(N666="nulová",J666,0)</f>
        <v>0</v>
      </c>
      <c r="BJ666" s="16" t="s">
        <v>9</v>
      </c>
      <c r="BK666" s="155">
        <f>ROUND(I666*H666,0)</f>
        <v>0</v>
      </c>
      <c r="BL666" s="16" t="s">
        <v>228</v>
      </c>
      <c r="BM666" s="154" t="s">
        <v>1466</v>
      </c>
    </row>
    <row r="667" spans="2:51" s="12" customFormat="1" ht="12">
      <c r="B667" s="156"/>
      <c r="D667" s="157" t="s">
        <v>156</v>
      </c>
      <c r="E667" s="158" t="s">
        <v>3</v>
      </c>
      <c r="F667" s="159" t="s">
        <v>1304</v>
      </c>
      <c r="H667" s="160">
        <v>9.2</v>
      </c>
      <c r="I667" s="161"/>
      <c r="L667" s="156"/>
      <c r="M667" s="162"/>
      <c r="N667" s="163"/>
      <c r="O667" s="163"/>
      <c r="P667" s="163"/>
      <c r="Q667" s="163"/>
      <c r="R667" s="163"/>
      <c r="S667" s="163"/>
      <c r="T667" s="164"/>
      <c r="AT667" s="158" t="s">
        <v>156</v>
      </c>
      <c r="AU667" s="158" t="s">
        <v>82</v>
      </c>
      <c r="AV667" s="12" t="s">
        <v>82</v>
      </c>
      <c r="AW667" s="12" t="s">
        <v>34</v>
      </c>
      <c r="AX667" s="12" t="s">
        <v>73</v>
      </c>
      <c r="AY667" s="158" t="s">
        <v>147</v>
      </c>
    </row>
    <row r="668" spans="2:65" s="1" customFormat="1" ht="24" customHeight="1">
      <c r="B668" s="142"/>
      <c r="C668" s="143" t="s">
        <v>1467</v>
      </c>
      <c r="D668" s="143" t="s">
        <v>149</v>
      </c>
      <c r="E668" s="144" t="s">
        <v>1468</v>
      </c>
      <c r="F668" s="145" t="s">
        <v>1469</v>
      </c>
      <c r="G668" s="146" t="s">
        <v>225</v>
      </c>
      <c r="H668" s="147">
        <v>42.1</v>
      </c>
      <c r="I668" s="148"/>
      <c r="J668" s="149">
        <f>ROUND(I668*H668,0)</f>
        <v>0</v>
      </c>
      <c r="K668" s="145" t="s">
        <v>153</v>
      </c>
      <c r="L668" s="31"/>
      <c r="M668" s="150" t="s">
        <v>3</v>
      </c>
      <c r="N668" s="151" t="s">
        <v>44</v>
      </c>
      <c r="O668" s="51"/>
      <c r="P668" s="152">
        <f>O668*H668</f>
        <v>0</v>
      </c>
      <c r="Q668" s="152">
        <v>7E-05</v>
      </c>
      <c r="R668" s="152">
        <f>Q668*H668</f>
        <v>0.002947</v>
      </c>
      <c r="S668" s="152">
        <v>0</v>
      </c>
      <c r="T668" s="153">
        <f>S668*H668</f>
        <v>0</v>
      </c>
      <c r="AR668" s="154" t="s">
        <v>228</v>
      </c>
      <c r="AT668" s="154" t="s">
        <v>149</v>
      </c>
      <c r="AU668" s="154" t="s">
        <v>82</v>
      </c>
      <c r="AY668" s="16" t="s">
        <v>147</v>
      </c>
      <c r="BE668" s="155">
        <f>IF(N668="základní",J668,0)</f>
        <v>0</v>
      </c>
      <c r="BF668" s="155">
        <f>IF(N668="snížená",J668,0)</f>
        <v>0</v>
      </c>
      <c r="BG668" s="155">
        <f>IF(N668="zákl. přenesená",J668,0)</f>
        <v>0</v>
      </c>
      <c r="BH668" s="155">
        <f>IF(N668="sníž. přenesená",J668,0)</f>
        <v>0</v>
      </c>
      <c r="BI668" s="155">
        <f>IF(N668="nulová",J668,0)</f>
        <v>0</v>
      </c>
      <c r="BJ668" s="16" t="s">
        <v>9</v>
      </c>
      <c r="BK668" s="155">
        <f>ROUND(I668*H668,0)</f>
        <v>0</v>
      </c>
      <c r="BL668" s="16" t="s">
        <v>228</v>
      </c>
      <c r="BM668" s="154" t="s">
        <v>1470</v>
      </c>
    </row>
    <row r="669" spans="2:51" s="12" customFormat="1" ht="12">
      <c r="B669" s="156"/>
      <c r="D669" s="157" t="s">
        <v>156</v>
      </c>
      <c r="E669" s="158" t="s">
        <v>3</v>
      </c>
      <c r="F669" s="159" t="s">
        <v>884</v>
      </c>
      <c r="H669" s="160">
        <v>32.9</v>
      </c>
      <c r="I669" s="161"/>
      <c r="L669" s="156"/>
      <c r="M669" s="162"/>
      <c r="N669" s="163"/>
      <c r="O669" s="163"/>
      <c r="P669" s="163"/>
      <c r="Q669" s="163"/>
      <c r="R669" s="163"/>
      <c r="S669" s="163"/>
      <c r="T669" s="164"/>
      <c r="AT669" s="158" t="s">
        <v>156</v>
      </c>
      <c r="AU669" s="158" t="s">
        <v>82</v>
      </c>
      <c r="AV669" s="12" t="s">
        <v>82</v>
      </c>
      <c r="AW669" s="12" t="s">
        <v>34</v>
      </c>
      <c r="AX669" s="12" t="s">
        <v>73</v>
      </c>
      <c r="AY669" s="158" t="s">
        <v>147</v>
      </c>
    </row>
    <row r="670" spans="2:51" s="12" customFormat="1" ht="12">
      <c r="B670" s="156"/>
      <c r="D670" s="157" t="s">
        <v>156</v>
      </c>
      <c r="E670" s="158" t="s">
        <v>3</v>
      </c>
      <c r="F670" s="159" t="s">
        <v>1304</v>
      </c>
      <c r="H670" s="160">
        <v>9.2</v>
      </c>
      <c r="I670" s="161"/>
      <c r="L670" s="156"/>
      <c r="M670" s="162"/>
      <c r="N670" s="163"/>
      <c r="O670" s="163"/>
      <c r="P670" s="163"/>
      <c r="Q670" s="163"/>
      <c r="R670" s="163"/>
      <c r="S670" s="163"/>
      <c r="T670" s="164"/>
      <c r="AT670" s="158" t="s">
        <v>156</v>
      </c>
      <c r="AU670" s="158" t="s">
        <v>82</v>
      </c>
      <c r="AV670" s="12" t="s">
        <v>82</v>
      </c>
      <c r="AW670" s="12" t="s">
        <v>34</v>
      </c>
      <c r="AX670" s="12" t="s">
        <v>73</v>
      </c>
      <c r="AY670" s="158" t="s">
        <v>147</v>
      </c>
    </row>
    <row r="671" spans="2:65" s="1" customFormat="1" ht="24" customHeight="1">
      <c r="B671" s="142"/>
      <c r="C671" s="143" t="s">
        <v>1471</v>
      </c>
      <c r="D671" s="143" t="s">
        <v>149</v>
      </c>
      <c r="E671" s="144" t="s">
        <v>1472</v>
      </c>
      <c r="F671" s="145" t="s">
        <v>1473</v>
      </c>
      <c r="G671" s="146" t="s">
        <v>225</v>
      </c>
      <c r="H671" s="147">
        <v>42.1</v>
      </c>
      <c r="I671" s="148"/>
      <c r="J671" s="149">
        <f>ROUND(I671*H671,0)</f>
        <v>0</v>
      </c>
      <c r="K671" s="145" t="s">
        <v>153</v>
      </c>
      <c r="L671" s="31"/>
      <c r="M671" s="150" t="s">
        <v>3</v>
      </c>
      <c r="N671" s="151" t="s">
        <v>44</v>
      </c>
      <c r="O671" s="51"/>
      <c r="P671" s="152">
        <f>O671*H671</f>
        <v>0</v>
      </c>
      <c r="Q671" s="152">
        <v>0.00455</v>
      </c>
      <c r="R671" s="152">
        <f>Q671*H671</f>
        <v>0.191555</v>
      </c>
      <c r="S671" s="152">
        <v>0</v>
      </c>
      <c r="T671" s="153">
        <f>S671*H671</f>
        <v>0</v>
      </c>
      <c r="AR671" s="154" t="s">
        <v>228</v>
      </c>
      <c r="AT671" s="154" t="s">
        <v>149</v>
      </c>
      <c r="AU671" s="154" t="s">
        <v>82</v>
      </c>
      <c r="AY671" s="16" t="s">
        <v>147</v>
      </c>
      <c r="BE671" s="155">
        <f>IF(N671="základní",J671,0)</f>
        <v>0</v>
      </c>
      <c r="BF671" s="155">
        <f>IF(N671="snížená",J671,0)</f>
        <v>0</v>
      </c>
      <c r="BG671" s="155">
        <f>IF(N671="zákl. přenesená",J671,0)</f>
        <v>0</v>
      </c>
      <c r="BH671" s="155">
        <f>IF(N671="sníž. přenesená",J671,0)</f>
        <v>0</v>
      </c>
      <c r="BI671" s="155">
        <f>IF(N671="nulová",J671,0)</f>
        <v>0</v>
      </c>
      <c r="BJ671" s="16" t="s">
        <v>9</v>
      </c>
      <c r="BK671" s="155">
        <f>ROUND(I671*H671,0)</f>
        <v>0</v>
      </c>
      <c r="BL671" s="16" t="s">
        <v>228</v>
      </c>
      <c r="BM671" s="154" t="s">
        <v>1474</v>
      </c>
    </row>
    <row r="672" spans="2:65" s="1" customFormat="1" ht="24" customHeight="1">
      <c r="B672" s="142"/>
      <c r="C672" s="143" t="s">
        <v>1475</v>
      </c>
      <c r="D672" s="143" t="s">
        <v>149</v>
      </c>
      <c r="E672" s="144" t="s">
        <v>1476</v>
      </c>
      <c r="F672" s="145" t="s">
        <v>1477</v>
      </c>
      <c r="G672" s="146" t="s">
        <v>225</v>
      </c>
      <c r="H672" s="147">
        <v>46.971</v>
      </c>
      <c r="I672" s="148"/>
      <c r="J672" s="149">
        <f>ROUND(I672*H672,0)</f>
        <v>0</v>
      </c>
      <c r="K672" s="145" t="s">
        <v>153</v>
      </c>
      <c r="L672" s="31"/>
      <c r="M672" s="150" t="s">
        <v>3</v>
      </c>
      <c r="N672" s="151" t="s">
        <v>44</v>
      </c>
      <c r="O672" s="51"/>
      <c r="P672" s="152">
        <f>O672*H672</f>
        <v>0</v>
      </c>
      <c r="Q672" s="152">
        <v>0</v>
      </c>
      <c r="R672" s="152">
        <f>Q672*H672</f>
        <v>0</v>
      </c>
      <c r="S672" s="152">
        <v>0.0025</v>
      </c>
      <c r="T672" s="153">
        <f>S672*H672</f>
        <v>0.11742749999999999</v>
      </c>
      <c r="AR672" s="154" t="s">
        <v>228</v>
      </c>
      <c r="AT672" s="154" t="s">
        <v>149</v>
      </c>
      <c r="AU672" s="154" t="s">
        <v>82</v>
      </c>
      <c r="AY672" s="16" t="s">
        <v>147</v>
      </c>
      <c r="BE672" s="155">
        <f>IF(N672="základní",J672,0)</f>
        <v>0</v>
      </c>
      <c r="BF672" s="155">
        <f>IF(N672="snížená",J672,0)</f>
        <v>0</v>
      </c>
      <c r="BG672" s="155">
        <f>IF(N672="zákl. přenesená",J672,0)</f>
        <v>0</v>
      </c>
      <c r="BH672" s="155">
        <f>IF(N672="sníž. přenesená",J672,0)</f>
        <v>0</v>
      </c>
      <c r="BI672" s="155">
        <f>IF(N672="nulová",J672,0)</f>
        <v>0</v>
      </c>
      <c r="BJ672" s="16" t="s">
        <v>9</v>
      </c>
      <c r="BK672" s="155">
        <f>ROUND(I672*H672,0)</f>
        <v>0</v>
      </c>
      <c r="BL672" s="16" t="s">
        <v>228</v>
      </c>
      <c r="BM672" s="154" t="s">
        <v>1478</v>
      </c>
    </row>
    <row r="673" spans="2:51" s="12" customFormat="1" ht="12">
      <c r="B673" s="156"/>
      <c r="D673" s="157" t="s">
        <v>156</v>
      </c>
      <c r="E673" s="158" t="s">
        <v>3</v>
      </c>
      <c r="F673" s="159" t="s">
        <v>1479</v>
      </c>
      <c r="H673" s="160">
        <v>37.771</v>
      </c>
      <c r="I673" s="161"/>
      <c r="L673" s="156"/>
      <c r="M673" s="162"/>
      <c r="N673" s="163"/>
      <c r="O673" s="163"/>
      <c r="P673" s="163"/>
      <c r="Q673" s="163"/>
      <c r="R673" s="163"/>
      <c r="S673" s="163"/>
      <c r="T673" s="164"/>
      <c r="AT673" s="158" t="s">
        <v>156</v>
      </c>
      <c r="AU673" s="158" t="s">
        <v>82</v>
      </c>
      <c r="AV673" s="12" t="s">
        <v>82</v>
      </c>
      <c r="AW673" s="12" t="s">
        <v>34</v>
      </c>
      <c r="AX673" s="12" t="s">
        <v>73</v>
      </c>
      <c r="AY673" s="158" t="s">
        <v>147</v>
      </c>
    </row>
    <row r="674" spans="2:51" s="12" customFormat="1" ht="12">
      <c r="B674" s="156"/>
      <c r="D674" s="157" t="s">
        <v>156</v>
      </c>
      <c r="E674" s="158" t="s">
        <v>3</v>
      </c>
      <c r="F674" s="159" t="s">
        <v>1480</v>
      </c>
      <c r="H674" s="160">
        <v>9.2</v>
      </c>
      <c r="I674" s="161"/>
      <c r="L674" s="156"/>
      <c r="M674" s="162"/>
      <c r="N674" s="163"/>
      <c r="O674" s="163"/>
      <c r="P674" s="163"/>
      <c r="Q674" s="163"/>
      <c r="R674" s="163"/>
      <c r="S674" s="163"/>
      <c r="T674" s="164"/>
      <c r="AT674" s="158" t="s">
        <v>156</v>
      </c>
      <c r="AU674" s="158" t="s">
        <v>82</v>
      </c>
      <c r="AV674" s="12" t="s">
        <v>82</v>
      </c>
      <c r="AW674" s="12" t="s">
        <v>34</v>
      </c>
      <c r="AX674" s="12" t="s">
        <v>73</v>
      </c>
      <c r="AY674" s="158" t="s">
        <v>147</v>
      </c>
    </row>
    <row r="675" spans="2:65" s="1" customFormat="1" ht="24" customHeight="1">
      <c r="B675" s="142"/>
      <c r="C675" s="143" t="s">
        <v>1481</v>
      </c>
      <c r="D675" s="143" t="s">
        <v>149</v>
      </c>
      <c r="E675" s="144" t="s">
        <v>1482</v>
      </c>
      <c r="F675" s="145" t="s">
        <v>1483</v>
      </c>
      <c r="G675" s="146" t="s">
        <v>225</v>
      </c>
      <c r="H675" s="147">
        <v>42.1</v>
      </c>
      <c r="I675" s="148"/>
      <c r="J675" s="149">
        <f>ROUND(I675*H675,0)</f>
        <v>0</v>
      </c>
      <c r="K675" s="145" t="s">
        <v>153</v>
      </c>
      <c r="L675" s="31"/>
      <c r="M675" s="150" t="s">
        <v>3</v>
      </c>
      <c r="N675" s="151" t="s">
        <v>44</v>
      </c>
      <c r="O675" s="51"/>
      <c r="P675" s="152">
        <f>O675*H675</f>
        <v>0</v>
      </c>
      <c r="Q675" s="152">
        <v>0.0003</v>
      </c>
      <c r="R675" s="152">
        <f>Q675*H675</f>
        <v>0.012629999999999999</v>
      </c>
      <c r="S675" s="152">
        <v>0</v>
      </c>
      <c r="T675" s="153">
        <f>S675*H675</f>
        <v>0</v>
      </c>
      <c r="AR675" s="154" t="s">
        <v>228</v>
      </c>
      <c r="AT675" s="154" t="s">
        <v>149</v>
      </c>
      <c r="AU675" s="154" t="s">
        <v>82</v>
      </c>
      <c r="AY675" s="16" t="s">
        <v>147</v>
      </c>
      <c r="BE675" s="155">
        <f>IF(N675="základní",J675,0)</f>
        <v>0</v>
      </c>
      <c r="BF675" s="155">
        <f>IF(N675="snížená",J675,0)</f>
        <v>0</v>
      </c>
      <c r="BG675" s="155">
        <f>IF(N675="zákl. přenesená",J675,0)</f>
        <v>0</v>
      </c>
      <c r="BH675" s="155">
        <f>IF(N675="sníž. přenesená",J675,0)</f>
        <v>0</v>
      </c>
      <c r="BI675" s="155">
        <f>IF(N675="nulová",J675,0)</f>
        <v>0</v>
      </c>
      <c r="BJ675" s="16" t="s">
        <v>9</v>
      </c>
      <c r="BK675" s="155">
        <f>ROUND(I675*H675,0)</f>
        <v>0</v>
      </c>
      <c r="BL675" s="16" t="s">
        <v>228</v>
      </c>
      <c r="BM675" s="154" t="s">
        <v>1484</v>
      </c>
    </row>
    <row r="676" spans="2:65" s="1" customFormat="1" ht="36" customHeight="1">
      <c r="B676" s="142"/>
      <c r="C676" s="165" t="s">
        <v>1485</v>
      </c>
      <c r="D676" s="165" t="s">
        <v>196</v>
      </c>
      <c r="E676" s="166" t="s">
        <v>1486</v>
      </c>
      <c r="F676" s="167" t="s">
        <v>1487</v>
      </c>
      <c r="G676" s="168" t="s">
        <v>225</v>
      </c>
      <c r="H676" s="169">
        <v>46.31</v>
      </c>
      <c r="I676" s="170"/>
      <c r="J676" s="171">
        <f>ROUND(I676*H676,0)</f>
        <v>0</v>
      </c>
      <c r="K676" s="167" t="s">
        <v>153</v>
      </c>
      <c r="L676" s="172"/>
      <c r="M676" s="173" t="s">
        <v>3</v>
      </c>
      <c r="N676" s="174" t="s">
        <v>44</v>
      </c>
      <c r="O676" s="51"/>
      <c r="P676" s="152">
        <f>O676*H676</f>
        <v>0</v>
      </c>
      <c r="Q676" s="152">
        <v>0.00287</v>
      </c>
      <c r="R676" s="152">
        <f>Q676*H676</f>
        <v>0.13290970000000002</v>
      </c>
      <c r="S676" s="152">
        <v>0</v>
      </c>
      <c r="T676" s="153">
        <f>S676*H676</f>
        <v>0</v>
      </c>
      <c r="AR676" s="154" t="s">
        <v>338</v>
      </c>
      <c r="AT676" s="154" t="s">
        <v>196</v>
      </c>
      <c r="AU676" s="154" t="s">
        <v>82</v>
      </c>
      <c r="AY676" s="16" t="s">
        <v>147</v>
      </c>
      <c r="BE676" s="155">
        <f>IF(N676="základní",J676,0)</f>
        <v>0</v>
      </c>
      <c r="BF676" s="155">
        <f>IF(N676="snížená",J676,0)</f>
        <v>0</v>
      </c>
      <c r="BG676" s="155">
        <f>IF(N676="zákl. přenesená",J676,0)</f>
        <v>0</v>
      </c>
      <c r="BH676" s="155">
        <f>IF(N676="sníž. přenesená",J676,0)</f>
        <v>0</v>
      </c>
      <c r="BI676" s="155">
        <f>IF(N676="nulová",J676,0)</f>
        <v>0</v>
      </c>
      <c r="BJ676" s="16" t="s">
        <v>9</v>
      </c>
      <c r="BK676" s="155">
        <f>ROUND(I676*H676,0)</f>
        <v>0</v>
      </c>
      <c r="BL676" s="16" t="s">
        <v>228</v>
      </c>
      <c r="BM676" s="154" t="s">
        <v>1488</v>
      </c>
    </row>
    <row r="677" spans="2:51" s="12" customFormat="1" ht="12">
      <c r="B677" s="156"/>
      <c r="D677" s="157" t="s">
        <v>156</v>
      </c>
      <c r="E677" s="158" t="s">
        <v>3</v>
      </c>
      <c r="F677" s="159" t="s">
        <v>1489</v>
      </c>
      <c r="H677" s="160">
        <v>46.31</v>
      </c>
      <c r="I677" s="161"/>
      <c r="L677" s="156"/>
      <c r="M677" s="162"/>
      <c r="N677" s="163"/>
      <c r="O677" s="163"/>
      <c r="P677" s="163"/>
      <c r="Q677" s="163"/>
      <c r="R677" s="163"/>
      <c r="S677" s="163"/>
      <c r="T677" s="164"/>
      <c r="AT677" s="158" t="s">
        <v>156</v>
      </c>
      <c r="AU677" s="158" t="s">
        <v>82</v>
      </c>
      <c r="AV677" s="12" t="s">
        <v>82</v>
      </c>
      <c r="AW677" s="12" t="s">
        <v>34</v>
      </c>
      <c r="AX677" s="12" t="s">
        <v>73</v>
      </c>
      <c r="AY677" s="158" t="s">
        <v>147</v>
      </c>
    </row>
    <row r="678" spans="2:65" s="1" customFormat="1" ht="24" customHeight="1">
      <c r="B678" s="142"/>
      <c r="C678" s="143" t="s">
        <v>1490</v>
      </c>
      <c r="D678" s="143" t="s">
        <v>149</v>
      </c>
      <c r="E678" s="144" t="s">
        <v>1491</v>
      </c>
      <c r="F678" s="145" t="s">
        <v>1492</v>
      </c>
      <c r="G678" s="146" t="s">
        <v>314</v>
      </c>
      <c r="H678" s="147">
        <v>28.067</v>
      </c>
      <c r="I678" s="148"/>
      <c r="J678" s="149">
        <f>ROUND(I678*H678,0)</f>
        <v>0</v>
      </c>
      <c r="K678" s="145" t="s">
        <v>153</v>
      </c>
      <c r="L678" s="31"/>
      <c r="M678" s="150" t="s">
        <v>3</v>
      </c>
      <c r="N678" s="151" t="s">
        <v>44</v>
      </c>
      <c r="O678" s="51"/>
      <c r="P678" s="152">
        <f>O678*H678</f>
        <v>0</v>
      </c>
      <c r="Q678" s="152">
        <v>2E-05</v>
      </c>
      <c r="R678" s="152">
        <f>Q678*H678</f>
        <v>0.00056134</v>
      </c>
      <c r="S678" s="152">
        <v>0</v>
      </c>
      <c r="T678" s="153">
        <f>S678*H678</f>
        <v>0</v>
      </c>
      <c r="AR678" s="154" t="s">
        <v>228</v>
      </c>
      <c r="AT678" s="154" t="s">
        <v>149</v>
      </c>
      <c r="AU678" s="154" t="s">
        <v>82</v>
      </c>
      <c r="AY678" s="16" t="s">
        <v>147</v>
      </c>
      <c r="BE678" s="155">
        <f>IF(N678="základní",J678,0)</f>
        <v>0</v>
      </c>
      <c r="BF678" s="155">
        <f>IF(N678="snížená",J678,0)</f>
        <v>0</v>
      </c>
      <c r="BG678" s="155">
        <f>IF(N678="zákl. přenesená",J678,0)</f>
        <v>0</v>
      </c>
      <c r="BH678" s="155">
        <f>IF(N678="sníž. přenesená",J678,0)</f>
        <v>0</v>
      </c>
      <c r="BI678" s="155">
        <f>IF(N678="nulová",J678,0)</f>
        <v>0</v>
      </c>
      <c r="BJ678" s="16" t="s">
        <v>9</v>
      </c>
      <c r="BK678" s="155">
        <f>ROUND(I678*H678,0)</f>
        <v>0</v>
      </c>
      <c r="BL678" s="16" t="s">
        <v>228</v>
      </c>
      <c r="BM678" s="154" t="s">
        <v>1493</v>
      </c>
    </row>
    <row r="679" spans="2:51" s="12" customFormat="1" ht="12">
      <c r="B679" s="156"/>
      <c r="D679" s="157" t="s">
        <v>156</v>
      </c>
      <c r="E679" s="158" t="s">
        <v>3</v>
      </c>
      <c r="F679" s="159" t="s">
        <v>1494</v>
      </c>
      <c r="H679" s="160">
        <v>28.067</v>
      </c>
      <c r="I679" s="161"/>
      <c r="L679" s="156"/>
      <c r="M679" s="162"/>
      <c r="N679" s="163"/>
      <c r="O679" s="163"/>
      <c r="P679" s="163"/>
      <c r="Q679" s="163"/>
      <c r="R679" s="163"/>
      <c r="S679" s="163"/>
      <c r="T679" s="164"/>
      <c r="AT679" s="158" t="s">
        <v>156</v>
      </c>
      <c r="AU679" s="158" t="s">
        <v>82</v>
      </c>
      <c r="AV679" s="12" t="s">
        <v>82</v>
      </c>
      <c r="AW679" s="12" t="s">
        <v>34</v>
      </c>
      <c r="AX679" s="12" t="s">
        <v>73</v>
      </c>
      <c r="AY679" s="158" t="s">
        <v>147</v>
      </c>
    </row>
    <row r="680" spans="2:65" s="1" customFormat="1" ht="16.5" customHeight="1">
      <c r="B680" s="142"/>
      <c r="C680" s="143" t="s">
        <v>1495</v>
      </c>
      <c r="D680" s="143" t="s">
        <v>149</v>
      </c>
      <c r="E680" s="144" t="s">
        <v>1496</v>
      </c>
      <c r="F680" s="145" t="s">
        <v>1497</v>
      </c>
      <c r="G680" s="146" t="s">
        <v>314</v>
      </c>
      <c r="H680" s="147">
        <v>44.76</v>
      </c>
      <c r="I680" s="148"/>
      <c r="J680" s="149">
        <f>ROUND(I680*H680,0)</f>
        <v>0</v>
      </c>
      <c r="K680" s="145" t="s">
        <v>153</v>
      </c>
      <c r="L680" s="31"/>
      <c r="M680" s="150" t="s">
        <v>3</v>
      </c>
      <c r="N680" s="151" t="s">
        <v>44</v>
      </c>
      <c r="O680" s="51"/>
      <c r="P680" s="152">
        <f>O680*H680</f>
        <v>0</v>
      </c>
      <c r="Q680" s="152">
        <v>0</v>
      </c>
      <c r="R680" s="152">
        <f>Q680*H680</f>
        <v>0</v>
      </c>
      <c r="S680" s="152">
        <v>0.0003</v>
      </c>
      <c r="T680" s="153">
        <f>S680*H680</f>
        <v>0.013427999999999999</v>
      </c>
      <c r="AR680" s="154" t="s">
        <v>228</v>
      </c>
      <c r="AT680" s="154" t="s">
        <v>149</v>
      </c>
      <c r="AU680" s="154" t="s">
        <v>82</v>
      </c>
      <c r="AY680" s="16" t="s">
        <v>147</v>
      </c>
      <c r="BE680" s="155">
        <f>IF(N680="základní",J680,0)</f>
        <v>0</v>
      </c>
      <c r="BF680" s="155">
        <f>IF(N680="snížená",J680,0)</f>
        <v>0</v>
      </c>
      <c r="BG680" s="155">
        <f>IF(N680="zákl. přenesená",J680,0)</f>
        <v>0</v>
      </c>
      <c r="BH680" s="155">
        <f>IF(N680="sníž. přenesená",J680,0)</f>
        <v>0</v>
      </c>
      <c r="BI680" s="155">
        <f>IF(N680="nulová",J680,0)</f>
        <v>0</v>
      </c>
      <c r="BJ680" s="16" t="s">
        <v>9</v>
      </c>
      <c r="BK680" s="155">
        <f>ROUND(I680*H680,0)</f>
        <v>0</v>
      </c>
      <c r="BL680" s="16" t="s">
        <v>228</v>
      </c>
      <c r="BM680" s="154" t="s">
        <v>1498</v>
      </c>
    </row>
    <row r="681" spans="2:51" s="12" customFormat="1" ht="12">
      <c r="B681" s="156"/>
      <c r="D681" s="157" t="s">
        <v>156</v>
      </c>
      <c r="E681" s="158" t="s">
        <v>3</v>
      </c>
      <c r="F681" s="159" t="s">
        <v>1499</v>
      </c>
      <c r="H681" s="160">
        <v>8.7</v>
      </c>
      <c r="I681" s="161"/>
      <c r="L681" s="156"/>
      <c r="M681" s="162"/>
      <c r="N681" s="163"/>
      <c r="O681" s="163"/>
      <c r="P681" s="163"/>
      <c r="Q681" s="163"/>
      <c r="R681" s="163"/>
      <c r="S681" s="163"/>
      <c r="T681" s="164"/>
      <c r="AT681" s="158" t="s">
        <v>156</v>
      </c>
      <c r="AU681" s="158" t="s">
        <v>82</v>
      </c>
      <c r="AV681" s="12" t="s">
        <v>82</v>
      </c>
      <c r="AW681" s="12" t="s">
        <v>34</v>
      </c>
      <c r="AX681" s="12" t="s">
        <v>73</v>
      </c>
      <c r="AY681" s="158" t="s">
        <v>147</v>
      </c>
    </row>
    <row r="682" spans="2:51" s="12" customFormat="1" ht="12">
      <c r="B682" s="156"/>
      <c r="D682" s="157" t="s">
        <v>156</v>
      </c>
      <c r="E682" s="158" t="s">
        <v>3</v>
      </c>
      <c r="F682" s="159" t="s">
        <v>1500</v>
      </c>
      <c r="H682" s="160">
        <v>24.86</v>
      </c>
      <c r="I682" s="161"/>
      <c r="L682" s="156"/>
      <c r="M682" s="162"/>
      <c r="N682" s="163"/>
      <c r="O682" s="163"/>
      <c r="P682" s="163"/>
      <c r="Q682" s="163"/>
      <c r="R682" s="163"/>
      <c r="S682" s="163"/>
      <c r="T682" s="164"/>
      <c r="AT682" s="158" t="s">
        <v>156</v>
      </c>
      <c r="AU682" s="158" t="s">
        <v>82</v>
      </c>
      <c r="AV682" s="12" t="s">
        <v>82</v>
      </c>
      <c r="AW682" s="12" t="s">
        <v>34</v>
      </c>
      <c r="AX682" s="12" t="s">
        <v>73</v>
      </c>
      <c r="AY682" s="158" t="s">
        <v>147</v>
      </c>
    </row>
    <row r="683" spans="2:51" s="12" customFormat="1" ht="12">
      <c r="B683" s="156"/>
      <c r="D683" s="157" t="s">
        <v>156</v>
      </c>
      <c r="E683" s="158" t="s">
        <v>3</v>
      </c>
      <c r="F683" s="159" t="s">
        <v>1501</v>
      </c>
      <c r="H683" s="160">
        <v>11.2</v>
      </c>
      <c r="I683" s="161"/>
      <c r="L683" s="156"/>
      <c r="M683" s="162"/>
      <c r="N683" s="163"/>
      <c r="O683" s="163"/>
      <c r="P683" s="163"/>
      <c r="Q683" s="163"/>
      <c r="R683" s="163"/>
      <c r="S683" s="163"/>
      <c r="T683" s="164"/>
      <c r="AT683" s="158" t="s">
        <v>156</v>
      </c>
      <c r="AU683" s="158" t="s">
        <v>82</v>
      </c>
      <c r="AV683" s="12" t="s">
        <v>82</v>
      </c>
      <c r="AW683" s="12" t="s">
        <v>34</v>
      </c>
      <c r="AX683" s="12" t="s">
        <v>73</v>
      </c>
      <c r="AY683" s="158" t="s">
        <v>147</v>
      </c>
    </row>
    <row r="684" spans="2:65" s="1" customFormat="1" ht="16.5" customHeight="1">
      <c r="B684" s="142"/>
      <c r="C684" s="143" t="s">
        <v>1502</v>
      </c>
      <c r="D684" s="143" t="s">
        <v>149</v>
      </c>
      <c r="E684" s="144" t="s">
        <v>1503</v>
      </c>
      <c r="F684" s="145" t="s">
        <v>1504</v>
      </c>
      <c r="G684" s="146" t="s">
        <v>314</v>
      </c>
      <c r="H684" s="147">
        <v>46.15</v>
      </c>
      <c r="I684" s="148"/>
      <c r="J684" s="149">
        <f>ROUND(I684*H684,0)</f>
        <v>0</v>
      </c>
      <c r="K684" s="145" t="s">
        <v>153</v>
      </c>
      <c r="L684" s="31"/>
      <c r="M684" s="150" t="s">
        <v>3</v>
      </c>
      <c r="N684" s="151" t="s">
        <v>44</v>
      </c>
      <c r="O684" s="51"/>
      <c r="P684" s="152">
        <f>O684*H684</f>
        <v>0</v>
      </c>
      <c r="Q684" s="152">
        <v>1E-05</v>
      </c>
      <c r="R684" s="152">
        <f>Q684*H684</f>
        <v>0.00046150000000000005</v>
      </c>
      <c r="S684" s="152">
        <v>0</v>
      </c>
      <c r="T684" s="153">
        <f>S684*H684</f>
        <v>0</v>
      </c>
      <c r="AR684" s="154" t="s">
        <v>228</v>
      </c>
      <c r="AT684" s="154" t="s">
        <v>149</v>
      </c>
      <c r="AU684" s="154" t="s">
        <v>82</v>
      </c>
      <c r="AY684" s="16" t="s">
        <v>147</v>
      </c>
      <c r="BE684" s="155">
        <f>IF(N684="základní",J684,0)</f>
        <v>0</v>
      </c>
      <c r="BF684" s="155">
        <f>IF(N684="snížená",J684,0)</f>
        <v>0</v>
      </c>
      <c r="BG684" s="155">
        <f>IF(N684="zákl. přenesená",J684,0)</f>
        <v>0</v>
      </c>
      <c r="BH684" s="155">
        <f>IF(N684="sníž. přenesená",J684,0)</f>
        <v>0</v>
      </c>
      <c r="BI684" s="155">
        <f>IF(N684="nulová",J684,0)</f>
        <v>0</v>
      </c>
      <c r="BJ684" s="16" t="s">
        <v>9</v>
      </c>
      <c r="BK684" s="155">
        <f>ROUND(I684*H684,0)</f>
        <v>0</v>
      </c>
      <c r="BL684" s="16" t="s">
        <v>228</v>
      </c>
      <c r="BM684" s="154" t="s">
        <v>1505</v>
      </c>
    </row>
    <row r="685" spans="2:51" s="12" customFormat="1" ht="12">
      <c r="B685" s="156"/>
      <c r="D685" s="157" t="s">
        <v>156</v>
      </c>
      <c r="E685" s="158" t="s">
        <v>3</v>
      </c>
      <c r="F685" s="159" t="s">
        <v>1506</v>
      </c>
      <c r="H685" s="160">
        <v>17.6</v>
      </c>
      <c r="I685" s="161"/>
      <c r="L685" s="156"/>
      <c r="M685" s="162"/>
      <c r="N685" s="163"/>
      <c r="O685" s="163"/>
      <c r="P685" s="163"/>
      <c r="Q685" s="163"/>
      <c r="R685" s="163"/>
      <c r="S685" s="163"/>
      <c r="T685" s="164"/>
      <c r="AT685" s="158" t="s">
        <v>156</v>
      </c>
      <c r="AU685" s="158" t="s">
        <v>82</v>
      </c>
      <c r="AV685" s="12" t="s">
        <v>82</v>
      </c>
      <c r="AW685" s="12" t="s">
        <v>34</v>
      </c>
      <c r="AX685" s="12" t="s">
        <v>73</v>
      </c>
      <c r="AY685" s="158" t="s">
        <v>147</v>
      </c>
    </row>
    <row r="686" spans="2:51" s="12" customFormat="1" ht="12">
      <c r="B686" s="156"/>
      <c r="D686" s="157" t="s">
        <v>156</v>
      </c>
      <c r="E686" s="158" t="s">
        <v>3</v>
      </c>
      <c r="F686" s="159" t="s">
        <v>1507</v>
      </c>
      <c r="H686" s="160">
        <v>13.47</v>
      </c>
      <c r="I686" s="161"/>
      <c r="L686" s="156"/>
      <c r="M686" s="162"/>
      <c r="N686" s="163"/>
      <c r="O686" s="163"/>
      <c r="P686" s="163"/>
      <c r="Q686" s="163"/>
      <c r="R686" s="163"/>
      <c r="S686" s="163"/>
      <c r="T686" s="164"/>
      <c r="AT686" s="158" t="s">
        <v>156</v>
      </c>
      <c r="AU686" s="158" t="s">
        <v>82</v>
      </c>
      <c r="AV686" s="12" t="s">
        <v>82</v>
      </c>
      <c r="AW686" s="12" t="s">
        <v>34</v>
      </c>
      <c r="AX686" s="12" t="s">
        <v>73</v>
      </c>
      <c r="AY686" s="158" t="s">
        <v>147</v>
      </c>
    </row>
    <row r="687" spans="2:51" s="12" customFormat="1" ht="12">
      <c r="B687" s="156"/>
      <c r="D687" s="157" t="s">
        <v>156</v>
      </c>
      <c r="E687" s="158" t="s">
        <v>3</v>
      </c>
      <c r="F687" s="159" t="s">
        <v>1422</v>
      </c>
      <c r="H687" s="160">
        <v>15.08</v>
      </c>
      <c r="I687" s="161"/>
      <c r="L687" s="156"/>
      <c r="M687" s="162"/>
      <c r="N687" s="163"/>
      <c r="O687" s="163"/>
      <c r="P687" s="163"/>
      <c r="Q687" s="163"/>
      <c r="R687" s="163"/>
      <c r="S687" s="163"/>
      <c r="T687" s="164"/>
      <c r="AT687" s="158" t="s">
        <v>156</v>
      </c>
      <c r="AU687" s="158" t="s">
        <v>82</v>
      </c>
      <c r="AV687" s="12" t="s">
        <v>82</v>
      </c>
      <c r="AW687" s="12" t="s">
        <v>34</v>
      </c>
      <c r="AX687" s="12" t="s">
        <v>73</v>
      </c>
      <c r="AY687" s="158" t="s">
        <v>147</v>
      </c>
    </row>
    <row r="688" spans="2:65" s="1" customFormat="1" ht="16.5" customHeight="1">
      <c r="B688" s="142"/>
      <c r="C688" s="165" t="s">
        <v>1508</v>
      </c>
      <c r="D688" s="165" t="s">
        <v>196</v>
      </c>
      <c r="E688" s="166" t="s">
        <v>1509</v>
      </c>
      <c r="F688" s="167" t="s">
        <v>1510</v>
      </c>
      <c r="G688" s="168" t="s">
        <v>314</v>
      </c>
      <c r="H688" s="169">
        <v>50.765</v>
      </c>
      <c r="I688" s="170"/>
      <c r="J688" s="171">
        <f>ROUND(I688*H688,0)</f>
        <v>0</v>
      </c>
      <c r="K688" s="167" t="s">
        <v>153</v>
      </c>
      <c r="L688" s="172"/>
      <c r="M688" s="173" t="s">
        <v>3</v>
      </c>
      <c r="N688" s="174" t="s">
        <v>44</v>
      </c>
      <c r="O688" s="51"/>
      <c r="P688" s="152">
        <f>O688*H688</f>
        <v>0</v>
      </c>
      <c r="Q688" s="152">
        <v>0.00035</v>
      </c>
      <c r="R688" s="152">
        <f>Q688*H688</f>
        <v>0.01776775</v>
      </c>
      <c r="S688" s="152">
        <v>0</v>
      </c>
      <c r="T688" s="153">
        <f>S688*H688</f>
        <v>0</v>
      </c>
      <c r="AR688" s="154" t="s">
        <v>338</v>
      </c>
      <c r="AT688" s="154" t="s">
        <v>196</v>
      </c>
      <c r="AU688" s="154" t="s">
        <v>82</v>
      </c>
      <c r="AY688" s="16" t="s">
        <v>147</v>
      </c>
      <c r="BE688" s="155">
        <f>IF(N688="základní",J688,0)</f>
        <v>0</v>
      </c>
      <c r="BF688" s="155">
        <f>IF(N688="snížená",J688,0)</f>
        <v>0</v>
      </c>
      <c r="BG688" s="155">
        <f>IF(N688="zákl. přenesená",J688,0)</f>
        <v>0</v>
      </c>
      <c r="BH688" s="155">
        <f>IF(N688="sníž. přenesená",J688,0)</f>
        <v>0</v>
      </c>
      <c r="BI688" s="155">
        <f>IF(N688="nulová",J688,0)</f>
        <v>0</v>
      </c>
      <c r="BJ688" s="16" t="s">
        <v>9</v>
      </c>
      <c r="BK688" s="155">
        <f>ROUND(I688*H688,0)</f>
        <v>0</v>
      </c>
      <c r="BL688" s="16" t="s">
        <v>228</v>
      </c>
      <c r="BM688" s="154" t="s">
        <v>1511</v>
      </c>
    </row>
    <row r="689" spans="2:51" s="12" customFormat="1" ht="12">
      <c r="B689" s="156"/>
      <c r="D689" s="157" t="s">
        <v>156</v>
      </c>
      <c r="E689" s="158" t="s">
        <v>3</v>
      </c>
      <c r="F689" s="159" t="s">
        <v>1512</v>
      </c>
      <c r="H689" s="160">
        <v>50.765</v>
      </c>
      <c r="I689" s="161"/>
      <c r="L689" s="156"/>
      <c r="M689" s="162"/>
      <c r="N689" s="163"/>
      <c r="O689" s="163"/>
      <c r="P689" s="163"/>
      <c r="Q689" s="163"/>
      <c r="R689" s="163"/>
      <c r="S689" s="163"/>
      <c r="T689" s="164"/>
      <c r="AT689" s="158" t="s">
        <v>156</v>
      </c>
      <c r="AU689" s="158" t="s">
        <v>82</v>
      </c>
      <c r="AV689" s="12" t="s">
        <v>82</v>
      </c>
      <c r="AW689" s="12" t="s">
        <v>34</v>
      </c>
      <c r="AX689" s="12" t="s">
        <v>73</v>
      </c>
      <c r="AY689" s="158" t="s">
        <v>147</v>
      </c>
    </row>
    <row r="690" spans="2:65" s="1" customFormat="1" ht="48" customHeight="1">
      <c r="B690" s="142"/>
      <c r="C690" s="143" t="s">
        <v>1513</v>
      </c>
      <c r="D690" s="143" t="s">
        <v>149</v>
      </c>
      <c r="E690" s="144" t="s">
        <v>1514</v>
      </c>
      <c r="F690" s="145" t="s">
        <v>1515</v>
      </c>
      <c r="G690" s="146" t="s">
        <v>181</v>
      </c>
      <c r="H690" s="147">
        <v>0.359</v>
      </c>
      <c r="I690" s="148"/>
      <c r="J690" s="149">
        <f>ROUND(I690*H690,0)</f>
        <v>0</v>
      </c>
      <c r="K690" s="145" t="s">
        <v>153</v>
      </c>
      <c r="L690" s="31"/>
      <c r="M690" s="150" t="s">
        <v>3</v>
      </c>
      <c r="N690" s="151" t="s">
        <v>44</v>
      </c>
      <c r="O690" s="51"/>
      <c r="P690" s="152">
        <f>O690*H690</f>
        <v>0</v>
      </c>
      <c r="Q690" s="152">
        <v>0</v>
      </c>
      <c r="R690" s="152">
        <f>Q690*H690</f>
        <v>0</v>
      </c>
      <c r="S690" s="152">
        <v>0</v>
      </c>
      <c r="T690" s="153">
        <f>S690*H690</f>
        <v>0</v>
      </c>
      <c r="AR690" s="154" t="s">
        <v>228</v>
      </c>
      <c r="AT690" s="154" t="s">
        <v>149</v>
      </c>
      <c r="AU690" s="154" t="s">
        <v>82</v>
      </c>
      <c r="AY690" s="16" t="s">
        <v>147</v>
      </c>
      <c r="BE690" s="155">
        <f>IF(N690="základní",J690,0)</f>
        <v>0</v>
      </c>
      <c r="BF690" s="155">
        <f>IF(N690="snížená",J690,0)</f>
        <v>0</v>
      </c>
      <c r="BG690" s="155">
        <f>IF(N690="zákl. přenesená",J690,0)</f>
        <v>0</v>
      </c>
      <c r="BH690" s="155">
        <f>IF(N690="sníž. přenesená",J690,0)</f>
        <v>0</v>
      </c>
      <c r="BI690" s="155">
        <f>IF(N690="nulová",J690,0)</f>
        <v>0</v>
      </c>
      <c r="BJ690" s="16" t="s">
        <v>9</v>
      </c>
      <c r="BK690" s="155">
        <f>ROUND(I690*H690,0)</f>
        <v>0</v>
      </c>
      <c r="BL690" s="16" t="s">
        <v>228</v>
      </c>
      <c r="BM690" s="154" t="s">
        <v>1516</v>
      </c>
    </row>
    <row r="691" spans="2:63" s="11" customFormat="1" ht="22.95" customHeight="1">
      <c r="B691" s="129"/>
      <c r="D691" s="130" t="s">
        <v>72</v>
      </c>
      <c r="E691" s="140" t="s">
        <v>1517</v>
      </c>
      <c r="F691" s="140" t="s">
        <v>1518</v>
      </c>
      <c r="I691" s="132"/>
      <c r="J691" s="141">
        <f>BK691</f>
        <v>0</v>
      </c>
      <c r="L691" s="129"/>
      <c r="M691" s="134"/>
      <c r="N691" s="135"/>
      <c r="O691" s="135"/>
      <c r="P691" s="136">
        <f>SUM(P692:P756)</f>
        <v>0</v>
      </c>
      <c r="Q691" s="135"/>
      <c r="R691" s="136">
        <f>SUM(R692:R756)</f>
        <v>7.1740301</v>
      </c>
      <c r="S691" s="135"/>
      <c r="T691" s="137">
        <f>SUM(T692:T756)</f>
        <v>0</v>
      </c>
      <c r="AR691" s="130" t="s">
        <v>82</v>
      </c>
      <c r="AT691" s="138" t="s">
        <v>72</v>
      </c>
      <c r="AU691" s="138" t="s">
        <v>9</v>
      </c>
      <c r="AY691" s="130" t="s">
        <v>147</v>
      </c>
      <c r="BK691" s="139">
        <f>SUM(BK692:BK756)</f>
        <v>0</v>
      </c>
    </row>
    <row r="692" spans="2:65" s="1" customFormat="1" ht="24" customHeight="1">
      <c r="B692" s="142"/>
      <c r="C692" s="143" t="s">
        <v>1519</v>
      </c>
      <c r="D692" s="143" t="s">
        <v>149</v>
      </c>
      <c r="E692" s="144" t="s">
        <v>1520</v>
      </c>
      <c r="F692" s="145" t="s">
        <v>1521</v>
      </c>
      <c r="G692" s="146" t="s">
        <v>225</v>
      </c>
      <c r="H692" s="147">
        <v>368.136</v>
      </c>
      <c r="I692" s="148"/>
      <c r="J692" s="149">
        <f>ROUND(I692*H692,0)</f>
        <v>0</v>
      </c>
      <c r="K692" s="145" t="s">
        <v>153</v>
      </c>
      <c r="L692" s="31"/>
      <c r="M692" s="150" t="s">
        <v>3</v>
      </c>
      <c r="N692" s="151" t="s">
        <v>44</v>
      </c>
      <c r="O692" s="51"/>
      <c r="P692" s="152">
        <f>O692*H692</f>
        <v>0</v>
      </c>
      <c r="Q692" s="152">
        <v>0.0003</v>
      </c>
      <c r="R692" s="152">
        <f>Q692*H692</f>
        <v>0.11044079999999999</v>
      </c>
      <c r="S692" s="152">
        <v>0</v>
      </c>
      <c r="T692" s="153">
        <f>S692*H692</f>
        <v>0</v>
      </c>
      <c r="AR692" s="154" t="s">
        <v>228</v>
      </c>
      <c r="AT692" s="154" t="s">
        <v>149</v>
      </c>
      <c r="AU692" s="154" t="s">
        <v>82</v>
      </c>
      <c r="AY692" s="16" t="s">
        <v>147</v>
      </c>
      <c r="BE692" s="155">
        <f>IF(N692="základní",J692,0)</f>
        <v>0</v>
      </c>
      <c r="BF692" s="155">
        <f>IF(N692="snížená",J692,0)</f>
        <v>0</v>
      </c>
      <c r="BG692" s="155">
        <f>IF(N692="zákl. přenesená",J692,0)</f>
        <v>0</v>
      </c>
      <c r="BH692" s="155">
        <f>IF(N692="sníž. přenesená",J692,0)</f>
        <v>0</v>
      </c>
      <c r="BI692" s="155">
        <f>IF(N692="nulová",J692,0)</f>
        <v>0</v>
      </c>
      <c r="BJ692" s="16" t="s">
        <v>9</v>
      </c>
      <c r="BK692" s="155">
        <f>ROUND(I692*H692,0)</f>
        <v>0</v>
      </c>
      <c r="BL692" s="16" t="s">
        <v>228</v>
      </c>
      <c r="BM692" s="154" t="s">
        <v>1522</v>
      </c>
    </row>
    <row r="693" spans="2:51" s="12" customFormat="1" ht="12">
      <c r="B693" s="156"/>
      <c r="D693" s="157" t="s">
        <v>156</v>
      </c>
      <c r="E693" s="158" t="s">
        <v>3</v>
      </c>
      <c r="F693" s="159" t="s">
        <v>1523</v>
      </c>
      <c r="H693" s="160">
        <v>22.04</v>
      </c>
      <c r="I693" s="161"/>
      <c r="L693" s="156"/>
      <c r="M693" s="162"/>
      <c r="N693" s="163"/>
      <c r="O693" s="163"/>
      <c r="P693" s="163"/>
      <c r="Q693" s="163"/>
      <c r="R693" s="163"/>
      <c r="S693" s="163"/>
      <c r="T693" s="164"/>
      <c r="AT693" s="158" t="s">
        <v>156</v>
      </c>
      <c r="AU693" s="158" t="s">
        <v>82</v>
      </c>
      <c r="AV693" s="12" t="s">
        <v>82</v>
      </c>
      <c r="AW693" s="12" t="s">
        <v>34</v>
      </c>
      <c r="AX693" s="12" t="s">
        <v>73</v>
      </c>
      <c r="AY693" s="158" t="s">
        <v>147</v>
      </c>
    </row>
    <row r="694" spans="2:51" s="12" customFormat="1" ht="12">
      <c r="B694" s="156"/>
      <c r="D694" s="157" t="s">
        <v>156</v>
      </c>
      <c r="E694" s="158" t="s">
        <v>3</v>
      </c>
      <c r="F694" s="159" t="s">
        <v>1524</v>
      </c>
      <c r="H694" s="160">
        <v>8.768</v>
      </c>
      <c r="I694" s="161"/>
      <c r="L694" s="156"/>
      <c r="M694" s="162"/>
      <c r="N694" s="163"/>
      <c r="O694" s="163"/>
      <c r="P694" s="163"/>
      <c r="Q694" s="163"/>
      <c r="R694" s="163"/>
      <c r="S694" s="163"/>
      <c r="T694" s="164"/>
      <c r="AT694" s="158" t="s">
        <v>156</v>
      </c>
      <c r="AU694" s="158" t="s">
        <v>82</v>
      </c>
      <c r="AV694" s="12" t="s">
        <v>82</v>
      </c>
      <c r="AW694" s="12" t="s">
        <v>34</v>
      </c>
      <c r="AX694" s="12" t="s">
        <v>73</v>
      </c>
      <c r="AY694" s="158" t="s">
        <v>147</v>
      </c>
    </row>
    <row r="695" spans="2:51" s="12" customFormat="1" ht="20.4">
      <c r="B695" s="156"/>
      <c r="D695" s="157" t="s">
        <v>156</v>
      </c>
      <c r="E695" s="158" t="s">
        <v>3</v>
      </c>
      <c r="F695" s="159" t="s">
        <v>1525</v>
      </c>
      <c r="H695" s="160">
        <v>37.321</v>
      </c>
      <c r="I695" s="161"/>
      <c r="L695" s="156"/>
      <c r="M695" s="162"/>
      <c r="N695" s="163"/>
      <c r="O695" s="163"/>
      <c r="P695" s="163"/>
      <c r="Q695" s="163"/>
      <c r="R695" s="163"/>
      <c r="S695" s="163"/>
      <c r="T695" s="164"/>
      <c r="AT695" s="158" t="s">
        <v>156</v>
      </c>
      <c r="AU695" s="158" t="s">
        <v>82</v>
      </c>
      <c r="AV695" s="12" t="s">
        <v>82</v>
      </c>
      <c r="AW695" s="12" t="s">
        <v>34</v>
      </c>
      <c r="AX695" s="12" t="s">
        <v>73</v>
      </c>
      <c r="AY695" s="158" t="s">
        <v>147</v>
      </c>
    </row>
    <row r="696" spans="2:51" s="12" customFormat="1" ht="12">
      <c r="B696" s="156"/>
      <c r="D696" s="157" t="s">
        <v>156</v>
      </c>
      <c r="E696" s="158" t="s">
        <v>3</v>
      </c>
      <c r="F696" s="159" t="s">
        <v>1526</v>
      </c>
      <c r="H696" s="160">
        <v>13.92</v>
      </c>
      <c r="I696" s="161"/>
      <c r="L696" s="156"/>
      <c r="M696" s="162"/>
      <c r="N696" s="163"/>
      <c r="O696" s="163"/>
      <c r="P696" s="163"/>
      <c r="Q696" s="163"/>
      <c r="R696" s="163"/>
      <c r="S696" s="163"/>
      <c r="T696" s="164"/>
      <c r="AT696" s="158" t="s">
        <v>156</v>
      </c>
      <c r="AU696" s="158" t="s">
        <v>82</v>
      </c>
      <c r="AV696" s="12" t="s">
        <v>82</v>
      </c>
      <c r="AW696" s="12" t="s">
        <v>34</v>
      </c>
      <c r="AX696" s="12" t="s">
        <v>73</v>
      </c>
      <c r="AY696" s="158" t="s">
        <v>147</v>
      </c>
    </row>
    <row r="697" spans="2:51" s="12" customFormat="1" ht="30.6">
      <c r="B697" s="156"/>
      <c r="D697" s="157" t="s">
        <v>156</v>
      </c>
      <c r="E697" s="158" t="s">
        <v>3</v>
      </c>
      <c r="F697" s="159" t="s">
        <v>1527</v>
      </c>
      <c r="H697" s="160">
        <v>52.41</v>
      </c>
      <c r="I697" s="161"/>
      <c r="L697" s="156"/>
      <c r="M697" s="162"/>
      <c r="N697" s="163"/>
      <c r="O697" s="163"/>
      <c r="P697" s="163"/>
      <c r="Q697" s="163"/>
      <c r="R697" s="163"/>
      <c r="S697" s="163"/>
      <c r="T697" s="164"/>
      <c r="AT697" s="158" t="s">
        <v>156</v>
      </c>
      <c r="AU697" s="158" t="s">
        <v>82</v>
      </c>
      <c r="AV697" s="12" t="s">
        <v>82</v>
      </c>
      <c r="AW697" s="12" t="s">
        <v>34</v>
      </c>
      <c r="AX697" s="12" t="s">
        <v>73</v>
      </c>
      <c r="AY697" s="158" t="s">
        <v>147</v>
      </c>
    </row>
    <row r="698" spans="2:51" s="12" customFormat="1" ht="12">
      <c r="B698" s="156"/>
      <c r="D698" s="157" t="s">
        <v>156</v>
      </c>
      <c r="E698" s="158" t="s">
        <v>3</v>
      </c>
      <c r="F698" s="159" t="s">
        <v>1528</v>
      </c>
      <c r="H698" s="160">
        <v>9.882</v>
      </c>
      <c r="I698" s="161"/>
      <c r="L698" s="156"/>
      <c r="M698" s="162"/>
      <c r="N698" s="163"/>
      <c r="O698" s="163"/>
      <c r="P698" s="163"/>
      <c r="Q698" s="163"/>
      <c r="R698" s="163"/>
      <c r="S698" s="163"/>
      <c r="T698" s="164"/>
      <c r="AT698" s="158" t="s">
        <v>156</v>
      </c>
      <c r="AU698" s="158" t="s">
        <v>82</v>
      </c>
      <c r="AV698" s="12" t="s">
        <v>82</v>
      </c>
      <c r="AW698" s="12" t="s">
        <v>34</v>
      </c>
      <c r="AX698" s="12" t="s">
        <v>73</v>
      </c>
      <c r="AY698" s="158" t="s">
        <v>147</v>
      </c>
    </row>
    <row r="699" spans="2:51" s="12" customFormat="1" ht="20.4">
      <c r="B699" s="156"/>
      <c r="D699" s="157" t="s">
        <v>156</v>
      </c>
      <c r="E699" s="158" t="s">
        <v>3</v>
      </c>
      <c r="F699" s="159" t="s">
        <v>1529</v>
      </c>
      <c r="H699" s="160">
        <v>14.674</v>
      </c>
      <c r="I699" s="161"/>
      <c r="L699" s="156"/>
      <c r="M699" s="162"/>
      <c r="N699" s="163"/>
      <c r="O699" s="163"/>
      <c r="P699" s="163"/>
      <c r="Q699" s="163"/>
      <c r="R699" s="163"/>
      <c r="S699" s="163"/>
      <c r="T699" s="164"/>
      <c r="AT699" s="158" t="s">
        <v>156</v>
      </c>
      <c r="AU699" s="158" t="s">
        <v>82</v>
      </c>
      <c r="AV699" s="12" t="s">
        <v>82</v>
      </c>
      <c r="AW699" s="12" t="s">
        <v>34</v>
      </c>
      <c r="AX699" s="12" t="s">
        <v>73</v>
      </c>
      <c r="AY699" s="158" t="s">
        <v>147</v>
      </c>
    </row>
    <row r="700" spans="2:51" s="12" customFormat="1" ht="12">
      <c r="B700" s="156"/>
      <c r="D700" s="157" t="s">
        <v>156</v>
      </c>
      <c r="E700" s="158" t="s">
        <v>3</v>
      </c>
      <c r="F700" s="159" t="s">
        <v>1530</v>
      </c>
      <c r="H700" s="160">
        <v>21.922</v>
      </c>
      <c r="I700" s="161"/>
      <c r="L700" s="156"/>
      <c r="M700" s="162"/>
      <c r="N700" s="163"/>
      <c r="O700" s="163"/>
      <c r="P700" s="163"/>
      <c r="Q700" s="163"/>
      <c r="R700" s="163"/>
      <c r="S700" s="163"/>
      <c r="T700" s="164"/>
      <c r="AT700" s="158" t="s">
        <v>156</v>
      </c>
      <c r="AU700" s="158" t="s">
        <v>82</v>
      </c>
      <c r="AV700" s="12" t="s">
        <v>82</v>
      </c>
      <c r="AW700" s="12" t="s">
        <v>34</v>
      </c>
      <c r="AX700" s="12" t="s">
        <v>73</v>
      </c>
      <c r="AY700" s="158" t="s">
        <v>147</v>
      </c>
    </row>
    <row r="701" spans="2:51" s="12" customFormat="1" ht="20.4">
      <c r="B701" s="156"/>
      <c r="D701" s="157" t="s">
        <v>156</v>
      </c>
      <c r="E701" s="158" t="s">
        <v>3</v>
      </c>
      <c r="F701" s="159" t="s">
        <v>1531</v>
      </c>
      <c r="H701" s="160">
        <v>40.855</v>
      </c>
      <c r="I701" s="161"/>
      <c r="L701" s="156"/>
      <c r="M701" s="162"/>
      <c r="N701" s="163"/>
      <c r="O701" s="163"/>
      <c r="P701" s="163"/>
      <c r="Q701" s="163"/>
      <c r="R701" s="163"/>
      <c r="S701" s="163"/>
      <c r="T701" s="164"/>
      <c r="AT701" s="158" t="s">
        <v>156</v>
      </c>
      <c r="AU701" s="158" t="s">
        <v>82</v>
      </c>
      <c r="AV701" s="12" t="s">
        <v>82</v>
      </c>
      <c r="AW701" s="12" t="s">
        <v>34</v>
      </c>
      <c r="AX701" s="12" t="s">
        <v>73</v>
      </c>
      <c r="AY701" s="158" t="s">
        <v>147</v>
      </c>
    </row>
    <row r="702" spans="2:51" s="12" customFormat="1" ht="12">
      <c r="B702" s="156"/>
      <c r="D702" s="157" t="s">
        <v>156</v>
      </c>
      <c r="E702" s="158" t="s">
        <v>3</v>
      </c>
      <c r="F702" s="159" t="s">
        <v>1532</v>
      </c>
      <c r="H702" s="160">
        <v>27.23</v>
      </c>
      <c r="I702" s="161"/>
      <c r="L702" s="156"/>
      <c r="M702" s="162"/>
      <c r="N702" s="163"/>
      <c r="O702" s="163"/>
      <c r="P702" s="163"/>
      <c r="Q702" s="163"/>
      <c r="R702" s="163"/>
      <c r="S702" s="163"/>
      <c r="T702" s="164"/>
      <c r="AT702" s="158" t="s">
        <v>156</v>
      </c>
      <c r="AU702" s="158" t="s">
        <v>82</v>
      </c>
      <c r="AV702" s="12" t="s">
        <v>82</v>
      </c>
      <c r="AW702" s="12" t="s">
        <v>34</v>
      </c>
      <c r="AX702" s="12" t="s">
        <v>73</v>
      </c>
      <c r="AY702" s="158" t="s">
        <v>147</v>
      </c>
    </row>
    <row r="703" spans="2:51" s="12" customFormat="1" ht="40.8">
      <c r="B703" s="156"/>
      <c r="D703" s="157" t="s">
        <v>156</v>
      </c>
      <c r="E703" s="158" t="s">
        <v>3</v>
      </c>
      <c r="F703" s="159" t="s">
        <v>1533</v>
      </c>
      <c r="H703" s="160">
        <v>65.041</v>
      </c>
      <c r="I703" s="161"/>
      <c r="L703" s="156"/>
      <c r="M703" s="162"/>
      <c r="N703" s="163"/>
      <c r="O703" s="163"/>
      <c r="P703" s="163"/>
      <c r="Q703" s="163"/>
      <c r="R703" s="163"/>
      <c r="S703" s="163"/>
      <c r="T703" s="164"/>
      <c r="AT703" s="158" t="s">
        <v>156</v>
      </c>
      <c r="AU703" s="158" t="s">
        <v>82</v>
      </c>
      <c r="AV703" s="12" t="s">
        <v>82</v>
      </c>
      <c r="AW703" s="12" t="s">
        <v>34</v>
      </c>
      <c r="AX703" s="12" t="s">
        <v>73</v>
      </c>
      <c r="AY703" s="158" t="s">
        <v>147</v>
      </c>
    </row>
    <row r="704" spans="2:51" s="12" customFormat="1" ht="20.4">
      <c r="B704" s="156"/>
      <c r="D704" s="157" t="s">
        <v>156</v>
      </c>
      <c r="E704" s="158" t="s">
        <v>3</v>
      </c>
      <c r="F704" s="159" t="s">
        <v>1534</v>
      </c>
      <c r="H704" s="160">
        <v>32.26</v>
      </c>
      <c r="I704" s="161"/>
      <c r="L704" s="156"/>
      <c r="M704" s="162"/>
      <c r="N704" s="163"/>
      <c r="O704" s="163"/>
      <c r="P704" s="163"/>
      <c r="Q704" s="163"/>
      <c r="R704" s="163"/>
      <c r="S704" s="163"/>
      <c r="T704" s="164"/>
      <c r="AT704" s="158" t="s">
        <v>156</v>
      </c>
      <c r="AU704" s="158" t="s">
        <v>82</v>
      </c>
      <c r="AV704" s="12" t="s">
        <v>82</v>
      </c>
      <c r="AW704" s="12" t="s">
        <v>34</v>
      </c>
      <c r="AX704" s="12" t="s">
        <v>73</v>
      </c>
      <c r="AY704" s="158" t="s">
        <v>147</v>
      </c>
    </row>
    <row r="705" spans="2:51" s="12" customFormat="1" ht="20.4">
      <c r="B705" s="156"/>
      <c r="D705" s="157" t="s">
        <v>156</v>
      </c>
      <c r="E705" s="158" t="s">
        <v>3</v>
      </c>
      <c r="F705" s="159" t="s">
        <v>1535</v>
      </c>
      <c r="H705" s="160">
        <v>21.813</v>
      </c>
      <c r="I705" s="161"/>
      <c r="L705" s="156"/>
      <c r="M705" s="162"/>
      <c r="N705" s="163"/>
      <c r="O705" s="163"/>
      <c r="P705" s="163"/>
      <c r="Q705" s="163"/>
      <c r="R705" s="163"/>
      <c r="S705" s="163"/>
      <c r="T705" s="164"/>
      <c r="AT705" s="158" t="s">
        <v>156</v>
      </c>
      <c r="AU705" s="158" t="s">
        <v>82</v>
      </c>
      <c r="AV705" s="12" t="s">
        <v>82</v>
      </c>
      <c r="AW705" s="12" t="s">
        <v>34</v>
      </c>
      <c r="AX705" s="12" t="s">
        <v>73</v>
      </c>
      <c r="AY705" s="158" t="s">
        <v>147</v>
      </c>
    </row>
    <row r="706" spans="2:65" s="1" customFormat="1" ht="24" customHeight="1">
      <c r="B706" s="142"/>
      <c r="C706" s="143" t="s">
        <v>1536</v>
      </c>
      <c r="D706" s="143" t="s">
        <v>149</v>
      </c>
      <c r="E706" s="144" t="s">
        <v>1537</v>
      </c>
      <c r="F706" s="145" t="s">
        <v>1538</v>
      </c>
      <c r="G706" s="146" t="s">
        <v>225</v>
      </c>
      <c r="H706" s="147">
        <v>141.428</v>
      </c>
      <c r="I706" s="148"/>
      <c r="J706" s="149">
        <f>ROUND(I706*H706,0)</f>
        <v>0</v>
      </c>
      <c r="K706" s="145" t="s">
        <v>153</v>
      </c>
      <c r="L706" s="31"/>
      <c r="M706" s="150" t="s">
        <v>3</v>
      </c>
      <c r="N706" s="151" t="s">
        <v>44</v>
      </c>
      <c r="O706" s="51"/>
      <c r="P706" s="152">
        <f>O706*H706</f>
        <v>0</v>
      </c>
      <c r="Q706" s="152">
        <v>0.0015</v>
      </c>
      <c r="R706" s="152">
        <f>Q706*H706</f>
        <v>0.212142</v>
      </c>
      <c r="S706" s="152">
        <v>0</v>
      </c>
      <c r="T706" s="153">
        <f>S706*H706</f>
        <v>0</v>
      </c>
      <c r="AR706" s="154" t="s">
        <v>228</v>
      </c>
      <c r="AT706" s="154" t="s">
        <v>149</v>
      </c>
      <c r="AU706" s="154" t="s">
        <v>82</v>
      </c>
      <c r="AY706" s="16" t="s">
        <v>147</v>
      </c>
      <c r="BE706" s="155">
        <f>IF(N706="základní",J706,0)</f>
        <v>0</v>
      </c>
      <c r="BF706" s="155">
        <f>IF(N706="snížená",J706,0)</f>
        <v>0</v>
      </c>
      <c r="BG706" s="155">
        <f>IF(N706="zákl. přenesená",J706,0)</f>
        <v>0</v>
      </c>
      <c r="BH706" s="155">
        <f>IF(N706="sníž. přenesená",J706,0)</f>
        <v>0</v>
      </c>
      <c r="BI706" s="155">
        <f>IF(N706="nulová",J706,0)</f>
        <v>0</v>
      </c>
      <c r="BJ706" s="16" t="s">
        <v>9</v>
      </c>
      <c r="BK706" s="155">
        <f>ROUND(I706*H706,0)</f>
        <v>0</v>
      </c>
      <c r="BL706" s="16" t="s">
        <v>228</v>
      </c>
      <c r="BM706" s="154" t="s">
        <v>1539</v>
      </c>
    </row>
    <row r="707" spans="2:51" s="13" customFormat="1" ht="12">
      <c r="B707" s="175"/>
      <c r="D707" s="157" t="s">
        <v>156</v>
      </c>
      <c r="E707" s="176" t="s">
        <v>3</v>
      </c>
      <c r="F707" s="177" t="s">
        <v>1540</v>
      </c>
      <c r="H707" s="176" t="s">
        <v>3</v>
      </c>
      <c r="I707" s="178"/>
      <c r="L707" s="175"/>
      <c r="M707" s="179"/>
      <c r="N707" s="180"/>
      <c r="O707" s="180"/>
      <c r="P707" s="180"/>
      <c r="Q707" s="180"/>
      <c r="R707" s="180"/>
      <c r="S707" s="180"/>
      <c r="T707" s="181"/>
      <c r="AT707" s="176" t="s">
        <v>156</v>
      </c>
      <c r="AU707" s="176" t="s">
        <v>82</v>
      </c>
      <c r="AV707" s="13" t="s">
        <v>9</v>
      </c>
      <c r="AW707" s="13" t="s">
        <v>34</v>
      </c>
      <c r="AX707" s="13" t="s">
        <v>73</v>
      </c>
      <c r="AY707" s="176" t="s">
        <v>147</v>
      </c>
    </row>
    <row r="708" spans="2:51" s="12" customFormat="1" ht="12">
      <c r="B708" s="156"/>
      <c r="D708" s="157" t="s">
        <v>156</v>
      </c>
      <c r="E708" s="158" t="s">
        <v>3</v>
      </c>
      <c r="F708" s="159" t="s">
        <v>1541</v>
      </c>
      <c r="H708" s="160">
        <v>2.024</v>
      </c>
      <c r="I708" s="161"/>
      <c r="L708" s="156"/>
      <c r="M708" s="162"/>
      <c r="N708" s="163"/>
      <c r="O708" s="163"/>
      <c r="P708" s="163"/>
      <c r="Q708" s="163"/>
      <c r="R708" s="163"/>
      <c r="S708" s="163"/>
      <c r="T708" s="164"/>
      <c r="AT708" s="158" t="s">
        <v>156</v>
      </c>
      <c r="AU708" s="158" t="s">
        <v>82</v>
      </c>
      <c r="AV708" s="12" t="s">
        <v>82</v>
      </c>
      <c r="AW708" s="12" t="s">
        <v>34</v>
      </c>
      <c r="AX708" s="12" t="s">
        <v>73</v>
      </c>
      <c r="AY708" s="158" t="s">
        <v>147</v>
      </c>
    </row>
    <row r="709" spans="2:51" s="12" customFormat="1" ht="12">
      <c r="B709" s="156"/>
      <c r="D709" s="157" t="s">
        <v>156</v>
      </c>
      <c r="E709" s="158" t="s">
        <v>3</v>
      </c>
      <c r="F709" s="159" t="s">
        <v>1542</v>
      </c>
      <c r="H709" s="160">
        <v>1.096</v>
      </c>
      <c r="I709" s="161"/>
      <c r="L709" s="156"/>
      <c r="M709" s="162"/>
      <c r="N709" s="163"/>
      <c r="O709" s="163"/>
      <c r="P709" s="163"/>
      <c r="Q709" s="163"/>
      <c r="R709" s="163"/>
      <c r="S709" s="163"/>
      <c r="T709" s="164"/>
      <c r="AT709" s="158" t="s">
        <v>156</v>
      </c>
      <c r="AU709" s="158" t="s">
        <v>82</v>
      </c>
      <c r="AV709" s="12" t="s">
        <v>82</v>
      </c>
      <c r="AW709" s="12" t="s">
        <v>34</v>
      </c>
      <c r="AX709" s="12" t="s">
        <v>73</v>
      </c>
      <c r="AY709" s="158" t="s">
        <v>147</v>
      </c>
    </row>
    <row r="710" spans="2:51" s="12" customFormat="1" ht="12">
      <c r="B710" s="156"/>
      <c r="D710" s="157" t="s">
        <v>156</v>
      </c>
      <c r="E710" s="158" t="s">
        <v>3</v>
      </c>
      <c r="F710" s="159" t="s">
        <v>1543</v>
      </c>
      <c r="H710" s="160">
        <v>4.328</v>
      </c>
      <c r="I710" s="161"/>
      <c r="L710" s="156"/>
      <c r="M710" s="162"/>
      <c r="N710" s="163"/>
      <c r="O710" s="163"/>
      <c r="P710" s="163"/>
      <c r="Q710" s="163"/>
      <c r="R710" s="163"/>
      <c r="S710" s="163"/>
      <c r="T710" s="164"/>
      <c r="AT710" s="158" t="s">
        <v>156</v>
      </c>
      <c r="AU710" s="158" t="s">
        <v>82</v>
      </c>
      <c r="AV710" s="12" t="s">
        <v>82</v>
      </c>
      <c r="AW710" s="12" t="s">
        <v>34</v>
      </c>
      <c r="AX710" s="12" t="s">
        <v>73</v>
      </c>
      <c r="AY710" s="158" t="s">
        <v>147</v>
      </c>
    </row>
    <row r="711" spans="2:51" s="12" customFormat="1" ht="12">
      <c r="B711" s="156"/>
      <c r="D711" s="157" t="s">
        <v>156</v>
      </c>
      <c r="E711" s="158" t="s">
        <v>3</v>
      </c>
      <c r="F711" s="159" t="s">
        <v>1544</v>
      </c>
      <c r="H711" s="160">
        <v>1.74</v>
      </c>
      <c r="I711" s="161"/>
      <c r="L711" s="156"/>
      <c r="M711" s="162"/>
      <c r="N711" s="163"/>
      <c r="O711" s="163"/>
      <c r="P711" s="163"/>
      <c r="Q711" s="163"/>
      <c r="R711" s="163"/>
      <c r="S711" s="163"/>
      <c r="T711" s="164"/>
      <c r="AT711" s="158" t="s">
        <v>156</v>
      </c>
      <c r="AU711" s="158" t="s">
        <v>82</v>
      </c>
      <c r="AV711" s="12" t="s">
        <v>82</v>
      </c>
      <c r="AW711" s="12" t="s">
        <v>34</v>
      </c>
      <c r="AX711" s="12" t="s">
        <v>73</v>
      </c>
      <c r="AY711" s="158" t="s">
        <v>147</v>
      </c>
    </row>
    <row r="712" spans="2:51" s="12" customFormat="1" ht="20.4">
      <c r="B712" s="156"/>
      <c r="D712" s="157" t="s">
        <v>156</v>
      </c>
      <c r="E712" s="158" t="s">
        <v>3</v>
      </c>
      <c r="F712" s="159" t="s">
        <v>1545</v>
      </c>
      <c r="H712" s="160">
        <v>33.504</v>
      </c>
      <c r="I712" s="161"/>
      <c r="L712" s="156"/>
      <c r="M712" s="162"/>
      <c r="N712" s="163"/>
      <c r="O712" s="163"/>
      <c r="P712" s="163"/>
      <c r="Q712" s="163"/>
      <c r="R712" s="163"/>
      <c r="S712" s="163"/>
      <c r="T712" s="164"/>
      <c r="AT712" s="158" t="s">
        <v>156</v>
      </c>
      <c r="AU712" s="158" t="s">
        <v>82</v>
      </c>
      <c r="AV712" s="12" t="s">
        <v>82</v>
      </c>
      <c r="AW712" s="12" t="s">
        <v>34</v>
      </c>
      <c r="AX712" s="12" t="s">
        <v>73</v>
      </c>
      <c r="AY712" s="158" t="s">
        <v>147</v>
      </c>
    </row>
    <row r="713" spans="2:51" s="12" customFormat="1" ht="12">
      <c r="B713" s="156"/>
      <c r="D713" s="157" t="s">
        <v>156</v>
      </c>
      <c r="E713" s="158" t="s">
        <v>3</v>
      </c>
      <c r="F713" s="159" t="s">
        <v>1546</v>
      </c>
      <c r="H713" s="160">
        <v>10.644</v>
      </c>
      <c r="I713" s="161"/>
      <c r="L713" s="156"/>
      <c r="M713" s="162"/>
      <c r="N713" s="163"/>
      <c r="O713" s="163"/>
      <c r="P713" s="163"/>
      <c r="Q713" s="163"/>
      <c r="R713" s="163"/>
      <c r="S713" s="163"/>
      <c r="T713" s="164"/>
      <c r="AT713" s="158" t="s">
        <v>156</v>
      </c>
      <c r="AU713" s="158" t="s">
        <v>82</v>
      </c>
      <c r="AV713" s="12" t="s">
        <v>82</v>
      </c>
      <c r="AW713" s="12" t="s">
        <v>34</v>
      </c>
      <c r="AX713" s="12" t="s">
        <v>73</v>
      </c>
      <c r="AY713" s="158" t="s">
        <v>147</v>
      </c>
    </row>
    <row r="714" spans="2:51" s="12" customFormat="1" ht="12">
      <c r="B714" s="156"/>
      <c r="D714" s="157" t="s">
        <v>156</v>
      </c>
      <c r="E714" s="158" t="s">
        <v>3</v>
      </c>
      <c r="F714" s="159" t="s">
        <v>1547</v>
      </c>
      <c r="H714" s="160">
        <v>18.156</v>
      </c>
      <c r="I714" s="161"/>
      <c r="L714" s="156"/>
      <c r="M714" s="162"/>
      <c r="N714" s="163"/>
      <c r="O714" s="163"/>
      <c r="P714" s="163"/>
      <c r="Q714" s="163"/>
      <c r="R714" s="163"/>
      <c r="S714" s="163"/>
      <c r="T714" s="164"/>
      <c r="AT714" s="158" t="s">
        <v>156</v>
      </c>
      <c r="AU714" s="158" t="s">
        <v>82</v>
      </c>
      <c r="AV714" s="12" t="s">
        <v>82</v>
      </c>
      <c r="AW714" s="12" t="s">
        <v>34</v>
      </c>
      <c r="AX714" s="12" t="s">
        <v>73</v>
      </c>
      <c r="AY714" s="158" t="s">
        <v>147</v>
      </c>
    </row>
    <row r="715" spans="2:51" s="12" customFormat="1" ht="12">
      <c r="B715" s="156"/>
      <c r="D715" s="157" t="s">
        <v>156</v>
      </c>
      <c r="E715" s="158" t="s">
        <v>3</v>
      </c>
      <c r="F715" s="159" t="s">
        <v>1548</v>
      </c>
      <c r="H715" s="160">
        <v>13.392</v>
      </c>
      <c r="I715" s="161"/>
      <c r="L715" s="156"/>
      <c r="M715" s="162"/>
      <c r="N715" s="163"/>
      <c r="O715" s="163"/>
      <c r="P715" s="163"/>
      <c r="Q715" s="163"/>
      <c r="R715" s="163"/>
      <c r="S715" s="163"/>
      <c r="T715" s="164"/>
      <c r="AT715" s="158" t="s">
        <v>156</v>
      </c>
      <c r="AU715" s="158" t="s">
        <v>82</v>
      </c>
      <c r="AV715" s="12" t="s">
        <v>82</v>
      </c>
      <c r="AW715" s="12" t="s">
        <v>34</v>
      </c>
      <c r="AX715" s="12" t="s">
        <v>73</v>
      </c>
      <c r="AY715" s="158" t="s">
        <v>147</v>
      </c>
    </row>
    <row r="716" spans="2:51" s="12" customFormat="1" ht="20.4">
      <c r="B716" s="156"/>
      <c r="D716" s="157" t="s">
        <v>156</v>
      </c>
      <c r="E716" s="158" t="s">
        <v>3</v>
      </c>
      <c r="F716" s="159" t="s">
        <v>1549</v>
      </c>
      <c r="H716" s="160">
        <v>31.248</v>
      </c>
      <c r="I716" s="161"/>
      <c r="L716" s="156"/>
      <c r="M716" s="162"/>
      <c r="N716" s="163"/>
      <c r="O716" s="163"/>
      <c r="P716" s="163"/>
      <c r="Q716" s="163"/>
      <c r="R716" s="163"/>
      <c r="S716" s="163"/>
      <c r="T716" s="164"/>
      <c r="AT716" s="158" t="s">
        <v>156</v>
      </c>
      <c r="AU716" s="158" t="s">
        <v>82</v>
      </c>
      <c r="AV716" s="12" t="s">
        <v>82</v>
      </c>
      <c r="AW716" s="12" t="s">
        <v>34</v>
      </c>
      <c r="AX716" s="12" t="s">
        <v>73</v>
      </c>
      <c r="AY716" s="158" t="s">
        <v>147</v>
      </c>
    </row>
    <row r="717" spans="2:51" s="12" customFormat="1" ht="12">
      <c r="B717" s="156"/>
      <c r="D717" s="157" t="s">
        <v>156</v>
      </c>
      <c r="E717" s="158" t="s">
        <v>3</v>
      </c>
      <c r="F717" s="159" t="s">
        <v>1550</v>
      </c>
      <c r="H717" s="160">
        <v>15.288</v>
      </c>
      <c r="I717" s="161"/>
      <c r="L717" s="156"/>
      <c r="M717" s="162"/>
      <c r="N717" s="163"/>
      <c r="O717" s="163"/>
      <c r="P717" s="163"/>
      <c r="Q717" s="163"/>
      <c r="R717" s="163"/>
      <c r="S717" s="163"/>
      <c r="T717" s="164"/>
      <c r="AT717" s="158" t="s">
        <v>156</v>
      </c>
      <c r="AU717" s="158" t="s">
        <v>82</v>
      </c>
      <c r="AV717" s="12" t="s">
        <v>82</v>
      </c>
      <c r="AW717" s="12" t="s">
        <v>34</v>
      </c>
      <c r="AX717" s="12" t="s">
        <v>73</v>
      </c>
      <c r="AY717" s="158" t="s">
        <v>147</v>
      </c>
    </row>
    <row r="718" spans="2:51" s="12" customFormat="1" ht="12">
      <c r="B718" s="156"/>
      <c r="D718" s="157" t="s">
        <v>156</v>
      </c>
      <c r="E718" s="158" t="s">
        <v>3</v>
      </c>
      <c r="F718" s="159" t="s">
        <v>1551</v>
      </c>
      <c r="H718" s="160">
        <v>10.008</v>
      </c>
      <c r="I718" s="161"/>
      <c r="L718" s="156"/>
      <c r="M718" s="162"/>
      <c r="N718" s="163"/>
      <c r="O718" s="163"/>
      <c r="P718" s="163"/>
      <c r="Q718" s="163"/>
      <c r="R718" s="163"/>
      <c r="S718" s="163"/>
      <c r="T718" s="164"/>
      <c r="AT718" s="158" t="s">
        <v>156</v>
      </c>
      <c r="AU718" s="158" t="s">
        <v>82</v>
      </c>
      <c r="AV718" s="12" t="s">
        <v>82</v>
      </c>
      <c r="AW718" s="12" t="s">
        <v>34</v>
      </c>
      <c r="AX718" s="12" t="s">
        <v>73</v>
      </c>
      <c r="AY718" s="158" t="s">
        <v>147</v>
      </c>
    </row>
    <row r="719" spans="2:65" s="1" customFormat="1" ht="36" customHeight="1">
      <c r="B719" s="142"/>
      <c r="C719" s="143" t="s">
        <v>1552</v>
      </c>
      <c r="D719" s="143" t="s">
        <v>149</v>
      </c>
      <c r="E719" s="144" t="s">
        <v>1553</v>
      </c>
      <c r="F719" s="145" t="s">
        <v>1554</v>
      </c>
      <c r="G719" s="146" t="s">
        <v>225</v>
      </c>
      <c r="H719" s="147">
        <v>368.136</v>
      </c>
      <c r="I719" s="148"/>
      <c r="J719" s="149">
        <f>ROUND(I719*H719,0)</f>
        <v>0</v>
      </c>
      <c r="K719" s="145" t="s">
        <v>153</v>
      </c>
      <c r="L719" s="31"/>
      <c r="M719" s="150" t="s">
        <v>3</v>
      </c>
      <c r="N719" s="151" t="s">
        <v>44</v>
      </c>
      <c r="O719" s="51"/>
      <c r="P719" s="152">
        <f>O719*H719</f>
        <v>0</v>
      </c>
      <c r="Q719" s="152">
        <v>0.0052</v>
      </c>
      <c r="R719" s="152">
        <f>Q719*H719</f>
        <v>1.9143072</v>
      </c>
      <c r="S719" s="152">
        <v>0</v>
      </c>
      <c r="T719" s="153">
        <f>S719*H719</f>
        <v>0</v>
      </c>
      <c r="AR719" s="154" t="s">
        <v>228</v>
      </c>
      <c r="AT719" s="154" t="s">
        <v>149</v>
      </c>
      <c r="AU719" s="154" t="s">
        <v>82</v>
      </c>
      <c r="AY719" s="16" t="s">
        <v>147</v>
      </c>
      <c r="BE719" s="155">
        <f>IF(N719="základní",J719,0)</f>
        <v>0</v>
      </c>
      <c r="BF719" s="155">
        <f>IF(N719="snížená",J719,0)</f>
        <v>0</v>
      </c>
      <c r="BG719" s="155">
        <f>IF(N719="zákl. přenesená",J719,0)</f>
        <v>0</v>
      </c>
      <c r="BH719" s="155">
        <f>IF(N719="sníž. přenesená",J719,0)</f>
        <v>0</v>
      </c>
      <c r="BI719" s="155">
        <f>IF(N719="nulová",J719,0)</f>
        <v>0</v>
      </c>
      <c r="BJ719" s="16" t="s">
        <v>9</v>
      </c>
      <c r="BK719" s="155">
        <f>ROUND(I719*H719,0)</f>
        <v>0</v>
      </c>
      <c r="BL719" s="16" t="s">
        <v>228</v>
      </c>
      <c r="BM719" s="154" t="s">
        <v>1555</v>
      </c>
    </row>
    <row r="720" spans="2:65" s="1" customFormat="1" ht="16.5" customHeight="1">
      <c r="B720" s="142"/>
      <c r="C720" s="165" t="s">
        <v>1556</v>
      </c>
      <c r="D720" s="165" t="s">
        <v>196</v>
      </c>
      <c r="E720" s="166" t="s">
        <v>1557</v>
      </c>
      <c r="F720" s="167" t="s">
        <v>1558</v>
      </c>
      <c r="G720" s="168" t="s">
        <v>225</v>
      </c>
      <c r="H720" s="169">
        <v>386.543</v>
      </c>
      <c r="I720" s="170"/>
      <c r="J720" s="171">
        <f>ROUND(I720*H720,0)</f>
        <v>0</v>
      </c>
      <c r="K720" s="167" t="s">
        <v>153</v>
      </c>
      <c r="L720" s="172"/>
      <c r="M720" s="173" t="s">
        <v>3</v>
      </c>
      <c r="N720" s="174" t="s">
        <v>44</v>
      </c>
      <c r="O720" s="51"/>
      <c r="P720" s="152">
        <f>O720*H720</f>
        <v>0</v>
      </c>
      <c r="Q720" s="152">
        <v>0.0126</v>
      </c>
      <c r="R720" s="152">
        <f>Q720*H720</f>
        <v>4.8704418</v>
      </c>
      <c r="S720" s="152">
        <v>0</v>
      </c>
      <c r="T720" s="153">
        <f>S720*H720</f>
        <v>0</v>
      </c>
      <c r="AR720" s="154" t="s">
        <v>338</v>
      </c>
      <c r="AT720" s="154" t="s">
        <v>196</v>
      </c>
      <c r="AU720" s="154" t="s">
        <v>82</v>
      </c>
      <c r="AY720" s="16" t="s">
        <v>147</v>
      </c>
      <c r="BE720" s="155">
        <f>IF(N720="základní",J720,0)</f>
        <v>0</v>
      </c>
      <c r="BF720" s="155">
        <f>IF(N720="snížená",J720,0)</f>
        <v>0</v>
      </c>
      <c r="BG720" s="155">
        <f>IF(N720="zákl. přenesená",J720,0)</f>
        <v>0</v>
      </c>
      <c r="BH720" s="155">
        <f>IF(N720="sníž. přenesená",J720,0)</f>
        <v>0</v>
      </c>
      <c r="BI720" s="155">
        <f>IF(N720="nulová",J720,0)</f>
        <v>0</v>
      </c>
      <c r="BJ720" s="16" t="s">
        <v>9</v>
      </c>
      <c r="BK720" s="155">
        <f>ROUND(I720*H720,0)</f>
        <v>0</v>
      </c>
      <c r="BL720" s="16" t="s">
        <v>228</v>
      </c>
      <c r="BM720" s="154" t="s">
        <v>1559</v>
      </c>
    </row>
    <row r="721" spans="2:51" s="12" customFormat="1" ht="12">
      <c r="B721" s="156"/>
      <c r="D721" s="157" t="s">
        <v>156</v>
      </c>
      <c r="E721" s="158" t="s">
        <v>3</v>
      </c>
      <c r="F721" s="159" t="s">
        <v>1560</v>
      </c>
      <c r="H721" s="160">
        <v>386.543</v>
      </c>
      <c r="I721" s="161"/>
      <c r="L721" s="156"/>
      <c r="M721" s="162"/>
      <c r="N721" s="163"/>
      <c r="O721" s="163"/>
      <c r="P721" s="163"/>
      <c r="Q721" s="163"/>
      <c r="R721" s="163"/>
      <c r="S721" s="163"/>
      <c r="T721" s="164"/>
      <c r="AT721" s="158" t="s">
        <v>156</v>
      </c>
      <c r="AU721" s="158" t="s">
        <v>82</v>
      </c>
      <c r="AV721" s="12" t="s">
        <v>82</v>
      </c>
      <c r="AW721" s="12" t="s">
        <v>34</v>
      </c>
      <c r="AX721" s="12" t="s">
        <v>73</v>
      </c>
      <c r="AY721" s="158" t="s">
        <v>147</v>
      </c>
    </row>
    <row r="722" spans="2:65" s="1" customFormat="1" ht="24" customHeight="1">
      <c r="B722" s="142"/>
      <c r="C722" s="143" t="s">
        <v>1561</v>
      </c>
      <c r="D722" s="143" t="s">
        <v>149</v>
      </c>
      <c r="E722" s="144" t="s">
        <v>1562</v>
      </c>
      <c r="F722" s="145" t="s">
        <v>1563</v>
      </c>
      <c r="G722" s="146" t="s">
        <v>225</v>
      </c>
      <c r="H722" s="147">
        <v>220.882</v>
      </c>
      <c r="I722" s="148"/>
      <c r="J722" s="149">
        <f>ROUND(I722*H722,0)</f>
        <v>0</v>
      </c>
      <c r="K722" s="145" t="s">
        <v>153</v>
      </c>
      <c r="L722" s="31"/>
      <c r="M722" s="150" t="s">
        <v>3</v>
      </c>
      <c r="N722" s="151" t="s">
        <v>44</v>
      </c>
      <c r="O722" s="51"/>
      <c r="P722" s="152">
        <f>O722*H722</f>
        <v>0</v>
      </c>
      <c r="Q722" s="152">
        <v>0</v>
      </c>
      <c r="R722" s="152">
        <f>Q722*H722</f>
        <v>0</v>
      </c>
      <c r="S722" s="152">
        <v>0</v>
      </c>
      <c r="T722" s="153">
        <f>S722*H722</f>
        <v>0</v>
      </c>
      <c r="AR722" s="154" t="s">
        <v>228</v>
      </c>
      <c r="AT722" s="154" t="s">
        <v>149</v>
      </c>
      <c r="AU722" s="154" t="s">
        <v>82</v>
      </c>
      <c r="AY722" s="16" t="s">
        <v>147</v>
      </c>
      <c r="BE722" s="155">
        <f>IF(N722="základní",J722,0)</f>
        <v>0</v>
      </c>
      <c r="BF722" s="155">
        <f>IF(N722="snížená",J722,0)</f>
        <v>0</v>
      </c>
      <c r="BG722" s="155">
        <f>IF(N722="zákl. přenesená",J722,0)</f>
        <v>0</v>
      </c>
      <c r="BH722" s="155">
        <f>IF(N722="sníž. přenesená",J722,0)</f>
        <v>0</v>
      </c>
      <c r="BI722" s="155">
        <f>IF(N722="nulová",J722,0)</f>
        <v>0</v>
      </c>
      <c r="BJ722" s="16" t="s">
        <v>9</v>
      </c>
      <c r="BK722" s="155">
        <f>ROUND(I722*H722,0)</f>
        <v>0</v>
      </c>
      <c r="BL722" s="16" t="s">
        <v>228</v>
      </c>
      <c r="BM722" s="154" t="s">
        <v>1564</v>
      </c>
    </row>
    <row r="723" spans="2:51" s="12" customFormat="1" ht="12">
      <c r="B723" s="156"/>
      <c r="D723" s="157" t="s">
        <v>156</v>
      </c>
      <c r="E723" s="158" t="s">
        <v>3</v>
      </c>
      <c r="F723" s="159" t="s">
        <v>1565</v>
      </c>
      <c r="H723" s="160">
        <v>220.882</v>
      </c>
      <c r="I723" s="161"/>
      <c r="L723" s="156"/>
      <c r="M723" s="162"/>
      <c r="N723" s="163"/>
      <c r="O723" s="163"/>
      <c r="P723" s="163"/>
      <c r="Q723" s="163"/>
      <c r="R723" s="163"/>
      <c r="S723" s="163"/>
      <c r="T723" s="164"/>
      <c r="AT723" s="158" t="s">
        <v>156</v>
      </c>
      <c r="AU723" s="158" t="s">
        <v>82</v>
      </c>
      <c r="AV723" s="12" t="s">
        <v>82</v>
      </c>
      <c r="AW723" s="12" t="s">
        <v>34</v>
      </c>
      <c r="AX723" s="12" t="s">
        <v>73</v>
      </c>
      <c r="AY723" s="158" t="s">
        <v>147</v>
      </c>
    </row>
    <row r="724" spans="2:65" s="1" customFormat="1" ht="24" customHeight="1">
      <c r="B724" s="142"/>
      <c r="C724" s="143" t="s">
        <v>1566</v>
      </c>
      <c r="D724" s="143" t="s">
        <v>149</v>
      </c>
      <c r="E724" s="144" t="s">
        <v>1567</v>
      </c>
      <c r="F724" s="145" t="s">
        <v>1568</v>
      </c>
      <c r="G724" s="146" t="s">
        <v>314</v>
      </c>
      <c r="H724" s="147">
        <v>152.39</v>
      </c>
      <c r="I724" s="148"/>
      <c r="J724" s="149">
        <f>ROUND(I724*H724,0)</f>
        <v>0</v>
      </c>
      <c r="K724" s="145" t="s">
        <v>153</v>
      </c>
      <c r="L724" s="31"/>
      <c r="M724" s="150" t="s">
        <v>3</v>
      </c>
      <c r="N724" s="151" t="s">
        <v>44</v>
      </c>
      <c r="O724" s="51"/>
      <c r="P724" s="152">
        <f>O724*H724</f>
        <v>0</v>
      </c>
      <c r="Q724" s="152">
        <v>0.00031</v>
      </c>
      <c r="R724" s="152">
        <f>Q724*H724</f>
        <v>0.047240899999999995</v>
      </c>
      <c r="S724" s="152">
        <v>0</v>
      </c>
      <c r="T724" s="153">
        <f>S724*H724</f>
        <v>0</v>
      </c>
      <c r="AR724" s="154" t="s">
        <v>228</v>
      </c>
      <c r="AT724" s="154" t="s">
        <v>149</v>
      </c>
      <c r="AU724" s="154" t="s">
        <v>82</v>
      </c>
      <c r="AY724" s="16" t="s">
        <v>147</v>
      </c>
      <c r="BE724" s="155">
        <f>IF(N724="základní",J724,0)</f>
        <v>0</v>
      </c>
      <c r="BF724" s="155">
        <f>IF(N724="snížená",J724,0)</f>
        <v>0</v>
      </c>
      <c r="BG724" s="155">
        <f>IF(N724="zákl. přenesená",J724,0)</f>
        <v>0</v>
      </c>
      <c r="BH724" s="155">
        <f>IF(N724="sníž. přenesená",J724,0)</f>
        <v>0</v>
      </c>
      <c r="BI724" s="155">
        <f>IF(N724="nulová",J724,0)</f>
        <v>0</v>
      </c>
      <c r="BJ724" s="16" t="s">
        <v>9</v>
      </c>
      <c r="BK724" s="155">
        <f>ROUND(I724*H724,0)</f>
        <v>0</v>
      </c>
      <c r="BL724" s="16" t="s">
        <v>228</v>
      </c>
      <c r="BM724" s="154" t="s">
        <v>1569</v>
      </c>
    </row>
    <row r="725" spans="2:51" s="12" customFormat="1" ht="12">
      <c r="B725" s="156"/>
      <c r="D725" s="157" t="s">
        <v>156</v>
      </c>
      <c r="E725" s="158" t="s">
        <v>3</v>
      </c>
      <c r="F725" s="159" t="s">
        <v>1570</v>
      </c>
      <c r="H725" s="160">
        <v>2</v>
      </c>
      <c r="I725" s="161"/>
      <c r="L725" s="156"/>
      <c r="M725" s="162"/>
      <c r="N725" s="163"/>
      <c r="O725" s="163"/>
      <c r="P725" s="163"/>
      <c r="Q725" s="163"/>
      <c r="R725" s="163"/>
      <c r="S725" s="163"/>
      <c r="T725" s="164"/>
      <c r="AT725" s="158" t="s">
        <v>156</v>
      </c>
      <c r="AU725" s="158" t="s">
        <v>82</v>
      </c>
      <c r="AV725" s="12" t="s">
        <v>82</v>
      </c>
      <c r="AW725" s="12" t="s">
        <v>34</v>
      </c>
      <c r="AX725" s="12" t="s">
        <v>73</v>
      </c>
      <c r="AY725" s="158" t="s">
        <v>147</v>
      </c>
    </row>
    <row r="726" spans="2:51" s="12" customFormat="1" ht="12">
      <c r="B726" s="156"/>
      <c r="D726" s="157" t="s">
        <v>156</v>
      </c>
      <c r="E726" s="158" t="s">
        <v>3</v>
      </c>
      <c r="F726" s="159" t="s">
        <v>1571</v>
      </c>
      <c r="H726" s="160">
        <v>1.6</v>
      </c>
      <c r="I726" s="161"/>
      <c r="L726" s="156"/>
      <c r="M726" s="162"/>
      <c r="N726" s="163"/>
      <c r="O726" s="163"/>
      <c r="P726" s="163"/>
      <c r="Q726" s="163"/>
      <c r="R726" s="163"/>
      <c r="S726" s="163"/>
      <c r="T726" s="164"/>
      <c r="AT726" s="158" t="s">
        <v>156</v>
      </c>
      <c r="AU726" s="158" t="s">
        <v>82</v>
      </c>
      <c r="AV726" s="12" t="s">
        <v>82</v>
      </c>
      <c r="AW726" s="12" t="s">
        <v>34</v>
      </c>
      <c r="AX726" s="12" t="s">
        <v>73</v>
      </c>
      <c r="AY726" s="158" t="s">
        <v>147</v>
      </c>
    </row>
    <row r="727" spans="2:51" s="12" customFormat="1" ht="12">
      <c r="B727" s="156"/>
      <c r="D727" s="157" t="s">
        <v>156</v>
      </c>
      <c r="E727" s="158" t="s">
        <v>3</v>
      </c>
      <c r="F727" s="159" t="s">
        <v>1572</v>
      </c>
      <c r="H727" s="160">
        <v>10.66</v>
      </c>
      <c r="I727" s="161"/>
      <c r="L727" s="156"/>
      <c r="M727" s="162"/>
      <c r="N727" s="163"/>
      <c r="O727" s="163"/>
      <c r="P727" s="163"/>
      <c r="Q727" s="163"/>
      <c r="R727" s="163"/>
      <c r="S727" s="163"/>
      <c r="T727" s="164"/>
      <c r="AT727" s="158" t="s">
        <v>156</v>
      </c>
      <c r="AU727" s="158" t="s">
        <v>82</v>
      </c>
      <c r="AV727" s="12" t="s">
        <v>82</v>
      </c>
      <c r="AW727" s="12" t="s">
        <v>34</v>
      </c>
      <c r="AX727" s="12" t="s">
        <v>73</v>
      </c>
      <c r="AY727" s="158" t="s">
        <v>147</v>
      </c>
    </row>
    <row r="728" spans="2:51" s="12" customFormat="1" ht="12">
      <c r="B728" s="156"/>
      <c r="D728" s="157" t="s">
        <v>156</v>
      </c>
      <c r="E728" s="158" t="s">
        <v>3</v>
      </c>
      <c r="F728" s="159" t="s">
        <v>1573</v>
      </c>
      <c r="H728" s="160">
        <v>3.2</v>
      </c>
      <c r="I728" s="161"/>
      <c r="L728" s="156"/>
      <c r="M728" s="162"/>
      <c r="N728" s="163"/>
      <c r="O728" s="163"/>
      <c r="P728" s="163"/>
      <c r="Q728" s="163"/>
      <c r="R728" s="163"/>
      <c r="S728" s="163"/>
      <c r="T728" s="164"/>
      <c r="AT728" s="158" t="s">
        <v>156</v>
      </c>
      <c r="AU728" s="158" t="s">
        <v>82</v>
      </c>
      <c r="AV728" s="12" t="s">
        <v>82</v>
      </c>
      <c r="AW728" s="12" t="s">
        <v>34</v>
      </c>
      <c r="AX728" s="12" t="s">
        <v>73</v>
      </c>
      <c r="AY728" s="158" t="s">
        <v>147</v>
      </c>
    </row>
    <row r="729" spans="2:51" s="12" customFormat="1" ht="30.6">
      <c r="B729" s="156"/>
      <c r="D729" s="157" t="s">
        <v>156</v>
      </c>
      <c r="E729" s="158" t="s">
        <v>3</v>
      </c>
      <c r="F729" s="159" t="s">
        <v>1574</v>
      </c>
      <c r="H729" s="160">
        <v>49.44</v>
      </c>
      <c r="I729" s="161"/>
      <c r="L729" s="156"/>
      <c r="M729" s="162"/>
      <c r="N729" s="163"/>
      <c r="O729" s="163"/>
      <c r="P729" s="163"/>
      <c r="Q729" s="163"/>
      <c r="R729" s="163"/>
      <c r="S729" s="163"/>
      <c r="T729" s="164"/>
      <c r="AT729" s="158" t="s">
        <v>156</v>
      </c>
      <c r="AU729" s="158" t="s">
        <v>82</v>
      </c>
      <c r="AV729" s="12" t="s">
        <v>82</v>
      </c>
      <c r="AW729" s="12" t="s">
        <v>34</v>
      </c>
      <c r="AX729" s="12" t="s">
        <v>73</v>
      </c>
      <c r="AY729" s="158" t="s">
        <v>147</v>
      </c>
    </row>
    <row r="730" spans="2:51" s="12" customFormat="1" ht="12">
      <c r="B730" s="156"/>
      <c r="D730" s="157" t="s">
        <v>156</v>
      </c>
      <c r="E730" s="158" t="s">
        <v>3</v>
      </c>
      <c r="F730" s="159" t="s">
        <v>1575</v>
      </c>
      <c r="H730" s="160">
        <v>7.6</v>
      </c>
      <c r="I730" s="161"/>
      <c r="L730" s="156"/>
      <c r="M730" s="162"/>
      <c r="N730" s="163"/>
      <c r="O730" s="163"/>
      <c r="P730" s="163"/>
      <c r="Q730" s="163"/>
      <c r="R730" s="163"/>
      <c r="S730" s="163"/>
      <c r="T730" s="164"/>
      <c r="AT730" s="158" t="s">
        <v>156</v>
      </c>
      <c r="AU730" s="158" t="s">
        <v>82</v>
      </c>
      <c r="AV730" s="12" t="s">
        <v>82</v>
      </c>
      <c r="AW730" s="12" t="s">
        <v>34</v>
      </c>
      <c r="AX730" s="12" t="s">
        <v>73</v>
      </c>
      <c r="AY730" s="158" t="s">
        <v>147</v>
      </c>
    </row>
    <row r="731" spans="2:51" s="12" customFormat="1" ht="12">
      <c r="B731" s="156"/>
      <c r="D731" s="157" t="s">
        <v>156</v>
      </c>
      <c r="E731" s="158" t="s">
        <v>3</v>
      </c>
      <c r="F731" s="159" t="s">
        <v>1576</v>
      </c>
      <c r="H731" s="160">
        <v>32.89</v>
      </c>
      <c r="I731" s="161"/>
      <c r="L731" s="156"/>
      <c r="M731" s="162"/>
      <c r="N731" s="163"/>
      <c r="O731" s="163"/>
      <c r="P731" s="163"/>
      <c r="Q731" s="163"/>
      <c r="R731" s="163"/>
      <c r="S731" s="163"/>
      <c r="T731" s="164"/>
      <c r="AT731" s="158" t="s">
        <v>156</v>
      </c>
      <c r="AU731" s="158" t="s">
        <v>82</v>
      </c>
      <c r="AV731" s="12" t="s">
        <v>82</v>
      </c>
      <c r="AW731" s="12" t="s">
        <v>34</v>
      </c>
      <c r="AX731" s="12" t="s">
        <v>73</v>
      </c>
      <c r="AY731" s="158" t="s">
        <v>147</v>
      </c>
    </row>
    <row r="732" spans="2:51" s="12" customFormat="1" ht="12">
      <c r="B732" s="156"/>
      <c r="D732" s="157" t="s">
        <v>156</v>
      </c>
      <c r="E732" s="158" t="s">
        <v>3</v>
      </c>
      <c r="F732" s="159" t="s">
        <v>1577</v>
      </c>
      <c r="H732" s="160">
        <v>2.44</v>
      </c>
      <c r="I732" s="161"/>
      <c r="L732" s="156"/>
      <c r="M732" s="162"/>
      <c r="N732" s="163"/>
      <c r="O732" s="163"/>
      <c r="P732" s="163"/>
      <c r="Q732" s="163"/>
      <c r="R732" s="163"/>
      <c r="S732" s="163"/>
      <c r="T732" s="164"/>
      <c r="AT732" s="158" t="s">
        <v>156</v>
      </c>
      <c r="AU732" s="158" t="s">
        <v>82</v>
      </c>
      <c r="AV732" s="12" t="s">
        <v>82</v>
      </c>
      <c r="AW732" s="12" t="s">
        <v>34</v>
      </c>
      <c r="AX732" s="12" t="s">
        <v>73</v>
      </c>
      <c r="AY732" s="158" t="s">
        <v>147</v>
      </c>
    </row>
    <row r="733" spans="2:51" s="12" customFormat="1" ht="12">
      <c r="B733" s="156"/>
      <c r="D733" s="157" t="s">
        <v>156</v>
      </c>
      <c r="E733" s="158" t="s">
        <v>3</v>
      </c>
      <c r="F733" s="159" t="s">
        <v>1578</v>
      </c>
      <c r="H733" s="160">
        <v>25.29</v>
      </c>
      <c r="I733" s="161"/>
      <c r="L733" s="156"/>
      <c r="M733" s="162"/>
      <c r="N733" s="163"/>
      <c r="O733" s="163"/>
      <c r="P733" s="163"/>
      <c r="Q733" s="163"/>
      <c r="R733" s="163"/>
      <c r="S733" s="163"/>
      <c r="T733" s="164"/>
      <c r="AT733" s="158" t="s">
        <v>156</v>
      </c>
      <c r="AU733" s="158" t="s">
        <v>82</v>
      </c>
      <c r="AV733" s="12" t="s">
        <v>82</v>
      </c>
      <c r="AW733" s="12" t="s">
        <v>34</v>
      </c>
      <c r="AX733" s="12" t="s">
        <v>73</v>
      </c>
      <c r="AY733" s="158" t="s">
        <v>147</v>
      </c>
    </row>
    <row r="734" spans="2:51" s="12" customFormat="1" ht="12">
      <c r="B734" s="156"/>
      <c r="D734" s="157" t="s">
        <v>156</v>
      </c>
      <c r="E734" s="158" t="s">
        <v>3</v>
      </c>
      <c r="F734" s="159" t="s">
        <v>1579</v>
      </c>
      <c r="H734" s="160">
        <v>5.48</v>
      </c>
      <c r="I734" s="161"/>
      <c r="L734" s="156"/>
      <c r="M734" s="162"/>
      <c r="N734" s="163"/>
      <c r="O734" s="163"/>
      <c r="P734" s="163"/>
      <c r="Q734" s="163"/>
      <c r="R734" s="163"/>
      <c r="S734" s="163"/>
      <c r="T734" s="164"/>
      <c r="AT734" s="158" t="s">
        <v>156</v>
      </c>
      <c r="AU734" s="158" t="s">
        <v>82</v>
      </c>
      <c r="AV734" s="12" t="s">
        <v>82</v>
      </c>
      <c r="AW734" s="12" t="s">
        <v>34</v>
      </c>
      <c r="AX734" s="12" t="s">
        <v>73</v>
      </c>
      <c r="AY734" s="158" t="s">
        <v>147</v>
      </c>
    </row>
    <row r="735" spans="2:51" s="12" customFormat="1" ht="12">
      <c r="B735" s="156"/>
      <c r="D735" s="157" t="s">
        <v>156</v>
      </c>
      <c r="E735" s="158" t="s">
        <v>3</v>
      </c>
      <c r="F735" s="159" t="s">
        <v>1580</v>
      </c>
      <c r="H735" s="160">
        <v>11.79</v>
      </c>
      <c r="I735" s="161"/>
      <c r="L735" s="156"/>
      <c r="M735" s="162"/>
      <c r="N735" s="163"/>
      <c r="O735" s="163"/>
      <c r="P735" s="163"/>
      <c r="Q735" s="163"/>
      <c r="R735" s="163"/>
      <c r="S735" s="163"/>
      <c r="T735" s="164"/>
      <c r="AT735" s="158" t="s">
        <v>156</v>
      </c>
      <c r="AU735" s="158" t="s">
        <v>82</v>
      </c>
      <c r="AV735" s="12" t="s">
        <v>82</v>
      </c>
      <c r="AW735" s="12" t="s">
        <v>34</v>
      </c>
      <c r="AX735" s="12" t="s">
        <v>73</v>
      </c>
      <c r="AY735" s="158" t="s">
        <v>147</v>
      </c>
    </row>
    <row r="736" spans="2:65" s="1" customFormat="1" ht="24" customHeight="1">
      <c r="B736" s="142"/>
      <c r="C736" s="143" t="s">
        <v>1581</v>
      </c>
      <c r="D736" s="143" t="s">
        <v>149</v>
      </c>
      <c r="E736" s="144" t="s">
        <v>1582</v>
      </c>
      <c r="F736" s="145" t="s">
        <v>1583</v>
      </c>
      <c r="G736" s="146" t="s">
        <v>314</v>
      </c>
      <c r="H736" s="147">
        <v>56.82</v>
      </c>
      <c r="I736" s="148"/>
      <c r="J736" s="149">
        <f>ROUND(I736*H736,0)</f>
        <v>0</v>
      </c>
      <c r="K736" s="145" t="s">
        <v>153</v>
      </c>
      <c r="L736" s="31"/>
      <c r="M736" s="150" t="s">
        <v>3</v>
      </c>
      <c r="N736" s="151" t="s">
        <v>44</v>
      </c>
      <c r="O736" s="51"/>
      <c r="P736" s="152">
        <f>O736*H736</f>
        <v>0</v>
      </c>
      <c r="Q736" s="152">
        <v>0.00026</v>
      </c>
      <c r="R736" s="152">
        <f>Q736*H736</f>
        <v>0.014773199999999998</v>
      </c>
      <c r="S736" s="152">
        <v>0</v>
      </c>
      <c r="T736" s="153">
        <f>S736*H736</f>
        <v>0</v>
      </c>
      <c r="AR736" s="154" t="s">
        <v>228</v>
      </c>
      <c r="AT736" s="154" t="s">
        <v>149</v>
      </c>
      <c r="AU736" s="154" t="s">
        <v>82</v>
      </c>
      <c r="AY736" s="16" t="s">
        <v>147</v>
      </c>
      <c r="BE736" s="155">
        <f>IF(N736="základní",J736,0)</f>
        <v>0</v>
      </c>
      <c r="BF736" s="155">
        <f>IF(N736="snížená",J736,0)</f>
        <v>0</v>
      </c>
      <c r="BG736" s="155">
        <f>IF(N736="zákl. přenesená",J736,0)</f>
        <v>0</v>
      </c>
      <c r="BH736" s="155">
        <f>IF(N736="sníž. přenesená",J736,0)</f>
        <v>0</v>
      </c>
      <c r="BI736" s="155">
        <f>IF(N736="nulová",J736,0)</f>
        <v>0</v>
      </c>
      <c r="BJ736" s="16" t="s">
        <v>9</v>
      </c>
      <c r="BK736" s="155">
        <f>ROUND(I736*H736,0)</f>
        <v>0</v>
      </c>
      <c r="BL736" s="16" t="s">
        <v>228</v>
      </c>
      <c r="BM736" s="154" t="s">
        <v>1584</v>
      </c>
    </row>
    <row r="737" spans="2:51" s="12" customFormat="1" ht="12">
      <c r="B737" s="156"/>
      <c r="D737" s="157" t="s">
        <v>156</v>
      </c>
      <c r="E737" s="158" t="s">
        <v>3</v>
      </c>
      <c r="F737" s="159" t="s">
        <v>1585</v>
      </c>
      <c r="H737" s="160">
        <v>11.02</v>
      </c>
      <c r="I737" s="161"/>
      <c r="L737" s="156"/>
      <c r="M737" s="162"/>
      <c r="N737" s="163"/>
      <c r="O737" s="163"/>
      <c r="P737" s="163"/>
      <c r="Q737" s="163"/>
      <c r="R737" s="163"/>
      <c r="S737" s="163"/>
      <c r="T737" s="164"/>
      <c r="AT737" s="158" t="s">
        <v>156</v>
      </c>
      <c r="AU737" s="158" t="s">
        <v>82</v>
      </c>
      <c r="AV737" s="12" t="s">
        <v>82</v>
      </c>
      <c r="AW737" s="12" t="s">
        <v>34</v>
      </c>
      <c r="AX737" s="12" t="s">
        <v>73</v>
      </c>
      <c r="AY737" s="158" t="s">
        <v>147</v>
      </c>
    </row>
    <row r="738" spans="2:51" s="12" customFormat="1" ht="12">
      <c r="B738" s="156"/>
      <c r="D738" s="157" t="s">
        <v>156</v>
      </c>
      <c r="E738" s="158" t="s">
        <v>3</v>
      </c>
      <c r="F738" s="159" t="s">
        <v>1586</v>
      </c>
      <c r="H738" s="160">
        <v>5.48</v>
      </c>
      <c r="I738" s="161"/>
      <c r="L738" s="156"/>
      <c r="M738" s="162"/>
      <c r="N738" s="163"/>
      <c r="O738" s="163"/>
      <c r="P738" s="163"/>
      <c r="Q738" s="163"/>
      <c r="R738" s="163"/>
      <c r="S738" s="163"/>
      <c r="T738" s="164"/>
      <c r="AT738" s="158" t="s">
        <v>156</v>
      </c>
      <c r="AU738" s="158" t="s">
        <v>82</v>
      </c>
      <c r="AV738" s="12" t="s">
        <v>82</v>
      </c>
      <c r="AW738" s="12" t="s">
        <v>34</v>
      </c>
      <c r="AX738" s="12" t="s">
        <v>73</v>
      </c>
      <c r="AY738" s="158" t="s">
        <v>147</v>
      </c>
    </row>
    <row r="739" spans="2:51" s="12" customFormat="1" ht="12">
      <c r="B739" s="156"/>
      <c r="D739" s="157" t="s">
        <v>156</v>
      </c>
      <c r="E739" s="158" t="s">
        <v>3</v>
      </c>
      <c r="F739" s="159" t="s">
        <v>1587</v>
      </c>
      <c r="H739" s="160">
        <v>20.86</v>
      </c>
      <c r="I739" s="161"/>
      <c r="L739" s="156"/>
      <c r="M739" s="162"/>
      <c r="N739" s="163"/>
      <c r="O739" s="163"/>
      <c r="P739" s="163"/>
      <c r="Q739" s="163"/>
      <c r="R739" s="163"/>
      <c r="S739" s="163"/>
      <c r="T739" s="164"/>
      <c r="AT739" s="158" t="s">
        <v>156</v>
      </c>
      <c r="AU739" s="158" t="s">
        <v>82</v>
      </c>
      <c r="AV739" s="12" t="s">
        <v>82</v>
      </c>
      <c r="AW739" s="12" t="s">
        <v>34</v>
      </c>
      <c r="AX739" s="12" t="s">
        <v>73</v>
      </c>
      <c r="AY739" s="158" t="s">
        <v>147</v>
      </c>
    </row>
    <row r="740" spans="2:51" s="12" customFormat="1" ht="12">
      <c r="B740" s="156"/>
      <c r="D740" s="157" t="s">
        <v>156</v>
      </c>
      <c r="E740" s="158" t="s">
        <v>3</v>
      </c>
      <c r="F740" s="159" t="s">
        <v>1588</v>
      </c>
      <c r="H740" s="160">
        <v>8.7</v>
      </c>
      <c r="I740" s="161"/>
      <c r="L740" s="156"/>
      <c r="M740" s="162"/>
      <c r="N740" s="163"/>
      <c r="O740" s="163"/>
      <c r="P740" s="163"/>
      <c r="Q740" s="163"/>
      <c r="R740" s="163"/>
      <c r="S740" s="163"/>
      <c r="T740" s="164"/>
      <c r="AT740" s="158" t="s">
        <v>156</v>
      </c>
      <c r="AU740" s="158" t="s">
        <v>82</v>
      </c>
      <c r="AV740" s="12" t="s">
        <v>82</v>
      </c>
      <c r="AW740" s="12" t="s">
        <v>34</v>
      </c>
      <c r="AX740" s="12" t="s">
        <v>73</v>
      </c>
      <c r="AY740" s="158" t="s">
        <v>147</v>
      </c>
    </row>
    <row r="741" spans="2:51" s="12" customFormat="1" ht="12">
      <c r="B741" s="156"/>
      <c r="D741" s="157" t="s">
        <v>156</v>
      </c>
      <c r="E741" s="158" t="s">
        <v>3</v>
      </c>
      <c r="F741" s="159" t="s">
        <v>1589</v>
      </c>
      <c r="H741" s="160">
        <v>5.38</v>
      </c>
      <c r="I741" s="161"/>
      <c r="L741" s="156"/>
      <c r="M741" s="162"/>
      <c r="N741" s="163"/>
      <c r="O741" s="163"/>
      <c r="P741" s="163"/>
      <c r="Q741" s="163"/>
      <c r="R741" s="163"/>
      <c r="S741" s="163"/>
      <c r="T741" s="164"/>
      <c r="AT741" s="158" t="s">
        <v>156</v>
      </c>
      <c r="AU741" s="158" t="s">
        <v>82</v>
      </c>
      <c r="AV741" s="12" t="s">
        <v>82</v>
      </c>
      <c r="AW741" s="12" t="s">
        <v>34</v>
      </c>
      <c r="AX741" s="12" t="s">
        <v>73</v>
      </c>
      <c r="AY741" s="158" t="s">
        <v>147</v>
      </c>
    </row>
    <row r="742" spans="2:51" s="12" customFormat="1" ht="12">
      <c r="B742" s="156"/>
      <c r="D742" s="157" t="s">
        <v>156</v>
      </c>
      <c r="E742" s="158" t="s">
        <v>3</v>
      </c>
      <c r="F742" s="159" t="s">
        <v>1590</v>
      </c>
      <c r="H742" s="160">
        <v>5.38</v>
      </c>
      <c r="I742" s="161"/>
      <c r="L742" s="156"/>
      <c r="M742" s="162"/>
      <c r="N742" s="163"/>
      <c r="O742" s="163"/>
      <c r="P742" s="163"/>
      <c r="Q742" s="163"/>
      <c r="R742" s="163"/>
      <c r="S742" s="163"/>
      <c r="T742" s="164"/>
      <c r="AT742" s="158" t="s">
        <v>156</v>
      </c>
      <c r="AU742" s="158" t="s">
        <v>82</v>
      </c>
      <c r="AV742" s="12" t="s">
        <v>82</v>
      </c>
      <c r="AW742" s="12" t="s">
        <v>34</v>
      </c>
      <c r="AX742" s="12" t="s">
        <v>73</v>
      </c>
      <c r="AY742" s="158" t="s">
        <v>147</v>
      </c>
    </row>
    <row r="743" spans="2:65" s="1" customFormat="1" ht="24" customHeight="1">
      <c r="B743" s="142"/>
      <c r="C743" s="143" t="s">
        <v>1591</v>
      </c>
      <c r="D743" s="143" t="s">
        <v>149</v>
      </c>
      <c r="E743" s="144" t="s">
        <v>1592</v>
      </c>
      <c r="F743" s="145" t="s">
        <v>1593</v>
      </c>
      <c r="G743" s="146" t="s">
        <v>314</v>
      </c>
      <c r="H743" s="147">
        <v>156.14</v>
      </c>
      <c r="I743" s="148"/>
      <c r="J743" s="149">
        <f>ROUND(I743*H743,0)</f>
        <v>0</v>
      </c>
      <c r="K743" s="145" t="s">
        <v>153</v>
      </c>
      <c r="L743" s="31"/>
      <c r="M743" s="150" t="s">
        <v>3</v>
      </c>
      <c r="N743" s="151" t="s">
        <v>44</v>
      </c>
      <c r="O743" s="51"/>
      <c r="P743" s="152">
        <f>O743*H743</f>
        <v>0</v>
      </c>
      <c r="Q743" s="152">
        <v>3E-05</v>
      </c>
      <c r="R743" s="152">
        <f>Q743*H743</f>
        <v>0.0046841999999999995</v>
      </c>
      <c r="S743" s="152">
        <v>0</v>
      </c>
      <c r="T743" s="153">
        <f>S743*H743</f>
        <v>0</v>
      </c>
      <c r="AR743" s="154" t="s">
        <v>228</v>
      </c>
      <c r="AT743" s="154" t="s">
        <v>149</v>
      </c>
      <c r="AU743" s="154" t="s">
        <v>82</v>
      </c>
      <c r="AY743" s="16" t="s">
        <v>147</v>
      </c>
      <c r="BE743" s="155">
        <f>IF(N743="základní",J743,0)</f>
        <v>0</v>
      </c>
      <c r="BF743" s="155">
        <f>IF(N743="snížená",J743,0)</f>
        <v>0</v>
      </c>
      <c r="BG743" s="155">
        <f>IF(N743="zákl. přenesená",J743,0)</f>
        <v>0</v>
      </c>
      <c r="BH743" s="155">
        <f>IF(N743="sníž. přenesená",J743,0)</f>
        <v>0</v>
      </c>
      <c r="BI743" s="155">
        <f>IF(N743="nulová",J743,0)</f>
        <v>0</v>
      </c>
      <c r="BJ743" s="16" t="s">
        <v>9</v>
      </c>
      <c r="BK743" s="155">
        <f>ROUND(I743*H743,0)</f>
        <v>0</v>
      </c>
      <c r="BL743" s="16" t="s">
        <v>228</v>
      </c>
      <c r="BM743" s="154" t="s">
        <v>1594</v>
      </c>
    </row>
    <row r="744" spans="2:51" s="13" customFormat="1" ht="12">
      <c r="B744" s="175"/>
      <c r="D744" s="157" t="s">
        <v>156</v>
      </c>
      <c r="E744" s="176" t="s">
        <v>3</v>
      </c>
      <c r="F744" s="177" t="s">
        <v>1595</v>
      </c>
      <c r="H744" s="176" t="s">
        <v>3</v>
      </c>
      <c r="I744" s="178"/>
      <c r="L744" s="175"/>
      <c r="M744" s="179"/>
      <c r="N744" s="180"/>
      <c r="O744" s="180"/>
      <c r="P744" s="180"/>
      <c r="Q744" s="180"/>
      <c r="R744" s="180"/>
      <c r="S744" s="180"/>
      <c r="T744" s="181"/>
      <c r="AT744" s="176" t="s">
        <v>156</v>
      </c>
      <c r="AU744" s="176" t="s">
        <v>82</v>
      </c>
      <c r="AV744" s="13" t="s">
        <v>9</v>
      </c>
      <c r="AW744" s="13" t="s">
        <v>34</v>
      </c>
      <c r="AX744" s="13" t="s">
        <v>73</v>
      </c>
      <c r="AY744" s="176" t="s">
        <v>147</v>
      </c>
    </row>
    <row r="745" spans="2:51" s="12" customFormat="1" ht="12">
      <c r="B745" s="156"/>
      <c r="D745" s="157" t="s">
        <v>156</v>
      </c>
      <c r="E745" s="158" t="s">
        <v>3</v>
      </c>
      <c r="F745" s="159" t="s">
        <v>1596</v>
      </c>
      <c r="H745" s="160">
        <v>10.12</v>
      </c>
      <c r="I745" s="161"/>
      <c r="L745" s="156"/>
      <c r="M745" s="162"/>
      <c r="N745" s="163"/>
      <c r="O745" s="163"/>
      <c r="P745" s="163"/>
      <c r="Q745" s="163"/>
      <c r="R745" s="163"/>
      <c r="S745" s="163"/>
      <c r="T745" s="164"/>
      <c r="AT745" s="158" t="s">
        <v>156</v>
      </c>
      <c r="AU745" s="158" t="s">
        <v>82</v>
      </c>
      <c r="AV745" s="12" t="s">
        <v>82</v>
      </c>
      <c r="AW745" s="12" t="s">
        <v>34</v>
      </c>
      <c r="AX745" s="12" t="s">
        <v>73</v>
      </c>
      <c r="AY745" s="158" t="s">
        <v>147</v>
      </c>
    </row>
    <row r="746" spans="2:51" s="12" customFormat="1" ht="12">
      <c r="B746" s="156"/>
      <c r="D746" s="157" t="s">
        <v>156</v>
      </c>
      <c r="E746" s="158" t="s">
        <v>3</v>
      </c>
      <c r="F746" s="159" t="s">
        <v>1586</v>
      </c>
      <c r="H746" s="160">
        <v>5.48</v>
      </c>
      <c r="I746" s="161"/>
      <c r="L746" s="156"/>
      <c r="M746" s="162"/>
      <c r="N746" s="163"/>
      <c r="O746" s="163"/>
      <c r="P746" s="163"/>
      <c r="Q746" s="163"/>
      <c r="R746" s="163"/>
      <c r="S746" s="163"/>
      <c r="T746" s="164"/>
      <c r="AT746" s="158" t="s">
        <v>156</v>
      </c>
      <c r="AU746" s="158" t="s">
        <v>82</v>
      </c>
      <c r="AV746" s="12" t="s">
        <v>82</v>
      </c>
      <c r="AW746" s="12" t="s">
        <v>34</v>
      </c>
      <c r="AX746" s="12" t="s">
        <v>73</v>
      </c>
      <c r="AY746" s="158" t="s">
        <v>147</v>
      </c>
    </row>
    <row r="747" spans="2:51" s="12" customFormat="1" ht="12">
      <c r="B747" s="156"/>
      <c r="D747" s="157" t="s">
        <v>156</v>
      </c>
      <c r="E747" s="158" t="s">
        <v>3</v>
      </c>
      <c r="F747" s="159" t="s">
        <v>1597</v>
      </c>
      <c r="H747" s="160">
        <v>21.64</v>
      </c>
      <c r="I747" s="161"/>
      <c r="L747" s="156"/>
      <c r="M747" s="162"/>
      <c r="N747" s="163"/>
      <c r="O747" s="163"/>
      <c r="P747" s="163"/>
      <c r="Q747" s="163"/>
      <c r="R747" s="163"/>
      <c r="S747" s="163"/>
      <c r="T747" s="164"/>
      <c r="AT747" s="158" t="s">
        <v>156</v>
      </c>
      <c r="AU747" s="158" t="s">
        <v>82</v>
      </c>
      <c r="AV747" s="12" t="s">
        <v>82</v>
      </c>
      <c r="AW747" s="12" t="s">
        <v>34</v>
      </c>
      <c r="AX747" s="12" t="s">
        <v>73</v>
      </c>
      <c r="AY747" s="158" t="s">
        <v>147</v>
      </c>
    </row>
    <row r="748" spans="2:51" s="12" customFormat="1" ht="12">
      <c r="B748" s="156"/>
      <c r="D748" s="157" t="s">
        <v>156</v>
      </c>
      <c r="E748" s="158" t="s">
        <v>3</v>
      </c>
      <c r="F748" s="159" t="s">
        <v>1588</v>
      </c>
      <c r="H748" s="160">
        <v>8.7</v>
      </c>
      <c r="I748" s="161"/>
      <c r="L748" s="156"/>
      <c r="M748" s="162"/>
      <c r="N748" s="163"/>
      <c r="O748" s="163"/>
      <c r="P748" s="163"/>
      <c r="Q748" s="163"/>
      <c r="R748" s="163"/>
      <c r="S748" s="163"/>
      <c r="T748" s="164"/>
      <c r="AT748" s="158" t="s">
        <v>156</v>
      </c>
      <c r="AU748" s="158" t="s">
        <v>82</v>
      </c>
      <c r="AV748" s="12" t="s">
        <v>82</v>
      </c>
      <c r="AW748" s="12" t="s">
        <v>34</v>
      </c>
      <c r="AX748" s="12" t="s">
        <v>73</v>
      </c>
      <c r="AY748" s="158" t="s">
        <v>147</v>
      </c>
    </row>
    <row r="749" spans="2:51" s="12" customFormat="1" ht="20.4">
      <c r="B749" s="156"/>
      <c r="D749" s="157" t="s">
        <v>156</v>
      </c>
      <c r="E749" s="158" t="s">
        <v>3</v>
      </c>
      <c r="F749" s="159" t="s">
        <v>1598</v>
      </c>
      <c r="H749" s="160">
        <v>27.92</v>
      </c>
      <c r="I749" s="161"/>
      <c r="L749" s="156"/>
      <c r="M749" s="162"/>
      <c r="N749" s="163"/>
      <c r="O749" s="163"/>
      <c r="P749" s="163"/>
      <c r="Q749" s="163"/>
      <c r="R749" s="163"/>
      <c r="S749" s="163"/>
      <c r="T749" s="164"/>
      <c r="AT749" s="158" t="s">
        <v>156</v>
      </c>
      <c r="AU749" s="158" t="s">
        <v>82</v>
      </c>
      <c r="AV749" s="12" t="s">
        <v>82</v>
      </c>
      <c r="AW749" s="12" t="s">
        <v>34</v>
      </c>
      <c r="AX749" s="12" t="s">
        <v>73</v>
      </c>
      <c r="AY749" s="158" t="s">
        <v>147</v>
      </c>
    </row>
    <row r="750" spans="2:51" s="12" customFormat="1" ht="12">
      <c r="B750" s="156"/>
      <c r="D750" s="157" t="s">
        <v>156</v>
      </c>
      <c r="E750" s="158" t="s">
        <v>3</v>
      </c>
      <c r="F750" s="159" t="s">
        <v>1599</v>
      </c>
      <c r="H750" s="160">
        <v>8.87</v>
      </c>
      <c r="I750" s="161"/>
      <c r="L750" s="156"/>
      <c r="M750" s="162"/>
      <c r="N750" s="163"/>
      <c r="O750" s="163"/>
      <c r="P750" s="163"/>
      <c r="Q750" s="163"/>
      <c r="R750" s="163"/>
      <c r="S750" s="163"/>
      <c r="T750" s="164"/>
      <c r="AT750" s="158" t="s">
        <v>156</v>
      </c>
      <c r="AU750" s="158" t="s">
        <v>82</v>
      </c>
      <c r="AV750" s="12" t="s">
        <v>82</v>
      </c>
      <c r="AW750" s="12" t="s">
        <v>34</v>
      </c>
      <c r="AX750" s="12" t="s">
        <v>73</v>
      </c>
      <c r="AY750" s="158" t="s">
        <v>147</v>
      </c>
    </row>
    <row r="751" spans="2:51" s="12" customFormat="1" ht="12">
      <c r="B751" s="156"/>
      <c r="D751" s="157" t="s">
        <v>156</v>
      </c>
      <c r="E751" s="158" t="s">
        <v>3</v>
      </c>
      <c r="F751" s="159" t="s">
        <v>1600</v>
      </c>
      <c r="H751" s="160">
        <v>15.13</v>
      </c>
      <c r="I751" s="161"/>
      <c r="L751" s="156"/>
      <c r="M751" s="162"/>
      <c r="N751" s="163"/>
      <c r="O751" s="163"/>
      <c r="P751" s="163"/>
      <c r="Q751" s="163"/>
      <c r="R751" s="163"/>
      <c r="S751" s="163"/>
      <c r="T751" s="164"/>
      <c r="AT751" s="158" t="s">
        <v>156</v>
      </c>
      <c r="AU751" s="158" t="s">
        <v>82</v>
      </c>
      <c r="AV751" s="12" t="s">
        <v>82</v>
      </c>
      <c r="AW751" s="12" t="s">
        <v>34</v>
      </c>
      <c r="AX751" s="12" t="s">
        <v>73</v>
      </c>
      <c r="AY751" s="158" t="s">
        <v>147</v>
      </c>
    </row>
    <row r="752" spans="2:51" s="12" customFormat="1" ht="12">
      <c r="B752" s="156"/>
      <c r="D752" s="157" t="s">
        <v>156</v>
      </c>
      <c r="E752" s="158" t="s">
        <v>3</v>
      </c>
      <c r="F752" s="159" t="s">
        <v>565</v>
      </c>
      <c r="H752" s="160">
        <v>11.16</v>
      </c>
      <c r="I752" s="161"/>
      <c r="L752" s="156"/>
      <c r="M752" s="162"/>
      <c r="N752" s="163"/>
      <c r="O752" s="163"/>
      <c r="P752" s="163"/>
      <c r="Q752" s="163"/>
      <c r="R752" s="163"/>
      <c r="S752" s="163"/>
      <c r="T752" s="164"/>
      <c r="AT752" s="158" t="s">
        <v>156</v>
      </c>
      <c r="AU752" s="158" t="s">
        <v>82</v>
      </c>
      <c r="AV752" s="12" t="s">
        <v>82</v>
      </c>
      <c r="AW752" s="12" t="s">
        <v>34</v>
      </c>
      <c r="AX752" s="12" t="s">
        <v>73</v>
      </c>
      <c r="AY752" s="158" t="s">
        <v>147</v>
      </c>
    </row>
    <row r="753" spans="2:51" s="12" customFormat="1" ht="20.4">
      <c r="B753" s="156"/>
      <c r="D753" s="157" t="s">
        <v>156</v>
      </c>
      <c r="E753" s="158" t="s">
        <v>3</v>
      </c>
      <c r="F753" s="159" t="s">
        <v>1601</v>
      </c>
      <c r="H753" s="160">
        <v>26.04</v>
      </c>
      <c r="I753" s="161"/>
      <c r="L753" s="156"/>
      <c r="M753" s="162"/>
      <c r="N753" s="163"/>
      <c r="O753" s="163"/>
      <c r="P753" s="163"/>
      <c r="Q753" s="163"/>
      <c r="R753" s="163"/>
      <c r="S753" s="163"/>
      <c r="T753" s="164"/>
      <c r="AT753" s="158" t="s">
        <v>156</v>
      </c>
      <c r="AU753" s="158" t="s">
        <v>82</v>
      </c>
      <c r="AV753" s="12" t="s">
        <v>82</v>
      </c>
      <c r="AW753" s="12" t="s">
        <v>34</v>
      </c>
      <c r="AX753" s="12" t="s">
        <v>73</v>
      </c>
      <c r="AY753" s="158" t="s">
        <v>147</v>
      </c>
    </row>
    <row r="754" spans="2:51" s="12" customFormat="1" ht="12">
      <c r="B754" s="156"/>
      <c r="D754" s="157" t="s">
        <v>156</v>
      </c>
      <c r="E754" s="158" t="s">
        <v>3</v>
      </c>
      <c r="F754" s="159" t="s">
        <v>1602</v>
      </c>
      <c r="H754" s="160">
        <v>12.74</v>
      </c>
      <c r="I754" s="161"/>
      <c r="L754" s="156"/>
      <c r="M754" s="162"/>
      <c r="N754" s="163"/>
      <c r="O754" s="163"/>
      <c r="P754" s="163"/>
      <c r="Q754" s="163"/>
      <c r="R754" s="163"/>
      <c r="S754" s="163"/>
      <c r="T754" s="164"/>
      <c r="AT754" s="158" t="s">
        <v>156</v>
      </c>
      <c r="AU754" s="158" t="s">
        <v>82</v>
      </c>
      <c r="AV754" s="12" t="s">
        <v>82</v>
      </c>
      <c r="AW754" s="12" t="s">
        <v>34</v>
      </c>
      <c r="AX754" s="12" t="s">
        <v>73</v>
      </c>
      <c r="AY754" s="158" t="s">
        <v>147</v>
      </c>
    </row>
    <row r="755" spans="2:51" s="12" customFormat="1" ht="12">
      <c r="B755" s="156"/>
      <c r="D755" s="157" t="s">
        <v>156</v>
      </c>
      <c r="E755" s="158" t="s">
        <v>3</v>
      </c>
      <c r="F755" s="159" t="s">
        <v>1603</v>
      </c>
      <c r="H755" s="160">
        <v>8.34</v>
      </c>
      <c r="I755" s="161"/>
      <c r="L755" s="156"/>
      <c r="M755" s="162"/>
      <c r="N755" s="163"/>
      <c r="O755" s="163"/>
      <c r="P755" s="163"/>
      <c r="Q755" s="163"/>
      <c r="R755" s="163"/>
      <c r="S755" s="163"/>
      <c r="T755" s="164"/>
      <c r="AT755" s="158" t="s">
        <v>156</v>
      </c>
      <c r="AU755" s="158" t="s">
        <v>82</v>
      </c>
      <c r="AV755" s="12" t="s">
        <v>82</v>
      </c>
      <c r="AW755" s="12" t="s">
        <v>34</v>
      </c>
      <c r="AX755" s="12" t="s">
        <v>73</v>
      </c>
      <c r="AY755" s="158" t="s">
        <v>147</v>
      </c>
    </row>
    <row r="756" spans="2:65" s="1" customFormat="1" ht="48" customHeight="1">
      <c r="B756" s="142"/>
      <c r="C756" s="143" t="s">
        <v>1604</v>
      </c>
      <c r="D756" s="143" t="s">
        <v>149</v>
      </c>
      <c r="E756" s="144" t="s">
        <v>1605</v>
      </c>
      <c r="F756" s="145" t="s">
        <v>1606</v>
      </c>
      <c r="G756" s="146" t="s">
        <v>181</v>
      </c>
      <c r="H756" s="147">
        <v>7.174</v>
      </c>
      <c r="I756" s="148"/>
      <c r="J756" s="149">
        <f>ROUND(I756*H756,0)</f>
        <v>0</v>
      </c>
      <c r="K756" s="145" t="s">
        <v>153</v>
      </c>
      <c r="L756" s="31"/>
      <c r="M756" s="150" t="s">
        <v>3</v>
      </c>
      <c r="N756" s="151" t="s">
        <v>44</v>
      </c>
      <c r="O756" s="51"/>
      <c r="P756" s="152">
        <f>O756*H756</f>
        <v>0</v>
      </c>
      <c r="Q756" s="152">
        <v>0</v>
      </c>
      <c r="R756" s="152">
        <f>Q756*H756</f>
        <v>0</v>
      </c>
      <c r="S756" s="152">
        <v>0</v>
      </c>
      <c r="T756" s="153">
        <f>S756*H756</f>
        <v>0</v>
      </c>
      <c r="AR756" s="154" t="s">
        <v>228</v>
      </c>
      <c r="AT756" s="154" t="s">
        <v>149</v>
      </c>
      <c r="AU756" s="154" t="s">
        <v>82</v>
      </c>
      <c r="AY756" s="16" t="s">
        <v>147</v>
      </c>
      <c r="BE756" s="155">
        <f>IF(N756="základní",J756,0)</f>
        <v>0</v>
      </c>
      <c r="BF756" s="155">
        <f>IF(N756="snížená",J756,0)</f>
        <v>0</v>
      </c>
      <c r="BG756" s="155">
        <f>IF(N756="zákl. přenesená",J756,0)</f>
        <v>0</v>
      </c>
      <c r="BH756" s="155">
        <f>IF(N756="sníž. přenesená",J756,0)</f>
        <v>0</v>
      </c>
      <c r="BI756" s="155">
        <f>IF(N756="nulová",J756,0)</f>
        <v>0</v>
      </c>
      <c r="BJ756" s="16" t="s">
        <v>9</v>
      </c>
      <c r="BK756" s="155">
        <f>ROUND(I756*H756,0)</f>
        <v>0</v>
      </c>
      <c r="BL756" s="16" t="s">
        <v>228</v>
      </c>
      <c r="BM756" s="154" t="s">
        <v>1607</v>
      </c>
    </row>
    <row r="757" spans="2:63" s="11" customFormat="1" ht="22.95" customHeight="1">
      <c r="B757" s="129"/>
      <c r="D757" s="130" t="s">
        <v>72</v>
      </c>
      <c r="E757" s="140" t="s">
        <v>1608</v>
      </c>
      <c r="F757" s="140" t="s">
        <v>1609</v>
      </c>
      <c r="I757" s="132"/>
      <c r="J757" s="141">
        <f>BK757</f>
        <v>0</v>
      </c>
      <c r="L757" s="129"/>
      <c r="M757" s="134"/>
      <c r="N757" s="135"/>
      <c r="O757" s="135"/>
      <c r="P757" s="136">
        <f>SUM(P758:P774)</f>
        <v>0</v>
      </c>
      <c r="Q757" s="135"/>
      <c r="R757" s="136">
        <f>SUM(R758:R774)</f>
        <v>0.02068072</v>
      </c>
      <c r="S757" s="135"/>
      <c r="T757" s="137">
        <f>SUM(T758:T774)</f>
        <v>0</v>
      </c>
      <c r="AR757" s="130" t="s">
        <v>82</v>
      </c>
      <c r="AT757" s="138" t="s">
        <v>72</v>
      </c>
      <c r="AU757" s="138" t="s">
        <v>9</v>
      </c>
      <c r="AY757" s="130" t="s">
        <v>147</v>
      </c>
      <c r="BK757" s="139">
        <f>SUM(BK758:BK774)</f>
        <v>0</v>
      </c>
    </row>
    <row r="758" spans="2:65" s="1" customFormat="1" ht="24" customHeight="1">
      <c r="B758" s="142"/>
      <c r="C758" s="143" t="s">
        <v>1610</v>
      </c>
      <c r="D758" s="143" t="s">
        <v>149</v>
      </c>
      <c r="E758" s="144" t="s">
        <v>1611</v>
      </c>
      <c r="F758" s="145" t="s">
        <v>1612</v>
      </c>
      <c r="G758" s="146" t="s">
        <v>225</v>
      </c>
      <c r="H758" s="147">
        <v>29.776</v>
      </c>
      <c r="I758" s="148"/>
      <c r="J758" s="149">
        <f>ROUND(I758*H758,0)</f>
        <v>0</v>
      </c>
      <c r="K758" s="145" t="s">
        <v>153</v>
      </c>
      <c r="L758" s="31"/>
      <c r="M758" s="150" t="s">
        <v>3</v>
      </c>
      <c r="N758" s="151" t="s">
        <v>44</v>
      </c>
      <c r="O758" s="51"/>
      <c r="P758" s="152">
        <f>O758*H758</f>
        <v>0</v>
      </c>
      <c r="Q758" s="152">
        <v>0.00017</v>
      </c>
      <c r="R758" s="152">
        <f>Q758*H758</f>
        <v>0.00506192</v>
      </c>
      <c r="S758" s="152">
        <v>0</v>
      </c>
      <c r="T758" s="153">
        <f>S758*H758</f>
        <v>0</v>
      </c>
      <c r="AR758" s="154" t="s">
        <v>228</v>
      </c>
      <c r="AT758" s="154" t="s">
        <v>149</v>
      </c>
      <c r="AU758" s="154" t="s">
        <v>82</v>
      </c>
      <c r="AY758" s="16" t="s">
        <v>147</v>
      </c>
      <c r="BE758" s="155">
        <f>IF(N758="základní",J758,0)</f>
        <v>0</v>
      </c>
      <c r="BF758" s="155">
        <f>IF(N758="snížená",J758,0)</f>
        <v>0</v>
      </c>
      <c r="BG758" s="155">
        <f>IF(N758="zákl. přenesená",J758,0)</f>
        <v>0</v>
      </c>
      <c r="BH758" s="155">
        <f>IF(N758="sníž. přenesená",J758,0)</f>
        <v>0</v>
      </c>
      <c r="BI758" s="155">
        <f>IF(N758="nulová",J758,0)</f>
        <v>0</v>
      </c>
      <c r="BJ758" s="16" t="s">
        <v>9</v>
      </c>
      <c r="BK758" s="155">
        <f>ROUND(I758*H758,0)</f>
        <v>0</v>
      </c>
      <c r="BL758" s="16" t="s">
        <v>228</v>
      </c>
      <c r="BM758" s="154" t="s">
        <v>1613</v>
      </c>
    </row>
    <row r="759" spans="2:51" s="13" customFormat="1" ht="12">
      <c r="B759" s="175"/>
      <c r="D759" s="157" t="s">
        <v>156</v>
      </c>
      <c r="E759" s="176" t="s">
        <v>3</v>
      </c>
      <c r="F759" s="177" t="s">
        <v>1614</v>
      </c>
      <c r="H759" s="176" t="s">
        <v>3</v>
      </c>
      <c r="I759" s="178"/>
      <c r="L759" s="175"/>
      <c r="M759" s="179"/>
      <c r="N759" s="180"/>
      <c r="O759" s="180"/>
      <c r="P759" s="180"/>
      <c r="Q759" s="180"/>
      <c r="R759" s="180"/>
      <c r="S759" s="180"/>
      <c r="T759" s="181"/>
      <c r="AT759" s="176" t="s">
        <v>156</v>
      </c>
      <c r="AU759" s="176" t="s">
        <v>82</v>
      </c>
      <c r="AV759" s="13" t="s">
        <v>9</v>
      </c>
      <c r="AW759" s="13" t="s">
        <v>34</v>
      </c>
      <c r="AX759" s="13" t="s">
        <v>73</v>
      </c>
      <c r="AY759" s="176" t="s">
        <v>147</v>
      </c>
    </row>
    <row r="760" spans="2:51" s="12" customFormat="1" ht="12">
      <c r="B760" s="156"/>
      <c r="D760" s="157" t="s">
        <v>156</v>
      </c>
      <c r="E760" s="158" t="s">
        <v>3</v>
      </c>
      <c r="F760" s="159" t="s">
        <v>1615</v>
      </c>
      <c r="H760" s="160">
        <v>18.72</v>
      </c>
      <c r="I760" s="161"/>
      <c r="L760" s="156"/>
      <c r="M760" s="162"/>
      <c r="N760" s="163"/>
      <c r="O760" s="163"/>
      <c r="P760" s="163"/>
      <c r="Q760" s="163"/>
      <c r="R760" s="163"/>
      <c r="S760" s="163"/>
      <c r="T760" s="164"/>
      <c r="AT760" s="158" t="s">
        <v>156</v>
      </c>
      <c r="AU760" s="158" t="s">
        <v>82</v>
      </c>
      <c r="AV760" s="12" t="s">
        <v>82</v>
      </c>
      <c r="AW760" s="12" t="s">
        <v>34</v>
      </c>
      <c r="AX760" s="12" t="s">
        <v>73</v>
      </c>
      <c r="AY760" s="158" t="s">
        <v>147</v>
      </c>
    </row>
    <row r="761" spans="2:51" s="12" customFormat="1" ht="12">
      <c r="B761" s="156"/>
      <c r="D761" s="157" t="s">
        <v>156</v>
      </c>
      <c r="E761" s="158" t="s">
        <v>3</v>
      </c>
      <c r="F761" s="159" t="s">
        <v>1616</v>
      </c>
      <c r="H761" s="160">
        <v>0.896</v>
      </c>
      <c r="I761" s="161"/>
      <c r="L761" s="156"/>
      <c r="M761" s="162"/>
      <c r="N761" s="163"/>
      <c r="O761" s="163"/>
      <c r="P761" s="163"/>
      <c r="Q761" s="163"/>
      <c r="R761" s="163"/>
      <c r="S761" s="163"/>
      <c r="T761" s="164"/>
      <c r="AT761" s="158" t="s">
        <v>156</v>
      </c>
      <c r="AU761" s="158" t="s">
        <v>82</v>
      </c>
      <c r="AV761" s="12" t="s">
        <v>82</v>
      </c>
      <c r="AW761" s="12" t="s">
        <v>34</v>
      </c>
      <c r="AX761" s="12" t="s">
        <v>73</v>
      </c>
      <c r="AY761" s="158" t="s">
        <v>147</v>
      </c>
    </row>
    <row r="762" spans="2:51" s="12" customFormat="1" ht="12">
      <c r="B762" s="156"/>
      <c r="D762" s="157" t="s">
        <v>156</v>
      </c>
      <c r="E762" s="158" t="s">
        <v>3</v>
      </c>
      <c r="F762" s="159" t="s">
        <v>1617</v>
      </c>
      <c r="H762" s="160">
        <v>3.68</v>
      </c>
      <c r="I762" s="161"/>
      <c r="L762" s="156"/>
      <c r="M762" s="162"/>
      <c r="N762" s="163"/>
      <c r="O762" s="163"/>
      <c r="P762" s="163"/>
      <c r="Q762" s="163"/>
      <c r="R762" s="163"/>
      <c r="S762" s="163"/>
      <c r="T762" s="164"/>
      <c r="AT762" s="158" t="s">
        <v>156</v>
      </c>
      <c r="AU762" s="158" t="s">
        <v>82</v>
      </c>
      <c r="AV762" s="12" t="s">
        <v>82</v>
      </c>
      <c r="AW762" s="12" t="s">
        <v>34</v>
      </c>
      <c r="AX762" s="12" t="s">
        <v>73</v>
      </c>
      <c r="AY762" s="158" t="s">
        <v>147</v>
      </c>
    </row>
    <row r="763" spans="2:51" s="12" customFormat="1" ht="12">
      <c r="B763" s="156"/>
      <c r="D763" s="157" t="s">
        <v>156</v>
      </c>
      <c r="E763" s="158" t="s">
        <v>3</v>
      </c>
      <c r="F763" s="159" t="s">
        <v>1618</v>
      </c>
      <c r="H763" s="160">
        <v>6.48</v>
      </c>
      <c r="I763" s="161"/>
      <c r="L763" s="156"/>
      <c r="M763" s="162"/>
      <c r="N763" s="163"/>
      <c r="O763" s="163"/>
      <c r="P763" s="163"/>
      <c r="Q763" s="163"/>
      <c r="R763" s="163"/>
      <c r="S763" s="163"/>
      <c r="T763" s="164"/>
      <c r="AT763" s="158" t="s">
        <v>156</v>
      </c>
      <c r="AU763" s="158" t="s">
        <v>82</v>
      </c>
      <c r="AV763" s="12" t="s">
        <v>82</v>
      </c>
      <c r="AW763" s="12" t="s">
        <v>34</v>
      </c>
      <c r="AX763" s="12" t="s">
        <v>73</v>
      </c>
      <c r="AY763" s="158" t="s">
        <v>147</v>
      </c>
    </row>
    <row r="764" spans="2:65" s="1" customFormat="1" ht="24" customHeight="1">
      <c r="B764" s="142"/>
      <c r="C764" s="143" t="s">
        <v>1619</v>
      </c>
      <c r="D764" s="143" t="s">
        <v>149</v>
      </c>
      <c r="E764" s="144" t="s">
        <v>1620</v>
      </c>
      <c r="F764" s="145" t="s">
        <v>1621</v>
      </c>
      <c r="G764" s="146" t="s">
        <v>225</v>
      </c>
      <c r="H764" s="147">
        <v>39.44</v>
      </c>
      <c r="I764" s="148"/>
      <c r="J764" s="149">
        <f>ROUND(I764*H764,0)</f>
        <v>0</v>
      </c>
      <c r="K764" s="145" t="s">
        <v>153</v>
      </c>
      <c r="L764" s="31"/>
      <c r="M764" s="150" t="s">
        <v>3</v>
      </c>
      <c r="N764" s="151" t="s">
        <v>44</v>
      </c>
      <c r="O764" s="51"/>
      <c r="P764" s="152">
        <f>O764*H764</f>
        <v>0</v>
      </c>
      <c r="Q764" s="152">
        <v>0.00012</v>
      </c>
      <c r="R764" s="152">
        <f>Q764*H764</f>
        <v>0.0047328</v>
      </c>
      <c r="S764" s="152">
        <v>0</v>
      </c>
      <c r="T764" s="153">
        <f>S764*H764</f>
        <v>0</v>
      </c>
      <c r="AR764" s="154" t="s">
        <v>228</v>
      </c>
      <c r="AT764" s="154" t="s">
        <v>149</v>
      </c>
      <c r="AU764" s="154" t="s">
        <v>82</v>
      </c>
      <c r="AY764" s="16" t="s">
        <v>147</v>
      </c>
      <c r="BE764" s="155">
        <f>IF(N764="základní",J764,0)</f>
        <v>0</v>
      </c>
      <c r="BF764" s="155">
        <f>IF(N764="snížená",J764,0)</f>
        <v>0</v>
      </c>
      <c r="BG764" s="155">
        <f>IF(N764="zákl. přenesená",J764,0)</f>
        <v>0</v>
      </c>
      <c r="BH764" s="155">
        <f>IF(N764="sníž. přenesená",J764,0)</f>
        <v>0</v>
      </c>
      <c r="BI764" s="155">
        <f>IF(N764="nulová",J764,0)</f>
        <v>0</v>
      </c>
      <c r="BJ764" s="16" t="s">
        <v>9</v>
      </c>
      <c r="BK764" s="155">
        <f>ROUND(I764*H764,0)</f>
        <v>0</v>
      </c>
      <c r="BL764" s="16" t="s">
        <v>228</v>
      </c>
      <c r="BM764" s="154" t="s">
        <v>1622</v>
      </c>
    </row>
    <row r="765" spans="2:51" s="13" customFormat="1" ht="12">
      <c r="B765" s="175"/>
      <c r="D765" s="157" t="s">
        <v>156</v>
      </c>
      <c r="E765" s="176" t="s">
        <v>3</v>
      </c>
      <c r="F765" s="177" t="s">
        <v>1623</v>
      </c>
      <c r="H765" s="176" t="s">
        <v>3</v>
      </c>
      <c r="I765" s="178"/>
      <c r="L765" s="175"/>
      <c r="M765" s="179"/>
      <c r="N765" s="180"/>
      <c r="O765" s="180"/>
      <c r="P765" s="180"/>
      <c r="Q765" s="180"/>
      <c r="R765" s="180"/>
      <c r="S765" s="180"/>
      <c r="T765" s="181"/>
      <c r="AT765" s="176" t="s">
        <v>156</v>
      </c>
      <c r="AU765" s="176" t="s">
        <v>82</v>
      </c>
      <c r="AV765" s="13" t="s">
        <v>9</v>
      </c>
      <c r="AW765" s="13" t="s">
        <v>34</v>
      </c>
      <c r="AX765" s="13" t="s">
        <v>73</v>
      </c>
      <c r="AY765" s="176" t="s">
        <v>147</v>
      </c>
    </row>
    <row r="766" spans="2:51" s="12" customFormat="1" ht="20.4">
      <c r="B766" s="156"/>
      <c r="D766" s="157" t="s">
        <v>156</v>
      </c>
      <c r="E766" s="158" t="s">
        <v>3</v>
      </c>
      <c r="F766" s="159" t="s">
        <v>1624</v>
      </c>
      <c r="H766" s="160">
        <v>31.656</v>
      </c>
      <c r="I766" s="161"/>
      <c r="L766" s="156"/>
      <c r="M766" s="162"/>
      <c r="N766" s="163"/>
      <c r="O766" s="163"/>
      <c r="P766" s="163"/>
      <c r="Q766" s="163"/>
      <c r="R766" s="163"/>
      <c r="S766" s="163"/>
      <c r="T766" s="164"/>
      <c r="AT766" s="158" t="s">
        <v>156</v>
      </c>
      <c r="AU766" s="158" t="s">
        <v>82</v>
      </c>
      <c r="AV766" s="12" t="s">
        <v>82</v>
      </c>
      <c r="AW766" s="12" t="s">
        <v>34</v>
      </c>
      <c r="AX766" s="12" t="s">
        <v>73</v>
      </c>
      <c r="AY766" s="158" t="s">
        <v>147</v>
      </c>
    </row>
    <row r="767" spans="2:51" s="12" customFormat="1" ht="12">
      <c r="B767" s="156"/>
      <c r="D767" s="157" t="s">
        <v>156</v>
      </c>
      <c r="E767" s="158" t="s">
        <v>3</v>
      </c>
      <c r="F767" s="159" t="s">
        <v>1625</v>
      </c>
      <c r="H767" s="160">
        <v>7.784</v>
      </c>
      <c r="I767" s="161"/>
      <c r="L767" s="156"/>
      <c r="M767" s="162"/>
      <c r="N767" s="163"/>
      <c r="O767" s="163"/>
      <c r="P767" s="163"/>
      <c r="Q767" s="163"/>
      <c r="R767" s="163"/>
      <c r="S767" s="163"/>
      <c r="T767" s="164"/>
      <c r="AT767" s="158" t="s">
        <v>156</v>
      </c>
      <c r="AU767" s="158" t="s">
        <v>82</v>
      </c>
      <c r="AV767" s="12" t="s">
        <v>82</v>
      </c>
      <c r="AW767" s="12" t="s">
        <v>34</v>
      </c>
      <c r="AX767" s="12" t="s">
        <v>73</v>
      </c>
      <c r="AY767" s="158" t="s">
        <v>147</v>
      </c>
    </row>
    <row r="768" spans="2:65" s="1" customFormat="1" ht="24" customHeight="1">
      <c r="B768" s="142"/>
      <c r="C768" s="143" t="s">
        <v>1626</v>
      </c>
      <c r="D768" s="143" t="s">
        <v>149</v>
      </c>
      <c r="E768" s="144" t="s">
        <v>1627</v>
      </c>
      <c r="F768" s="145" t="s">
        <v>1628</v>
      </c>
      <c r="G768" s="146" t="s">
        <v>225</v>
      </c>
      <c r="H768" s="147">
        <v>7.25</v>
      </c>
      <c r="I768" s="148"/>
      <c r="J768" s="149">
        <f>ROUND(I768*H768,0)</f>
        <v>0</v>
      </c>
      <c r="K768" s="145" t="s">
        <v>153</v>
      </c>
      <c r="L768" s="31"/>
      <c r="M768" s="150" t="s">
        <v>3</v>
      </c>
      <c r="N768" s="151" t="s">
        <v>44</v>
      </c>
      <c r="O768" s="51"/>
      <c r="P768" s="152">
        <f>O768*H768</f>
        <v>0</v>
      </c>
      <c r="Q768" s="152">
        <v>0.00014</v>
      </c>
      <c r="R768" s="152">
        <f>Q768*H768</f>
        <v>0.0010149999999999998</v>
      </c>
      <c r="S768" s="152">
        <v>0</v>
      </c>
      <c r="T768" s="153">
        <f>S768*H768</f>
        <v>0</v>
      </c>
      <c r="AR768" s="154" t="s">
        <v>228</v>
      </c>
      <c r="AT768" s="154" t="s">
        <v>149</v>
      </c>
      <c r="AU768" s="154" t="s">
        <v>82</v>
      </c>
      <c r="AY768" s="16" t="s">
        <v>147</v>
      </c>
      <c r="BE768" s="155">
        <f>IF(N768="základní",J768,0)</f>
        <v>0</v>
      </c>
      <c r="BF768" s="155">
        <f>IF(N768="snížená",J768,0)</f>
        <v>0</v>
      </c>
      <c r="BG768" s="155">
        <f>IF(N768="zákl. přenesená",J768,0)</f>
        <v>0</v>
      </c>
      <c r="BH768" s="155">
        <f>IF(N768="sníž. přenesená",J768,0)</f>
        <v>0</v>
      </c>
      <c r="BI768" s="155">
        <f>IF(N768="nulová",J768,0)</f>
        <v>0</v>
      </c>
      <c r="BJ768" s="16" t="s">
        <v>9</v>
      </c>
      <c r="BK768" s="155">
        <f>ROUND(I768*H768,0)</f>
        <v>0</v>
      </c>
      <c r="BL768" s="16" t="s">
        <v>228</v>
      </c>
      <c r="BM768" s="154" t="s">
        <v>1629</v>
      </c>
    </row>
    <row r="769" spans="2:51" s="12" customFormat="1" ht="12">
      <c r="B769" s="156"/>
      <c r="D769" s="157" t="s">
        <v>156</v>
      </c>
      <c r="E769" s="158" t="s">
        <v>3</v>
      </c>
      <c r="F769" s="159" t="s">
        <v>993</v>
      </c>
      <c r="H769" s="160">
        <v>7.25</v>
      </c>
      <c r="I769" s="161"/>
      <c r="L769" s="156"/>
      <c r="M769" s="162"/>
      <c r="N769" s="163"/>
      <c r="O769" s="163"/>
      <c r="P769" s="163"/>
      <c r="Q769" s="163"/>
      <c r="R769" s="163"/>
      <c r="S769" s="163"/>
      <c r="T769" s="164"/>
      <c r="AT769" s="158" t="s">
        <v>156</v>
      </c>
      <c r="AU769" s="158" t="s">
        <v>82</v>
      </c>
      <c r="AV769" s="12" t="s">
        <v>82</v>
      </c>
      <c r="AW769" s="12" t="s">
        <v>34</v>
      </c>
      <c r="AX769" s="12" t="s">
        <v>73</v>
      </c>
      <c r="AY769" s="158" t="s">
        <v>147</v>
      </c>
    </row>
    <row r="770" spans="2:65" s="1" customFormat="1" ht="24" customHeight="1">
      <c r="B770" s="142"/>
      <c r="C770" s="143" t="s">
        <v>1630</v>
      </c>
      <c r="D770" s="143" t="s">
        <v>149</v>
      </c>
      <c r="E770" s="144" t="s">
        <v>1631</v>
      </c>
      <c r="F770" s="145" t="s">
        <v>1632</v>
      </c>
      <c r="G770" s="146" t="s">
        <v>225</v>
      </c>
      <c r="H770" s="147">
        <v>14.5</v>
      </c>
      <c r="I770" s="148"/>
      <c r="J770" s="149">
        <f>ROUND(I770*H770,0)</f>
        <v>0</v>
      </c>
      <c r="K770" s="145" t="s">
        <v>153</v>
      </c>
      <c r="L770" s="31"/>
      <c r="M770" s="150" t="s">
        <v>3</v>
      </c>
      <c r="N770" s="151" t="s">
        <v>44</v>
      </c>
      <c r="O770" s="51"/>
      <c r="P770" s="152">
        <f>O770*H770</f>
        <v>0</v>
      </c>
      <c r="Q770" s="152">
        <v>0.00013</v>
      </c>
      <c r="R770" s="152">
        <f>Q770*H770</f>
        <v>0.0018849999999999997</v>
      </c>
      <c r="S770" s="152">
        <v>0</v>
      </c>
      <c r="T770" s="153">
        <f>S770*H770</f>
        <v>0</v>
      </c>
      <c r="AR770" s="154" t="s">
        <v>228</v>
      </c>
      <c r="AT770" s="154" t="s">
        <v>149</v>
      </c>
      <c r="AU770" s="154" t="s">
        <v>82</v>
      </c>
      <c r="AY770" s="16" t="s">
        <v>147</v>
      </c>
      <c r="BE770" s="155">
        <f>IF(N770="základní",J770,0)</f>
        <v>0</v>
      </c>
      <c r="BF770" s="155">
        <f>IF(N770="snížená",J770,0)</f>
        <v>0</v>
      </c>
      <c r="BG770" s="155">
        <f>IF(N770="zákl. přenesená",J770,0)</f>
        <v>0</v>
      </c>
      <c r="BH770" s="155">
        <f>IF(N770="sníž. přenesená",J770,0)</f>
        <v>0</v>
      </c>
      <c r="BI770" s="155">
        <f>IF(N770="nulová",J770,0)</f>
        <v>0</v>
      </c>
      <c r="BJ770" s="16" t="s">
        <v>9</v>
      </c>
      <c r="BK770" s="155">
        <f>ROUND(I770*H770,0)</f>
        <v>0</v>
      </c>
      <c r="BL770" s="16" t="s">
        <v>228</v>
      </c>
      <c r="BM770" s="154" t="s">
        <v>1633</v>
      </c>
    </row>
    <row r="771" spans="2:51" s="12" customFormat="1" ht="12">
      <c r="B771" s="156"/>
      <c r="D771" s="157" t="s">
        <v>156</v>
      </c>
      <c r="E771" s="158" t="s">
        <v>3</v>
      </c>
      <c r="F771" s="159" t="s">
        <v>1634</v>
      </c>
      <c r="H771" s="160">
        <v>14.5</v>
      </c>
      <c r="I771" s="161"/>
      <c r="L771" s="156"/>
      <c r="M771" s="162"/>
      <c r="N771" s="163"/>
      <c r="O771" s="163"/>
      <c r="P771" s="163"/>
      <c r="Q771" s="163"/>
      <c r="R771" s="163"/>
      <c r="S771" s="163"/>
      <c r="T771" s="164"/>
      <c r="AT771" s="158" t="s">
        <v>156</v>
      </c>
      <c r="AU771" s="158" t="s">
        <v>82</v>
      </c>
      <c r="AV771" s="12" t="s">
        <v>82</v>
      </c>
      <c r="AW771" s="12" t="s">
        <v>34</v>
      </c>
      <c r="AX771" s="12" t="s">
        <v>73</v>
      </c>
      <c r="AY771" s="158" t="s">
        <v>147</v>
      </c>
    </row>
    <row r="772" spans="2:65" s="1" customFormat="1" ht="36" customHeight="1">
      <c r="B772" s="142"/>
      <c r="C772" s="143" t="s">
        <v>1635</v>
      </c>
      <c r="D772" s="143" t="s">
        <v>149</v>
      </c>
      <c r="E772" s="144" t="s">
        <v>1636</v>
      </c>
      <c r="F772" s="145" t="s">
        <v>1637</v>
      </c>
      <c r="G772" s="146" t="s">
        <v>225</v>
      </c>
      <c r="H772" s="147">
        <v>12.1</v>
      </c>
      <c r="I772" s="148"/>
      <c r="J772" s="149">
        <f>ROUND(I772*H772,0)</f>
        <v>0</v>
      </c>
      <c r="K772" s="145" t="s">
        <v>153</v>
      </c>
      <c r="L772" s="31"/>
      <c r="M772" s="150" t="s">
        <v>3</v>
      </c>
      <c r="N772" s="151" t="s">
        <v>44</v>
      </c>
      <c r="O772" s="51"/>
      <c r="P772" s="152">
        <f>O772*H772</f>
        <v>0</v>
      </c>
      <c r="Q772" s="152">
        <v>0.00012</v>
      </c>
      <c r="R772" s="152">
        <f>Q772*H772</f>
        <v>0.001452</v>
      </c>
      <c r="S772" s="152">
        <v>0</v>
      </c>
      <c r="T772" s="153">
        <f>S772*H772</f>
        <v>0</v>
      </c>
      <c r="AR772" s="154" t="s">
        <v>228</v>
      </c>
      <c r="AT772" s="154" t="s">
        <v>149</v>
      </c>
      <c r="AU772" s="154" t="s">
        <v>82</v>
      </c>
      <c r="AY772" s="16" t="s">
        <v>147</v>
      </c>
      <c r="BE772" s="155">
        <f>IF(N772="základní",J772,0)</f>
        <v>0</v>
      </c>
      <c r="BF772" s="155">
        <f>IF(N772="snížená",J772,0)</f>
        <v>0</v>
      </c>
      <c r="BG772" s="155">
        <f>IF(N772="zákl. přenesená",J772,0)</f>
        <v>0</v>
      </c>
      <c r="BH772" s="155">
        <f>IF(N772="sníž. přenesená",J772,0)</f>
        <v>0</v>
      </c>
      <c r="BI772" s="155">
        <f>IF(N772="nulová",J772,0)</f>
        <v>0</v>
      </c>
      <c r="BJ772" s="16" t="s">
        <v>9</v>
      </c>
      <c r="BK772" s="155">
        <f>ROUND(I772*H772,0)</f>
        <v>0</v>
      </c>
      <c r="BL772" s="16" t="s">
        <v>228</v>
      </c>
      <c r="BM772" s="154" t="s">
        <v>1638</v>
      </c>
    </row>
    <row r="773" spans="2:51" s="12" customFormat="1" ht="12">
      <c r="B773" s="156"/>
      <c r="D773" s="157" t="s">
        <v>156</v>
      </c>
      <c r="E773" s="158" t="s">
        <v>3</v>
      </c>
      <c r="F773" s="159" t="s">
        <v>1309</v>
      </c>
      <c r="H773" s="160">
        <v>12.1</v>
      </c>
      <c r="I773" s="161"/>
      <c r="L773" s="156"/>
      <c r="M773" s="162"/>
      <c r="N773" s="163"/>
      <c r="O773" s="163"/>
      <c r="P773" s="163"/>
      <c r="Q773" s="163"/>
      <c r="R773" s="163"/>
      <c r="S773" s="163"/>
      <c r="T773" s="164"/>
      <c r="AT773" s="158" t="s">
        <v>156</v>
      </c>
      <c r="AU773" s="158" t="s">
        <v>82</v>
      </c>
      <c r="AV773" s="12" t="s">
        <v>82</v>
      </c>
      <c r="AW773" s="12" t="s">
        <v>34</v>
      </c>
      <c r="AX773" s="12" t="s">
        <v>73</v>
      </c>
      <c r="AY773" s="158" t="s">
        <v>147</v>
      </c>
    </row>
    <row r="774" spans="2:65" s="1" customFormat="1" ht="36" customHeight="1">
      <c r="B774" s="142"/>
      <c r="C774" s="143" t="s">
        <v>1639</v>
      </c>
      <c r="D774" s="143" t="s">
        <v>149</v>
      </c>
      <c r="E774" s="144" t="s">
        <v>1640</v>
      </c>
      <c r="F774" s="145" t="s">
        <v>1641</v>
      </c>
      <c r="G774" s="146" t="s">
        <v>225</v>
      </c>
      <c r="H774" s="147">
        <v>12.1</v>
      </c>
      <c r="I774" s="148"/>
      <c r="J774" s="149">
        <f>ROUND(I774*H774,0)</f>
        <v>0</v>
      </c>
      <c r="K774" s="145" t="s">
        <v>153</v>
      </c>
      <c r="L774" s="31"/>
      <c r="M774" s="150" t="s">
        <v>3</v>
      </c>
      <c r="N774" s="151" t="s">
        <v>44</v>
      </c>
      <c r="O774" s="51"/>
      <c r="P774" s="152">
        <f>O774*H774</f>
        <v>0</v>
      </c>
      <c r="Q774" s="152">
        <v>0.00054</v>
      </c>
      <c r="R774" s="152">
        <f>Q774*H774</f>
        <v>0.006534</v>
      </c>
      <c r="S774" s="152">
        <v>0</v>
      </c>
      <c r="T774" s="153">
        <f>S774*H774</f>
        <v>0</v>
      </c>
      <c r="AR774" s="154" t="s">
        <v>228</v>
      </c>
      <c r="AT774" s="154" t="s">
        <v>149</v>
      </c>
      <c r="AU774" s="154" t="s">
        <v>82</v>
      </c>
      <c r="AY774" s="16" t="s">
        <v>147</v>
      </c>
      <c r="BE774" s="155">
        <f>IF(N774="základní",J774,0)</f>
        <v>0</v>
      </c>
      <c r="BF774" s="155">
        <f>IF(N774="snížená",J774,0)</f>
        <v>0</v>
      </c>
      <c r="BG774" s="155">
        <f>IF(N774="zákl. přenesená",J774,0)</f>
        <v>0</v>
      </c>
      <c r="BH774" s="155">
        <f>IF(N774="sníž. přenesená",J774,0)</f>
        <v>0</v>
      </c>
      <c r="BI774" s="155">
        <f>IF(N774="nulová",J774,0)</f>
        <v>0</v>
      </c>
      <c r="BJ774" s="16" t="s">
        <v>9</v>
      </c>
      <c r="BK774" s="155">
        <f>ROUND(I774*H774,0)</f>
        <v>0</v>
      </c>
      <c r="BL774" s="16" t="s">
        <v>228</v>
      </c>
      <c r="BM774" s="154" t="s">
        <v>1642</v>
      </c>
    </row>
    <row r="775" spans="2:63" s="11" customFormat="1" ht="22.95" customHeight="1">
      <c r="B775" s="129"/>
      <c r="D775" s="130" t="s">
        <v>72</v>
      </c>
      <c r="E775" s="140" t="s">
        <v>1643</v>
      </c>
      <c r="F775" s="140" t="s">
        <v>1644</v>
      </c>
      <c r="I775" s="132"/>
      <c r="J775" s="141">
        <f>BK775</f>
        <v>0</v>
      </c>
      <c r="L775" s="129"/>
      <c r="M775" s="134"/>
      <c r="N775" s="135"/>
      <c r="O775" s="135"/>
      <c r="P775" s="136">
        <f>SUM(P776:P795)</f>
        <v>0</v>
      </c>
      <c r="Q775" s="135"/>
      <c r="R775" s="136">
        <f>SUM(R776:R795)</f>
        <v>0.7986737900000002</v>
      </c>
      <c r="S775" s="135"/>
      <c r="T775" s="137">
        <f>SUM(T776:T795)</f>
        <v>0</v>
      </c>
      <c r="AR775" s="130" t="s">
        <v>82</v>
      </c>
      <c r="AT775" s="138" t="s">
        <v>72</v>
      </c>
      <c r="AU775" s="138" t="s">
        <v>9</v>
      </c>
      <c r="AY775" s="130" t="s">
        <v>147</v>
      </c>
      <c r="BK775" s="139">
        <f>SUM(BK776:BK795)</f>
        <v>0</v>
      </c>
    </row>
    <row r="776" spans="2:65" s="1" customFormat="1" ht="36" customHeight="1">
      <c r="B776" s="142"/>
      <c r="C776" s="143" t="s">
        <v>1645</v>
      </c>
      <c r="D776" s="143" t="s">
        <v>149</v>
      </c>
      <c r="E776" s="144" t="s">
        <v>1646</v>
      </c>
      <c r="F776" s="145" t="s">
        <v>1647</v>
      </c>
      <c r="G776" s="146" t="s">
        <v>225</v>
      </c>
      <c r="H776" s="147">
        <v>91.485</v>
      </c>
      <c r="I776" s="148"/>
      <c r="J776" s="149">
        <f>ROUND(I776*H776,0)</f>
        <v>0</v>
      </c>
      <c r="K776" s="145" t="s">
        <v>153</v>
      </c>
      <c r="L776" s="31"/>
      <c r="M776" s="150" t="s">
        <v>3</v>
      </c>
      <c r="N776" s="151" t="s">
        <v>44</v>
      </c>
      <c r="O776" s="51"/>
      <c r="P776" s="152">
        <f>O776*H776</f>
        <v>0</v>
      </c>
      <c r="Q776" s="152">
        <v>0.0045</v>
      </c>
      <c r="R776" s="152">
        <f>Q776*H776</f>
        <v>0.41168249999999995</v>
      </c>
      <c r="S776" s="152">
        <v>0</v>
      </c>
      <c r="T776" s="153">
        <f>S776*H776</f>
        <v>0</v>
      </c>
      <c r="AR776" s="154" t="s">
        <v>228</v>
      </c>
      <c r="AT776" s="154" t="s">
        <v>149</v>
      </c>
      <c r="AU776" s="154" t="s">
        <v>82</v>
      </c>
      <c r="AY776" s="16" t="s">
        <v>147</v>
      </c>
      <c r="BE776" s="155">
        <f>IF(N776="základní",J776,0)</f>
        <v>0</v>
      </c>
      <c r="BF776" s="155">
        <f>IF(N776="snížená",J776,0)</f>
        <v>0</v>
      </c>
      <c r="BG776" s="155">
        <f>IF(N776="zákl. přenesená",J776,0)</f>
        <v>0</v>
      </c>
      <c r="BH776" s="155">
        <f>IF(N776="sníž. přenesená",J776,0)</f>
        <v>0</v>
      </c>
      <c r="BI776" s="155">
        <f>IF(N776="nulová",J776,0)</f>
        <v>0</v>
      </c>
      <c r="BJ776" s="16" t="s">
        <v>9</v>
      </c>
      <c r="BK776" s="155">
        <f>ROUND(I776*H776,0)</f>
        <v>0</v>
      </c>
      <c r="BL776" s="16" t="s">
        <v>228</v>
      </c>
      <c r="BM776" s="154" t="s">
        <v>1648</v>
      </c>
    </row>
    <row r="777" spans="2:51" s="13" customFormat="1" ht="12">
      <c r="B777" s="175"/>
      <c r="D777" s="157" t="s">
        <v>156</v>
      </c>
      <c r="E777" s="176" t="s">
        <v>3</v>
      </c>
      <c r="F777" s="177" t="s">
        <v>1649</v>
      </c>
      <c r="H777" s="176" t="s">
        <v>3</v>
      </c>
      <c r="I777" s="178"/>
      <c r="L777" s="175"/>
      <c r="M777" s="179"/>
      <c r="N777" s="180"/>
      <c r="O777" s="180"/>
      <c r="P777" s="180"/>
      <c r="Q777" s="180"/>
      <c r="R777" s="180"/>
      <c r="S777" s="180"/>
      <c r="T777" s="181"/>
      <c r="AT777" s="176" t="s">
        <v>156</v>
      </c>
      <c r="AU777" s="176" t="s">
        <v>82</v>
      </c>
      <c r="AV777" s="13" t="s">
        <v>9</v>
      </c>
      <c r="AW777" s="13" t="s">
        <v>34</v>
      </c>
      <c r="AX777" s="13" t="s">
        <v>73</v>
      </c>
      <c r="AY777" s="176" t="s">
        <v>147</v>
      </c>
    </row>
    <row r="778" spans="2:51" s="12" customFormat="1" ht="30.6">
      <c r="B778" s="156"/>
      <c r="D778" s="157" t="s">
        <v>156</v>
      </c>
      <c r="E778" s="158" t="s">
        <v>3</v>
      </c>
      <c r="F778" s="159" t="s">
        <v>1650</v>
      </c>
      <c r="H778" s="160">
        <v>68.565</v>
      </c>
      <c r="I778" s="161"/>
      <c r="L778" s="156"/>
      <c r="M778" s="162"/>
      <c r="N778" s="163"/>
      <c r="O778" s="163"/>
      <c r="P778" s="163"/>
      <c r="Q778" s="163"/>
      <c r="R778" s="163"/>
      <c r="S778" s="163"/>
      <c r="T778" s="164"/>
      <c r="AT778" s="158" t="s">
        <v>156</v>
      </c>
      <c r="AU778" s="158" t="s">
        <v>82</v>
      </c>
      <c r="AV778" s="12" t="s">
        <v>82</v>
      </c>
      <c r="AW778" s="12" t="s">
        <v>34</v>
      </c>
      <c r="AX778" s="12" t="s">
        <v>73</v>
      </c>
      <c r="AY778" s="158" t="s">
        <v>147</v>
      </c>
    </row>
    <row r="779" spans="2:51" s="12" customFormat="1" ht="12">
      <c r="B779" s="156"/>
      <c r="D779" s="157" t="s">
        <v>156</v>
      </c>
      <c r="E779" s="158" t="s">
        <v>3</v>
      </c>
      <c r="F779" s="159" t="s">
        <v>1651</v>
      </c>
      <c r="H779" s="160">
        <v>22.92</v>
      </c>
      <c r="I779" s="161"/>
      <c r="L779" s="156"/>
      <c r="M779" s="162"/>
      <c r="N779" s="163"/>
      <c r="O779" s="163"/>
      <c r="P779" s="163"/>
      <c r="Q779" s="163"/>
      <c r="R779" s="163"/>
      <c r="S779" s="163"/>
      <c r="T779" s="164"/>
      <c r="AT779" s="158" t="s">
        <v>156</v>
      </c>
      <c r="AU779" s="158" t="s">
        <v>82</v>
      </c>
      <c r="AV779" s="12" t="s">
        <v>82</v>
      </c>
      <c r="AW779" s="12" t="s">
        <v>34</v>
      </c>
      <c r="AX779" s="12" t="s">
        <v>73</v>
      </c>
      <c r="AY779" s="158" t="s">
        <v>147</v>
      </c>
    </row>
    <row r="780" spans="2:65" s="1" customFormat="1" ht="24" customHeight="1">
      <c r="B780" s="142"/>
      <c r="C780" s="143" t="s">
        <v>1652</v>
      </c>
      <c r="D780" s="143" t="s">
        <v>149</v>
      </c>
      <c r="E780" s="144" t="s">
        <v>1653</v>
      </c>
      <c r="F780" s="145" t="s">
        <v>1654</v>
      </c>
      <c r="G780" s="146" t="s">
        <v>225</v>
      </c>
      <c r="H780" s="147">
        <v>686.377</v>
      </c>
      <c r="I780" s="148"/>
      <c r="J780" s="149">
        <f>ROUND(I780*H780,0)</f>
        <v>0</v>
      </c>
      <c r="K780" s="145" t="s">
        <v>153</v>
      </c>
      <c r="L780" s="31"/>
      <c r="M780" s="150" t="s">
        <v>3</v>
      </c>
      <c r="N780" s="151" t="s">
        <v>44</v>
      </c>
      <c r="O780" s="51"/>
      <c r="P780" s="152">
        <f>O780*H780</f>
        <v>0</v>
      </c>
      <c r="Q780" s="152">
        <v>0.0002</v>
      </c>
      <c r="R780" s="152">
        <f>Q780*H780</f>
        <v>0.1372754</v>
      </c>
      <c r="S780" s="152">
        <v>0</v>
      </c>
      <c r="T780" s="153">
        <f>S780*H780</f>
        <v>0</v>
      </c>
      <c r="AR780" s="154" t="s">
        <v>228</v>
      </c>
      <c r="AT780" s="154" t="s">
        <v>149</v>
      </c>
      <c r="AU780" s="154" t="s">
        <v>82</v>
      </c>
      <c r="AY780" s="16" t="s">
        <v>147</v>
      </c>
      <c r="BE780" s="155">
        <f>IF(N780="základní",J780,0)</f>
        <v>0</v>
      </c>
      <c r="BF780" s="155">
        <f>IF(N780="snížená",J780,0)</f>
        <v>0</v>
      </c>
      <c r="BG780" s="155">
        <f>IF(N780="zákl. přenesená",J780,0)</f>
        <v>0</v>
      </c>
      <c r="BH780" s="155">
        <f>IF(N780="sníž. přenesená",J780,0)</f>
        <v>0</v>
      </c>
      <c r="BI780" s="155">
        <f>IF(N780="nulová",J780,0)</f>
        <v>0</v>
      </c>
      <c r="BJ780" s="16" t="s">
        <v>9</v>
      </c>
      <c r="BK780" s="155">
        <f>ROUND(I780*H780,0)</f>
        <v>0</v>
      </c>
      <c r="BL780" s="16" t="s">
        <v>228</v>
      </c>
      <c r="BM780" s="154" t="s">
        <v>1655</v>
      </c>
    </row>
    <row r="781" spans="2:51" s="12" customFormat="1" ht="12">
      <c r="B781" s="156"/>
      <c r="D781" s="157" t="s">
        <v>156</v>
      </c>
      <c r="E781" s="158" t="s">
        <v>3</v>
      </c>
      <c r="F781" s="159" t="s">
        <v>1656</v>
      </c>
      <c r="H781" s="160">
        <v>595.785</v>
      </c>
      <c r="I781" s="161"/>
      <c r="L781" s="156"/>
      <c r="M781" s="162"/>
      <c r="N781" s="163"/>
      <c r="O781" s="163"/>
      <c r="P781" s="163"/>
      <c r="Q781" s="163"/>
      <c r="R781" s="163"/>
      <c r="S781" s="163"/>
      <c r="T781" s="164"/>
      <c r="AT781" s="158" t="s">
        <v>156</v>
      </c>
      <c r="AU781" s="158" t="s">
        <v>82</v>
      </c>
      <c r="AV781" s="12" t="s">
        <v>82</v>
      </c>
      <c r="AW781" s="12" t="s">
        <v>34</v>
      </c>
      <c r="AX781" s="12" t="s">
        <v>73</v>
      </c>
      <c r="AY781" s="158" t="s">
        <v>147</v>
      </c>
    </row>
    <row r="782" spans="2:51" s="12" customFormat="1" ht="12">
      <c r="B782" s="156"/>
      <c r="D782" s="157" t="s">
        <v>156</v>
      </c>
      <c r="E782" s="158" t="s">
        <v>3</v>
      </c>
      <c r="F782" s="159" t="s">
        <v>1657</v>
      </c>
      <c r="H782" s="160">
        <v>28.109</v>
      </c>
      <c r="I782" s="161"/>
      <c r="L782" s="156"/>
      <c r="M782" s="162"/>
      <c r="N782" s="163"/>
      <c r="O782" s="163"/>
      <c r="P782" s="163"/>
      <c r="Q782" s="163"/>
      <c r="R782" s="163"/>
      <c r="S782" s="163"/>
      <c r="T782" s="164"/>
      <c r="AT782" s="158" t="s">
        <v>156</v>
      </c>
      <c r="AU782" s="158" t="s">
        <v>82</v>
      </c>
      <c r="AV782" s="12" t="s">
        <v>82</v>
      </c>
      <c r="AW782" s="12" t="s">
        <v>34</v>
      </c>
      <c r="AX782" s="12" t="s">
        <v>73</v>
      </c>
      <c r="AY782" s="158" t="s">
        <v>147</v>
      </c>
    </row>
    <row r="783" spans="2:51" s="12" customFormat="1" ht="12">
      <c r="B783" s="156"/>
      <c r="D783" s="157" t="s">
        <v>156</v>
      </c>
      <c r="E783" s="158" t="s">
        <v>3</v>
      </c>
      <c r="F783" s="159" t="s">
        <v>1658</v>
      </c>
      <c r="H783" s="160">
        <v>29.88</v>
      </c>
      <c r="I783" s="161"/>
      <c r="L783" s="156"/>
      <c r="M783" s="162"/>
      <c r="N783" s="163"/>
      <c r="O783" s="163"/>
      <c r="P783" s="163"/>
      <c r="Q783" s="163"/>
      <c r="R783" s="163"/>
      <c r="S783" s="163"/>
      <c r="T783" s="164"/>
      <c r="AT783" s="158" t="s">
        <v>156</v>
      </c>
      <c r="AU783" s="158" t="s">
        <v>82</v>
      </c>
      <c r="AV783" s="12" t="s">
        <v>82</v>
      </c>
      <c r="AW783" s="12" t="s">
        <v>34</v>
      </c>
      <c r="AX783" s="12" t="s">
        <v>73</v>
      </c>
      <c r="AY783" s="158" t="s">
        <v>147</v>
      </c>
    </row>
    <row r="784" spans="2:51" s="12" customFormat="1" ht="12">
      <c r="B784" s="156"/>
      <c r="D784" s="157" t="s">
        <v>156</v>
      </c>
      <c r="E784" s="158" t="s">
        <v>3</v>
      </c>
      <c r="F784" s="159" t="s">
        <v>1659</v>
      </c>
      <c r="H784" s="160">
        <v>32.603</v>
      </c>
      <c r="I784" s="161"/>
      <c r="L784" s="156"/>
      <c r="M784" s="162"/>
      <c r="N784" s="163"/>
      <c r="O784" s="163"/>
      <c r="P784" s="163"/>
      <c r="Q784" s="163"/>
      <c r="R784" s="163"/>
      <c r="S784" s="163"/>
      <c r="T784" s="164"/>
      <c r="AT784" s="158" t="s">
        <v>156</v>
      </c>
      <c r="AU784" s="158" t="s">
        <v>82</v>
      </c>
      <c r="AV784" s="12" t="s">
        <v>82</v>
      </c>
      <c r="AW784" s="12" t="s">
        <v>34</v>
      </c>
      <c r="AX784" s="12" t="s">
        <v>73</v>
      </c>
      <c r="AY784" s="158" t="s">
        <v>147</v>
      </c>
    </row>
    <row r="785" spans="2:65" s="1" customFormat="1" ht="24" customHeight="1">
      <c r="B785" s="142"/>
      <c r="C785" s="143" t="s">
        <v>1660</v>
      </c>
      <c r="D785" s="143" t="s">
        <v>149</v>
      </c>
      <c r="E785" s="144" t="s">
        <v>1661</v>
      </c>
      <c r="F785" s="145" t="s">
        <v>1662</v>
      </c>
      <c r="G785" s="146" t="s">
        <v>225</v>
      </c>
      <c r="H785" s="147">
        <v>51.124</v>
      </c>
      <c r="I785" s="148"/>
      <c r="J785" s="149">
        <f>ROUND(I785*H785,0)</f>
        <v>0</v>
      </c>
      <c r="K785" s="145" t="s">
        <v>153</v>
      </c>
      <c r="L785" s="31"/>
      <c r="M785" s="150" t="s">
        <v>3</v>
      </c>
      <c r="N785" s="151" t="s">
        <v>44</v>
      </c>
      <c r="O785" s="51"/>
      <c r="P785" s="152">
        <f>O785*H785</f>
        <v>0</v>
      </c>
      <c r="Q785" s="152">
        <v>0.0002</v>
      </c>
      <c r="R785" s="152">
        <f>Q785*H785</f>
        <v>0.010224800000000001</v>
      </c>
      <c r="S785" s="152">
        <v>0</v>
      </c>
      <c r="T785" s="153">
        <f>S785*H785</f>
        <v>0</v>
      </c>
      <c r="AR785" s="154" t="s">
        <v>228</v>
      </c>
      <c r="AT785" s="154" t="s">
        <v>149</v>
      </c>
      <c r="AU785" s="154" t="s">
        <v>82</v>
      </c>
      <c r="AY785" s="16" t="s">
        <v>147</v>
      </c>
      <c r="BE785" s="155">
        <f>IF(N785="základní",J785,0)</f>
        <v>0</v>
      </c>
      <c r="BF785" s="155">
        <f>IF(N785="snížená",J785,0)</f>
        <v>0</v>
      </c>
      <c r="BG785" s="155">
        <f>IF(N785="zákl. přenesená",J785,0)</f>
        <v>0</v>
      </c>
      <c r="BH785" s="155">
        <f>IF(N785="sníž. přenesená",J785,0)</f>
        <v>0</v>
      </c>
      <c r="BI785" s="155">
        <f>IF(N785="nulová",J785,0)</f>
        <v>0</v>
      </c>
      <c r="BJ785" s="16" t="s">
        <v>9</v>
      </c>
      <c r="BK785" s="155">
        <f>ROUND(I785*H785,0)</f>
        <v>0</v>
      </c>
      <c r="BL785" s="16" t="s">
        <v>228</v>
      </c>
      <c r="BM785" s="154" t="s">
        <v>1663</v>
      </c>
    </row>
    <row r="786" spans="2:51" s="12" customFormat="1" ht="12">
      <c r="B786" s="156"/>
      <c r="D786" s="157" t="s">
        <v>156</v>
      </c>
      <c r="E786" s="158" t="s">
        <v>3</v>
      </c>
      <c r="F786" s="159" t="s">
        <v>1664</v>
      </c>
      <c r="H786" s="160">
        <v>51.124</v>
      </c>
      <c r="I786" s="161"/>
      <c r="L786" s="156"/>
      <c r="M786" s="162"/>
      <c r="N786" s="163"/>
      <c r="O786" s="163"/>
      <c r="P786" s="163"/>
      <c r="Q786" s="163"/>
      <c r="R786" s="163"/>
      <c r="S786" s="163"/>
      <c r="T786" s="164"/>
      <c r="AT786" s="158" t="s">
        <v>156</v>
      </c>
      <c r="AU786" s="158" t="s">
        <v>82</v>
      </c>
      <c r="AV786" s="12" t="s">
        <v>82</v>
      </c>
      <c r="AW786" s="12" t="s">
        <v>34</v>
      </c>
      <c r="AX786" s="12" t="s">
        <v>73</v>
      </c>
      <c r="AY786" s="158" t="s">
        <v>147</v>
      </c>
    </row>
    <row r="787" spans="2:65" s="1" customFormat="1" ht="36" customHeight="1">
      <c r="B787" s="142"/>
      <c r="C787" s="143" t="s">
        <v>1665</v>
      </c>
      <c r="D787" s="143" t="s">
        <v>149</v>
      </c>
      <c r="E787" s="144" t="s">
        <v>1666</v>
      </c>
      <c r="F787" s="145" t="s">
        <v>1667</v>
      </c>
      <c r="G787" s="146" t="s">
        <v>225</v>
      </c>
      <c r="H787" s="147">
        <v>91.485</v>
      </c>
      <c r="I787" s="148"/>
      <c r="J787" s="149">
        <f>ROUND(I787*H787,0)</f>
        <v>0</v>
      </c>
      <c r="K787" s="145" t="s">
        <v>153</v>
      </c>
      <c r="L787" s="31"/>
      <c r="M787" s="150" t="s">
        <v>3</v>
      </c>
      <c r="N787" s="151" t="s">
        <v>44</v>
      </c>
      <c r="O787" s="51"/>
      <c r="P787" s="152">
        <f>O787*H787</f>
        <v>0</v>
      </c>
      <c r="Q787" s="152">
        <v>0.00026</v>
      </c>
      <c r="R787" s="152">
        <f>Q787*H787</f>
        <v>0.023786099999999998</v>
      </c>
      <c r="S787" s="152">
        <v>0</v>
      </c>
      <c r="T787" s="153">
        <f>S787*H787</f>
        <v>0</v>
      </c>
      <c r="AR787" s="154" t="s">
        <v>228</v>
      </c>
      <c r="AT787" s="154" t="s">
        <v>149</v>
      </c>
      <c r="AU787" s="154" t="s">
        <v>82</v>
      </c>
      <c r="AY787" s="16" t="s">
        <v>147</v>
      </c>
      <c r="BE787" s="155">
        <f>IF(N787="základní",J787,0)</f>
        <v>0</v>
      </c>
      <c r="BF787" s="155">
        <f>IF(N787="snížená",J787,0)</f>
        <v>0</v>
      </c>
      <c r="BG787" s="155">
        <f>IF(N787="zákl. přenesená",J787,0)</f>
        <v>0</v>
      </c>
      <c r="BH787" s="155">
        <f>IF(N787="sníž. přenesená",J787,0)</f>
        <v>0</v>
      </c>
      <c r="BI787" s="155">
        <f>IF(N787="nulová",J787,0)</f>
        <v>0</v>
      </c>
      <c r="BJ787" s="16" t="s">
        <v>9</v>
      </c>
      <c r="BK787" s="155">
        <f>ROUND(I787*H787,0)</f>
        <v>0</v>
      </c>
      <c r="BL787" s="16" t="s">
        <v>228</v>
      </c>
      <c r="BM787" s="154" t="s">
        <v>1668</v>
      </c>
    </row>
    <row r="788" spans="2:65" s="1" customFormat="1" ht="36" customHeight="1">
      <c r="B788" s="142"/>
      <c r="C788" s="143" t="s">
        <v>1669</v>
      </c>
      <c r="D788" s="143" t="s">
        <v>149</v>
      </c>
      <c r="E788" s="144" t="s">
        <v>1670</v>
      </c>
      <c r="F788" s="145" t="s">
        <v>1671</v>
      </c>
      <c r="G788" s="146" t="s">
        <v>314</v>
      </c>
      <c r="H788" s="147">
        <v>60.99</v>
      </c>
      <c r="I788" s="148"/>
      <c r="J788" s="149">
        <f>ROUND(I788*H788,0)</f>
        <v>0</v>
      </c>
      <c r="K788" s="145" t="s">
        <v>153</v>
      </c>
      <c r="L788" s="31"/>
      <c r="M788" s="150" t="s">
        <v>3</v>
      </c>
      <c r="N788" s="151" t="s">
        <v>44</v>
      </c>
      <c r="O788" s="51"/>
      <c r="P788" s="152">
        <f>O788*H788</f>
        <v>0</v>
      </c>
      <c r="Q788" s="152">
        <v>0</v>
      </c>
      <c r="R788" s="152">
        <f>Q788*H788</f>
        <v>0</v>
      </c>
      <c r="S788" s="152">
        <v>0</v>
      </c>
      <c r="T788" s="153">
        <f>S788*H788</f>
        <v>0</v>
      </c>
      <c r="AR788" s="154" t="s">
        <v>228</v>
      </c>
      <c r="AT788" s="154" t="s">
        <v>149</v>
      </c>
      <c r="AU788" s="154" t="s">
        <v>82</v>
      </c>
      <c r="AY788" s="16" t="s">
        <v>147</v>
      </c>
      <c r="BE788" s="155">
        <f>IF(N788="základní",J788,0)</f>
        <v>0</v>
      </c>
      <c r="BF788" s="155">
        <f>IF(N788="snížená",J788,0)</f>
        <v>0</v>
      </c>
      <c r="BG788" s="155">
        <f>IF(N788="zákl. přenesená",J788,0)</f>
        <v>0</v>
      </c>
      <c r="BH788" s="155">
        <f>IF(N788="sníž. přenesená",J788,0)</f>
        <v>0</v>
      </c>
      <c r="BI788" s="155">
        <f>IF(N788="nulová",J788,0)</f>
        <v>0</v>
      </c>
      <c r="BJ788" s="16" t="s">
        <v>9</v>
      </c>
      <c r="BK788" s="155">
        <f>ROUND(I788*H788,0)</f>
        <v>0</v>
      </c>
      <c r="BL788" s="16" t="s">
        <v>228</v>
      </c>
      <c r="BM788" s="154" t="s">
        <v>1672</v>
      </c>
    </row>
    <row r="789" spans="2:51" s="13" customFormat="1" ht="12">
      <c r="B789" s="175"/>
      <c r="D789" s="157" t="s">
        <v>156</v>
      </c>
      <c r="E789" s="176" t="s">
        <v>3</v>
      </c>
      <c r="F789" s="177" t="s">
        <v>1673</v>
      </c>
      <c r="H789" s="176" t="s">
        <v>3</v>
      </c>
      <c r="I789" s="178"/>
      <c r="L789" s="175"/>
      <c r="M789" s="179"/>
      <c r="N789" s="180"/>
      <c r="O789" s="180"/>
      <c r="P789" s="180"/>
      <c r="Q789" s="180"/>
      <c r="R789" s="180"/>
      <c r="S789" s="180"/>
      <c r="T789" s="181"/>
      <c r="AT789" s="176" t="s">
        <v>156</v>
      </c>
      <c r="AU789" s="176" t="s">
        <v>82</v>
      </c>
      <c r="AV789" s="13" t="s">
        <v>9</v>
      </c>
      <c r="AW789" s="13" t="s">
        <v>34</v>
      </c>
      <c r="AX789" s="13" t="s">
        <v>73</v>
      </c>
      <c r="AY789" s="176" t="s">
        <v>147</v>
      </c>
    </row>
    <row r="790" spans="2:51" s="12" customFormat="1" ht="30.6">
      <c r="B790" s="156"/>
      <c r="D790" s="157" t="s">
        <v>156</v>
      </c>
      <c r="E790" s="158" t="s">
        <v>3</v>
      </c>
      <c r="F790" s="159" t="s">
        <v>1674</v>
      </c>
      <c r="H790" s="160">
        <v>45.71</v>
      </c>
      <c r="I790" s="161"/>
      <c r="L790" s="156"/>
      <c r="M790" s="162"/>
      <c r="N790" s="163"/>
      <c r="O790" s="163"/>
      <c r="P790" s="163"/>
      <c r="Q790" s="163"/>
      <c r="R790" s="163"/>
      <c r="S790" s="163"/>
      <c r="T790" s="164"/>
      <c r="AT790" s="158" t="s">
        <v>156</v>
      </c>
      <c r="AU790" s="158" t="s">
        <v>82</v>
      </c>
      <c r="AV790" s="12" t="s">
        <v>82</v>
      </c>
      <c r="AW790" s="12" t="s">
        <v>34</v>
      </c>
      <c r="AX790" s="12" t="s">
        <v>73</v>
      </c>
      <c r="AY790" s="158" t="s">
        <v>147</v>
      </c>
    </row>
    <row r="791" spans="2:51" s="12" customFormat="1" ht="12">
      <c r="B791" s="156"/>
      <c r="D791" s="157" t="s">
        <v>156</v>
      </c>
      <c r="E791" s="158" t="s">
        <v>3</v>
      </c>
      <c r="F791" s="159" t="s">
        <v>1675</v>
      </c>
      <c r="H791" s="160">
        <v>15.28</v>
      </c>
      <c r="I791" s="161"/>
      <c r="L791" s="156"/>
      <c r="M791" s="162"/>
      <c r="N791" s="163"/>
      <c r="O791" s="163"/>
      <c r="P791" s="163"/>
      <c r="Q791" s="163"/>
      <c r="R791" s="163"/>
      <c r="S791" s="163"/>
      <c r="T791" s="164"/>
      <c r="AT791" s="158" t="s">
        <v>156</v>
      </c>
      <c r="AU791" s="158" t="s">
        <v>82</v>
      </c>
      <c r="AV791" s="12" t="s">
        <v>82</v>
      </c>
      <c r="AW791" s="12" t="s">
        <v>34</v>
      </c>
      <c r="AX791" s="12" t="s">
        <v>73</v>
      </c>
      <c r="AY791" s="158" t="s">
        <v>147</v>
      </c>
    </row>
    <row r="792" spans="2:65" s="1" customFormat="1" ht="48" customHeight="1">
      <c r="B792" s="142"/>
      <c r="C792" s="143" t="s">
        <v>1676</v>
      </c>
      <c r="D792" s="143" t="s">
        <v>149</v>
      </c>
      <c r="E792" s="144" t="s">
        <v>1677</v>
      </c>
      <c r="F792" s="145" t="s">
        <v>1678</v>
      </c>
      <c r="G792" s="146" t="s">
        <v>225</v>
      </c>
      <c r="H792" s="147">
        <v>91.485</v>
      </c>
      <c r="I792" s="148"/>
      <c r="J792" s="149">
        <f>ROUND(I792*H792,0)</f>
        <v>0</v>
      </c>
      <c r="K792" s="145" t="s">
        <v>153</v>
      </c>
      <c r="L792" s="31"/>
      <c r="M792" s="150" t="s">
        <v>3</v>
      </c>
      <c r="N792" s="151" t="s">
        <v>44</v>
      </c>
      <c r="O792" s="51"/>
      <c r="P792" s="152">
        <f>O792*H792</f>
        <v>0</v>
      </c>
      <c r="Q792" s="152">
        <v>2E-05</v>
      </c>
      <c r="R792" s="152">
        <f>Q792*H792</f>
        <v>0.0018297</v>
      </c>
      <c r="S792" s="152">
        <v>0</v>
      </c>
      <c r="T792" s="153">
        <f>S792*H792</f>
        <v>0</v>
      </c>
      <c r="AR792" s="154" t="s">
        <v>228</v>
      </c>
      <c r="AT792" s="154" t="s">
        <v>149</v>
      </c>
      <c r="AU792" s="154" t="s">
        <v>82</v>
      </c>
      <c r="AY792" s="16" t="s">
        <v>147</v>
      </c>
      <c r="BE792" s="155">
        <f>IF(N792="základní",J792,0)</f>
        <v>0</v>
      </c>
      <c r="BF792" s="155">
        <f>IF(N792="snížená",J792,0)</f>
        <v>0</v>
      </c>
      <c r="BG792" s="155">
        <f>IF(N792="zákl. přenesená",J792,0)</f>
        <v>0</v>
      </c>
      <c r="BH792" s="155">
        <f>IF(N792="sníž. přenesená",J792,0)</f>
        <v>0</v>
      </c>
      <c r="BI792" s="155">
        <f>IF(N792="nulová",J792,0)</f>
        <v>0</v>
      </c>
      <c r="BJ792" s="16" t="s">
        <v>9</v>
      </c>
      <c r="BK792" s="155">
        <f>ROUND(I792*H792,0)</f>
        <v>0</v>
      </c>
      <c r="BL792" s="16" t="s">
        <v>228</v>
      </c>
      <c r="BM792" s="154" t="s">
        <v>1679</v>
      </c>
    </row>
    <row r="793" spans="2:65" s="1" customFormat="1" ht="36" customHeight="1">
      <c r="B793" s="142"/>
      <c r="C793" s="143" t="s">
        <v>1680</v>
      </c>
      <c r="D793" s="143" t="s">
        <v>149</v>
      </c>
      <c r="E793" s="144" t="s">
        <v>1681</v>
      </c>
      <c r="F793" s="145" t="s">
        <v>1682</v>
      </c>
      <c r="G793" s="146" t="s">
        <v>225</v>
      </c>
      <c r="H793" s="147">
        <v>686.377</v>
      </c>
      <c r="I793" s="148"/>
      <c r="J793" s="149">
        <f>ROUND(I793*H793,0)</f>
        <v>0</v>
      </c>
      <c r="K793" s="145" t="s">
        <v>153</v>
      </c>
      <c r="L793" s="31"/>
      <c r="M793" s="150" t="s">
        <v>3</v>
      </c>
      <c r="N793" s="151" t="s">
        <v>44</v>
      </c>
      <c r="O793" s="51"/>
      <c r="P793" s="152">
        <f>O793*H793</f>
        <v>0</v>
      </c>
      <c r="Q793" s="152">
        <v>0.00029</v>
      </c>
      <c r="R793" s="152">
        <f>Q793*H793</f>
        <v>0.19904933</v>
      </c>
      <c r="S793" s="152">
        <v>0</v>
      </c>
      <c r="T793" s="153">
        <f>S793*H793</f>
        <v>0</v>
      </c>
      <c r="AR793" s="154" t="s">
        <v>228</v>
      </c>
      <c r="AT793" s="154" t="s">
        <v>149</v>
      </c>
      <c r="AU793" s="154" t="s">
        <v>82</v>
      </c>
      <c r="AY793" s="16" t="s">
        <v>147</v>
      </c>
      <c r="BE793" s="155">
        <f>IF(N793="základní",J793,0)</f>
        <v>0</v>
      </c>
      <c r="BF793" s="155">
        <f>IF(N793="snížená",J793,0)</f>
        <v>0</v>
      </c>
      <c r="BG793" s="155">
        <f>IF(N793="zákl. přenesená",J793,0)</f>
        <v>0</v>
      </c>
      <c r="BH793" s="155">
        <f>IF(N793="sníž. přenesená",J793,0)</f>
        <v>0</v>
      </c>
      <c r="BI793" s="155">
        <f>IF(N793="nulová",J793,0)</f>
        <v>0</v>
      </c>
      <c r="BJ793" s="16" t="s">
        <v>9</v>
      </c>
      <c r="BK793" s="155">
        <f>ROUND(I793*H793,0)</f>
        <v>0</v>
      </c>
      <c r="BL793" s="16" t="s">
        <v>228</v>
      </c>
      <c r="BM793" s="154" t="s">
        <v>1683</v>
      </c>
    </row>
    <row r="794" spans="2:65" s="1" customFormat="1" ht="36" customHeight="1">
      <c r="B794" s="142"/>
      <c r="C794" s="143" t="s">
        <v>1684</v>
      </c>
      <c r="D794" s="143" t="s">
        <v>149</v>
      </c>
      <c r="E794" s="144" t="s">
        <v>1685</v>
      </c>
      <c r="F794" s="145" t="s">
        <v>1686</v>
      </c>
      <c r="G794" s="146" t="s">
        <v>225</v>
      </c>
      <c r="H794" s="147">
        <v>51.124</v>
      </c>
      <c r="I794" s="148"/>
      <c r="J794" s="149">
        <f>ROUND(I794*H794,0)</f>
        <v>0</v>
      </c>
      <c r="K794" s="145" t="s">
        <v>153</v>
      </c>
      <c r="L794" s="31"/>
      <c r="M794" s="150" t="s">
        <v>3</v>
      </c>
      <c r="N794" s="151" t="s">
        <v>44</v>
      </c>
      <c r="O794" s="51"/>
      <c r="P794" s="152">
        <f>O794*H794</f>
        <v>0</v>
      </c>
      <c r="Q794" s="152">
        <v>0.00029</v>
      </c>
      <c r="R794" s="152">
        <f>Q794*H794</f>
        <v>0.014825960000000001</v>
      </c>
      <c r="S794" s="152">
        <v>0</v>
      </c>
      <c r="T794" s="153">
        <f>S794*H794</f>
        <v>0</v>
      </c>
      <c r="AR794" s="154" t="s">
        <v>228</v>
      </c>
      <c r="AT794" s="154" t="s">
        <v>149</v>
      </c>
      <c r="AU794" s="154" t="s">
        <v>82</v>
      </c>
      <c r="AY794" s="16" t="s">
        <v>147</v>
      </c>
      <c r="BE794" s="155">
        <f>IF(N794="základní",J794,0)</f>
        <v>0</v>
      </c>
      <c r="BF794" s="155">
        <f>IF(N794="snížená",J794,0)</f>
        <v>0</v>
      </c>
      <c r="BG794" s="155">
        <f>IF(N794="zákl. přenesená",J794,0)</f>
        <v>0</v>
      </c>
      <c r="BH794" s="155">
        <f>IF(N794="sníž. přenesená",J794,0)</f>
        <v>0</v>
      </c>
      <c r="BI794" s="155">
        <f>IF(N794="nulová",J794,0)</f>
        <v>0</v>
      </c>
      <c r="BJ794" s="16" t="s">
        <v>9</v>
      </c>
      <c r="BK794" s="155">
        <f>ROUND(I794*H794,0)</f>
        <v>0</v>
      </c>
      <c r="BL794" s="16" t="s">
        <v>228</v>
      </c>
      <c r="BM794" s="154" t="s">
        <v>1687</v>
      </c>
    </row>
    <row r="795" spans="2:65" s="1" customFormat="1" ht="16.5" customHeight="1">
      <c r="B795" s="142"/>
      <c r="C795" s="143" t="s">
        <v>1688</v>
      </c>
      <c r="D795" s="143" t="s">
        <v>149</v>
      </c>
      <c r="E795" s="144" t="s">
        <v>1689</v>
      </c>
      <c r="F795" s="145" t="s">
        <v>1690</v>
      </c>
      <c r="G795" s="146" t="s">
        <v>314</v>
      </c>
      <c r="H795" s="147">
        <v>60.99</v>
      </c>
      <c r="I795" s="148"/>
      <c r="J795" s="149">
        <f>ROUND(I795*H795,0)</f>
        <v>0</v>
      </c>
      <c r="K795" s="145" t="s">
        <v>153</v>
      </c>
      <c r="L795" s="31"/>
      <c r="M795" s="150" t="s">
        <v>3</v>
      </c>
      <c r="N795" s="151" t="s">
        <v>44</v>
      </c>
      <c r="O795" s="51"/>
      <c r="P795" s="152">
        <f>O795*H795</f>
        <v>0</v>
      </c>
      <c r="Q795" s="152">
        <v>0</v>
      </c>
      <c r="R795" s="152">
        <f>Q795*H795</f>
        <v>0</v>
      </c>
      <c r="S795" s="152">
        <v>0</v>
      </c>
      <c r="T795" s="153">
        <f>S795*H795</f>
        <v>0</v>
      </c>
      <c r="AR795" s="154" t="s">
        <v>228</v>
      </c>
      <c r="AT795" s="154" t="s">
        <v>149</v>
      </c>
      <c r="AU795" s="154" t="s">
        <v>82</v>
      </c>
      <c r="AY795" s="16" t="s">
        <v>147</v>
      </c>
      <c r="BE795" s="155">
        <f>IF(N795="základní",J795,0)</f>
        <v>0</v>
      </c>
      <c r="BF795" s="155">
        <f>IF(N795="snížená",J795,0)</f>
        <v>0</v>
      </c>
      <c r="BG795" s="155">
        <f>IF(N795="zákl. přenesená",J795,0)</f>
        <v>0</v>
      </c>
      <c r="BH795" s="155">
        <f>IF(N795="sníž. přenesená",J795,0)</f>
        <v>0</v>
      </c>
      <c r="BI795" s="155">
        <f>IF(N795="nulová",J795,0)</f>
        <v>0</v>
      </c>
      <c r="BJ795" s="16" t="s">
        <v>9</v>
      </c>
      <c r="BK795" s="155">
        <f>ROUND(I795*H795,0)</f>
        <v>0</v>
      </c>
      <c r="BL795" s="16" t="s">
        <v>228</v>
      </c>
      <c r="BM795" s="154" t="s">
        <v>1691</v>
      </c>
    </row>
    <row r="796" spans="2:63" s="11" customFormat="1" ht="25.95" customHeight="1">
      <c r="B796" s="129"/>
      <c r="D796" s="130" t="s">
        <v>72</v>
      </c>
      <c r="E796" s="131" t="s">
        <v>196</v>
      </c>
      <c r="F796" s="131" t="s">
        <v>1692</v>
      </c>
      <c r="I796" s="132"/>
      <c r="J796" s="133">
        <f>BK796</f>
        <v>0</v>
      </c>
      <c r="L796" s="129"/>
      <c r="M796" s="134"/>
      <c r="N796" s="135"/>
      <c r="O796" s="135"/>
      <c r="P796" s="136">
        <f>P797</f>
        <v>0</v>
      </c>
      <c r="Q796" s="135"/>
      <c r="R796" s="136">
        <f>R797</f>
        <v>0</v>
      </c>
      <c r="S796" s="135"/>
      <c r="T796" s="137">
        <f>T797</f>
        <v>0</v>
      </c>
      <c r="AR796" s="130" t="s">
        <v>163</v>
      </c>
      <c r="AT796" s="138" t="s">
        <v>72</v>
      </c>
      <c r="AU796" s="138" t="s">
        <v>73</v>
      </c>
      <c r="AY796" s="130" t="s">
        <v>147</v>
      </c>
      <c r="BK796" s="139">
        <f>BK797</f>
        <v>0</v>
      </c>
    </row>
    <row r="797" spans="2:63" s="11" customFormat="1" ht="22.95" customHeight="1">
      <c r="B797" s="129"/>
      <c r="D797" s="130" t="s">
        <v>72</v>
      </c>
      <c r="E797" s="140" t="s">
        <v>1693</v>
      </c>
      <c r="F797" s="140" t="s">
        <v>1694</v>
      </c>
      <c r="I797" s="132"/>
      <c r="J797" s="141">
        <f>BK797</f>
        <v>0</v>
      </c>
      <c r="L797" s="129"/>
      <c r="M797" s="134"/>
      <c r="N797" s="135"/>
      <c r="O797" s="135"/>
      <c r="P797" s="136">
        <f>P798</f>
        <v>0</v>
      </c>
      <c r="Q797" s="135"/>
      <c r="R797" s="136">
        <f>R798</f>
        <v>0</v>
      </c>
      <c r="S797" s="135"/>
      <c r="T797" s="137">
        <f>T798</f>
        <v>0</v>
      </c>
      <c r="AR797" s="130" t="s">
        <v>163</v>
      </c>
      <c r="AT797" s="138" t="s">
        <v>72</v>
      </c>
      <c r="AU797" s="138" t="s">
        <v>9</v>
      </c>
      <c r="AY797" s="130" t="s">
        <v>147</v>
      </c>
      <c r="BK797" s="139">
        <f>BK798</f>
        <v>0</v>
      </c>
    </row>
    <row r="798" spans="2:65" s="1" customFormat="1" ht="24" customHeight="1">
      <c r="B798" s="142"/>
      <c r="C798" s="143" t="s">
        <v>1695</v>
      </c>
      <c r="D798" s="143" t="s">
        <v>149</v>
      </c>
      <c r="E798" s="144" t="s">
        <v>1696</v>
      </c>
      <c r="F798" s="145" t="s">
        <v>1697</v>
      </c>
      <c r="G798" s="146" t="s">
        <v>686</v>
      </c>
      <c r="H798" s="147">
        <v>1</v>
      </c>
      <c r="I798" s="148"/>
      <c r="J798" s="149">
        <f>ROUND(I798*H798,0)</f>
        <v>0</v>
      </c>
      <c r="K798" s="145" t="s">
        <v>3</v>
      </c>
      <c r="L798" s="31"/>
      <c r="M798" s="150" t="s">
        <v>3</v>
      </c>
      <c r="N798" s="151" t="s">
        <v>44</v>
      </c>
      <c r="O798" s="51"/>
      <c r="P798" s="152">
        <f>O798*H798</f>
        <v>0</v>
      </c>
      <c r="Q798" s="152">
        <v>0</v>
      </c>
      <c r="R798" s="152">
        <f>Q798*H798</f>
        <v>0</v>
      </c>
      <c r="S798" s="152">
        <v>0</v>
      </c>
      <c r="T798" s="153">
        <f>S798*H798</f>
        <v>0</v>
      </c>
      <c r="AR798" s="154" t="s">
        <v>511</v>
      </c>
      <c r="AT798" s="154" t="s">
        <v>149</v>
      </c>
      <c r="AU798" s="154" t="s">
        <v>82</v>
      </c>
      <c r="AY798" s="16" t="s">
        <v>147</v>
      </c>
      <c r="BE798" s="155">
        <f>IF(N798="základní",J798,0)</f>
        <v>0</v>
      </c>
      <c r="BF798" s="155">
        <f>IF(N798="snížená",J798,0)</f>
        <v>0</v>
      </c>
      <c r="BG798" s="155">
        <f>IF(N798="zákl. přenesená",J798,0)</f>
        <v>0</v>
      </c>
      <c r="BH798" s="155">
        <f>IF(N798="sníž. přenesená",J798,0)</f>
        <v>0</v>
      </c>
      <c r="BI798" s="155">
        <f>IF(N798="nulová",J798,0)</f>
        <v>0</v>
      </c>
      <c r="BJ798" s="16" t="s">
        <v>9</v>
      </c>
      <c r="BK798" s="155">
        <f>ROUND(I798*H798,0)</f>
        <v>0</v>
      </c>
      <c r="BL798" s="16" t="s">
        <v>511</v>
      </c>
      <c r="BM798" s="154" t="s">
        <v>1698</v>
      </c>
    </row>
    <row r="799" spans="2:63" s="11" customFormat="1" ht="25.95" customHeight="1">
      <c r="B799" s="129"/>
      <c r="D799" s="130" t="s">
        <v>72</v>
      </c>
      <c r="E799" s="131" t="s">
        <v>1699</v>
      </c>
      <c r="F799" s="131" t="s">
        <v>1700</v>
      </c>
      <c r="I799" s="132"/>
      <c r="J799" s="133">
        <f>BK799</f>
        <v>0</v>
      </c>
      <c r="L799" s="129"/>
      <c r="M799" s="134"/>
      <c r="N799" s="135"/>
      <c r="O799" s="135"/>
      <c r="P799" s="136">
        <f>P800+P802</f>
        <v>0</v>
      </c>
      <c r="Q799" s="135"/>
      <c r="R799" s="136">
        <f>R800+R802</f>
        <v>0</v>
      </c>
      <c r="S799" s="135"/>
      <c r="T799" s="137">
        <f>T800+T802</f>
        <v>0</v>
      </c>
      <c r="AR799" s="130" t="s">
        <v>170</v>
      </c>
      <c r="AT799" s="138" t="s">
        <v>72</v>
      </c>
      <c r="AU799" s="138" t="s">
        <v>73</v>
      </c>
      <c r="AY799" s="130" t="s">
        <v>147</v>
      </c>
      <c r="BK799" s="139">
        <f>BK800+BK802</f>
        <v>0</v>
      </c>
    </row>
    <row r="800" spans="2:63" s="11" customFormat="1" ht="22.95" customHeight="1">
      <c r="B800" s="129"/>
      <c r="D800" s="130" t="s">
        <v>72</v>
      </c>
      <c r="E800" s="140" t="s">
        <v>1701</v>
      </c>
      <c r="F800" s="140" t="s">
        <v>1702</v>
      </c>
      <c r="I800" s="132"/>
      <c r="J800" s="141">
        <f>BK800</f>
        <v>0</v>
      </c>
      <c r="L800" s="129"/>
      <c r="M800" s="134"/>
      <c r="N800" s="135"/>
      <c r="O800" s="135"/>
      <c r="P800" s="136">
        <f>P801</f>
        <v>0</v>
      </c>
      <c r="Q800" s="135"/>
      <c r="R800" s="136">
        <f>R801</f>
        <v>0</v>
      </c>
      <c r="S800" s="135"/>
      <c r="T800" s="137">
        <f>T801</f>
        <v>0</v>
      </c>
      <c r="AR800" s="130" t="s">
        <v>170</v>
      </c>
      <c r="AT800" s="138" t="s">
        <v>72</v>
      </c>
      <c r="AU800" s="138" t="s">
        <v>9</v>
      </c>
      <c r="AY800" s="130" t="s">
        <v>147</v>
      </c>
      <c r="BK800" s="139">
        <f>BK801</f>
        <v>0</v>
      </c>
    </row>
    <row r="801" spans="2:65" s="1" customFormat="1" ht="16.5" customHeight="1">
      <c r="B801" s="142"/>
      <c r="C801" s="143" t="s">
        <v>1703</v>
      </c>
      <c r="D801" s="143" t="s">
        <v>149</v>
      </c>
      <c r="E801" s="144" t="s">
        <v>1704</v>
      </c>
      <c r="F801" s="145" t="s">
        <v>1705</v>
      </c>
      <c r="G801" s="146" t="s">
        <v>1250</v>
      </c>
      <c r="H801" s="147">
        <v>1</v>
      </c>
      <c r="I801" s="148"/>
      <c r="J801" s="149">
        <f>ROUND(I801*H801,0)</f>
        <v>0</v>
      </c>
      <c r="K801" s="145" t="s">
        <v>153</v>
      </c>
      <c r="L801" s="31"/>
      <c r="M801" s="150" t="s">
        <v>3</v>
      </c>
      <c r="N801" s="151" t="s">
        <v>44</v>
      </c>
      <c r="O801" s="51"/>
      <c r="P801" s="152">
        <f>O801*H801</f>
        <v>0</v>
      </c>
      <c r="Q801" s="152">
        <v>0</v>
      </c>
      <c r="R801" s="152">
        <f>Q801*H801</f>
        <v>0</v>
      </c>
      <c r="S801" s="152">
        <v>0</v>
      </c>
      <c r="T801" s="153">
        <f>S801*H801</f>
        <v>0</v>
      </c>
      <c r="AR801" s="154" t="s">
        <v>1706</v>
      </c>
      <c r="AT801" s="154" t="s">
        <v>149</v>
      </c>
      <c r="AU801" s="154" t="s">
        <v>82</v>
      </c>
      <c r="AY801" s="16" t="s">
        <v>147</v>
      </c>
      <c r="BE801" s="155">
        <f>IF(N801="základní",J801,0)</f>
        <v>0</v>
      </c>
      <c r="BF801" s="155">
        <f>IF(N801="snížená",J801,0)</f>
        <v>0</v>
      </c>
      <c r="BG801" s="155">
        <f>IF(N801="zákl. přenesená",J801,0)</f>
        <v>0</v>
      </c>
      <c r="BH801" s="155">
        <f>IF(N801="sníž. přenesená",J801,0)</f>
        <v>0</v>
      </c>
      <c r="BI801" s="155">
        <f>IF(N801="nulová",J801,0)</f>
        <v>0</v>
      </c>
      <c r="BJ801" s="16" t="s">
        <v>9</v>
      </c>
      <c r="BK801" s="155">
        <f>ROUND(I801*H801,0)</f>
        <v>0</v>
      </c>
      <c r="BL801" s="16" t="s">
        <v>1706</v>
      </c>
      <c r="BM801" s="154" t="s">
        <v>1707</v>
      </c>
    </row>
    <row r="802" spans="2:63" s="11" customFormat="1" ht="22.95" customHeight="1">
      <c r="B802" s="129"/>
      <c r="D802" s="130" t="s">
        <v>72</v>
      </c>
      <c r="E802" s="140" t="s">
        <v>1708</v>
      </c>
      <c r="F802" s="140" t="s">
        <v>1709</v>
      </c>
      <c r="I802" s="132"/>
      <c r="J802" s="141">
        <f>BK802</f>
        <v>0</v>
      </c>
      <c r="L802" s="129"/>
      <c r="M802" s="134"/>
      <c r="N802" s="135"/>
      <c r="O802" s="135"/>
      <c r="P802" s="136">
        <f>P803</f>
        <v>0</v>
      </c>
      <c r="Q802" s="135"/>
      <c r="R802" s="136">
        <f>R803</f>
        <v>0</v>
      </c>
      <c r="S802" s="135"/>
      <c r="T802" s="137">
        <f>T803</f>
        <v>0</v>
      </c>
      <c r="AR802" s="130" t="s">
        <v>170</v>
      </c>
      <c r="AT802" s="138" t="s">
        <v>72</v>
      </c>
      <c r="AU802" s="138" t="s">
        <v>9</v>
      </c>
      <c r="AY802" s="130" t="s">
        <v>147</v>
      </c>
      <c r="BK802" s="139">
        <f>BK803</f>
        <v>0</v>
      </c>
    </row>
    <row r="803" spans="2:65" s="1" customFormat="1" ht="16.5" customHeight="1">
      <c r="B803" s="142"/>
      <c r="C803" s="143" t="s">
        <v>1710</v>
      </c>
      <c r="D803" s="143" t="s">
        <v>149</v>
      </c>
      <c r="E803" s="144" t="s">
        <v>1711</v>
      </c>
      <c r="F803" s="145" t="s">
        <v>1709</v>
      </c>
      <c r="G803" s="146" t="s">
        <v>1068</v>
      </c>
      <c r="H803" s="182"/>
      <c r="I803" s="148"/>
      <c r="J803" s="149">
        <f>ROUND(I803*H803,0)</f>
        <v>0</v>
      </c>
      <c r="K803" s="145" t="s">
        <v>153</v>
      </c>
      <c r="L803" s="31"/>
      <c r="M803" s="183" t="s">
        <v>3</v>
      </c>
      <c r="N803" s="184" t="s">
        <v>44</v>
      </c>
      <c r="O803" s="185"/>
      <c r="P803" s="186">
        <f>O803*H803</f>
        <v>0</v>
      </c>
      <c r="Q803" s="186">
        <v>0</v>
      </c>
      <c r="R803" s="186">
        <f>Q803*H803</f>
        <v>0</v>
      </c>
      <c r="S803" s="186">
        <v>0</v>
      </c>
      <c r="T803" s="187">
        <f>S803*H803</f>
        <v>0</v>
      </c>
      <c r="AR803" s="154" t="s">
        <v>1706</v>
      </c>
      <c r="AT803" s="154" t="s">
        <v>149</v>
      </c>
      <c r="AU803" s="154" t="s">
        <v>82</v>
      </c>
      <c r="AY803" s="16" t="s">
        <v>147</v>
      </c>
      <c r="BE803" s="155">
        <f>IF(N803="základní",J803,0)</f>
        <v>0</v>
      </c>
      <c r="BF803" s="155">
        <f>IF(N803="snížená",J803,0)</f>
        <v>0</v>
      </c>
      <c r="BG803" s="155">
        <f>IF(N803="zákl. přenesená",J803,0)</f>
        <v>0</v>
      </c>
      <c r="BH803" s="155">
        <f>IF(N803="sníž. přenesená",J803,0)</f>
        <v>0</v>
      </c>
      <c r="BI803" s="155">
        <f>IF(N803="nulová",J803,0)</f>
        <v>0</v>
      </c>
      <c r="BJ803" s="16" t="s">
        <v>9</v>
      </c>
      <c r="BK803" s="155">
        <f>ROUND(I803*H803,0)</f>
        <v>0</v>
      </c>
      <c r="BL803" s="16" t="s">
        <v>1706</v>
      </c>
      <c r="BM803" s="154" t="s">
        <v>1712</v>
      </c>
    </row>
    <row r="804" spans="2:12" s="1" customFormat="1" ht="6.9" customHeight="1">
      <c r="B804" s="40"/>
      <c r="C804" s="41"/>
      <c r="D804" s="41"/>
      <c r="E804" s="41"/>
      <c r="F804" s="41"/>
      <c r="G804" s="41"/>
      <c r="H804" s="41"/>
      <c r="I804" s="104"/>
      <c r="J804" s="41"/>
      <c r="K804" s="41"/>
      <c r="L804" s="31"/>
    </row>
  </sheetData>
  <autoFilter ref="C113:K803"/>
  <mergeCells count="9">
    <mergeCell ref="E50:H50"/>
    <mergeCell ref="E104:H104"/>
    <mergeCell ref="E106:H10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1"/>
  <sheetViews>
    <sheetView showGridLines="0" workbookViewId="0" topLeftCell="A1">
      <selection activeCell="I40" sqref="I4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4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396" t="s">
        <v>6</v>
      </c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85</v>
      </c>
    </row>
    <row r="3" spans="2:46" ht="6.9" customHeight="1">
      <c r="B3" s="17"/>
      <c r="C3" s="18"/>
      <c r="D3" s="18"/>
      <c r="E3" s="18"/>
      <c r="F3" s="18"/>
      <c r="G3" s="18"/>
      <c r="H3" s="18"/>
      <c r="I3" s="85"/>
      <c r="J3" s="18"/>
      <c r="K3" s="18"/>
      <c r="L3" s="19"/>
      <c r="AT3" s="16" t="s">
        <v>82</v>
      </c>
    </row>
    <row r="4" spans="2:46" ht="24.9" customHeight="1">
      <c r="B4" s="19"/>
      <c r="D4" s="20" t="s">
        <v>90</v>
      </c>
      <c r="L4" s="19"/>
      <c r="M4" s="86" t="s">
        <v>12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18</v>
      </c>
      <c r="L6" s="19"/>
    </row>
    <row r="7" spans="2:12" ht="16.5" customHeight="1">
      <c r="B7" s="19"/>
      <c r="E7" s="410" t="str">
        <f>'Rekapitulace stavby'!K6</f>
        <v>Objekt č.p. 1139/II, Volšovská, Sušice - stavební úpravy kuchyně</v>
      </c>
      <c r="F7" s="411"/>
      <c r="G7" s="411"/>
      <c r="H7" s="411"/>
      <c r="L7" s="19"/>
    </row>
    <row r="8" spans="2:12" s="1" customFormat="1" ht="12" customHeight="1">
      <c r="B8" s="31"/>
      <c r="D8" s="26" t="s">
        <v>91</v>
      </c>
      <c r="I8" s="87"/>
      <c r="L8" s="31"/>
    </row>
    <row r="9" spans="2:12" s="1" customFormat="1" ht="36.9" customHeight="1">
      <c r="B9" s="31"/>
      <c r="E9" s="393" t="s">
        <v>1713</v>
      </c>
      <c r="F9" s="409"/>
      <c r="G9" s="409"/>
      <c r="H9" s="409"/>
      <c r="I9" s="87"/>
      <c r="L9" s="31"/>
    </row>
    <row r="10" spans="2:12" s="1" customFormat="1" ht="12">
      <c r="B10" s="31"/>
      <c r="I10" s="87"/>
      <c r="L10" s="31"/>
    </row>
    <row r="11" spans="2:12" s="1" customFormat="1" ht="12" customHeight="1">
      <c r="B11" s="31"/>
      <c r="D11" s="26" t="s">
        <v>20</v>
      </c>
      <c r="F11" s="24" t="s">
        <v>3</v>
      </c>
      <c r="I11" s="88" t="s">
        <v>21</v>
      </c>
      <c r="J11" s="24" t="s">
        <v>3</v>
      </c>
      <c r="L11" s="31"/>
    </row>
    <row r="12" spans="2:12" s="1" customFormat="1" ht="12" customHeight="1">
      <c r="B12" s="31"/>
      <c r="D12" s="26" t="s">
        <v>22</v>
      </c>
      <c r="F12" s="24" t="s">
        <v>23</v>
      </c>
      <c r="I12" s="88" t="s">
        <v>24</v>
      </c>
      <c r="J12" s="48" t="str">
        <f>'Rekapitulace stavby'!AN8</f>
        <v>18. 4. 2019</v>
      </c>
      <c r="L12" s="31"/>
    </row>
    <row r="13" spans="2:12" s="1" customFormat="1" ht="10.95" customHeight="1">
      <c r="B13" s="31"/>
      <c r="I13" s="87"/>
      <c r="L13" s="31"/>
    </row>
    <row r="14" spans="2:12" s="1" customFormat="1" ht="12" customHeight="1">
      <c r="B14" s="31"/>
      <c r="D14" s="26" t="s">
        <v>26</v>
      </c>
      <c r="I14" s="88" t="s">
        <v>27</v>
      </c>
      <c r="J14" s="24" t="s">
        <v>3</v>
      </c>
      <c r="L14" s="31"/>
    </row>
    <row r="15" spans="2:12" s="1" customFormat="1" ht="18" customHeight="1">
      <c r="B15" s="31"/>
      <c r="E15" s="24" t="s">
        <v>28</v>
      </c>
      <c r="I15" s="88" t="s">
        <v>29</v>
      </c>
      <c r="J15" s="24" t="s">
        <v>3</v>
      </c>
      <c r="L15" s="31"/>
    </row>
    <row r="16" spans="2:12" s="1" customFormat="1" ht="6.9" customHeight="1">
      <c r="B16" s="31"/>
      <c r="I16" s="87"/>
      <c r="L16" s="31"/>
    </row>
    <row r="17" spans="2:12" s="1" customFormat="1" ht="12" customHeight="1">
      <c r="B17" s="31"/>
      <c r="D17" s="26" t="s">
        <v>30</v>
      </c>
      <c r="I17" s="88" t="s">
        <v>27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412" t="str">
        <f>'Rekapitulace stavby'!E14</f>
        <v>Vyplň údaj</v>
      </c>
      <c r="F18" s="398"/>
      <c r="G18" s="398"/>
      <c r="H18" s="398"/>
      <c r="I18" s="88" t="s">
        <v>29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87"/>
      <c r="L19" s="31"/>
    </row>
    <row r="20" spans="2:12" s="1" customFormat="1" ht="12" customHeight="1">
      <c r="B20" s="31"/>
      <c r="D20" s="26" t="s">
        <v>32</v>
      </c>
      <c r="I20" s="88" t="s">
        <v>27</v>
      </c>
      <c r="J20" s="24" t="s">
        <v>3</v>
      </c>
      <c r="L20" s="31"/>
    </row>
    <row r="21" spans="2:12" s="1" customFormat="1" ht="18" customHeight="1">
      <c r="B21" s="31"/>
      <c r="E21" s="24" t="s">
        <v>33</v>
      </c>
      <c r="I21" s="88" t="s">
        <v>29</v>
      </c>
      <c r="J21" s="24" t="s">
        <v>3</v>
      </c>
      <c r="L21" s="31"/>
    </row>
    <row r="22" spans="2:12" s="1" customFormat="1" ht="6.9" customHeight="1">
      <c r="B22" s="31"/>
      <c r="I22" s="87"/>
      <c r="L22" s="31"/>
    </row>
    <row r="23" spans="2:12" s="1" customFormat="1" ht="12" customHeight="1">
      <c r="B23" s="31"/>
      <c r="D23" s="26" t="s">
        <v>35</v>
      </c>
      <c r="I23" s="88" t="s">
        <v>27</v>
      </c>
      <c r="J23" s="24" t="s">
        <v>3</v>
      </c>
      <c r="L23" s="31"/>
    </row>
    <row r="24" spans="2:12" s="1" customFormat="1" ht="18" customHeight="1">
      <c r="B24" s="31"/>
      <c r="E24" s="24" t="s">
        <v>36</v>
      </c>
      <c r="I24" s="88" t="s">
        <v>29</v>
      </c>
      <c r="J24" s="24" t="s">
        <v>3</v>
      </c>
      <c r="L24" s="31"/>
    </row>
    <row r="25" spans="2:12" s="1" customFormat="1" ht="6.9" customHeight="1">
      <c r="B25" s="31"/>
      <c r="I25" s="87"/>
      <c r="L25" s="31"/>
    </row>
    <row r="26" spans="2:12" s="1" customFormat="1" ht="12" customHeight="1">
      <c r="B26" s="31"/>
      <c r="D26" s="26" t="s">
        <v>37</v>
      </c>
      <c r="I26" s="87"/>
      <c r="L26" s="31"/>
    </row>
    <row r="27" spans="2:12" s="7" customFormat="1" ht="16.5" customHeight="1">
      <c r="B27" s="89"/>
      <c r="E27" s="402" t="s">
        <v>3</v>
      </c>
      <c r="F27" s="402"/>
      <c r="G27" s="402"/>
      <c r="H27" s="402"/>
      <c r="I27" s="90"/>
      <c r="L27" s="89"/>
    </row>
    <row r="28" spans="2:12" s="1" customFormat="1" ht="6.9" customHeight="1">
      <c r="B28" s="31"/>
      <c r="I28" s="87"/>
      <c r="L28" s="31"/>
    </row>
    <row r="29" spans="2:12" s="1" customFormat="1" ht="6.9" customHeight="1">
      <c r="B29" s="31"/>
      <c r="D29" s="49"/>
      <c r="E29" s="49"/>
      <c r="F29" s="49"/>
      <c r="G29" s="49"/>
      <c r="H29" s="49"/>
      <c r="I29" s="91"/>
      <c r="J29" s="49"/>
      <c r="K29" s="49"/>
      <c r="L29" s="31"/>
    </row>
    <row r="30" spans="2:12" s="1" customFormat="1" ht="25.35" customHeight="1">
      <c r="B30" s="31"/>
      <c r="D30" s="92" t="s">
        <v>39</v>
      </c>
      <c r="I30" s="87"/>
      <c r="J30" s="62">
        <f>ROUND(J93,0)</f>
        <v>0</v>
      </c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91"/>
      <c r="J31" s="49"/>
      <c r="K31" s="49"/>
      <c r="L31" s="31"/>
    </row>
    <row r="32" spans="2:12" s="1" customFormat="1" ht="14.4" customHeight="1">
      <c r="B32" s="31"/>
      <c r="F32" s="34" t="s">
        <v>41</v>
      </c>
      <c r="I32" s="93" t="s">
        <v>40</v>
      </c>
      <c r="J32" s="34" t="s">
        <v>42</v>
      </c>
      <c r="L32" s="31"/>
    </row>
    <row r="33" spans="2:12" s="1" customFormat="1" ht="14.4" customHeight="1">
      <c r="B33" s="31"/>
      <c r="D33" s="94" t="s">
        <v>43</v>
      </c>
      <c r="E33" s="26" t="s">
        <v>44</v>
      </c>
      <c r="F33" s="95">
        <f>ROUND((SUM(BE93:BE190)),0)</f>
        <v>0</v>
      </c>
      <c r="I33" s="96">
        <v>0.21</v>
      </c>
      <c r="J33" s="95">
        <f>ROUND(((SUM(BE93:BE190))*I33),0)</f>
        <v>0</v>
      </c>
      <c r="L33" s="31"/>
    </row>
    <row r="34" spans="2:12" s="1" customFormat="1" ht="14.4" customHeight="1">
      <c r="B34" s="31"/>
      <c r="E34" s="26" t="s">
        <v>45</v>
      </c>
      <c r="F34" s="95">
        <f>ROUND((SUM(BF93:BF190)),0)</f>
        <v>0</v>
      </c>
      <c r="I34" s="96">
        <v>0.15</v>
      </c>
      <c r="J34" s="95">
        <f>ROUND(((SUM(BF93:BF190))*I34),0)</f>
        <v>0</v>
      </c>
      <c r="L34" s="31"/>
    </row>
    <row r="35" spans="2:12" s="1" customFormat="1" ht="14.4" customHeight="1" hidden="1">
      <c r="B35" s="31"/>
      <c r="E35" s="26" t="s">
        <v>46</v>
      </c>
      <c r="F35" s="95">
        <f>ROUND((SUM(BG93:BG190)),0)</f>
        <v>0</v>
      </c>
      <c r="I35" s="96">
        <v>0.21</v>
      </c>
      <c r="J35" s="95">
        <f>0</f>
        <v>0</v>
      </c>
      <c r="L35" s="31"/>
    </row>
    <row r="36" spans="2:12" s="1" customFormat="1" ht="14.4" customHeight="1" hidden="1">
      <c r="B36" s="31"/>
      <c r="E36" s="26" t="s">
        <v>47</v>
      </c>
      <c r="F36" s="95">
        <f>ROUND((SUM(BH93:BH190)),0)</f>
        <v>0</v>
      </c>
      <c r="I36" s="96">
        <v>0.15</v>
      </c>
      <c r="J36" s="95">
        <f>0</f>
        <v>0</v>
      </c>
      <c r="L36" s="31"/>
    </row>
    <row r="37" spans="2:12" s="1" customFormat="1" ht="14.4" customHeight="1" hidden="1">
      <c r="B37" s="31"/>
      <c r="E37" s="26" t="s">
        <v>48</v>
      </c>
      <c r="F37" s="95">
        <f>ROUND((SUM(BI93:BI190)),0)</f>
        <v>0</v>
      </c>
      <c r="I37" s="96">
        <v>0</v>
      </c>
      <c r="J37" s="95">
        <f>0</f>
        <v>0</v>
      </c>
      <c r="L37" s="31"/>
    </row>
    <row r="38" spans="2:12" s="1" customFormat="1" ht="6.9" customHeight="1">
      <c r="B38" s="31"/>
      <c r="I38" s="87"/>
      <c r="L38" s="31"/>
    </row>
    <row r="39" spans="2:12" s="1" customFormat="1" ht="25.35" customHeight="1">
      <c r="B39" s="31"/>
      <c r="C39" s="97"/>
      <c r="D39" s="98" t="s">
        <v>49</v>
      </c>
      <c r="E39" s="53"/>
      <c r="F39" s="53"/>
      <c r="G39" s="99" t="s">
        <v>50</v>
      </c>
      <c r="H39" s="100" t="s">
        <v>51</v>
      </c>
      <c r="I39" s="101"/>
      <c r="J39" s="102">
        <f>SUM(J30:J37)</f>
        <v>0</v>
      </c>
      <c r="K39" s="103"/>
      <c r="L39" s="31"/>
    </row>
    <row r="40" spans="2:12" s="1" customFormat="1" ht="14.4" customHeight="1">
      <c r="B40" s="40"/>
      <c r="C40" s="41"/>
      <c r="D40" s="41"/>
      <c r="E40" s="41"/>
      <c r="F40" s="41"/>
      <c r="G40" s="41"/>
      <c r="H40" s="41"/>
      <c r="I40" s="104"/>
      <c r="J40" s="41"/>
      <c r="K40" s="41"/>
      <c r="L40" s="31"/>
    </row>
    <row r="44" spans="2:12" s="1" customFormat="1" ht="6.9" customHeight="1">
      <c r="B44" s="42"/>
      <c r="C44" s="43"/>
      <c r="D44" s="43"/>
      <c r="E44" s="43"/>
      <c r="F44" s="43"/>
      <c r="G44" s="43"/>
      <c r="H44" s="43"/>
      <c r="I44" s="105"/>
      <c r="J44" s="43"/>
      <c r="K44" s="43"/>
      <c r="L44" s="31"/>
    </row>
    <row r="45" spans="2:12" s="1" customFormat="1" ht="24.9" customHeight="1">
      <c r="B45" s="31"/>
      <c r="C45" s="20" t="s">
        <v>93</v>
      </c>
      <c r="I45" s="87"/>
      <c r="L45" s="31"/>
    </row>
    <row r="46" spans="2:12" s="1" customFormat="1" ht="6.9" customHeight="1">
      <c r="B46" s="31"/>
      <c r="I46" s="87"/>
      <c r="L46" s="31"/>
    </row>
    <row r="47" spans="2:12" s="1" customFormat="1" ht="12" customHeight="1">
      <c r="B47" s="31"/>
      <c r="C47" s="26" t="s">
        <v>18</v>
      </c>
      <c r="I47" s="87"/>
      <c r="L47" s="31"/>
    </row>
    <row r="48" spans="2:12" s="1" customFormat="1" ht="16.5" customHeight="1">
      <c r="B48" s="31"/>
      <c r="E48" s="410" t="str">
        <f>E7</f>
        <v>Objekt č.p. 1139/II, Volšovská, Sušice - stavební úpravy kuchyně</v>
      </c>
      <c r="F48" s="411"/>
      <c r="G48" s="411"/>
      <c r="H48" s="411"/>
      <c r="I48" s="87"/>
      <c r="L48" s="31"/>
    </row>
    <row r="49" spans="2:12" s="1" customFormat="1" ht="12" customHeight="1">
      <c r="B49" s="31"/>
      <c r="C49" s="26" t="s">
        <v>91</v>
      </c>
      <c r="I49" s="87"/>
      <c r="L49" s="31"/>
    </row>
    <row r="50" spans="2:12" s="1" customFormat="1" ht="16.5" customHeight="1">
      <c r="B50" s="31"/>
      <c r="E50" s="393" t="str">
        <f>E9</f>
        <v>020 - D.1.2. Statická část</v>
      </c>
      <c r="F50" s="409"/>
      <c r="G50" s="409"/>
      <c r="H50" s="409"/>
      <c r="I50" s="87"/>
      <c r="L50" s="31"/>
    </row>
    <row r="51" spans="2:12" s="1" customFormat="1" ht="6.9" customHeight="1">
      <c r="B51" s="31"/>
      <c r="I51" s="87"/>
      <c r="L51" s="31"/>
    </row>
    <row r="52" spans="2:12" s="1" customFormat="1" ht="12" customHeight="1">
      <c r="B52" s="31"/>
      <c r="C52" s="26" t="s">
        <v>22</v>
      </c>
      <c r="F52" s="24" t="str">
        <f>F12</f>
        <v>Sušice</v>
      </c>
      <c r="I52" s="88" t="s">
        <v>24</v>
      </c>
      <c r="J52" s="48" t="str">
        <f>IF(J12="","",J12)</f>
        <v>18. 4. 2019</v>
      </c>
      <c r="L52" s="31"/>
    </row>
    <row r="53" spans="2:12" s="1" customFormat="1" ht="6.9" customHeight="1">
      <c r="B53" s="31"/>
      <c r="I53" s="87"/>
      <c r="L53" s="31"/>
    </row>
    <row r="54" spans="2:12" s="1" customFormat="1" ht="15.15" customHeight="1">
      <c r="B54" s="31"/>
      <c r="C54" s="26" t="s">
        <v>26</v>
      </c>
      <c r="F54" s="24" t="str">
        <f>E15</f>
        <v>SOŠ a SOU Sušice</v>
      </c>
      <c r="I54" s="88" t="s">
        <v>32</v>
      </c>
      <c r="J54" s="29" t="str">
        <f>E21</f>
        <v>Ing. Jiří Lejsek</v>
      </c>
      <c r="L54" s="31"/>
    </row>
    <row r="55" spans="2:12" s="1" customFormat="1" ht="15.15" customHeight="1">
      <c r="B55" s="31"/>
      <c r="C55" s="26" t="s">
        <v>30</v>
      </c>
      <c r="F55" s="24" t="str">
        <f>IF(E18="","",E18)</f>
        <v>Vyplň údaj</v>
      </c>
      <c r="I55" s="88" t="s">
        <v>35</v>
      </c>
      <c r="J55" s="29" t="str">
        <f>E24</f>
        <v>Pavel Hrba</v>
      </c>
      <c r="L55" s="31"/>
    </row>
    <row r="56" spans="2:12" s="1" customFormat="1" ht="10.35" customHeight="1">
      <c r="B56" s="31"/>
      <c r="I56" s="87"/>
      <c r="L56" s="31"/>
    </row>
    <row r="57" spans="2:12" s="1" customFormat="1" ht="29.25" customHeight="1">
      <c r="B57" s="31"/>
      <c r="C57" s="106" t="s">
        <v>94</v>
      </c>
      <c r="D57" s="97"/>
      <c r="E57" s="97"/>
      <c r="F57" s="97"/>
      <c r="G57" s="97"/>
      <c r="H57" s="97"/>
      <c r="I57" s="107"/>
      <c r="J57" s="108" t="s">
        <v>95</v>
      </c>
      <c r="K57" s="97"/>
      <c r="L57" s="31"/>
    </row>
    <row r="58" spans="2:12" s="1" customFormat="1" ht="10.35" customHeight="1">
      <c r="B58" s="31"/>
      <c r="I58" s="87"/>
      <c r="L58" s="31"/>
    </row>
    <row r="59" spans="2:47" s="1" customFormat="1" ht="22.95" customHeight="1">
      <c r="B59" s="31"/>
      <c r="C59" s="109" t="s">
        <v>71</v>
      </c>
      <c r="I59" s="87"/>
      <c r="J59" s="62">
        <f>J93</f>
        <v>0</v>
      </c>
      <c r="L59" s="31"/>
      <c r="AU59" s="16" t="s">
        <v>96</v>
      </c>
    </row>
    <row r="60" spans="2:12" s="8" customFormat="1" ht="24.9" customHeight="1">
      <c r="B60" s="110"/>
      <c r="D60" s="111" t="s">
        <v>97</v>
      </c>
      <c r="E60" s="112"/>
      <c r="F60" s="112"/>
      <c r="G60" s="112"/>
      <c r="H60" s="112"/>
      <c r="I60" s="113"/>
      <c r="J60" s="114">
        <f>J94</f>
        <v>0</v>
      </c>
      <c r="L60" s="110"/>
    </row>
    <row r="61" spans="2:12" s="9" customFormat="1" ht="19.95" customHeight="1">
      <c r="B61" s="115"/>
      <c r="D61" s="116" t="s">
        <v>99</v>
      </c>
      <c r="E61" s="117"/>
      <c r="F61" s="117"/>
      <c r="G61" s="117"/>
      <c r="H61" s="117"/>
      <c r="I61" s="118"/>
      <c r="J61" s="119">
        <f>J95</f>
        <v>0</v>
      </c>
      <c r="L61" s="115"/>
    </row>
    <row r="62" spans="2:12" s="9" customFormat="1" ht="19.95" customHeight="1">
      <c r="B62" s="115"/>
      <c r="D62" s="116" t="s">
        <v>100</v>
      </c>
      <c r="E62" s="117"/>
      <c r="F62" s="117"/>
      <c r="G62" s="117"/>
      <c r="H62" s="117"/>
      <c r="I62" s="118"/>
      <c r="J62" s="119">
        <f>J100</f>
        <v>0</v>
      </c>
      <c r="L62" s="115"/>
    </row>
    <row r="63" spans="2:12" s="9" customFormat="1" ht="19.95" customHeight="1">
      <c r="B63" s="115"/>
      <c r="D63" s="116" t="s">
        <v>1714</v>
      </c>
      <c r="E63" s="117"/>
      <c r="F63" s="117"/>
      <c r="G63" s="117"/>
      <c r="H63" s="117"/>
      <c r="I63" s="118"/>
      <c r="J63" s="119">
        <f>J103</f>
        <v>0</v>
      </c>
      <c r="L63" s="115"/>
    </row>
    <row r="64" spans="2:12" s="9" customFormat="1" ht="19.95" customHeight="1">
      <c r="B64" s="115"/>
      <c r="D64" s="116" t="s">
        <v>106</v>
      </c>
      <c r="E64" s="117"/>
      <c r="F64" s="117"/>
      <c r="G64" s="117"/>
      <c r="H64" s="117"/>
      <c r="I64" s="118"/>
      <c r="J64" s="119">
        <f>J108</f>
        <v>0</v>
      </c>
      <c r="L64" s="115"/>
    </row>
    <row r="65" spans="2:12" s="9" customFormat="1" ht="19.95" customHeight="1">
      <c r="B65" s="115"/>
      <c r="D65" s="116" t="s">
        <v>108</v>
      </c>
      <c r="E65" s="117"/>
      <c r="F65" s="117"/>
      <c r="G65" s="117"/>
      <c r="H65" s="117"/>
      <c r="I65" s="118"/>
      <c r="J65" s="119">
        <f>J142</f>
        <v>0</v>
      </c>
      <c r="L65" s="115"/>
    </row>
    <row r="66" spans="2:12" s="9" customFormat="1" ht="19.95" customHeight="1">
      <c r="B66" s="115"/>
      <c r="D66" s="116" t="s">
        <v>109</v>
      </c>
      <c r="E66" s="117"/>
      <c r="F66" s="117"/>
      <c r="G66" s="117"/>
      <c r="H66" s="117"/>
      <c r="I66" s="118"/>
      <c r="J66" s="119">
        <f>J148</f>
        <v>0</v>
      </c>
      <c r="L66" s="115"/>
    </row>
    <row r="67" spans="2:12" s="8" customFormat="1" ht="24.9" customHeight="1">
      <c r="B67" s="110"/>
      <c r="D67" s="111" t="s">
        <v>110</v>
      </c>
      <c r="E67" s="112"/>
      <c r="F67" s="112"/>
      <c r="G67" s="112"/>
      <c r="H67" s="112"/>
      <c r="I67" s="113"/>
      <c r="J67" s="114">
        <f>J150</f>
        <v>0</v>
      </c>
      <c r="L67" s="110"/>
    </row>
    <row r="68" spans="2:12" s="9" customFormat="1" ht="19.95" customHeight="1">
      <c r="B68" s="115"/>
      <c r="D68" s="116" t="s">
        <v>119</v>
      </c>
      <c r="E68" s="117"/>
      <c r="F68" s="117"/>
      <c r="G68" s="117"/>
      <c r="H68" s="117"/>
      <c r="I68" s="118"/>
      <c r="J68" s="119">
        <f>J151</f>
        <v>0</v>
      </c>
      <c r="L68" s="115"/>
    </row>
    <row r="69" spans="2:12" s="9" customFormat="1" ht="19.95" customHeight="1">
      <c r="B69" s="115"/>
      <c r="D69" s="116" t="s">
        <v>1715</v>
      </c>
      <c r="E69" s="117"/>
      <c r="F69" s="117"/>
      <c r="G69" s="117"/>
      <c r="H69" s="117"/>
      <c r="I69" s="118"/>
      <c r="J69" s="119">
        <f>J155</f>
        <v>0</v>
      </c>
      <c r="L69" s="115"/>
    </row>
    <row r="70" spans="2:12" s="9" customFormat="1" ht="19.95" customHeight="1">
      <c r="B70" s="115"/>
      <c r="D70" s="116" t="s">
        <v>125</v>
      </c>
      <c r="E70" s="117"/>
      <c r="F70" s="117"/>
      <c r="G70" s="117"/>
      <c r="H70" s="117"/>
      <c r="I70" s="118"/>
      <c r="J70" s="119">
        <f>J175</f>
        <v>0</v>
      </c>
      <c r="L70" s="115"/>
    </row>
    <row r="71" spans="2:12" s="8" customFormat="1" ht="24.9" customHeight="1">
      <c r="B71" s="110"/>
      <c r="D71" s="111" t="s">
        <v>129</v>
      </c>
      <c r="E71" s="112"/>
      <c r="F71" s="112"/>
      <c r="G71" s="112"/>
      <c r="H71" s="112"/>
      <c r="I71" s="113"/>
      <c r="J71" s="114">
        <f>J186</f>
        <v>0</v>
      </c>
      <c r="L71" s="110"/>
    </row>
    <row r="72" spans="2:12" s="9" customFormat="1" ht="19.95" customHeight="1">
      <c r="B72" s="115"/>
      <c r="D72" s="116" t="s">
        <v>130</v>
      </c>
      <c r="E72" s="117"/>
      <c r="F72" s="117"/>
      <c r="G72" s="117"/>
      <c r="H72" s="117"/>
      <c r="I72" s="118"/>
      <c r="J72" s="119">
        <f>J187</f>
        <v>0</v>
      </c>
      <c r="L72" s="115"/>
    </row>
    <row r="73" spans="2:12" s="9" customFormat="1" ht="19.95" customHeight="1">
      <c r="B73" s="115"/>
      <c r="D73" s="116" t="s">
        <v>131</v>
      </c>
      <c r="E73" s="117"/>
      <c r="F73" s="117"/>
      <c r="G73" s="117"/>
      <c r="H73" s="117"/>
      <c r="I73" s="118"/>
      <c r="J73" s="119">
        <f>J189</f>
        <v>0</v>
      </c>
      <c r="L73" s="115"/>
    </row>
    <row r="74" spans="2:12" s="1" customFormat="1" ht="21.75" customHeight="1">
      <c r="B74" s="31"/>
      <c r="I74" s="87"/>
      <c r="L74" s="31"/>
    </row>
    <row r="75" spans="2:12" s="1" customFormat="1" ht="6.9" customHeight="1">
      <c r="B75" s="40"/>
      <c r="C75" s="41"/>
      <c r="D75" s="41"/>
      <c r="E75" s="41"/>
      <c r="F75" s="41"/>
      <c r="G75" s="41"/>
      <c r="H75" s="41"/>
      <c r="I75" s="104"/>
      <c r="J75" s="41"/>
      <c r="K75" s="41"/>
      <c r="L75" s="31"/>
    </row>
    <row r="79" spans="2:12" s="1" customFormat="1" ht="6.9" customHeight="1">
      <c r="B79" s="42"/>
      <c r="C79" s="43"/>
      <c r="D79" s="43"/>
      <c r="E79" s="43"/>
      <c r="F79" s="43"/>
      <c r="G79" s="43"/>
      <c r="H79" s="43"/>
      <c r="I79" s="105"/>
      <c r="J79" s="43"/>
      <c r="K79" s="43"/>
      <c r="L79" s="31"/>
    </row>
    <row r="80" spans="2:12" s="1" customFormat="1" ht="24.9" customHeight="1">
      <c r="B80" s="31"/>
      <c r="C80" s="20" t="s">
        <v>132</v>
      </c>
      <c r="I80" s="87"/>
      <c r="L80" s="31"/>
    </row>
    <row r="81" spans="2:12" s="1" customFormat="1" ht="6.9" customHeight="1">
      <c r="B81" s="31"/>
      <c r="I81" s="87"/>
      <c r="L81" s="31"/>
    </row>
    <row r="82" spans="2:12" s="1" customFormat="1" ht="12" customHeight="1">
      <c r="B82" s="31"/>
      <c r="C82" s="26" t="s">
        <v>18</v>
      </c>
      <c r="I82" s="87"/>
      <c r="L82" s="31"/>
    </row>
    <row r="83" spans="2:12" s="1" customFormat="1" ht="16.5" customHeight="1">
      <c r="B83" s="31"/>
      <c r="E83" s="410" t="str">
        <f>E7</f>
        <v>Objekt č.p. 1139/II, Volšovská, Sušice - stavební úpravy kuchyně</v>
      </c>
      <c r="F83" s="411"/>
      <c r="G83" s="411"/>
      <c r="H83" s="411"/>
      <c r="I83" s="87"/>
      <c r="L83" s="31"/>
    </row>
    <row r="84" spans="2:12" s="1" customFormat="1" ht="12" customHeight="1">
      <c r="B84" s="31"/>
      <c r="C84" s="26" t="s">
        <v>91</v>
      </c>
      <c r="I84" s="87"/>
      <c r="L84" s="31"/>
    </row>
    <row r="85" spans="2:12" s="1" customFormat="1" ht="16.5" customHeight="1">
      <c r="B85" s="31"/>
      <c r="E85" s="393" t="str">
        <f>E9</f>
        <v>020 - D.1.2. Statická část</v>
      </c>
      <c r="F85" s="409"/>
      <c r="G85" s="409"/>
      <c r="H85" s="409"/>
      <c r="I85" s="87"/>
      <c r="L85" s="31"/>
    </row>
    <row r="86" spans="2:12" s="1" customFormat="1" ht="6.9" customHeight="1">
      <c r="B86" s="31"/>
      <c r="I86" s="87"/>
      <c r="L86" s="31"/>
    </row>
    <row r="87" spans="2:12" s="1" customFormat="1" ht="12" customHeight="1">
      <c r="B87" s="31"/>
      <c r="C87" s="26" t="s">
        <v>22</v>
      </c>
      <c r="F87" s="24" t="str">
        <f>F12</f>
        <v>Sušice</v>
      </c>
      <c r="I87" s="88" t="s">
        <v>24</v>
      </c>
      <c r="J87" s="48" t="str">
        <f>IF(J12="","",J12)</f>
        <v>18. 4. 2019</v>
      </c>
      <c r="L87" s="31"/>
    </row>
    <row r="88" spans="2:12" s="1" customFormat="1" ht="6.9" customHeight="1">
      <c r="B88" s="31"/>
      <c r="I88" s="87"/>
      <c r="L88" s="31"/>
    </row>
    <row r="89" spans="2:12" s="1" customFormat="1" ht="15.15" customHeight="1">
      <c r="B89" s="31"/>
      <c r="C89" s="26" t="s">
        <v>26</v>
      </c>
      <c r="F89" s="24" t="str">
        <f>E15</f>
        <v>SOŠ a SOU Sušice</v>
      </c>
      <c r="I89" s="88" t="s">
        <v>32</v>
      </c>
      <c r="J89" s="29" t="str">
        <f>E21</f>
        <v>Ing. Jiří Lejsek</v>
      </c>
      <c r="L89" s="31"/>
    </row>
    <row r="90" spans="2:12" s="1" customFormat="1" ht="15.15" customHeight="1">
      <c r="B90" s="31"/>
      <c r="C90" s="26" t="s">
        <v>30</v>
      </c>
      <c r="F90" s="24" t="str">
        <f>IF(E18="","",E18)</f>
        <v>Vyplň údaj</v>
      </c>
      <c r="I90" s="88" t="s">
        <v>35</v>
      </c>
      <c r="J90" s="29" t="str">
        <f>E24</f>
        <v>Pavel Hrba</v>
      </c>
      <c r="L90" s="31"/>
    </row>
    <row r="91" spans="2:12" s="1" customFormat="1" ht="10.35" customHeight="1">
      <c r="B91" s="31"/>
      <c r="I91" s="87"/>
      <c r="L91" s="31"/>
    </row>
    <row r="92" spans="2:20" s="10" customFormat="1" ht="29.25" customHeight="1">
      <c r="B92" s="120"/>
      <c r="C92" s="121" t="s">
        <v>133</v>
      </c>
      <c r="D92" s="122" t="s">
        <v>58</v>
      </c>
      <c r="E92" s="122" t="s">
        <v>54</v>
      </c>
      <c r="F92" s="122" t="s">
        <v>55</v>
      </c>
      <c r="G92" s="122" t="s">
        <v>134</v>
      </c>
      <c r="H92" s="122" t="s">
        <v>135</v>
      </c>
      <c r="I92" s="123" t="s">
        <v>136</v>
      </c>
      <c r="J92" s="122" t="s">
        <v>95</v>
      </c>
      <c r="K92" s="124" t="s">
        <v>137</v>
      </c>
      <c r="L92" s="120"/>
      <c r="M92" s="55" t="s">
        <v>3</v>
      </c>
      <c r="N92" s="56" t="s">
        <v>43</v>
      </c>
      <c r="O92" s="56" t="s">
        <v>138</v>
      </c>
      <c r="P92" s="56" t="s">
        <v>139</v>
      </c>
      <c r="Q92" s="56" t="s">
        <v>140</v>
      </c>
      <c r="R92" s="56" t="s">
        <v>141</v>
      </c>
      <c r="S92" s="56" t="s">
        <v>142</v>
      </c>
      <c r="T92" s="57" t="s">
        <v>143</v>
      </c>
    </row>
    <row r="93" spans="2:63" s="1" customFormat="1" ht="22.95" customHeight="1">
      <c r="B93" s="31"/>
      <c r="C93" s="60" t="s">
        <v>144</v>
      </c>
      <c r="I93" s="87"/>
      <c r="J93" s="125">
        <f>BK93</f>
        <v>0</v>
      </c>
      <c r="L93" s="31"/>
      <c r="M93" s="58"/>
      <c r="N93" s="49"/>
      <c r="O93" s="49"/>
      <c r="P93" s="126">
        <f>P94+P150+P186</f>
        <v>0</v>
      </c>
      <c r="Q93" s="49"/>
      <c r="R93" s="126">
        <f>R94+R150+R186</f>
        <v>1.0894435</v>
      </c>
      <c r="S93" s="49"/>
      <c r="T93" s="127">
        <f>T94+T150+T186</f>
        <v>2.827188</v>
      </c>
      <c r="AT93" s="16" t="s">
        <v>72</v>
      </c>
      <c r="AU93" s="16" t="s">
        <v>96</v>
      </c>
      <c r="BK93" s="128">
        <f>BK94+BK150+BK186</f>
        <v>0</v>
      </c>
    </row>
    <row r="94" spans="2:63" s="11" customFormat="1" ht="25.95" customHeight="1">
      <c r="B94" s="129"/>
      <c r="D94" s="130" t="s">
        <v>72</v>
      </c>
      <c r="E94" s="131" t="s">
        <v>145</v>
      </c>
      <c r="F94" s="131" t="s">
        <v>146</v>
      </c>
      <c r="I94" s="132"/>
      <c r="J94" s="133">
        <f>BK94</f>
        <v>0</v>
      </c>
      <c r="L94" s="129"/>
      <c r="M94" s="134"/>
      <c r="N94" s="135"/>
      <c r="O94" s="135"/>
      <c r="P94" s="136">
        <f>P95+P100+P103+P108+P142+P148</f>
        <v>0</v>
      </c>
      <c r="Q94" s="135"/>
      <c r="R94" s="136">
        <f>R95+R100+R103+R108+R142+R148</f>
        <v>0.98490736</v>
      </c>
      <c r="S94" s="135"/>
      <c r="T94" s="137">
        <f>T95+T100+T103+T108+T142+T148</f>
        <v>2.827188</v>
      </c>
      <c r="AR94" s="130" t="s">
        <v>9</v>
      </c>
      <c r="AT94" s="138" t="s">
        <v>72</v>
      </c>
      <c r="AU94" s="138" t="s">
        <v>73</v>
      </c>
      <c r="AY94" s="130" t="s">
        <v>147</v>
      </c>
      <c r="BK94" s="139">
        <f>BK95+BK100+BK103+BK108+BK142+BK148</f>
        <v>0</v>
      </c>
    </row>
    <row r="95" spans="2:63" s="11" customFormat="1" ht="22.95" customHeight="1">
      <c r="B95" s="129"/>
      <c r="D95" s="130" t="s">
        <v>72</v>
      </c>
      <c r="E95" s="140" t="s">
        <v>82</v>
      </c>
      <c r="F95" s="140" t="s">
        <v>201</v>
      </c>
      <c r="I95" s="132"/>
      <c r="J95" s="141">
        <f>BK95</f>
        <v>0</v>
      </c>
      <c r="L95" s="129"/>
      <c r="M95" s="134"/>
      <c r="N95" s="135"/>
      <c r="O95" s="135"/>
      <c r="P95" s="136">
        <f>SUM(P96:P99)</f>
        <v>0</v>
      </c>
      <c r="Q95" s="135"/>
      <c r="R95" s="136">
        <f>SUM(R96:R99)</f>
        <v>0.35327376</v>
      </c>
      <c r="S95" s="135"/>
      <c r="T95" s="137">
        <f>SUM(T96:T99)</f>
        <v>0</v>
      </c>
      <c r="AR95" s="130" t="s">
        <v>9</v>
      </c>
      <c r="AT95" s="138" t="s">
        <v>72</v>
      </c>
      <c r="AU95" s="138" t="s">
        <v>9</v>
      </c>
      <c r="AY95" s="130" t="s">
        <v>147</v>
      </c>
      <c r="BK95" s="139">
        <f>SUM(BK96:BK99)</f>
        <v>0</v>
      </c>
    </row>
    <row r="96" spans="2:65" s="1" customFormat="1" ht="24" customHeight="1">
      <c r="B96" s="142"/>
      <c r="C96" s="143" t="s">
        <v>9</v>
      </c>
      <c r="D96" s="143" t="s">
        <v>149</v>
      </c>
      <c r="E96" s="144" t="s">
        <v>1716</v>
      </c>
      <c r="F96" s="145" t="s">
        <v>1717</v>
      </c>
      <c r="G96" s="146" t="s">
        <v>314</v>
      </c>
      <c r="H96" s="147">
        <v>24</v>
      </c>
      <c r="I96" s="148"/>
      <c r="J96" s="149">
        <f>ROUND(I96*H96,0)</f>
        <v>0</v>
      </c>
      <c r="K96" s="145" t="s">
        <v>3</v>
      </c>
      <c r="L96" s="31"/>
      <c r="M96" s="150" t="s">
        <v>3</v>
      </c>
      <c r="N96" s="151" t="s">
        <v>44</v>
      </c>
      <c r="O96" s="51"/>
      <c r="P96" s="152">
        <f>O96*H96</f>
        <v>0</v>
      </c>
      <c r="Q96" s="152">
        <v>0</v>
      </c>
      <c r="R96" s="152">
        <f>Q96*H96</f>
        <v>0</v>
      </c>
      <c r="S96" s="152">
        <v>0</v>
      </c>
      <c r="T96" s="153">
        <f>S96*H96</f>
        <v>0</v>
      </c>
      <c r="AR96" s="154" t="s">
        <v>154</v>
      </c>
      <c r="AT96" s="154" t="s">
        <v>149</v>
      </c>
      <c r="AU96" s="154" t="s">
        <v>82</v>
      </c>
      <c r="AY96" s="16" t="s">
        <v>147</v>
      </c>
      <c r="BE96" s="155">
        <f>IF(N96="základní",J96,0)</f>
        <v>0</v>
      </c>
      <c r="BF96" s="155">
        <f>IF(N96="snížená",J96,0)</f>
        <v>0</v>
      </c>
      <c r="BG96" s="155">
        <f>IF(N96="zákl. přenesená",J96,0)</f>
        <v>0</v>
      </c>
      <c r="BH96" s="155">
        <f>IF(N96="sníž. přenesená",J96,0)</f>
        <v>0</v>
      </c>
      <c r="BI96" s="155">
        <f>IF(N96="nulová",J96,0)</f>
        <v>0</v>
      </c>
      <c r="BJ96" s="16" t="s">
        <v>9</v>
      </c>
      <c r="BK96" s="155">
        <f>ROUND(I96*H96,0)</f>
        <v>0</v>
      </c>
      <c r="BL96" s="16" t="s">
        <v>154</v>
      </c>
      <c r="BM96" s="154" t="s">
        <v>1718</v>
      </c>
    </row>
    <row r="97" spans="2:51" s="12" customFormat="1" ht="12">
      <c r="B97" s="156"/>
      <c r="D97" s="157" t="s">
        <v>156</v>
      </c>
      <c r="E97" s="158" t="s">
        <v>3</v>
      </c>
      <c r="F97" s="159" t="s">
        <v>1719</v>
      </c>
      <c r="H97" s="160">
        <v>24</v>
      </c>
      <c r="I97" s="161"/>
      <c r="L97" s="156"/>
      <c r="M97" s="162"/>
      <c r="N97" s="163"/>
      <c r="O97" s="163"/>
      <c r="P97" s="163"/>
      <c r="Q97" s="163"/>
      <c r="R97" s="163"/>
      <c r="S97" s="163"/>
      <c r="T97" s="164"/>
      <c r="AT97" s="158" t="s">
        <v>156</v>
      </c>
      <c r="AU97" s="158" t="s">
        <v>82</v>
      </c>
      <c r="AV97" s="12" t="s">
        <v>82</v>
      </c>
      <c r="AW97" s="12" t="s">
        <v>34</v>
      </c>
      <c r="AX97" s="12" t="s">
        <v>73</v>
      </c>
      <c r="AY97" s="158" t="s">
        <v>147</v>
      </c>
    </row>
    <row r="98" spans="2:65" s="1" customFormat="1" ht="24" customHeight="1">
      <c r="B98" s="142"/>
      <c r="C98" s="143" t="s">
        <v>82</v>
      </c>
      <c r="D98" s="143" t="s">
        <v>149</v>
      </c>
      <c r="E98" s="144" t="s">
        <v>1720</v>
      </c>
      <c r="F98" s="145" t="s">
        <v>1721</v>
      </c>
      <c r="G98" s="146" t="s">
        <v>152</v>
      </c>
      <c r="H98" s="147">
        <v>0.144</v>
      </c>
      <c r="I98" s="148"/>
      <c r="J98" s="149">
        <f>ROUND(I98*H98,0)</f>
        <v>0</v>
      </c>
      <c r="K98" s="145" t="s">
        <v>153</v>
      </c>
      <c r="L98" s="31"/>
      <c r="M98" s="150" t="s">
        <v>3</v>
      </c>
      <c r="N98" s="151" t="s">
        <v>44</v>
      </c>
      <c r="O98" s="51"/>
      <c r="P98" s="152">
        <f>O98*H98</f>
        <v>0</v>
      </c>
      <c r="Q98" s="152">
        <v>2.45329</v>
      </c>
      <c r="R98" s="152">
        <f>Q98*H98</f>
        <v>0.35327376</v>
      </c>
      <c r="S98" s="152">
        <v>0</v>
      </c>
      <c r="T98" s="153">
        <f>S98*H98</f>
        <v>0</v>
      </c>
      <c r="AR98" s="154" t="s">
        <v>154</v>
      </c>
      <c r="AT98" s="154" t="s">
        <v>149</v>
      </c>
      <c r="AU98" s="154" t="s">
        <v>82</v>
      </c>
      <c r="AY98" s="16" t="s">
        <v>147</v>
      </c>
      <c r="BE98" s="155">
        <f>IF(N98="základní",J98,0)</f>
        <v>0</v>
      </c>
      <c r="BF98" s="155">
        <f>IF(N98="snížená",J98,0)</f>
        <v>0</v>
      </c>
      <c r="BG98" s="155">
        <f>IF(N98="zákl. přenesená",J98,0)</f>
        <v>0</v>
      </c>
      <c r="BH98" s="155">
        <f>IF(N98="sníž. přenesená",J98,0)</f>
        <v>0</v>
      </c>
      <c r="BI98" s="155">
        <f>IF(N98="nulová",J98,0)</f>
        <v>0</v>
      </c>
      <c r="BJ98" s="16" t="s">
        <v>9</v>
      </c>
      <c r="BK98" s="155">
        <f>ROUND(I98*H98,0)</f>
        <v>0</v>
      </c>
      <c r="BL98" s="16" t="s">
        <v>154</v>
      </c>
      <c r="BM98" s="154" t="s">
        <v>1722</v>
      </c>
    </row>
    <row r="99" spans="2:51" s="12" customFormat="1" ht="12">
      <c r="B99" s="156"/>
      <c r="D99" s="157" t="s">
        <v>156</v>
      </c>
      <c r="E99" s="158" t="s">
        <v>3</v>
      </c>
      <c r="F99" s="159" t="s">
        <v>1723</v>
      </c>
      <c r="H99" s="160">
        <v>0.144</v>
      </c>
      <c r="I99" s="161"/>
      <c r="L99" s="156"/>
      <c r="M99" s="162"/>
      <c r="N99" s="163"/>
      <c r="O99" s="163"/>
      <c r="P99" s="163"/>
      <c r="Q99" s="163"/>
      <c r="R99" s="163"/>
      <c r="S99" s="163"/>
      <c r="T99" s="164"/>
      <c r="AT99" s="158" t="s">
        <v>156</v>
      </c>
      <c r="AU99" s="158" t="s">
        <v>82</v>
      </c>
      <c r="AV99" s="12" t="s">
        <v>82</v>
      </c>
      <c r="AW99" s="12" t="s">
        <v>34</v>
      </c>
      <c r="AX99" s="12" t="s">
        <v>73</v>
      </c>
      <c r="AY99" s="158" t="s">
        <v>147</v>
      </c>
    </row>
    <row r="100" spans="2:63" s="11" customFormat="1" ht="22.95" customHeight="1">
      <c r="B100" s="129"/>
      <c r="D100" s="130" t="s">
        <v>72</v>
      </c>
      <c r="E100" s="140" t="s">
        <v>163</v>
      </c>
      <c r="F100" s="140" t="s">
        <v>222</v>
      </c>
      <c r="I100" s="132"/>
      <c r="J100" s="141">
        <f>BK100</f>
        <v>0</v>
      </c>
      <c r="L100" s="129"/>
      <c r="M100" s="134"/>
      <c r="N100" s="135"/>
      <c r="O100" s="135"/>
      <c r="P100" s="136">
        <f>SUM(P101:P102)</f>
        <v>0</v>
      </c>
      <c r="Q100" s="135"/>
      <c r="R100" s="136">
        <f>SUM(R101:R102)</f>
        <v>0.17541980000000001</v>
      </c>
      <c r="S100" s="135"/>
      <c r="T100" s="137">
        <f>SUM(T101:T102)</f>
        <v>0</v>
      </c>
      <c r="AR100" s="130" t="s">
        <v>9</v>
      </c>
      <c r="AT100" s="138" t="s">
        <v>72</v>
      </c>
      <c r="AU100" s="138" t="s">
        <v>9</v>
      </c>
      <c r="AY100" s="130" t="s">
        <v>147</v>
      </c>
      <c r="BK100" s="139">
        <f>SUM(BK101:BK102)</f>
        <v>0</v>
      </c>
    </row>
    <row r="101" spans="2:65" s="1" customFormat="1" ht="36" customHeight="1">
      <c r="B101" s="142"/>
      <c r="C101" s="143" t="s">
        <v>163</v>
      </c>
      <c r="D101" s="143" t="s">
        <v>149</v>
      </c>
      <c r="E101" s="144" t="s">
        <v>1724</v>
      </c>
      <c r="F101" s="145" t="s">
        <v>1725</v>
      </c>
      <c r="G101" s="146" t="s">
        <v>225</v>
      </c>
      <c r="H101" s="147">
        <v>6.14</v>
      </c>
      <c r="I101" s="148"/>
      <c r="J101" s="149">
        <f>ROUND(I101*H101,0)</f>
        <v>0</v>
      </c>
      <c r="K101" s="145" t="s">
        <v>153</v>
      </c>
      <c r="L101" s="31"/>
      <c r="M101" s="150" t="s">
        <v>3</v>
      </c>
      <c r="N101" s="151" t="s">
        <v>44</v>
      </c>
      <c r="O101" s="51"/>
      <c r="P101" s="152">
        <f>O101*H101</f>
        <v>0</v>
      </c>
      <c r="Q101" s="152">
        <v>0.02857</v>
      </c>
      <c r="R101" s="152">
        <f>Q101*H101</f>
        <v>0.17541980000000001</v>
      </c>
      <c r="S101" s="152">
        <v>0</v>
      </c>
      <c r="T101" s="153">
        <f>S101*H101</f>
        <v>0</v>
      </c>
      <c r="AR101" s="154" t="s">
        <v>154</v>
      </c>
      <c r="AT101" s="154" t="s">
        <v>149</v>
      </c>
      <c r="AU101" s="154" t="s">
        <v>82</v>
      </c>
      <c r="AY101" s="16" t="s">
        <v>147</v>
      </c>
      <c r="BE101" s="155">
        <f>IF(N101="základní",J101,0)</f>
        <v>0</v>
      </c>
      <c r="BF101" s="155">
        <f>IF(N101="snížená",J101,0)</f>
        <v>0</v>
      </c>
      <c r="BG101" s="155">
        <f>IF(N101="zákl. přenesená",J101,0)</f>
        <v>0</v>
      </c>
      <c r="BH101" s="155">
        <f>IF(N101="sníž. přenesená",J101,0)</f>
        <v>0</v>
      </c>
      <c r="BI101" s="155">
        <f>IF(N101="nulová",J101,0)</f>
        <v>0</v>
      </c>
      <c r="BJ101" s="16" t="s">
        <v>9</v>
      </c>
      <c r="BK101" s="155">
        <f>ROUND(I101*H101,0)</f>
        <v>0</v>
      </c>
      <c r="BL101" s="16" t="s">
        <v>154</v>
      </c>
      <c r="BM101" s="154" t="s">
        <v>1726</v>
      </c>
    </row>
    <row r="102" spans="2:51" s="12" customFormat="1" ht="12">
      <c r="B102" s="156"/>
      <c r="D102" s="157" t="s">
        <v>156</v>
      </c>
      <c r="E102" s="158" t="s">
        <v>3</v>
      </c>
      <c r="F102" s="159" t="s">
        <v>1727</v>
      </c>
      <c r="H102" s="160">
        <v>6.14</v>
      </c>
      <c r="I102" s="161"/>
      <c r="L102" s="156"/>
      <c r="M102" s="162"/>
      <c r="N102" s="163"/>
      <c r="O102" s="163"/>
      <c r="P102" s="163"/>
      <c r="Q102" s="163"/>
      <c r="R102" s="163"/>
      <c r="S102" s="163"/>
      <c r="T102" s="164"/>
      <c r="AT102" s="158" t="s">
        <v>156</v>
      </c>
      <c r="AU102" s="158" t="s">
        <v>82</v>
      </c>
      <c r="AV102" s="12" t="s">
        <v>82</v>
      </c>
      <c r="AW102" s="12" t="s">
        <v>34</v>
      </c>
      <c r="AX102" s="12" t="s">
        <v>73</v>
      </c>
      <c r="AY102" s="158" t="s">
        <v>147</v>
      </c>
    </row>
    <row r="103" spans="2:63" s="11" customFormat="1" ht="22.95" customHeight="1">
      <c r="B103" s="129"/>
      <c r="D103" s="130" t="s">
        <v>72</v>
      </c>
      <c r="E103" s="140" t="s">
        <v>174</v>
      </c>
      <c r="F103" s="140" t="s">
        <v>1728</v>
      </c>
      <c r="I103" s="132"/>
      <c r="J103" s="141">
        <f>BK103</f>
        <v>0</v>
      </c>
      <c r="L103" s="129"/>
      <c r="M103" s="134"/>
      <c r="N103" s="135"/>
      <c r="O103" s="135"/>
      <c r="P103" s="136">
        <f>SUM(P104:P107)</f>
        <v>0</v>
      </c>
      <c r="Q103" s="135"/>
      <c r="R103" s="136">
        <f>SUM(R104:R107)</f>
        <v>0.152219</v>
      </c>
      <c r="S103" s="135"/>
      <c r="T103" s="137">
        <f>SUM(T104:T107)</f>
        <v>0</v>
      </c>
      <c r="AR103" s="130" t="s">
        <v>9</v>
      </c>
      <c r="AT103" s="138" t="s">
        <v>72</v>
      </c>
      <c r="AU103" s="138" t="s">
        <v>9</v>
      </c>
      <c r="AY103" s="130" t="s">
        <v>147</v>
      </c>
      <c r="BK103" s="139">
        <f>SUM(BK104:BK107)</f>
        <v>0</v>
      </c>
    </row>
    <row r="104" spans="2:65" s="1" customFormat="1" ht="24" customHeight="1">
      <c r="B104" s="142"/>
      <c r="C104" s="143" t="s">
        <v>154</v>
      </c>
      <c r="D104" s="143" t="s">
        <v>149</v>
      </c>
      <c r="E104" s="144" t="s">
        <v>1729</v>
      </c>
      <c r="F104" s="145" t="s">
        <v>1730</v>
      </c>
      <c r="G104" s="146" t="s">
        <v>253</v>
      </c>
      <c r="H104" s="147">
        <v>1</v>
      </c>
      <c r="I104" s="148"/>
      <c r="J104" s="149">
        <f>ROUND(I104*H104,0)</f>
        <v>0</v>
      </c>
      <c r="K104" s="145" t="s">
        <v>153</v>
      </c>
      <c r="L104" s="31"/>
      <c r="M104" s="150" t="s">
        <v>3</v>
      </c>
      <c r="N104" s="151" t="s">
        <v>44</v>
      </c>
      <c r="O104" s="51"/>
      <c r="P104" s="152">
        <f>O104*H104</f>
        <v>0</v>
      </c>
      <c r="Q104" s="152">
        <v>0.147</v>
      </c>
      <c r="R104" s="152">
        <f>Q104*H104</f>
        <v>0.147</v>
      </c>
      <c r="S104" s="152">
        <v>0</v>
      </c>
      <c r="T104" s="153">
        <f>S104*H104</f>
        <v>0</v>
      </c>
      <c r="AR104" s="154" t="s">
        <v>154</v>
      </c>
      <c r="AT104" s="154" t="s">
        <v>149</v>
      </c>
      <c r="AU104" s="154" t="s">
        <v>82</v>
      </c>
      <c r="AY104" s="16" t="s">
        <v>147</v>
      </c>
      <c r="BE104" s="155">
        <f>IF(N104="základní",J104,0)</f>
        <v>0</v>
      </c>
      <c r="BF104" s="155">
        <f>IF(N104="snížená",J104,0)</f>
        <v>0</v>
      </c>
      <c r="BG104" s="155">
        <f>IF(N104="zákl. přenesená",J104,0)</f>
        <v>0</v>
      </c>
      <c r="BH104" s="155">
        <f>IF(N104="sníž. přenesená",J104,0)</f>
        <v>0</v>
      </c>
      <c r="BI104" s="155">
        <f>IF(N104="nulová",J104,0)</f>
        <v>0</v>
      </c>
      <c r="BJ104" s="16" t="s">
        <v>9</v>
      </c>
      <c r="BK104" s="155">
        <f>ROUND(I104*H104,0)</f>
        <v>0</v>
      </c>
      <c r="BL104" s="16" t="s">
        <v>154</v>
      </c>
      <c r="BM104" s="154" t="s">
        <v>1731</v>
      </c>
    </row>
    <row r="105" spans="2:51" s="12" customFormat="1" ht="12">
      <c r="B105" s="156"/>
      <c r="D105" s="157" t="s">
        <v>156</v>
      </c>
      <c r="E105" s="158" t="s">
        <v>3</v>
      </c>
      <c r="F105" s="159" t="s">
        <v>1732</v>
      </c>
      <c r="H105" s="160">
        <v>1</v>
      </c>
      <c r="I105" s="161"/>
      <c r="L105" s="156"/>
      <c r="M105" s="162"/>
      <c r="N105" s="163"/>
      <c r="O105" s="163"/>
      <c r="P105" s="163"/>
      <c r="Q105" s="163"/>
      <c r="R105" s="163"/>
      <c r="S105" s="163"/>
      <c r="T105" s="164"/>
      <c r="AT105" s="158" t="s">
        <v>156</v>
      </c>
      <c r="AU105" s="158" t="s">
        <v>82</v>
      </c>
      <c r="AV105" s="12" t="s">
        <v>82</v>
      </c>
      <c r="AW105" s="12" t="s">
        <v>34</v>
      </c>
      <c r="AX105" s="12" t="s">
        <v>73</v>
      </c>
      <c r="AY105" s="158" t="s">
        <v>147</v>
      </c>
    </row>
    <row r="106" spans="2:65" s="1" customFormat="1" ht="36" customHeight="1">
      <c r="B106" s="142"/>
      <c r="C106" s="143" t="s">
        <v>170</v>
      </c>
      <c r="D106" s="143" t="s">
        <v>149</v>
      </c>
      <c r="E106" s="144" t="s">
        <v>1733</v>
      </c>
      <c r="F106" s="145" t="s">
        <v>1734</v>
      </c>
      <c r="G106" s="146" t="s">
        <v>225</v>
      </c>
      <c r="H106" s="147">
        <v>6.14</v>
      </c>
      <c r="I106" s="148"/>
      <c r="J106" s="149">
        <f>ROUND(I106*H106,0)</f>
        <v>0</v>
      </c>
      <c r="K106" s="145" t="s">
        <v>153</v>
      </c>
      <c r="L106" s="31"/>
      <c r="M106" s="150" t="s">
        <v>3</v>
      </c>
      <c r="N106" s="151" t="s">
        <v>44</v>
      </c>
      <c r="O106" s="51"/>
      <c r="P106" s="152">
        <f>O106*H106</f>
        <v>0</v>
      </c>
      <c r="Q106" s="152">
        <v>0.00085</v>
      </c>
      <c r="R106" s="152">
        <f>Q106*H106</f>
        <v>0.005219</v>
      </c>
      <c r="S106" s="152">
        <v>0</v>
      </c>
      <c r="T106" s="153">
        <f>S106*H106</f>
        <v>0</v>
      </c>
      <c r="AR106" s="154" t="s">
        <v>154</v>
      </c>
      <c r="AT106" s="154" t="s">
        <v>149</v>
      </c>
      <c r="AU106" s="154" t="s">
        <v>82</v>
      </c>
      <c r="AY106" s="16" t="s">
        <v>147</v>
      </c>
      <c r="BE106" s="155">
        <f>IF(N106="základní",J106,0)</f>
        <v>0</v>
      </c>
      <c r="BF106" s="155">
        <f>IF(N106="snížená",J106,0)</f>
        <v>0</v>
      </c>
      <c r="BG106" s="155">
        <f>IF(N106="zákl. přenesená",J106,0)</f>
        <v>0</v>
      </c>
      <c r="BH106" s="155">
        <f>IF(N106="sníž. přenesená",J106,0)</f>
        <v>0</v>
      </c>
      <c r="BI106" s="155">
        <f>IF(N106="nulová",J106,0)</f>
        <v>0</v>
      </c>
      <c r="BJ106" s="16" t="s">
        <v>9</v>
      </c>
      <c r="BK106" s="155">
        <f>ROUND(I106*H106,0)</f>
        <v>0</v>
      </c>
      <c r="BL106" s="16" t="s">
        <v>154</v>
      </c>
      <c r="BM106" s="154" t="s">
        <v>1735</v>
      </c>
    </row>
    <row r="107" spans="2:51" s="12" customFormat="1" ht="12">
      <c r="B107" s="156"/>
      <c r="D107" s="157" t="s">
        <v>156</v>
      </c>
      <c r="E107" s="158" t="s">
        <v>3</v>
      </c>
      <c r="F107" s="159" t="s">
        <v>1727</v>
      </c>
      <c r="H107" s="160">
        <v>6.14</v>
      </c>
      <c r="I107" s="161"/>
      <c r="L107" s="156"/>
      <c r="M107" s="162"/>
      <c r="N107" s="163"/>
      <c r="O107" s="163"/>
      <c r="P107" s="163"/>
      <c r="Q107" s="163"/>
      <c r="R107" s="163"/>
      <c r="S107" s="163"/>
      <c r="T107" s="164"/>
      <c r="AT107" s="158" t="s">
        <v>156</v>
      </c>
      <c r="AU107" s="158" t="s">
        <v>82</v>
      </c>
      <c r="AV107" s="12" t="s">
        <v>82</v>
      </c>
      <c r="AW107" s="12" t="s">
        <v>34</v>
      </c>
      <c r="AX107" s="12" t="s">
        <v>73</v>
      </c>
      <c r="AY107" s="158" t="s">
        <v>147</v>
      </c>
    </row>
    <row r="108" spans="2:63" s="11" customFormat="1" ht="22.95" customHeight="1">
      <c r="B108" s="129"/>
      <c r="D108" s="130" t="s">
        <v>72</v>
      </c>
      <c r="E108" s="140" t="s">
        <v>190</v>
      </c>
      <c r="F108" s="140" t="s">
        <v>627</v>
      </c>
      <c r="I108" s="132"/>
      <c r="J108" s="141">
        <f>BK108</f>
        <v>0</v>
      </c>
      <c r="L108" s="129"/>
      <c r="M108" s="134"/>
      <c r="N108" s="135"/>
      <c r="O108" s="135"/>
      <c r="P108" s="136">
        <f>SUM(P109:P141)</f>
        <v>0</v>
      </c>
      <c r="Q108" s="135"/>
      <c r="R108" s="136">
        <f>SUM(R109:R141)</f>
        <v>0.30399480000000006</v>
      </c>
      <c r="S108" s="135"/>
      <c r="T108" s="137">
        <f>SUM(T109:T141)</f>
        <v>2.827188</v>
      </c>
      <c r="AR108" s="130" t="s">
        <v>9</v>
      </c>
      <c r="AT108" s="138" t="s">
        <v>72</v>
      </c>
      <c r="AU108" s="138" t="s">
        <v>9</v>
      </c>
      <c r="AY108" s="130" t="s">
        <v>147</v>
      </c>
      <c r="BK108" s="139">
        <f>SUM(BK109:BK141)</f>
        <v>0</v>
      </c>
    </row>
    <row r="109" spans="2:65" s="1" customFormat="1" ht="36" customHeight="1">
      <c r="B109" s="142"/>
      <c r="C109" s="143" t="s">
        <v>174</v>
      </c>
      <c r="D109" s="143" t="s">
        <v>149</v>
      </c>
      <c r="E109" s="144" t="s">
        <v>647</v>
      </c>
      <c r="F109" s="145" t="s">
        <v>648</v>
      </c>
      <c r="G109" s="146" t="s">
        <v>225</v>
      </c>
      <c r="H109" s="147">
        <v>4.8</v>
      </c>
      <c r="I109" s="148"/>
      <c r="J109" s="149">
        <f>ROUND(I109*H109,0)</f>
        <v>0</v>
      </c>
      <c r="K109" s="145" t="s">
        <v>153</v>
      </c>
      <c r="L109" s="31"/>
      <c r="M109" s="150" t="s">
        <v>3</v>
      </c>
      <c r="N109" s="151" t="s">
        <v>44</v>
      </c>
      <c r="O109" s="51"/>
      <c r="P109" s="152">
        <f>O109*H109</f>
        <v>0</v>
      </c>
      <c r="Q109" s="152">
        <v>0.00013</v>
      </c>
      <c r="R109" s="152">
        <f>Q109*H109</f>
        <v>0.0006239999999999999</v>
      </c>
      <c r="S109" s="152">
        <v>0</v>
      </c>
      <c r="T109" s="153">
        <f>S109*H109</f>
        <v>0</v>
      </c>
      <c r="AR109" s="154" t="s">
        <v>154</v>
      </c>
      <c r="AT109" s="154" t="s">
        <v>149</v>
      </c>
      <c r="AU109" s="154" t="s">
        <v>82</v>
      </c>
      <c r="AY109" s="16" t="s">
        <v>147</v>
      </c>
      <c r="BE109" s="155">
        <f>IF(N109="základní",J109,0)</f>
        <v>0</v>
      </c>
      <c r="BF109" s="155">
        <f>IF(N109="snížená",J109,0)</f>
        <v>0</v>
      </c>
      <c r="BG109" s="155">
        <f>IF(N109="zákl. přenesená",J109,0)</f>
        <v>0</v>
      </c>
      <c r="BH109" s="155">
        <f>IF(N109="sníž. přenesená",J109,0)</f>
        <v>0</v>
      </c>
      <c r="BI109" s="155">
        <f>IF(N109="nulová",J109,0)</f>
        <v>0</v>
      </c>
      <c r="BJ109" s="16" t="s">
        <v>9</v>
      </c>
      <c r="BK109" s="155">
        <f>ROUND(I109*H109,0)</f>
        <v>0</v>
      </c>
      <c r="BL109" s="16" t="s">
        <v>154</v>
      </c>
      <c r="BM109" s="154" t="s">
        <v>1736</v>
      </c>
    </row>
    <row r="110" spans="2:51" s="12" customFormat="1" ht="12">
      <c r="B110" s="156"/>
      <c r="D110" s="157" t="s">
        <v>156</v>
      </c>
      <c r="E110" s="158" t="s">
        <v>3</v>
      </c>
      <c r="F110" s="159" t="s">
        <v>1737</v>
      </c>
      <c r="H110" s="160">
        <v>4.8</v>
      </c>
      <c r="I110" s="161"/>
      <c r="L110" s="156"/>
      <c r="M110" s="162"/>
      <c r="N110" s="163"/>
      <c r="O110" s="163"/>
      <c r="P110" s="163"/>
      <c r="Q110" s="163"/>
      <c r="R110" s="163"/>
      <c r="S110" s="163"/>
      <c r="T110" s="164"/>
      <c r="AT110" s="158" t="s">
        <v>156</v>
      </c>
      <c r="AU110" s="158" t="s">
        <v>82</v>
      </c>
      <c r="AV110" s="12" t="s">
        <v>82</v>
      </c>
      <c r="AW110" s="12" t="s">
        <v>34</v>
      </c>
      <c r="AX110" s="12" t="s">
        <v>73</v>
      </c>
      <c r="AY110" s="158" t="s">
        <v>147</v>
      </c>
    </row>
    <row r="111" spans="2:65" s="1" customFormat="1" ht="36" customHeight="1">
      <c r="B111" s="142"/>
      <c r="C111" s="143" t="s">
        <v>178</v>
      </c>
      <c r="D111" s="143" t="s">
        <v>149</v>
      </c>
      <c r="E111" s="144" t="s">
        <v>1738</v>
      </c>
      <c r="F111" s="145" t="s">
        <v>1739</v>
      </c>
      <c r="G111" s="146" t="s">
        <v>253</v>
      </c>
      <c r="H111" s="147">
        <v>12</v>
      </c>
      <c r="I111" s="148"/>
      <c r="J111" s="149">
        <f>ROUND(I111*H111,0)</f>
        <v>0</v>
      </c>
      <c r="K111" s="145" t="s">
        <v>153</v>
      </c>
      <c r="L111" s="31"/>
      <c r="M111" s="150" t="s">
        <v>3</v>
      </c>
      <c r="N111" s="151" t="s">
        <v>44</v>
      </c>
      <c r="O111" s="51"/>
      <c r="P111" s="152">
        <f>O111*H111</f>
        <v>0</v>
      </c>
      <c r="Q111" s="152">
        <v>1E-05</v>
      </c>
      <c r="R111" s="152">
        <f>Q111*H111</f>
        <v>0.00012000000000000002</v>
      </c>
      <c r="S111" s="152">
        <v>0</v>
      </c>
      <c r="T111" s="153">
        <f>S111*H111</f>
        <v>0</v>
      </c>
      <c r="AR111" s="154" t="s">
        <v>154</v>
      </c>
      <c r="AT111" s="154" t="s">
        <v>149</v>
      </c>
      <c r="AU111" s="154" t="s">
        <v>82</v>
      </c>
      <c r="AY111" s="16" t="s">
        <v>147</v>
      </c>
      <c r="BE111" s="155">
        <f>IF(N111="základní",J111,0)</f>
        <v>0</v>
      </c>
      <c r="BF111" s="155">
        <f>IF(N111="snížená",J111,0)</f>
        <v>0</v>
      </c>
      <c r="BG111" s="155">
        <f>IF(N111="zákl. přenesená",J111,0)</f>
        <v>0</v>
      </c>
      <c r="BH111" s="155">
        <f>IF(N111="sníž. přenesená",J111,0)</f>
        <v>0</v>
      </c>
      <c r="BI111" s="155">
        <f>IF(N111="nulová",J111,0)</f>
        <v>0</v>
      </c>
      <c r="BJ111" s="16" t="s">
        <v>9</v>
      </c>
      <c r="BK111" s="155">
        <f>ROUND(I111*H111,0)</f>
        <v>0</v>
      </c>
      <c r="BL111" s="16" t="s">
        <v>154</v>
      </c>
      <c r="BM111" s="154" t="s">
        <v>1740</v>
      </c>
    </row>
    <row r="112" spans="2:51" s="12" customFormat="1" ht="12">
      <c r="B112" s="156"/>
      <c r="D112" s="157" t="s">
        <v>156</v>
      </c>
      <c r="E112" s="158" t="s">
        <v>3</v>
      </c>
      <c r="F112" s="159" t="s">
        <v>1741</v>
      </c>
      <c r="H112" s="160">
        <v>12</v>
      </c>
      <c r="I112" s="161"/>
      <c r="L112" s="156"/>
      <c r="M112" s="162"/>
      <c r="N112" s="163"/>
      <c r="O112" s="163"/>
      <c r="P112" s="163"/>
      <c r="Q112" s="163"/>
      <c r="R112" s="163"/>
      <c r="S112" s="163"/>
      <c r="T112" s="164"/>
      <c r="AT112" s="158" t="s">
        <v>156</v>
      </c>
      <c r="AU112" s="158" t="s">
        <v>82</v>
      </c>
      <c r="AV112" s="12" t="s">
        <v>82</v>
      </c>
      <c r="AW112" s="12" t="s">
        <v>34</v>
      </c>
      <c r="AX112" s="12" t="s">
        <v>73</v>
      </c>
      <c r="AY112" s="158" t="s">
        <v>147</v>
      </c>
    </row>
    <row r="113" spans="2:65" s="1" customFormat="1" ht="36" customHeight="1">
      <c r="B113" s="142"/>
      <c r="C113" s="143" t="s">
        <v>184</v>
      </c>
      <c r="D113" s="143" t="s">
        <v>149</v>
      </c>
      <c r="E113" s="144" t="s">
        <v>1742</v>
      </c>
      <c r="F113" s="145" t="s">
        <v>1743</v>
      </c>
      <c r="G113" s="146" t="s">
        <v>253</v>
      </c>
      <c r="H113" s="147">
        <v>4</v>
      </c>
      <c r="I113" s="148"/>
      <c r="J113" s="149">
        <f>ROUND(I113*H113,0)</f>
        <v>0</v>
      </c>
      <c r="K113" s="145" t="s">
        <v>153</v>
      </c>
      <c r="L113" s="31"/>
      <c r="M113" s="150" t="s">
        <v>3</v>
      </c>
      <c r="N113" s="151" t="s">
        <v>44</v>
      </c>
      <c r="O113" s="51"/>
      <c r="P113" s="152">
        <f>O113*H113</f>
        <v>0</v>
      </c>
      <c r="Q113" s="152">
        <v>4E-05</v>
      </c>
      <c r="R113" s="152">
        <f>Q113*H113</f>
        <v>0.00016</v>
      </c>
      <c r="S113" s="152">
        <v>0</v>
      </c>
      <c r="T113" s="153">
        <f>S113*H113</f>
        <v>0</v>
      </c>
      <c r="AR113" s="154" t="s">
        <v>154</v>
      </c>
      <c r="AT113" s="154" t="s">
        <v>149</v>
      </c>
      <c r="AU113" s="154" t="s">
        <v>82</v>
      </c>
      <c r="AY113" s="16" t="s">
        <v>147</v>
      </c>
      <c r="BE113" s="155">
        <f>IF(N113="základní",J113,0)</f>
        <v>0</v>
      </c>
      <c r="BF113" s="155">
        <f>IF(N113="snížená",J113,0)</f>
        <v>0</v>
      </c>
      <c r="BG113" s="155">
        <f>IF(N113="zákl. přenesená",J113,0)</f>
        <v>0</v>
      </c>
      <c r="BH113" s="155">
        <f>IF(N113="sníž. přenesená",J113,0)</f>
        <v>0</v>
      </c>
      <c r="BI113" s="155">
        <f>IF(N113="nulová",J113,0)</f>
        <v>0</v>
      </c>
      <c r="BJ113" s="16" t="s">
        <v>9</v>
      </c>
      <c r="BK113" s="155">
        <f>ROUND(I113*H113,0)</f>
        <v>0</v>
      </c>
      <c r="BL113" s="16" t="s">
        <v>154</v>
      </c>
      <c r="BM113" s="154" t="s">
        <v>1744</v>
      </c>
    </row>
    <row r="114" spans="2:51" s="12" customFormat="1" ht="12">
      <c r="B114" s="156"/>
      <c r="D114" s="157" t="s">
        <v>156</v>
      </c>
      <c r="E114" s="158" t="s">
        <v>3</v>
      </c>
      <c r="F114" s="159" t="s">
        <v>1745</v>
      </c>
      <c r="H114" s="160">
        <v>4</v>
      </c>
      <c r="I114" s="161"/>
      <c r="L114" s="156"/>
      <c r="M114" s="162"/>
      <c r="N114" s="163"/>
      <c r="O114" s="163"/>
      <c r="P114" s="163"/>
      <c r="Q114" s="163"/>
      <c r="R114" s="163"/>
      <c r="S114" s="163"/>
      <c r="T114" s="164"/>
      <c r="AT114" s="158" t="s">
        <v>156</v>
      </c>
      <c r="AU114" s="158" t="s">
        <v>82</v>
      </c>
      <c r="AV114" s="12" t="s">
        <v>82</v>
      </c>
      <c r="AW114" s="12" t="s">
        <v>34</v>
      </c>
      <c r="AX114" s="12" t="s">
        <v>73</v>
      </c>
      <c r="AY114" s="158" t="s">
        <v>147</v>
      </c>
    </row>
    <row r="115" spans="2:65" s="1" customFormat="1" ht="24" customHeight="1">
      <c r="B115" s="142"/>
      <c r="C115" s="143" t="s">
        <v>190</v>
      </c>
      <c r="D115" s="143" t="s">
        <v>149</v>
      </c>
      <c r="E115" s="144" t="s">
        <v>1746</v>
      </c>
      <c r="F115" s="145" t="s">
        <v>1747</v>
      </c>
      <c r="G115" s="146" t="s">
        <v>253</v>
      </c>
      <c r="H115" s="147">
        <v>12</v>
      </c>
      <c r="I115" s="148"/>
      <c r="J115" s="149">
        <f>ROUND(I115*H115,0)</f>
        <v>0</v>
      </c>
      <c r="K115" s="145" t="s">
        <v>153</v>
      </c>
      <c r="L115" s="31"/>
      <c r="M115" s="150" t="s">
        <v>3</v>
      </c>
      <c r="N115" s="151" t="s">
        <v>44</v>
      </c>
      <c r="O115" s="51"/>
      <c r="P115" s="152">
        <f>O115*H115</f>
        <v>0</v>
      </c>
      <c r="Q115" s="152">
        <v>0.00015</v>
      </c>
      <c r="R115" s="152">
        <f>Q115*H115</f>
        <v>0.0018</v>
      </c>
      <c r="S115" s="152">
        <v>0</v>
      </c>
      <c r="T115" s="153">
        <f>S115*H115</f>
        <v>0</v>
      </c>
      <c r="AR115" s="154" t="s">
        <v>154</v>
      </c>
      <c r="AT115" s="154" t="s">
        <v>149</v>
      </c>
      <c r="AU115" s="154" t="s">
        <v>82</v>
      </c>
      <c r="AY115" s="16" t="s">
        <v>147</v>
      </c>
      <c r="BE115" s="155">
        <f>IF(N115="základní",J115,0)</f>
        <v>0</v>
      </c>
      <c r="BF115" s="155">
        <f>IF(N115="snížená",J115,0)</f>
        <v>0</v>
      </c>
      <c r="BG115" s="155">
        <f>IF(N115="zákl. přenesená",J115,0)</f>
        <v>0</v>
      </c>
      <c r="BH115" s="155">
        <f>IF(N115="sníž. přenesená",J115,0)</f>
        <v>0</v>
      </c>
      <c r="BI115" s="155">
        <f>IF(N115="nulová",J115,0)</f>
        <v>0</v>
      </c>
      <c r="BJ115" s="16" t="s">
        <v>9</v>
      </c>
      <c r="BK115" s="155">
        <f>ROUND(I115*H115,0)</f>
        <v>0</v>
      </c>
      <c r="BL115" s="16" t="s">
        <v>154</v>
      </c>
      <c r="BM115" s="154" t="s">
        <v>1748</v>
      </c>
    </row>
    <row r="116" spans="2:65" s="1" customFormat="1" ht="24" customHeight="1">
      <c r="B116" s="142"/>
      <c r="C116" s="143" t="s">
        <v>195</v>
      </c>
      <c r="D116" s="143" t="s">
        <v>149</v>
      </c>
      <c r="E116" s="144" t="s">
        <v>1749</v>
      </c>
      <c r="F116" s="145" t="s">
        <v>1750</v>
      </c>
      <c r="G116" s="146" t="s">
        <v>253</v>
      </c>
      <c r="H116" s="147">
        <v>4</v>
      </c>
      <c r="I116" s="148"/>
      <c r="J116" s="149">
        <f>ROUND(I116*H116,0)</f>
        <v>0</v>
      </c>
      <c r="K116" s="145" t="s">
        <v>153</v>
      </c>
      <c r="L116" s="31"/>
      <c r="M116" s="150" t="s">
        <v>3</v>
      </c>
      <c r="N116" s="151" t="s">
        <v>44</v>
      </c>
      <c r="O116" s="51"/>
      <c r="P116" s="152">
        <f>O116*H116</f>
        <v>0</v>
      </c>
      <c r="Q116" s="152">
        <v>0.00029</v>
      </c>
      <c r="R116" s="152">
        <f>Q116*H116</f>
        <v>0.00116</v>
      </c>
      <c r="S116" s="152">
        <v>0</v>
      </c>
      <c r="T116" s="153">
        <f>S116*H116</f>
        <v>0</v>
      </c>
      <c r="AR116" s="154" t="s">
        <v>154</v>
      </c>
      <c r="AT116" s="154" t="s">
        <v>149</v>
      </c>
      <c r="AU116" s="154" t="s">
        <v>82</v>
      </c>
      <c r="AY116" s="16" t="s">
        <v>147</v>
      </c>
      <c r="BE116" s="155">
        <f>IF(N116="základní",J116,0)</f>
        <v>0</v>
      </c>
      <c r="BF116" s="155">
        <f>IF(N116="snížená",J116,0)</f>
        <v>0</v>
      </c>
      <c r="BG116" s="155">
        <f>IF(N116="zákl. přenesená",J116,0)</f>
        <v>0</v>
      </c>
      <c r="BH116" s="155">
        <f>IF(N116="sníž. přenesená",J116,0)</f>
        <v>0</v>
      </c>
      <c r="BI116" s="155">
        <f>IF(N116="nulová",J116,0)</f>
        <v>0</v>
      </c>
      <c r="BJ116" s="16" t="s">
        <v>9</v>
      </c>
      <c r="BK116" s="155">
        <f>ROUND(I116*H116,0)</f>
        <v>0</v>
      </c>
      <c r="BL116" s="16" t="s">
        <v>154</v>
      </c>
      <c r="BM116" s="154" t="s">
        <v>1751</v>
      </c>
    </row>
    <row r="117" spans="2:65" s="1" customFormat="1" ht="24" customHeight="1">
      <c r="B117" s="142"/>
      <c r="C117" s="143" t="s">
        <v>202</v>
      </c>
      <c r="D117" s="143" t="s">
        <v>149</v>
      </c>
      <c r="E117" s="144" t="s">
        <v>730</v>
      </c>
      <c r="F117" s="145" t="s">
        <v>731</v>
      </c>
      <c r="G117" s="146" t="s">
        <v>152</v>
      </c>
      <c r="H117" s="147">
        <v>0.054</v>
      </c>
      <c r="I117" s="148"/>
      <c r="J117" s="149">
        <f>ROUND(I117*H117,0)</f>
        <v>0</v>
      </c>
      <c r="K117" s="145" t="s">
        <v>153</v>
      </c>
      <c r="L117" s="31"/>
      <c r="M117" s="150" t="s">
        <v>3</v>
      </c>
      <c r="N117" s="151" t="s">
        <v>44</v>
      </c>
      <c r="O117" s="51"/>
      <c r="P117" s="152">
        <f>O117*H117</f>
        <v>0</v>
      </c>
      <c r="Q117" s="152">
        <v>0</v>
      </c>
      <c r="R117" s="152">
        <f>Q117*H117</f>
        <v>0</v>
      </c>
      <c r="S117" s="152">
        <v>2.2</v>
      </c>
      <c r="T117" s="153">
        <f>S117*H117</f>
        <v>0.1188</v>
      </c>
      <c r="AR117" s="154" t="s">
        <v>154</v>
      </c>
      <c r="AT117" s="154" t="s">
        <v>149</v>
      </c>
      <c r="AU117" s="154" t="s">
        <v>82</v>
      </c>
      <c r="AY117" s="16" t="s">
        <v>147</v>
      </c>
      <c r="BE117" s="155">
        <f>IF(N117="základní",J117,0)</f>
        <v>0</v>
      </c>
      <c r="BF117" s="155">
        <f>IF(N117="snížená",J117,0)</f>
        <v>0</v>
      </c>
      <c r="BG117" s="155">
        <f>IF(N117="zákl. přenesená",J117,0)</f>
        <v>0</v>
      </c>
      <c r="BH117" s="155">
        <f>IF(N117="sníž. přenesená",J117,0)</f>
        <v>0</v>
      </c>
      <c r="BI117" s="155">
        <f>IF(N117="nulová",J117,0)</f>
        <v>0</v>
      </c>
      <c r="BJ117" s="16" t="s">
        <v>9</v>
      </c>
      <c r="BK117" s="155">
        <f>ROUND(I117*H117,0)</f>
        <v>0</v>
      </c>
      <c r="BL117" s="16" t="s">
        <v>154</v>
      </c>
      <c r="BM117" s="154" t="s">
        <v>1752</v>
      </c>
    </row>
    <row r="118" spans="2:51" s="12" customFormat="1" ht="12">
      <c r="B118" s="156"/>
      <c r="D118" s="157" t="s">
        <v>156</v>
      </c>
      <c r="E118" s="158" t="s">
        <v>3</v>
      </c>
      <c r="F118" s="159" t="s">
        <v>1753</v>
      </c>
      <c r="H118" s="160">
        <v>0.054</v>
      </c>
      <c r="I118" s="161"/>
      <c r="L118" s="156"/>
      <c r="M118" s="162"/>
      <c r="N118" s="163"/>
      <c r="O118" s="163"/>
      <c r="P118" s="163"/>
      <c r="Q118" s="163"/>
      <c r="R118" s="163"/>
      <c r="S118" s="163"/>
      <c r="T118" s="164"/>
      <c r="AT118" s="158" t="s">
        <v>156</v>
      </c>
      <c r="AU118" s="158" t="s">
        <v>82</v>
      </c>
      <c r="AV118" s="12" t="s">
        <v>82</v>
      </c>
      <c r="AW118" s="12" t="s">
        <v>34</v>
      </c>
      <c r="AX118" s="12" t="s">
        <v>73</v>
      </c>
      <c r="AY118" s="158" t="s">
        <v>147</v>
      </c>
    </row>
    <row r="119" spans="2:65" s="1" customFormat="1" ht="24" customHeight="1">
      <c r="B119" s="142"/>
      <c r="C119" s="143" t="s">
        <v>207</v>
      </c>
      <c r="D119" s="143" t="s">
        <v>149</v>
      </c>
      <c r="E119" s="144" t="s">
        <v>1754</v>
      </c>
      <c r="F119" s="145" t="s">
        <v>1755</v>
      </c>
      <c r="G119" s="146" t="s">
        <v>152</v>
      </c>
      <c r="H119" s="147">
        <v>0.09</v>
      </c>
      <c r="I119" s="148"/>
      <c r="J119" s="149">
        <f>ROUND(I119*H119,0)</f>
        <v>0</v>
      </c>
      <c r="K119" s="145" t="s">
        <v>153</v>
      </c>
      <c r="L119" s="31"/>
      <c r="M119" s="150" t="s">
        <v>3</v>
      </c>
      <c r="N119" s="151" t="s">
        <v>44</v>
      </c>
      <c r="O119" s="51"/>
      <c r="P119" s="152">
        <f>O119*H119</f>
        <v>0</v>
      </c>
      <c r="Q119" s="152">
        <v>0</v>
      </c>
      <c r="R119" s="152">
        <f>Q119*H119</f>
        <v>0</v>
      </c>
      <c r="S119" s="152">
        <v>1.4</v>
      </c>
      <c r="T119" s="153">
        <f>S119*H119</f>
        <v>0.126</v>
      </c>
      <c r="AR119" s="154" t="s">
        <v>154</v>
      </c>
      <c r="AT119" s="154" t="s">
        <v>149</v>
      </c>
      <c r="AU119" s="154" t="s">
        <v>82</v>
      </c>
      <c r="AY119" s="16" t="s">
        <v>147</v>
      </c>
      <c r="BE119" s="155">
        <f>IF(N119="základní",J119,0)</f>
        <v>0</v>
      </c>
      <c r="BF119" s="155">
        <f>IF(N119="snížená",J119,0)</f>
        <v>0</v>
      </c>
      <c r="BG119" s="155">
        <f>IF(N119="zákl. přenesená",J119,0)</f>
        <v>0</v>
      </c>
      <c r="BH119" s="155">
        <f>IF(N119="sníž. přenesená",J119,0)</f>
        <v>0</v>
      </c>
      <c r="BI119" s="155">
        <f>IF(N119="nulová",J119,0)</f>
        <v>0</v>
      </c>
      <c r="BJ119" s="16" t="s">
        <v>9</v>
      </c>
      <c r="BK119" s="155">
        <f>ROUND(I119*H119,0)</f>
        <v>0</v>
      </c>
      <c r="BL119" s="16" t="s">
        <v>154</v>
      </c>
      <c r="BM119" s="154" t="s">
        <v>1756</v>
      </c>
    </row>
    <row r="120" spans="2:51" s="12" customFormat="1" ht="12">
      <c r="B120" s="156"/>
      <c r="D120" s="157" t="s">
        <v>156</v>
      </c>
      <c r="E120" s="158" t="s">
        <v>3</v>
      </c>
      <c r="F120" s="159" t="s">
        <v>1757</v>
      </c>
      <c r="H120" s="160">
        <v>0.09</v>
      </c>
      <c r="I120" s="161"/>
      <c r="L120" s="156"/>
      <c r="M120" s="162"/>
      <c r="N120" s="163"/>
      <c r="O120" s="163"/>
      <c r="P120" s="163"/>
      <c r="Q120" s="163"/>
      <c r="R120" s="163"/>
      <c r="S120" s="163"/>
      <c r="T120" s="164"/>
      <c r="AT120" s="158" t="s">
        <v>156</v>
      </c>
      <c r="AU120" s="158" t="s">
        <v>82</v>
      </c>
      <c r="AV120" s="12" t="s">
        <v>82</v>
      </c>
      <c r="AW120" s="12" t="s">
        <v>34</v>
      </c>
      <c r="AX120" s="12" t="s">
        <v>73</v>
      </c>
      <c r="AY120" s="158" t="s">
        <v>147</v>
      </c>
    </row>
    <row r="121" spans="2:65" s="1" customFormat="1" ht="24" customHeight="1">
      <c r="B121" s="142"/>
      <c r="C121" s="143" t="s">
        <v>212</v>
      </c>
      <c r="D121" s="143" t="s">
        <v>149</v>
      </c>
      <c r="E121" s="144" t="s">
        <v>1758</v>
      </c>
      <c r="F121" s="145" t="s">
        <v>1759</v>
      </c>
      <c r="G121" s="146" t="s">
        <v>225</v>
      </c>
      <c r="H121" s="147">
        <v>1.118</v>
      </c>
      <c r="I121" s="148"/>
      <c r="J121" s="149">
        <f>ROUND(I121*H121,0)</f>
        <v>0</v>
      </c>
      <c r="K121" s="145" t="s">
        <v>153</v>
      </c>
      <c r="L121" s="31"/>
      <c r="M121" s="150" t="s">
        <v>3</v>
      </c>
      <c r="N121" s="151" t="s">
        <v>44</v>
      </c>
      <c r="O121" s="51"/>
      <c r="P121" s="152">
        <f>O121*H121</f>
        <v>0</v>
      </c>
      <c r="Q121" s="152">
        <v>0</v>
      </c>
      <c r="R121" s="152">
        <f>Q121*H121</f>
        <v>0</v>
      </c>
      <c r="S121" s="152">
        <v>0.066</v>
      </c>
      <c r="T121" s="153">
        <f>S121*H121</f>
        <v>0.073788</v>
      </c>
      <c r="AR121" s="154" t="s">
        <v>154</v>
      </c>
      <c r="AT121" s="154" t="s">
        <v>149</v>
      </c>
      <c r="AU121" s="154" t="s">
        <v>82</v>
      </c>
      <c r="AY121" s="16" t="s">
        <v>147</v>
      </c>
      <c r="BE121" s="155">
        <f>IF(N121="základní",J121,0)</f>
        <v>0</v>
      </c>
      <c r="BF121" s="155">
        <f>IF(N121="snížená",J121,0)</f>
        <v>0</v>
      </c>
      <c r="BG121" s="155">
        <f>IF(N121="zákl. přenesená",J121,0)</f>
        <v>0</v>
      </c>
      <c r="BH121" s="155">
        <f>IF(N121="sníž. přenesená",J121,0)</f>
        <v>0</v>
      </c>
      <c r="BI121" s="155">
        <f>IF(N121="nulová",J121,0)</f>
        <v>0</v>
      </c>
      <c r="BJ121" s="16" t="s">
        <v>9</v>
      </c>
      <c r="BK121" s="155">
        <f>ROUND(I121*H121,0)</f>
        <v>0</v>
      </c>
      <c r="BL121" s="16" t="s">
        <v>154</v>
      </c>
      <c r="BM121" s="154" t="s">
        <v>1760</v>
      </c>
    </row>
    <row r="122" spans="2:51" s="12" customFormat="1" ht="12">
      <c r="B122" s="156"/>
      <c r="D122" s="157" t="s">
        <v>156</v>
      </c>
      <c r="E122" s="158" t="s">
        <v>3</v>
      </c>
      <c r="F122" s="159" t="s">
        <v>1761</v>
      </c>
      <c r="H122" s="160">
        <v>1.118</v>
      </c>
      <c r="I122" s="161"/>
      <c r="L122" s="156"/>
      <c r="M122" s="162"/>
      <c r="N122" s="163"/>
      <c r="O122" s="163"/>
      <c r="P122" s="163"/>
      <c r="Q122" s="163"/>
      <c r="R122" s="163"/>
      <c r="S122" s="163"/>
      <c r="T122" s="164"/>
      <c r="AT122" s="158" t="s">
        <v>156</v>
      </c>
      <c r="AU122" s="158" t="s">
        <v>82</v>
      </c>
      <c r="AV122" s="12" t="s">
        <v>82</v>
      </c>
      <c r="AW122" s="12" t="s">
        <v>34</v>
      </c>
      <c r="AX122" s="12" t="s">
        <v>73</v>
      </c>
      <c r="AY122" s="158" t="s">
        <v>147</v>
      </c>
    </row>
    <row r="123" spans="2:65" s="1" customFormat="1" ht="36" customHeight="1">
      <c r="B123" s="142"/>
      <c r="C123" s="143" t="s">
        <v>217</v>
      </c>
      <c r="D123" s="143" t="s">
        <v>149</v>
      </c>
      <c r="E123" s="144" t="s">
        <v>1762</v>
      </c>
      <c r="F123" s="145" t="s">
        <v>1763</v>
      </c>
      <c r="G123" s="146" t="s">
        <v>152</v>
      </c>
      <c r="H123" s="147">
        <v>1.083</v>
      </c>
      <c r="I123" s="148"/>
      <c r="J123" s="149">
        <f>ROUND(I123*H123,0)</f>
        <v>0</v>
      </c>
      <c r="K123" s="145" t="s">
        <v>153</v>
      </c>
      <c r="L123" s="31"/>
      <c r="M123" s="150" t="s">
        <v>3</v>
      </c>
      <c r="N123" s="151" t="s">
        <v>44</v>
      </c>
      <c r="O123" s="51"/>
      <c r="P123" s="152">
        <f>O123*H123</f>
        <v>0</v>
      </c>
      <c r="Q123" s="152">
        <v>0</v>
      </c>
      <c r="R123" s="152">
        <f>Q123*H123</f>
        <v>0</v>
      </c>
      <c r="S123" s="152">
        <v>2.2</v>
      </c>
      <c r="T123" s="153">
        <f>S123*H123</f>
        <v>2.3826</v>
      </c>
      <c r="AR123" s="154" t="s">
        <v>154</v>
      </c>
      <c r="AT123" s="154" t="s">
        <v>149</v>
      </c>
      <c r="AU123" s="154" t="s">
        <v>82</v>
      </c>
      <c r="AY123" s="16" t="s">
        <v>147</v>
      </c>
      <c r="BE123" s="155">
        <f>IF(N123="základní",J123,0)</f>
        <v>0</v>
      </c>
      <c r="BF123" s="155">
        <f>IF(N123="snížená",J123,0)</f>
        <v>0</v>
      </c>
      <c r="BG123" s="155">
        <f>IF(N123="zákl. přenesená",J123,0)</f>
        <v>0</v>
      </c>
      <c r="BH123" s="155">
        <f>IF(N123="sníž. přenesená",J123,0)</f>
        <v>0</v>
      </c>
      <c r="BI123" s="155">
        <f>IF(N123="nulová",J123,0)</f>
        <v>0</v>
      </c>
      <c r="BJ123" s="16" t="s">
        <v>9</v>
      </c>
      <c r="BK123" s="155">
        <f>ROUND(I123*H123,0)</f>
        <v>0</v>
      </c>
      <c r="BL123" s="16" t="s">
        <v>154</v>
      </c>
      <c r="BM123" s="154" t="s">
        <v>1764</v>
      </c>
    </row>
    <row r="124" spans="2:51" s="12" customFormat="1" ht="12">
      <c r="B124" s="156"/>
      <c r="D124" s="157" t="s">
        <v>156</v>
      </c>
      <c r="E124" s="158" t="s">
        <v>3</v>
      </c>
      <c r="F124" s="159" t="s">
        <v>1765</v>
      </c>
      <c r="H124" s="160">
        <v>1.083</v>
      </c>
      <c r="I124" s="161"/>
      <c r="L124" s="156"/>
      <c r="M124" s="162"/>
      <c r="N124" s="163"/>
      <c r="O124" s="163"/>
      <c r="P124" s="163"/>
      <c r="Q124" s="163"/>
      <c r="R124" s="163"/>
      <c r="S124" s="163"/>
      <c r="T124" s="164"/>
      <c r="AT124" s="158" t="s">
        <v>156</v>
      </c>
      <c r="AU124" s="158" t="s">
        <v>82</v>
      </c>
      <c r="AV124" s="12" t="s">
        <v>82</v>
      </c>
      <c r="AW124" s="12" t="s">
        <v>34</v>
      </c>
      <c r="AX124" s="12" t="s">
        <v>73</v>
      </c>
      <c r="AY124" s="158" t="s">
        <v>147</v>
      </c>
    </row>
    <row r="125" spans="2:65" s="1" customFormat="1" ht="36" customHeight="1">
      <c r="B125" s="142"/>
      <c r="C125" s="143" t="s">
        <v>10</v>
      </c>
      <c r="D125" s="143" t="s">
        <v>149</v>
      </c>
      <c r="E125" s="144" t="s">
        <v>1766</v>
      </c>
      <c r="F125" s="145" t="s">
        <v>1767</v>
      </c>
      <c r="G125" s="146" t="s">
        <v>314</v>
      </c>
      <c r="H125" s="147">
        <v>8.4</v>
      </c>
      <c r="I125" s="148"/>
      <c r="J125" s="149">
        <f>ROUND(I125*H125,0)</f>
        <v>0</v>
      </c>
      <c r="K125" s="145" t="s">
        <v>153</v>
      </c>
      <c r="L125" s="31"/>
      <c r="M125" s="150" t="s">
        <v>3</v>
      </c>
      <c r="N125" s="151" t="s">
        <v>44</v>
      </c>
      <c r="O125" s="51"/>
      <c r="P125" s="152">
        <f>O125*H125</f>
        <v>0</v>
      </c>
      <c r="Q125" s="152">
        <v>0.02363</v>
      </c>
      <c r="R125" s="152">
        <f>Q125*H125</f>
        <v>0.19849200000000003</v>
      </c>
      <c r="S125" s="152">
        <v>0</v>
      </c>
      <c r="T125" s="153">
        <f>S125*H125</f>
        <v>0</v>
      </c>
      <c r="AR125" s="154" t="s">
        <v>154</v>
      </c>
      <c r="AT125" s="154" t="s">
        <v>149</v>
      </c>
      <c r="AU125" s="154" t="s">
        <v>82</v>
      </c>
      <c r="AY125" s="16" t="s">
        <v>147</v>
      </c>
      <c r="BE125" s="155">
        <f>IF(N125="základní",J125,0)</f>
        <v>0</v>
      </c>
      <c r="BF125" s="155">
        <f>IF(N125="snížená",J125,0)</f>
        <v>0</v>
      </c>
      <c r="BG125" s="155">
        <f>IF(N125="zákl. přenesená",J125,0)</f>
        <v>0</v>
      </c>
      <c r="BH125" s="155">
        <f>IF(N125="sníž. přenesená",J125,0)</f>
        <v>0</v>
      </c>
      <c r="BI125" s="155">
        <f>IF(N125="nulová",J125,0)</f>
        <v>0</v>
      </c>
      <c r="BJ125" s="16" t="s">
        <v>9</v>
      </c>
      <c r="BK125" s="155">
        <f>ROUND(I125*H125,0)</f>
        <v>0</v>
      </c>
      <c r="BL125" s="16" t="s">
        <v>154</v>
      </c>
      <c r="BM125" s="154" t="s">
        <v>1768</v>
      </c>
    </row>
    <row r="126" spans="2:51" s="12" customFormat="1" ht="12">
      <c r="B126" s="156"/>
      <c r="D126" s="157" t="s">
        <v>156</v>
      </c>
      <c r="E126" s="158" t="s">
        <v>3</v>
      </c>
      <c r="F126" s="159" t="s">
        <v>1769</v>
      </c>
      <c r="H126" s="160">
        <v>8.4</v>
      </c>
      <c r="I126" s="161"/>
      <c r="L126" s="156"/>
      <c r="M126" s="162"/>
      <c r="N126" s="163"/>
      <c r="O126" s="163"/>
      <c r="P126" s="163"/>
      <c r="Q126" s="163"/>
      <c r="R126" s="163"/>
      <c r="S126" s="163"/>
      <c r="T126" s="164"/>
      <c r="AT126" s="158" t="s">
        <v>156</v>
      </c>
      <c r="AU126" s="158" t="s">
        <v>82</v>
      </c>
      <c r="AV126" s="12" t="s">
        <v>82</v>
      </c>
      <c r="AW126" s="12" t="s">
        <v>34</v>
      </c>
      <c r="AX126" s="12" t="s">
        <v>73</v>
      </c>
      <c r="AY126" s="158" t="s">
        <v>147</v>
      </c>
    </row>
    <row r="127" spans="2:65" s="1" customFormat="1" ht="36" customHeight="1">
      <c r="B127" s="142"/>
      <c r="C127" s="143" t="s">
        <v>228</v>
      </c>
      <c r="D127" s="143" t="s">
        <v>149</v>
      </c>
      <c r="E127" s="144" t="s">
        <v>1770</v>
      </c>
      <c r="F127" s="145" t="s">
        <v>1771</v>
      </c>
      <c r="G127" s="146" t="s">
        <v>314</v>
      </c>
      <c r="H127" s="147">
        <v>6.21</v>
      </c>
      <c r="I127" s="148"/>
      <c r="J127" s="149">
        <f>ROUND(I127*H127,0)</f>
        <v>0</v>
      </c>
      <c r="K127" s="145" t="s">
        <v>153</v>
      </c>
      <c r="L127" s="31"/>
      <c r="M127" s="150" t="s">
        <v>3</v>
      </c>
      <c r="N127" s="151" t="s">
        <v>44</v>
      </c>
      <c r="O127" s="51"/>
      <c r="P127" s="152">
        <f>O127*H127</f>
        <v>0</v>
      </c>
      <c r="Q127" s="152">
        <v>0.0002</v>
      </c>
      <c r="R127" s="152">
        <f>Q127*H127</f>
        <v>0.001242</v>
      </c>
      <c r="S127" s="152">
        <v>0</v>
      </c>
      <c r="T127" s="153">
        <f>S127*H127</f>
        <v>0</v>
      </c>
      <c r="AR127" s="154" t="s">
        <v>154</v>
      </c>
      <c r="AT127" s="154" t="s">
        <v>149</v>
      </c>
      <c r="AU127" s="154" t="s">
        <v>82</v>
      </c>
      <c r="AY127" s="16" t="s">
        <v>147</v>
      </c>
      <c r="BE127" s="155">
        <f>IF(N127="základní",J127,0)</f>
        <v>0</v>
      </c>
      <c r="BF127" s="155">
        <f>IF(N127="snížená",J127,0)</f>
        <v>0</v>
      </c>
      <c r="BG127" s="155">
        <f>IF(N127="zákl. přenesená",J127,0)</f>
        <v>0</v>
      </c>
      <c r="BH127" s="155">
        <f>IF(N127="sníž. přenesená",J127,0)</f>
        <v>0</v>
      </c>
      <c r="BI127" s="155">
        <f>IF(N127="nulová",J127,0)</f>
        <v>0</v>
      </c>
      <c r="BJ127" s="16" t="s">
        <v>9</v>
      </c>
      <c r="BK127" s="155">
        <f>ROUND(I127*H127,0)</f>
        <v>0</v>
      </c>
      <c r="BL127" s="16" t="s">
        <v>154</v>
      </c>
      <c r="BM127" s="154" t="s">
        <v>1772</v>
      </c>
    </row>
    <row r="128" spans="2:51" s="12" customFormat="1" ht="12">
      <c r="B128" s="156"/>
      <c r="D128" s="157" t="s">
        <v>156</v>
      </c>
      <c r="E128" s="158" t="s">
        <v>3</v>
      </c>
      <c r="F128" s="159" t="s">
        <v>1773</v>
      </c>
      <c r="H128" s="160">
        <v>6.21</v>
      </c>
      <c r="I128" s="161"/>
      <c r="L128" s="156"/>
      <c r="M128" s="162"/>
      <c r="N128" s="163"/>
      <c r="O128" s="163"/>
      <c r="P128" s="163"/>
      <c r="Q128" s="163"/>
      <c r="R128" s="163"/>
      <c r="S128" s="163"/>
      <c r="T128" s="164"/>
      <c r="AT128" s="158" t="s">
        <v>156</v>
      </c>
      <c r="AU128" s="158" t="s">
        <v>82</v>
      </c>
      <c r="AV128" s="12" t="s">
        <v>82</v>
      </c>
      <c r="AW128" s="12" t="s">
        <v>34</v>
      </c>
      <c r="AX128" s="12" t="s">
        <v>73</v>
      </c>
      <c r="AY128" s="158" t="s">
        <v>147</v>
      </c>
    </row>
    <row r="129" spans="2:65" s="1" customFormat="1" ht="24" customHeight="1">
      <c r="B129" s="142"/>
      <c r="C129" s="143" t="s">
        <v>233</v>
      </c>
      <c r="D129" s="143" t="s">
        <v>149</v>
      </c>
      <c r="E129" s="144" t="s">
        <v>1774</v>
      </c>
      <c r="F129" s="145" t="s">
        <v>1775</v>
      </c>
      <c r="G129" s="146" t="s">
        <v>314</v>
      </c>
      <c r="H129" s="147">
        <v>2.4</v>
      </c>
      <c r="I129" s="148"/>
      <c r="J129" s="149">
        <f>ROUND(I129*H129,0)</f>
        <v>0</v>
      </c>
      <c r="K129" s="145" t="s">
        <v>153</v>
      </c>
      <c r="L129" s="31"/>
      <c r="M129" s="150" t="s">
        <v>3</v>
      </c>
      <c r="N129" s="151" t="s">
        <v>44</v>
      </c>
      <c r="O129" s="51"/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53">
        <f>S129*H129</f>
        <v>0</v>
      </c>
      <c r="AR129" s="154" t="s">
        <v>154</v>
      </c>
      <c r="AT129" s="154" t="s">
        <v>149</v>
      </c>
      <c r="AU129" s="154" t="s">
        <v>82</v>
      </c>
      <c r="AY129" s="16" t="s">
        <v>147</v>
      </c>
      <c r="BE129" s="155">
        <f>IF(N129="základní",J129,0)</f>
        <v>0</v>
      </c>
      <c r="BF129" s="155">
        <f>IF(N129="snížená",J129,0)</f>
        <v>0</v>
      </c>
      <c r="BG129" s="155">
        <f>IF(N129="zákl. přenesená",J129,0)</f>
        <v>0</v>
      </c>
      <c r="BH129" s="155">
        <f>IF(N129="sníž. přenesená",J129,0)</f>
        <v>0</v>
      </c>
      <c r="BI129" s="155">
        <f>IF(N129="nulová",J129,0)</f>
        <v>0</v>
      </c>
      <c r="BJ129" s="16" t="s">
        <v>9</v>
      </c>
      <c r="BK129" s="155">
        <f>ROUND(I129*H129,0)</f>
        <v>0</v>
      </c>
      <c r="BL129" s="16" t="s">
        <v>154</v>
      </c>
      <c r="BM129" s="154" t="s">
        <v>1776</v>
      </c>
    </row>
    <row r="130" spans="2:51" s="12" customFormat="1" ht="12">
      <c r="B130" s="156"/>
      <c r="D130" s="157" t="s">
        <v>156</v>
      </c>
      <c r="E130" s="158" t="s">
        <v>3</v>
      </c>
      <c r="F130" s="159" t="s">
        <v>1777</v>
      </c>
      <c r="H130" s="160">
        <v>2.4</v>
      </c>
      <c r="I130" s="161"/>
      <c r="L130" s="156"/>
      <c r="M130" s="162"/>
      <c r="N130" s="163"/>
      <c r="O130" s="163"/>
      <c r="P130" s="163"/>
      <c r="Q130" s="163"/>
      <c r="R130" s="163"/>
      <c r="S130" s="163"/>
      <c r="T130" s="164"/>
      <c r="AT130" s="158" t="s">
        <v>156</v>
      </c>
      <c r="AU130" s="158" t="s">
        <v>82</v>
      </c>
      <c r="AV130" s="12" t="s">
        <v>82</v>
      </c>
      <c r="AW130" s="12" t="s">
        <v>34</v>
      </c>
      <c r="AX130" s="12" t="s">
        <v>73</v>
      </c>
      <c r="AY130" s="158" t="s">
        <v>147</v>
      </c>
    </row>
    <row r="131" spans="2:65" s="1" customFormat="1" ht="24" customHeight="1">
      <c r="B131" s="142"/>
      <c r="C131" s="143" t="s">
        <v>238</v>
      </c>
      <c r="D131" s="143" t="s">
        <v>149</v>
      </c>
      <c r="E131" s="144" t="s">
        <v>1778</v>
      </c>
      <c r="F131" s="145" t="s">
        <v>1779</v>
      </c>
      <c r="G131" s="146" t="s">
        <v>225</v>
      </c>
      <c r="H131" s="147">
        <v>2.52</v>
      </c>
      <c r="I131" s="148"/>
      <c r="J131" s="149">
        <f>ROUND(I131*H131,0)</f>
        <v>0</v>
      </c>
      <c r="K131" s="145" t="s">
        <v>153</v>
      </c>
      <c r="L131" s="31"/>
      <c r="M131" s="150" t="s">
        <v>3</v>
      </c>
      <c r="N131" s="151" t="s">
        <v>44</v>
      </c>
      <c r="O131" s="51"/>
      <c r="P131" s="152">
        <f>O131*H131</f>
        <v>0</v>
      </c>
      <c r="Q131" s="152">
        <v>0</v>
      </c>
      <c r="R131" s="152">
        <f>Q131*H131</f>
        <v>0</v>
      </c>
      <c r="S131" s="152">
        <v>0.05</v>
      </c>
      <c r="T131" s="153">
        <f>S131*H131</f>
        <v>0.126</v>
      </c>
      <c r="AR131" s="154" t="s">
        <v>154</v>
      </c>
      <c r="AT131" s="154" t="s">
        <v>149</v>
      </c>
      <c r="AU131" s="154" t="s">
        <v>82</v>
      </c>
      <c r="AY131" s="16" t="s">
        <v>147</v>
      </c>
      <c r="BE131" s="155">
        <f>IF(N131="základní",J131,0)</f>
        <v>0</v>
      </c>
      <c r="BF131" s="155">
        <f>IF(N131="snížená",J131,0)</f>
        <v>0</v>
      </c>
      <c r="BG131" s="155">
        <f>IF(N131="zákl. přenesená",J131,0)</f>
        <v>0</v>
      </c>
      <c r="BH131" s="155">
        <f>IF(N131="sníž. přenesená",J131,0)</f>
        <v>0</v>
      </c>
      <c r="BI131" s="155">
        <f>IF(N131="nulová",J131,0)</f>
        <v>0</v>
      </c>
      <c r="BJ131" s="16" t="s">
        <v>9</v>
      </c>
      <c r="BK131" s="155">
        <f>ROUND(I131*H131,0)</f>
        <v>0</v>
      </c>
      <c r="BL131" s="16" t="s">
        <v>154</v>
      </c>
      <c r="BM131" s="154" t="s">
        <v>1780</v>
      </c>
    </row>
    <row r="132" spans="2:51" s="12" customFormat="1" ht="12">
      <c r="B132" s="156"/>
      <c r="D132" s="157" t="s">
        <v>156</v>
      </c>
      <c r="E132" s="158" t="s">
        <v>3</v>
      </c>
      <c r="F132" s="159" t="s">
        <v>1781</v>
      </c>
      <c r="H132" s="160">
        <v>2.52</v>
      </c>
      <c r="I132" s="161"/>
      <c r="L132" s="156"/>
      <c r="M132" s="162"/>
      <c r="N132" s="163"/>
      <c r="O132" s="163"/>
      <c r="P132" s="163"/>
      <c r="Q132" s="163"/>
      <c r="R132" s="163"/>
      <c r="S132" s="163"/>
      <c r="T132" s="164"/>
      <c r="AT132" s="158" t="s">
        <v>156</v>
      </c>
      <c r="AU132" s="158" t="s">
        <v>82</v>
      </c>
      <c r="AV132" s="12" t="s">
        <v>82</v>
      </c>
      <c r="AW132" s="12" t="s">
        <v>34</v>
      </c>
      <c r="AX132" s="12" t="s">
        <v>73</v>
      </c>
      <c r="AY132" s="158" t="s">
        <v>147</v>
      </c>
    </row>
    <row r="133" spans="2:65" s="1" customFormat="1" ht="24" customHeight="1">
      <c r="B133" s="142"/>
      <c r="C133" s="143" t="s">
        <v>245</v>
      </c>
      <c r="D133" s="143" t="s">
        <v>149</v>
      </c>
      <c r="E133" s="144" t="s">
        <v>1782</v>
      </c>
      <c r="F133" s="145" t="s">
        <v>1783</v>
      </c>
      <c r="G133" s="146" t="s">
        <v>225</v>
      </c>
      <c r="H133" s="147">
        <v>2.52</v>
      </c>
      <c r="I133" s="148"/>
      <c r="J133" s="149">
        <f>ROUND(I133*H133,0)</f>
        <v>0</v>
      </c>
      <c r="K133" s="145" t="s">
        <v>153</v>
      </c>
      <c r="L133" s="31"/>
      <c r="M133" s="150" t="s">
        <v>3</v>
      </c>
      <c r="N133" s="151" t="s">
        <v>44</v>
      </c>
      <c r="O133" s="51"/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53">
        <f>S133*H133</f>
        <v>0</v>
      </c>
      <c r="AR133" s="154" t="s">
        <v>154</v>
      </c>
      <c r="AT133" s="154" t="s">
        <v>149</v>
      </c>
      <c r="AU133" s="154" t="s">
        <v>82</v>
      </c>
      <c r="AY133" s="16" t="s">
        <v>147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6" t="s">
        <v>9</v>
      </c>
      <c r="BK133" s="155">
        <f>ROUND(I133*H133,0)</f>
        <v>0</v>
      </c>
      <c r="BL133" s="16" t="s">
        <v>154</v>
      </c>
      <c r="BM133" s="154" t="s">
        <v>1784</v>
      </c>
    </row>
    <row r="134" spans="2:51" s="12" customFormat="1" ht="12">
      <c r="B134" s="156"/>
      <c r="D134" s="157" t="s">
        <v>156</v>
      </c>
      <c r="E134" s="158" t="s">
        <v>3</v>
      </c>
      <c r="F134" s="159" t="s">
        <v>1785</v>
      </c>
      <c r="H134" s="160">
        <v>2.52</v>
      </c>
      <c r="I134" s="161"/>
      <c r="L134" s="156"/>
      <c r="M134" s="162"/>
      <c r="N134" s="163"/>
      <c r="O134" s="163"/>
      <c r="P134" s="163"/>
      <c r="Q134" s="163"/>
      <c r="R134" s="163"/>
      <c r="S134" s="163"/>
      <c r="T134" s="164"/>
      <c r="AT134" s="158" t="s">
        <v>156</v>
      </c>
      <c r="AU134" s="158" t="s">
        <v>82</v>
      </c>
      <c r="AV134" s="12" t="s">
        <v>82</v>
      </c>
      <c r="AW134" s="12" t="s">
        <v>34</v>
      </c>
      <c r="AX134" s="12" t="s">
        <v>73</v>
      </c>
      <c r="AY134" s="158" t="s">
        <v>147</v>
      </c>
    </row>
    <row r="135" spans="2:65" s="1" customFormat="1" ht="24" customHeight="1">
      <c r="B135" s="142"/>
      <c r="C135" s="143" t="s">
        <v>250</v>
      </c>
      <c r="D135" s="143" t="s">
        <v>149</v>
      </c>
      <c r="E135" s="144" t="s">
        <v>1786</v>
      </c>
      <c r="F135" s="145" t="s">
        <v>1787</v>
      </c>
      <c r="G135" s="146" t="s">
        <v>225</v>
      </c>
      <c r="H135" s="147">
        <v>2.52</v>
      </c>
      <c r="I135" s="148"/>
      <c r="J135" s="149">
        <f>ROUND(I135*H135,0)</f>
        <v>0</v>
      </c>
      <c r="K135" s="145" t="s">
        <v>153</v>
      </c>
      <c r="L135" s="31"/>
      <c r="M135" s="150" t="s">
        <v>3</v>
      </c>
      <c r="N135" s="151" t="s">
        <v>44</v>
      </c>
      <c r="O135" s="51"/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AR135" s="154" t="s">
        <v>154</v>
      </c>
      <c r="AT135" s="154" t="s">
        <v>149</v>
      </c>
      <c r="AU135" s="154" t="s">
        <v>82</v>
      </c>
      <c r="AY135" s="16" t="s">
        <v>147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6" t="s">
        <v>9</v>
      </c>
      <c r="BK135" s="155">
        <f>ROUND(I135*H135,0)</f>
        <v>0</v>
      </c>
      <c r="BL135" s="16" t="s">
        <v>154</v>
      </c>
      <c r="BM135" s="154" t="s">
        <v>1788</v>
      </c>
    </row>
    <row r="136" spans="2:65" s="1" customFormat="1" ht="36" customHeight="1">
      <c r="B136" s="142"/>
      <c r="C136" s="143" t="s">
        <v>8</v>
      </c>
      <c r="D136" s="143" t="s">
        <v>149</v>
      </c>
      <c r="E136" s="144" t="s">
        <v>1789</v>
      </c>
      <c r="F136" s="145" t="s">
        <v>1790</v>
      </c>
      <c r="G136" s="146" t="s">
        <v>225</v>
      </c>
      <c r="H136" s="147">
        <v>2.52</v>
      </c>
      <c r="I136" s="148"/>
      <c r="J136" s="149">
        <f>ROUND(I136*H136,0)</f>
        <v>0</v>
      </c>
      <c r="K136" s="145" t="s">
        <v>153</v>
      </c>
      <c r="L136" s="31"/>
      <c r="M136" s="150" t="s">
        <v>3</v>
      </c>
      <c r="N136" s="151" t="s">
        <v>44</v>
      </c>
      <c r="O136" s="51"/>
      <c r="P136" s="152">
        <f>O136*H136</f>
        <v>0</v>
      </c>
      <c r="Q136" s="152">
        <v>0.03885</v>
      </c>
      <c r="R136" s="152">
        <f>Q136*H136</f>
        <v>0.097902</v>
      </c>
      <c r="S136" s="152">
        <v>0</v>
      </c>
      <c r="T136" s="153">
        <f>S136*H136</f>
        <v>0</v>
      </c>
      <c r="AR136" s="154" t="s">
        <v>154</v>
      </c>
      <c r="AT136" s="154" t="s">
        <v>149</v>
      </c>
      <c r="AU136" s="154" t="s">
        <v>82</v>
      </c>
      <c r="AY136" s="16" t="s">
        <v>147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6" t="s">
        <v>9</v>
      </c>
      <c r="BK136" s="155">
        <f>ROUND(I136*H136,0)</f>
        <v>0</v>
      </c>
      <c r="BL136" s="16" t="s">
        <v>154</v>
      </c>
      <c r="BM136" s="154" t="s">
        <v>1791</v>
      </c>
    </row>
    <row r="137" spans="2:51" s="12" customFormat="1" ht="12">
      <c r="B137" s="156"/>
      <c r="D137" s="157" t="s">
        <v>156</v>
      </c>
      <c r="E137" s="158" t="s">
        <v>3</v>
      </c>
      <c r="F137" s="159" t="s">
        <v>1785</v>
      </c>
      <c r="H137" s="160">
        <v>2.52</v>
      </c>
      <c r="I137" s="161"/>
      <c r="L137" s="156"/>
      <c r="M137" s="162"/>
      <c r="N137" s="163"/>
      <c r="O137" s="163"/>
      <c r="P137" s="163"/>
      <c r="Q137" s="163"/>
      <c r="R137" s="163"/>
      <c r="S137" s="163"/>
      <c r="T137" s="164"/>
      <c r="AT137" s="158" t="s">
        <v>156</v>
      </c>
      <c r="AU137" s="158" t="s">
        <v>82</v>
      </c>
      <c r="AV137" s="12" t="s">
        <v>82</v>
      </c>
      <c r="AW137" s="12" t="s">
        <v>34</v>
      </c>
      <c r="AX137" s="12" t="s">
        <v>73</v>
      </c>
      <c r="AY137" s="158" t="s">
        <v>147</v>
      </c>
    </row>
    <row r="138" spans="2:65" s="1" customFormat="1" ht="36" customHeight="1">
      <c r="B138" s="142"/>
      <c r="C138" s="143" t="s">
        <v>261</v>
      </c>
      <c r="D138" s="143" t="s">
        <v>149</v>
      </c>
      <c r="E138" s="144" t="s">
        <v>1792</v>
      </c>
      <c r="F138" s="145" t="s">
        <v>1793</v>
      </c>
      <c r="G138" s="146" t="s">
        <v>225</v>
      </c>
      <c r="H138" s="147">
        <v>2.52</v>
      </c>
      <c r="I138" s="148"/>
      <c r="J138" s="149">
        <f>ROUND(I138*H138,0)</f>
        <v>0</v>
      </c>
      <c r="K138" s="145" t="s">
        <v>153</v>
      </c>
      <c r="L138" s="31"/>
      <c r="M138" s="150" t="s">
        <v>3</v>
      </c>
      <c r="N138" s="151" t="s">
        <v>44</v>
      </c>
      <c r="O138" s="51"/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AR138" s="154" t="s">
        <v>154</v>
      </c>
      <c r="AT138" s="154" t="s">
        <v>149</v>
      </c>
      <c r="AU138" s="154" t="s">
        <v>82</v>
      </c>
      <c r="AY138" s="16" t="s">
        <v>147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6" t="s">
        <v>9</v>
      </c>
      <c r="BK138" s="155">
        <f>ROUND(I138*H138,0)</f>
        <v>0</v>
      </c>
      <c r="BL138" s="16" t="s">
        <v>154</v>
      </c>
      <c r="BM138" s="154" t="s">
        <v>1794</v>
      </c>
    </row>
    <row r="139" spans="2:65" s="1" customFormat="1" ht="24" customHeight="1">
      <c r="B139" s="142"/>
      <c r="C139" s="143" t="s">
        <v>269</v>
      </c>
      <c r="D139" s="143" t="s">
        <v>149</v>
      </c>
      <c r="E139" s="144" t="s">
        <v>1795</v>
      </c>
      <c r="F139" s="145" t="s">
        <v>1796</v>
      </c>
      <c r="G139" s="146" t="s">
        <v>225</v>
      </c>
      <c r="H139" s="147">
        <v>2.52</v>
      </c>
      <c r="I139" s="148"/>
      <c r="J139" s="149">
        <f>ROUND(I139*H139,0)</f>
        <v>0</v>
      </c>
      <c r="K139" s="145" t="s">
        <v>153</v>
      </c>
      <c r="L139" s="31"/>
      <c r="M139" s="150" t="s">
        <v>3</v>
      </c>
      <c r="N139" s="151" t="s">
        <v>44</v>
      </c>
      <c r="O139" s="51"/>
      <c r="P139" s="152">
        <f>O139*H139</f>
        <v>0</v>
      </c>
      <c r="Q139" s="152">
        <v>0.00099</v>
      </c>
      <c r="R139" s="152">
        <f>Q139*H139</f>
        <v>0.0024948</v>
      </c>
      <c r="S139" s="152">
        <v>0</v>
      </c>
      <c r="T139" s="153">
        <f>S139*H139</f>
        <v>0</v>
      </c>
      <c r="AR139" s="154" t="s">
        <v>154</v>
      </c>
      <c r="AT139" s="154" t="s">
        <v>149</v>
      </c>
      <c r="AU139" s="154" t="s">
        <v>82</v>
      </c>
      <c r="AY139" s="16" t="s">
        <v>147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6" t="s">
        <v>9</v>
      </c>
      <c r="BK139" s="155">
        <f>ROUND(I139*H139,0)</f>
        <v>0</v>
      </c>
      <c r="BL139" s="16" t="s">
        <v>154</v>
      </c>
      <c r="BM139" s="154" t="s">
        <v>1797</v>
      </c>
    </row>
    <row r="140" spans="2:51" s="12" customFormat="1" ht="12">
      <c r="B140" s="156"/>
      <c r="D140" s="157" t="s">
        <v>156</v>
      </c>
      <c r="E140" s="158" t="s">
        <v>3</v>
      </c>
      <c r="F140" s="159" t="s">
        <v>1785</v>
      </c>
      <c r="H140" s="160">
        <v>2.52</v>
      </c>
      <c r="I140" s="161"/>
      <c r="L140" s="156"/>
      <c r="M140" s="162"/>
      <c r="N140" s="163"/>
      <c r="O140" s="163"/>
      <c r="P140" s="163"/>
      <c r="Q140" s="163"/>
      <c r="R140" s="163"/>
      <c r="S140" s="163"/>
      <c r="T140" s="164"/>
      <c r="AT140" s="158" t="s">
        <v>156</v>
      </c>
      <c r="AU140" s="158" t="s">
        <v>82</v>
      </c>
      <c r="AV140" s="12" t="s">
        <v>82</v>
      </c>
      <c r="AW140" s="12" t="s">
        <v>34</v>
      </c>
      <c r="AX140" s="12" t="s">
        <v>73</v>
      </c>
      <c r="AY140" s="158" t="s">
        <v>147</v>
      </c>
    </row>
    <row r="141" spans="2:65" s="1" customFormat="1" ht="24" customHeight="1">
      <c r="B141" s="142"/>
      <c r="C141" s="143" t="s">
        <v>274</v>
      </c>
      <c r="D141" s="143" t="s">
        <v>149</v>
      </c>
      <c r="E141" s="144" t="s">
        <v>1798</v>
      </c>
      <c r="F141" s="145" t="s">
        <v>1799</v>
      </c>
      <c r="G141" s="146" t="s">
        <v>314</v>
      </c>
      <c r="H141" s="147">
        <v>4.2</v>
      </c>
      <c r="I141" s="148"/>
      <c r="J141" s="149">
        <f>ROUND(I141*H141,0)</f>
        <v>0</v>
      </c>
      <c r="K141" s="145" t="s">
        <v>3</v>
      </c>
      <c r="L141" s="31"/>
      <c r="M141" s="150" t="s">
        <v>3</v>
      </c>
      <c r="N141" s="151" t="s">
        <v>44</v>
      </c>
      <c r="O141" s="51"/>
      <c r="P141" s="152">
        <f>O141*H141</f>
        <v>0</v>
      </c>
      <c r="Q141" s="152">
        <v>0</v>
      </c>
      <c r="R141" s="152">
        <f>Q141*H141</f>
        <v>0</v>
      </c>
      <c r="S141" s="152">
        <v>0</v>
      </c>
      <c r="T141" s="153">
        <f>S141*H141</f>
        <v>0</v>
      </c>
      <c r="AR141" s="154" t="s">
        <v>154</v>
      </c>
      <c r="AT141" s="154" t="s">
        <v>149</v>
      </c>
      <c r="AU141" s="154" t="s">
        <v>82</v>
      </c>
      <c r="AY141" s="16" t="s">
        <v>147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6" t="s">
        <v>9</v>
      </c>
      <c r="BK141" s="155">
        <f>ROUND(I141*H141,0)</f>
        <v>0</v>
      </c>
      <c r="BL141" s="16" t="s">
        <v>154</v>
      </c>
      <c r="BM141" s="154" t="s">
        <v>1800</v>
      </c>
    </row>
    <row r="142" spans="2:63" s="11" customFormat="1" ht="22.95" customHeight="1">
      <c r="B142" s="129"/>
      <c r="D142" s="130" t="s">
        <v>72</v>
      </c>
      <c r="E142" s="140" t="s">
        <v>841</v>
      </c>
      <c r="F142" s="140" t="s">
        <v>842</v>
      </c>
      <c r="I142" s="132"/>
      <c r="J142" s="141">
        <f>BK142</f>
        <v>0</v>
      </c>
      <c r="L142" s="129"/>
      <c r="M142" s="134"/>
      <c r="N142" s="135"/>
      <c r="O142" s="135"/>
      <c r="P142" s="136">
        <f>SUM(P143:P147)</f>
        <v>0</v>
      </c>
      <c r="Q142" s="135"/>
      <c r="R142" s="136">
        <f>SUM(R143:R147)</f>
        <v>0</v>
      </c>
      <c r="S142" s="135"/>
      <c r="T142" s="137">
        <f>SUM(T143:T147)</f>
        <v>0</v>
      </c>
      <c r="AR142" s="130" t="s">
        <v>9</v>
      </c>
      <c r="AT142" s="138" t="s">
        <v>72</v>
      </c>
      <c r="AU142" s="138" t="s">
        <v>9</v>
      </c>
      <c r="AY142" s="130" t="s">
        <v>147</v>
      </c>
      <c r="BK142" s="139">
        <f>SUM(BK143:BK147)</f>
        <v>0</v>
      </c>
    </row>
    <row r="143" spans="2:65" s="1" customFormat="1" ht="36" customHeight="1">
      <c r="B143" s="142"/>
      <c r="C143" s="143" t="s">
        <v>279</v>
      </c>
      <c r="D143" s="143" t="s">
        <v>149</v>
      </c>
      <c r="E143" s="144" t="s">
        <v>844</v>
      </c>
      <c r="F143" s="145" t="s">
        <v>845</v>
      </c>
      <c r="G143" s="146" t="s">
        <v>181</v>
      </c>
      <c r="H143" s="147">
        <v>2.827</v>
      </c>
      <c r="I143" s="148"/>
      <c r="J143" s="149">
        <f>ROUND(I143*H143,0)</f>
        <v>0</v>
      </c>
      <c r="K143" s="145" t="s">
        <v>153</v>
      </c>
      <c r="L143" s="31"/>
      <c r="M143" s="150" t="s">
        <v>3</v>
      </c>
      <c r="N143" s="151" t="s">
        <v>44</v>
      </c>
      <c r="O143" s="51"/>
      <c r="P143" s="152">
        <f>O143*H143</f>
        <v>0</v>
      </c>
      <c r="Q143" s="152">
        <v>0</v>
      </c>
      <c r="R143" s="152">
        <f>Q143*H143</f>
        <v>0</v>
      </c>
      <c r="S143" s="152">
        <v>0</v>
      </c>
      <c r="T143" s="153">
        <f>S143*H143</f>
        <v>0</v>
      </c>
      <c r="AR143" s="154" t="s">
        <v>154</v>
      </c>
      <c r="AT143" s="154" t="s">
        <v>149</v>
      </c>
      <c r="AU143" s="154" t="s">
        <v>82</v>
      </c>
      <c r="AY143" s="16" t="s">
        <v>147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6" t="s">
        <v>9</v>
      </c>
      <c r="BK143" s="155">
        <f>ROUND(I143*H143,0)</f>
        <v>0</v>
      </c>
      <c r="BL143" s="16" t="s">
        <v>154</v>
      </c>
      <c r="BM143" s="154" t="s">
        <v>1801</v>
      </c>
    </row>
    <row r="144" spans="2:65" s="1" customFormat="1" ht="24" customHeight="1">
      <c r="B144" s="142"/>
      <c r="C144" s="143" t="s">
        <v>286</v>
      </c>
      <c r="D144" s="143" t="s">
        <v>149</v>
      </c>
      <c r="E144" s="144" t="s">
        <v>857</v>
      </c>
      <c r="F144" s="145" t="s">
        <v>858</v>
      </c>
      <c r="G144" s="146" t="s">
        <v>181</v>
      </c>
      <c r="H144" s="147">
        <v>2.827</v>
      </c>
      <c r="I144" s="148"/>
      <c r="J144" s="149">
        <f>ROUND(I144*H144,0)</f>
        <v>0</v>
      </c>
      <c r="K144" s="145" t="s">
        <v>153</v>
      </c>
      <c r="L144" s="31"/>
      <c r="M144" s="150" t="s">
        <v>3</v>
      </c>
      <c r="N144" s="151" t="s">
        <v>44</v>
      </c>
      <c r="O144" s="51"/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AR144" s="154" t="s">
        <v>154</v>
      </c>
      <c r="AT144" s="154" t="s">
        <v>149</v>
      </c>
      <c r="AU144" s="154" t="s">
        <v>82</v>
      </c>
      <c r="AY144" s="16" t="s">
        <v>147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6" t="s">
        <v>9</v>
      </c>
      <c r="BK144" s="155">
        <f>ROUND(I144*H144,0)</f>
        <v>0</v>
      </c>
      <c r="BL144" s="16" t="s">
        <v>154</v>
      </c>
      <c r="BM144" s="154" t="s">
        <v>1802</v>
      </c>
    </row>
    <row r="145" spans="2:65" s="1" customFormat="1" ht="36" customHeight="1">
      <c r="B145" s="142"/>
      <c r="C145" s="143" t="s">
        <v>292</v>
      </c>
      <c r="D145" s="143" t="s">
        <v>149</v>
      </c>
      <c r="E145" s="144" t="s">
        <v>861</v>
      </c>
      <c r="F145" s="145" t="s">
        <v>862</v>
      </c>
      <c r="G145" s="146" t="s">
        <v>181</v>
      </c>
      <c r="H145" s="147">
        <v>25.443</v>
      </c>
      <c r="I145" s="148"/>
      <c r="J145" s="149">
        <f>ROUND(I145*H145,0)</f>
        <v>0</v>
      </c>
      <c r="K145" s="145" t="s">
        <v>153</v>
      </c>
      <c r="L145" s="31"/>
      <c r="M145" s="150" t="s">
        <v>3</v>
      </c>
      <c r="N145" s="151" t="s">
        <v>44</v>
      </c>
      <c r="O145" s="51"/>
      <c r="P145" s="152">
        <f>O145*H145</f>
        <v>0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AR145" s="154" t="s">
        <v>154</v>
      </c>
      <c r="AT145" s="154" t="s">
        <v>149</v>
      </c>
      <c r="AU145" s="154" t="s">
        <v>82</v>
      </c>
      <c r="AY145" s="16" t="s">
        <v>147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6" t="s">
        <v>9</v>
      </c>
      <c r="BK145" s="155">
        <f>ROUND(I145*H145,0)</f>
        <v>0</v>
      </c>
      <c r="BL145" s="16" t="s">
        <v>154</v>
      </c>
      <c r="BM145" s="154" t="s">
        <v>1803</v>
      </c>
    </row>
    <row r="146" spans="2:51" s="12" customFormat="1" ht="12">
      <c r="B146" s="156"/>
      <c r="D146" s="157" t="s">
        <v>156</v>
      </c>
      <c r="F146" s="159" t="s">
        <v>1804</v>
      </c>
      <c r="H146" s="160">
        <v>25.443</v>
      </c>
      <c r="I146" s="161"/>
      <c r="L146" s="156"/>
      <c r="M146" s="162"/>
      <c r="N146" s="163"/>
      <c r="O146" s="163"/>
      <c r="P146" s="163"/>
      <c r="Q146" s="163"/>
      <c r="R146" s="163"/>
      <c r="S146" s="163"/>
      <c r="T146" s="164"/>
      <c r="AT146" s="158" t="s">
        <v>156</v>
      </c>
      <c r="AU146" s="158" t="s">
        <v>82</v>
      </c>
      <c r="AV146" s="12" t="s">
        <v>82</v>
      </c>
      <c r="AW146" s="12" t="s">
        <v>4</v>
      </c>
      <c r="AX146" s="12" t="s">
        <v>9</v>
      </c>
      <c r="AY146" s="158" t="s">
        <v>147</v>
      </c>
    </row>
    <row r="147" spans="2:65" s="1" customFormat="1" ht="36" customHeight="1">
      <c r="B147" s="142"/>
      <c r="C147" s="143" t="s">
        <v>306</v>
      </c>
      <c r="D147" s="143" t="s">
        <v>149</v>
      </c>
      <c r="E147" s="144" t="s">
        <v>866</v>
      </c>
      <c r="F147" s="145" t="s">
        <v>867</v>
      </c>
      <c r="G147" s="146" t="s">
        <v>181</v>
      </c>
      <c r="H147" s="147">
        <v>2.827</v>
      </c>
      <c r="I147" s="148"/>
      <c r="J147" s="149">
        <f>ROUND(I147*H147,0)</f>
        <v>0</v>
      </c>
      <c r="K147" s="145" t="s">
        <v>153</v>
      </c>
      <c r="L147" s="31"/>
      <c r="M147" s="150" t="s">
        <v>3</v>
      </c>
      <c r="N147" s="151" t="s">
        <v>44</v>
      </c>
      <c r="O147" s="51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AR147" s="154" t="s">
        <v>154</v>
      </c>
      <c r="AT147" s="154" t="s">
        <v>149</v>
      </c>
      <c r="AU147" s="154" t="s">
        <v>82</v>
      </c>
      <c r="AY147" s="16" t="s">
        <v>147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6" t="s">
        <v>9</v>
      </c>
      <c r="BK147" s="155">
        <f>ROUND(I147*H147,0)</f>
        <v>0</v>
      </c>
      <c r="BL147" s="16" t="s">
        <v>154</v>
      </c>
      <c r="BM147" s="154" t="s">
        <v>1805</v>
      </c>
    </row>
    <row r="148" spans="2:63" s="11" customFormat="1" ht="22.95" customHeight="1">
      <c r="B148" s="129"/>
      <c r="D148" s="130" t="s">
        <v>72</v>
      </c>
      <c r="E148" s="140" t="s">
        <v>869</v>
      </c>
      <c r="F148" s="140" t="s">
        <v>870</v>
      </c>
      <c r="I148" s="132"/>
      <c r="J148" s="141">
        <f>BK148</f>
        <v>0</v>
      </c>
      <c r="L148" s="129"/>
      <c r="M148" s="134"/>
      <c r="N148" s="135"/>
      <c r="O148" s="135"/>
      <c r="P148" s="136">
        <f>P149</f>
        <v>0</v>
      </c>
      <c r="Q148" s="135"/>
      <c r="R148" s="136">
        <f>R149</f>
        <v>0</v>
      </c>
      <c r="S148" s="135"/>
      <c r="T148" s="137">
        <f>T149</f>
        <v>0</v>
      </c>
      <c r="AR148" s="130" t="s">
        <v>9</v>
      </c>
      <c r="AT148" s="138" t="s">
        <v>72</v>
      </c>
      <c r="AU148" s="138" t="s">
        <v>9</v>
      </c>
      <c r="AY148" s="130" t="s">
        <v>147</v>
      </c>
      <c r="BK148" s="139">
        <f>BK149</f>
        <v>0</v>
      </c>
    </row>
    <row r="149" spans="2:65" s="1" customFormat="1" ht="48" customHeight="1">
      <c r="B149" s="142"/>
      <c r="C149" s="143" t="s">
        <v>311</v>
      </c>
      <c r="D149" s="143" t="s">
        <v>149</v>
      </c>
      <c r="E149" s="144" t="s">
        <v>872</v>
      </c>
      <c r="F149" s="145" t="s">
        <v>873</v>
      </c>
      <c r="G149" s="146" t="s">
        <v>181</v>
      </c>
      <c r="H149" s="147">
        <v>0.985</v>
      </c>
      <c r="I149" s="148"/>
      <c r="J149" s="149">
        <f>ROUND(I149*H149,0)</f>
        <v>0</v>
      </c>
      <c r="K149" s="145" t="s">
        <v>153</v>
      </c>
      <c r="L149" s="31"/>
      <c r="M149" s="150" t="s">
        <v>3</v>
      </c>
      <c r="N149" s="151" t="s">
        <v>44</v>
      </c>
      <c r="O149" s="51"/>
      <c r="P149" s="152">
        <f>O149*H149</f>
        <v>0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AR149" s="154" t="s">
        <v>154</v>
      </c>
      <c r="AT149" s="154" t="s">
        <v>149</v>
      </c>
      <c r="AU149" s="154" t="s">
        <v>82</v>
      </c>
      <c r="AY149" s="16" t="s">
        <v>147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6" t="s">
        <v>9</v>
      </c>
      <c r="BK149" s="155">
        <f>ROUND(I149*H149,0)</f>
        <v>0</v>
      </c>
      <c r="BL149" s="16" t="s">
        <v>154</v>
      </c>
      <c r="BM149" s="154" t="s">
        <v>1806</v>
      </c>
    </row>
    <row r="150" spans="2:63" s="11" customFormat="1" ht="25.95" customHeight="1">
      <c r="B150" s="129"/>
      <c r="D150" s="130" t="s">
        <v>72</v>
      </c>
      <c r="E150" s="131" t="s">
        <v>875</v>
      </c>
      <c r="F150" s="131" t="s">
        <v>876</v>
      </c>
      <c r="I150" s="132"/>
      <c r="J150" s="133">
        <f>BK150</f>
        <v>0</v>
      </c>
      <c r="L150" s="129"/>
      <c r="M150" s="134"/>
      <c r="N150" s="135"/>
      <c r="O150" s="135"/>
      <c r="P150" s="136">
        <f>P151+P155+P175</f>
        <v>0</v>
      </c>
      <c r="Q150" s="135"/>
      <c r="R150" s="136">
        <f>R151+R155+R175</f>
        <v>0.10453614</v>
      </c>
      <c r="S150" s="135"/>
      <c r="T150" s="137">
        <f>T151+T155+T175</f>
        <v>0</v>
      </c>
      <c r="AR150" s="130" t="s">
        <v>82</v>
      </c>
      <c r="AT150" s="138" t="s">
        <v>72</v>
      </c>
      <c r="AU150" s="138" t="s">
        <v>73</v>
      </c>
      <c r="AY150" s="130" t="s">
        <v>147</v>
      </c>
      <c r="BK150" s="139">
        <f>BK151+BK155+BK175</f>
        <v>0</v>
      </c>
    </row>
    <row r="151" spans="2:63" s="11" customFormat="1" ht="22.95" customHeight="1">
      <c r="B151" s="129"/>
      <c r="D151" s="130" t="s">
        <v>72</v>
      </c>
      <c r="E151" s="140" t="s">
        <v>1276</v>
      </c>
      <c r="F151" s="140" t="s">
        <v>1277</v>
      </c>
      <c r="I151" s="132"/>
      <c r="J151" s="141">
        <f>BK151</f>
        <v>0</v>
      </c>
      <c r="L151" s="129"/>
      <c r="M151" s="134"/>
      <c r="N151" s="135"/>
      <c r="O151" s="135"/>
      <c r="P151" s="136">
        <f>SUM(P152:P154)</f>
        <v>0</v>
      </c>
      <c r="Q151" s="135"/>
      <c r="R151" s="136">
        <f>SUM(R152:R154)</f>
        <v>0.0417648</v>
      </c>
      <c r="S151" s="135"/>
      <c r="T151" s="137">
        <f>SUM(T152:T154)</f>
        <v>0</v>
      </c>
      <c r="AR151" s="130" t="s">
        <v>82</v>
      </c>
      <c r="AT151" s="138" t="s">
        <v>72</v>
      </c>
      <c r="AU151" s="138" t="s">
        <v>9</v>
      </c>
      <c r="AY151" s="130" t="s">
        <v>147</v>
      </c>
      <c r="BK151" s="139">
        <f>SUM(BK152:BK154)</f>
        <v>0</v>
      </c>
    </row>
    <row r="152" spans="2:65" s="1" customFormat="1" ht="48" customHeight="1">
      <c r="B152" s="142"/>
      <c r="C152" s="143" t="s">
        <v>327</v>
      </c>
      <c r="D152" s="143" t="s">
        <v>149</v>
      </c>
      <c r="E152" s="144" t="s">
        <v>1807</v>
      </c>
      <c r="F152" s="145" t="s">
        <v>1808</v>
      </c>
      <c r="G152" s="146" t="s">
        <v>314</v>
      </c>
      <c r="H152" s="147">
        <v>4.62</v>
      </c>
      <c r="I152" s="148"/>
      <c r="J152" s="149">
        <f>ROUND(I152*H152,0)</f>
        <v>0</v>
      </c>
      <c r="K152" s="145" t="s">
        <v>153</v>
      </c>
      <c r="L152" s="31"/>
      <c r="M152" s="150" t="s">
        <v>3</v>
      </c>
      <c r="N152" s="151" t="s">
        <v>44</v>
      </c>
      <c r="O152" s="51"/>
      <c r="P152" s="152">
        <f>O152*H152</f>
        <v>0</v>
      </c>
      <c r="Q152" s="152">
        <v>0.00904</v>
      </c>
      <c r="R152" s="152">
        <f>Q152*H152</f>
        <v>0.0417648</v>
      </c>
      <c r="S152" s="152">
        <v>0</v>
      </c>
      <c r="T152" s="153">
        <f>S152*H152</f>
        <v>0</v>
      </c>
      <c r="AR152" s="154" t="s">
        <v>228</v>
      </c>
      <c r="AT152" s="154" t="s">
        <v>149</v>
      </c>
      <c r="AU152" s="154" t="s">
        <v>82</v>
      </c>
      <c r="AY152" s="16" t="s">
        <v>147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6" t="s">
        <v>9</v>
      </c>
      <c r="BK152" s="155">
        <f>ROUND(I152*H152,0)</f>
        <v>0</v>
      </c>
      <c r="BL152" s="16" t="s">
        <v>228</v>
      </c>
      <c r="BM152" s="154" t="s">
        <v>1809</v>
      </c>
    </row>
    <row r="153" spans="2:51" s="12" customFormat="1" ht="12">
      <c r="B153" s="156"/>
      <c r="D153" s="157" t="s">
        <v>156</v>
      </c>
      <c r="E153" s="158" t="s">
        <v>3</v>
      </c>
      <c r="F153" s="159" t="s">
        <v>1810</v>
      </c>
      <c r="H153" s="160">
        <v>4.62</v>
      </c>
      <c r="I153" s="161"/>
      <c r="L153" s="156"/>
      <c r="M153" s="162"/>
      <c r="N153" s="163"/>
      <c r="O153" s="163"/>
      <c r="P153" s="163"/>
      <c r="Q153" s="163"/>
      <c r="R153" s="163"/>
      <c r="S153" s="163"/>
      <c r="T153" s="164"/>
      <c r="AT153" s="158" t="s">
        <v>156</v>
      </c>
      <c r="AU153" s="158" t="s">
        <v>82</v>
      </c>
      <c r="AV153" s="12" t="s">
        <v>82</v>
      </c>
      <c r="AW153" s="12" t="s">
        <v>34</v>
      </c>
      <c r="AX153" s="12" t="s">
        <v>73</v>
      </c>
      <c r="AY153" s="158" t="s">
        <v>147</v>
      </c>
    </row>
    <row r="154" spans="2:65" s="1" customFormat="1" ht="60" customHeight="1">
      <c r="B154" s="142"/>
      <c r="C154" s="143" t="s">
        <v>332</v>
      </c>
      <c r="D154" s="143" t="s">
        <v>149</v>
      </c>
      <c r="E154" s="144" t="s">
        <v>1311</v>
      </c>
      <c r="F154" s="145" t="s">
        <v>1312</v>
      </c>
      <c r="G154" s="146" t="s">
        <v>181</v>
      </c>
      <c r="H154" s="147">
        <v>0.042</v>
      </c>
      <c r="I154" s="148"/>
      <c r="J154" s="149">
        <f>ROUND(I154*H154,0)</f>
        <v>0</v>
      </c>
      <c r="K154" s="145" t="s">
        <v>153</v>
      </c>
      <c r="L154" s="31"/>
      <c r="M154" s="150" t="s">
        <v>3</v>
      </c>
      <c r="N154" s="151" t="s">
        <v>44</v>
      </c>
      <c r="O154" s="51"/>
      <c r="P154" s="152">
        <f>O154*H154</f>
        <v>0</v>
      </c>
      <c r="Q154" s="152">
        <v>0</v>
      </c>
      <c r="R154" s="152">
        <f>Q154*H154</f>
        <v>0</v>
      </c>
      <c r="S154" s="152">
        <v>0</v>
      </c>
      <c r="T154" s="153">
        <f>S154*H154</f>
        <v>0</v>
      </c>
      <c r="AR154" s="154" t="s">
        <v>228</v>
      </c>
      <c r="AT154" s="154" t="s">
        <v>149</v>
      </c>
      <c r="AU154" s="154" t="s">
        <v>82</v>
      </c>
      <c r="AY154" s="16" t="s">
        <v>147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6" t="s">
        <v>9</v>
      </c>
      <c r="BK154" s="155">
        <f>ROUND(I154*H154,0)</f>
        <v>0</v>
      </c>
      <c r="BL154" s="16" t="s">
        <v>228</v>
      </c>
      <c r="BM154" s="154" t="s">
        <v>1811</v>
      </c>
    </row>
    <row r="155" spans="2:63" s="11" customFormat="1" ht="22.95" customHeight="1">
      <c r="B155" s="129"/>
      <c r="D155" s="130" t="s">
        <v>72</v>
      </c>
      <c r="E155" s="140" t="s">
        <v>1812</v>
      </c>
      <c r="F155" s="140" t="s">
        <v>1813</v>
      </c>
      <c r="I155" s="132"/>
      <c r="J155" s="141">
        <f>BK155</f>
        <v>0</v>
      </c>
      <c r="L155" s="129"/>
      <c r="M155" s="134"/>
      <c r="N155" s="135"/>
      <c r="O155" s="135"/>
      <c r="P155" s="136">
        <f>SUM(P156:P174)</f>
        <v>0</v>
      </c>
      <c r="Q155" s="135"/>
      <c r="R155" s="136">
        <f>SUM(R156:R174)</f>
        <v>0.05790095</v>
      </c>
      <c r="S155" s="135"/>
      <c r="T155" s="137">
        <f>SUM(T156:T174)</f>
        <v>0</v>
      </c>
      <c r="AR155" s="130" t="s">
        <v>82</v>
      </c>
      <c r="AT155" s="138" t="s">
        <v>72</v>
      </c>
      <c r="AU155" s="138" t="s">
        <v>9</v>
      </c>
      <c r="AY155" s="130" t="s">
        <v>147</v>
      </c>
      <c r="BK155" s="139">
        <f>SUM(BK156:BK174)</f>
        <v>0</v>
      </c>
    </row>
    <row r="156" spans="2:65" s="1" customFormat="1" ht="24" customHeight="1">
      <c r="B156" s="142"/>
      <c r="C156" s="143" t="s">
        <v>338</v>
      </c>
      <c r="D156" s="143" t="s">
        <v>149</v>
      </c>
      <c r="E156" s="144" t="s">
        <v>1814</v>
      </c>
      <c r="F156" s="145" t="s">
        <v>1815</v>
      </c>
      <c r="G156" s="146" t="s">
        <v>351</v>
      </c>
      <c r="H156" s="147">
        <v>25.6</v>
      </c>
      <c r="I156" s="148"/>
      <c r="J156" s="149">
        <f>ROUND(I156*H156,0)</f>
        <v>0</v>
      </c>
      <c r="K156" s="145" t="s">
        <v>153</v>
      </c>
      <c r="L156" s="31"/>
      <c r="M156" s="150" t="s">
        <v>3</v>
      </c>
      <c r="N156" s="151" t="s">
        <v>44</v>
      </c>
      <c r="O156" s="51"/>
      <c r="P156" s="152">
        <f>O156*H156</f>
        <v>0</v>
      </c>
      <c r="Q156" s="152">
        <v>6E-05</v>
      </c>
      <c r="R156" s="152">
        <f>Q156*H156</f>
        <v>0.001536</v>
      </c>
      <c r="S156" s="152">
        <v>0</v>
      </c>
      <c r="T156" s="153">
        <f>S156*H156</f>
        <v>0</v>
      </c>
      <c r="AR156" s="154" t="s">
        <v>228</v>
      </c>
      <c r="AT156" s="154" t="s">
        <v>149</v>
      </c>
      <c r="AU156" s="154" t="s">
        <v>82</v>
      </c>
      <c r="AY156" s="16" t="s">
        <v>147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6" t="s">
        <v>9</v>
      </c>
      <c r="BK156" s="155">
        <f>ROUND(I156*H156,0)</f>
        <v>0</v>
      </c>
      <c r="BL156" s="16" t="s">
        <v>228</v>
      </c>
      <c r="BM156" s="154" t="s">
        <v>1816</v>
      </c>
    </row>
    <row r="157" spans="2:51" s="13" customFormat="1" ht="12">
      <c r="B157" s="175"/>
      <c r="D157" s="157" t="s">
        <v>156</v>
      </c>
      <c r="E157" s="176" t="s">
        <v>3</v>
      </c>
      <c r="F157" s="177" t="s">
        <v>1817</v>
      </c>
      <c r="H157" s="176" t="s">
        <v>3</v>
      </c>
      <c r="I157" s="178"/>
      <c r="L157" s="175"/>
      <c r="M157" s="179"/>
      <c r="N157" s="180"/>
      <c r="O157" s="180"/>
      <c r="P157" s="180"/>
      <c r="Q157" s="180"/>
      <c r="R157" s="180"/>
      <c r="S157" s="180"/>
      <c r="T157" s="181"/>
      <c r="AT157" s="176" t="s">
        <v>156</v>
      </c>
      <c r="AU157" s="176" t="s">
        <v>82</v>
      </c>
      <c r="AV157" s="13" t="s">
        <v>9</v>
      </c>
      <c r="AW157" s="13" t="s">
        <v>34</v>
      </c>
      <c r="AX157" s="13" t="s">
        <v>73</v>
      </c>
      <c r="AY157" s="176" t="s">
        <v>147</v>
      </c>
    </row>
    <row r="158" spans="2:51" s="12" customFormat="1" ht="12">
      <c r="B158" s="156"/>
      <c r="D158" s="157" t="s">
        <v>156</v>
      </c>
      <c r="E158" s="158" t="s">
        <v>3</v>
      </c>
      <c r="F158" s="159" t="s">
        <v>1818</v>
      </c>
      <c r="H158" s="160">
        <v>25.6</v>
      </c>
      <c r="I158" s="161"/>
      <c r="L158" s="156"/>
      <c r="M158" s="162"/>
      <c r="N158" s="163"/>
      <c r="O158" s="163"/>
      <c r="P158" s="163"/>
      <c r="Q158" s="163"/>
      <c r="R158" s="163"/>
      <c r="S158" s="163"/>
      <c r="T158" s="164"/>
      <c r="AT158" s="158" t="s">
        <v>156</v>
      </c>
      <c r="AU158" s="158" t="s">
        <v>82</v>
      </c>
      <c r="AV158" s="12" t="s">
        <v>82</v>
      </c>
      <c r="AW158" s="12" t="s">
        <v>34</v>
      </c>
      <c r="AX158" s="12" t="s">
        <v>73</v>
      </c>
      <c r="AY158" s="158" t="s">
        <v>147</v>
      </c>
    </row>
    <row r="159" spans="2:65" s="1" customFormat="1" ht="16.5" customHeight="1">
      <c r="B159" s="142"/>
      <c r="C159" s="165" t="s">
        <v>343</v>
      </c>
      <c r="D159" s="165" t="s">
        <v>196</v>
      </c>
      <c r="E159" s="166" t="s">
        <v>1819</v>
      </c>
      <c r="F159" s="167" t="s">
        <v>1820</v>
      </c>
      <c r="G159" s="168" t="s">
        <v>181</v>
      </c>
      <c r="H159" s="169">
        <v>0.028</v>
      </c>
      <c r="I159" s="170"/>
      <c r="J159" s="171">
        <f>ROUND(I159*H159,0)</f>
        <v>0</v>
      </c>
      <c r="K159" s="167" t="s">
        <v>153</v>
      </c>
      <c r="L159" s="172"/>
      <c r="M159" s="173" t="s">
        <v>3</v>
      </c>
      <c r="N159" s="174" t="s">
        <v>44</v>
      </c>
      <c r="O159" s="51"/>
      <c r="P159" s="152">
        <f>O159*H159</f>
        <v>0</v>
      </c>
      <c r="Q159" s="152">
        <v>1</v>
      </c>
      <c r="R159" s="152">
        <f>Q159*H159</f>
        <v>0.028</v>
      </c>
      <c r="S159" s="152">
        <v>0</v>
      </c>
      <c r="T159" s="153">
        <f>S159*H159</f>
        <v>0</v>
      </c>
      <c r="AR159" s="154" t="s">
        <v>338</v>
      </c>
      <c r="AT159" s="154" t="s">
        <v>196</v>
      </c>
      <c r="AU159" s="154" t="s">
        <v>82</v>
      </c>
      <c r="AY159" s="16" t="s">
        <v>147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6" t="s">
        <v>9</v>
      </c>
      <c r="BK159" s="155">
        <f>ROUND(I159*H159,0)</f>
        <v>0</v>
      </c>
      <c r="BL159" s="16" t="s">
        <v>228</v>
      </c>
      <c r="BM159" s="154" t="s">
        <v>1821</v>
      </c>
    </row>
    <row r="160" spans="2:51" s="12" customFormat="1" ht="12">
      <c r="B160" s="156"/>
      <c r="D160" s="157" t="s">
        <v>156</v>
      </c>
      <c r="E160" s="158" t="s">
        <v>3</v>
      </c>
      <c r="F160" s="159" t="s">
        <v>1822</v>
      </c>
      <c r="H160" s="160">
        <v>0.028</v>
      </c>
      <c r="I160" s="161"/>
      <c r="L160" s="156"/>
      <c r="M160" s="162"/>
      <c r="N160" s="163"/>
      <c r="O160" s="163"/>
      <c r="P160" s="163"/>
      <c r="Q160" s="163"/>
      <c r="R160" s="163"/>
      <c r="S160" s="163"/>
      <c r="T160" s="164"/>
      <c r="AT160" s="158" t="s">
        <v>156</v>
      </c>
      <c r="AU160" s="158" t="s">
        <v>82</v>
      </c>
      <c r="AV160" s="12" t="s">
        <v>82</v>
      </c>
      <c r="AW160" s="12" t="s">
        <v>34</v>
      </c>
      <c r="AX160" s="12" t="s">
        <v>73</v>
      </c>
      <c r="AY160" s="158" t="s">
        <v>147</v>
      </c>
    </row>
    <row r="161" spans="2:65" s="1" customFormat="1" ht="24" customHeight="1">
      <c r="B161" s="142"/>
      <c r="C161" s="143" t="s">
        <v>348</v>
      </c>
      <c r="D161" s="143" t="s">
        <v>149</v>
      </c>
      <c r="E161" s="144" t="s">
        <v>1823</v>
      </c>
      <c r="F161" s="145" t="s">
        <v>1824</v>
      </c>
      <c r="G161" s="146" t="s">
        <v>351</v>
      </c>
      <c r="H161" s="147">
        <v>117.92</v>
      </c>
      <c r="I161" s="148"/>
      <c r="J161" s="149">
        <f>ROUND(I161*H161,0)</f>
        <v>0</v>
      </c>
      <c r="K161" s="145" t="s">
        <v>153</v>
      </c>
      <c r="L161" s="31"/>
      <c r="M161" s="150" t="s">
        <v>3</v>
      </c>
      <c r="N161" s="151" t="s">
        <v>44</v>
      </c>
      <c r="O161" s="51"/>
      <c r="P161" s="152">
        <f>O161*H161</f>
        <v>0</v>
      </c>
      <c r="Q161" s="152">
        <v>5E-05</v>
      </c>
      <c r="R161" s="152">
        <f>Q161*H161</f>
        <v>0.005896</v>
      </c>
      <c r="S161" s="152">
        <v>0</v>
      </c>
      <c r="T161" s="153">
        <f>S161*H161</f>
        <v>0</v>
      </c>
      <c r="AR161" s="154" t="s">
        <v>228</v>
      </c>
      <c r="AT161" s="154" t="s">
        <v>149</v>
      </c>
      <c r="AU161" s="154" t="s">
        <v>82</v>
      </c>
      <c r="AY161" s="16" t="s">
        <v>147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6" t="s">
        <v>9</v>
      </c>
      <c r="BK161" s="155">
        <f>ROUND(I161*H161,0)</f>
        <v>0</v>
      </c>
      <c r="BL161" s="16" t="s">
        <v>228</v>
      </c>
      <c r="BM161" s="154" t="s">
        <v>1825</v>
      </c>
    </row>
    <row r="162" spans="2:51" s="12" customFormat="1" ht="12">
      <c r="B162" s="156"/>
      <c r="D162" s="157" t="s">
        <v>156</v>
      </c>
      <c r="E162" s="158" t="s">
        <v>3</v>
      </c>
      <c r="F162" s="159" t="s">
        <v>1826</v>
      </c>
      <c r="H162" s="160">
        <v>117.92</v>
      </c>
      <c r="I162" s="161"/>
      <c r="L162" s="156"/>
      <c r="M162" s="162"/>
      <c r="N162" s="163"/>
      <c r="O162" s="163"/>
      <c r="P162" s="163"/>
      <c r="Q162" s="163"/>
      <c r="R162" s="163"/>
      <c r="S162" s="163"/>
      <c r="T162" s="164"/>
      <c r="AT162" s="158" t="s">
        <v>156</v>
      </c>
      <c r="AU162" s="158" t="s">
        <v>82</v>
      </c>
      <c r="AV162" s="12" t="s">
        <v>82</v>
      </c>
      <c r="AW162" s="12" t="s">
        <v>34</v>
      </c>
      <c r="AX162" s="12" t="s">
        <v>73</v>
      </c>
      <c r="AY162" s="158" t="s">
        <v>147</v>
      </c>
    </row>
    <row r="163" spans="2:65" s="1" customFormat="1" ht="24" customHeight="1">
      <c r="B163" s="142"/>
      <c r="C163" s="165" t="s">
        <v>354</v>
      </c>
      <c r="D163" s="165" t="s">
        <v>196</v>
      </c>
      <c r="E163" s="166" t="s">
        <v>1827</v>
      </c>
      <c r="F163" s="167" t="s">
        <v>1828</v>
      </c>
      <c r="G163" s="168" t="s">
        <v>351</v>
      </c>
      <c r="H163" s="169">
        <v>117.92</v>
      </c>
      <c r="I163" s="170"/>
      <c r="J163" s="171">
        <f>ROUND(I163*H163,0)</f>
        <v>0</v>
      </c>
      <c r="K163" s="167" t="s">
        <v>3</v>
      </c>
      <c r="L163" s="172"/>
      <c r="M163" s="173" t="s">
        <v>3</v>
      </c>
      <c r="N163" s="174" t="s">
        <v>44</v>
      </c>
      <c r="O163" s="51"/>
      <c r="P163" s="152">
        <f>O163*H163</f>
        <v>0</v>
      </c>
      <c r="Q163" s="152">
        <v>0</v>
      </c>
      <c r="R163" s="152">
        <f>Q163*H163</f>
        <v>0</v>
      </c>
      <c r="S163" s="152">
        <v>0</v>
      </c>
      <c r="T163" s="153">
        <f>S163*H163</f>
        <v>0</v>
      </c>
      <c r="AR163" s="154" t="s">
        <v>338</v>
      </c>
      <c r="AT163" s="154" t="s">
        <v>196</v>
      </c>
      <c r="AU163" s="154" t="s">
        <v>82</v>
      </c>
      <c r="AY163" s="16" t="s">
        <v>147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6" t="s">
        <v>9</v>
      </c>
      <c r="BK163" s="155">
        <f>ROUND(I163*H163,0)</f>
        <v>0</v>
      </c>
      <c r="BL163" s="16" t="s">
        <v>228</v>
      </c>
      <c r="BM163" s="154" t="s">
        <v>1829</v>
      </c>
    </row>
    <row r="164" spans="2:51" s="12" customFormat="1" ht="12">
      <c r="B164" s="156"/>
      <c r="D164" s="157" t="s">
        <v>156</v>
      </c>
      <c r="E164" s="158" t="s">
        <v>3</v>
      </c>
      <c r="F164" s="159" t="s">
        <v>1826</v>
      </c>
      <c r="H164" s="160">
        <v>117.92</v>
      </c>
      <c r="I164" s="161"/>
      <c r="L164" s="156"/>
      <c r="M164" s="162"/>
      <c r="N164" s="163"/>
      <c r="O164" s="163"/>
      <c r="P164" s="163"/>
      <c r="Q164" s="163"/>
      <c r="R164" s="163"/>
      <c r="S164" s="163"/>
      <c r="T164" s="164"/>
      <c r="AT164" s="158" t="s">
        <v>156</v>
      </c>
      <c r="AU164" s="158" t="s">
        <v>82</v>
      </c>
      <c r="AV164" s="12" t="s">
        <v>82</v>
      </c>
      <c r="AW164" s="12" t="s">
        <v>34</v>
      </c>
      <c r="AX164" s="12" t="s">
        <v>73</v>
      </c>
      <c r="AY164" s="158" t="s">
        <v>147</v>
      </c>
    </row>
    <row r="165" spans="2:65" s="1" customFormat="1" ht="24" customHeight="1">
      <c r="B165" s="142"/>
      <c r="C165" s="143" t="s">
        <v>359</v>
      </c>
      <c r="D165" s="143" t="s">
        <v>149</v>
      </c>
      <c r="E165" s="144" t="s">
        <v>1830</v>
      </c>
      <c r="F165" s="145" t="s">
        <v>1831</v>
      </c>
      <c r="G165" s="146" t="s">
        <v>351</v>
      </c>
      <c r="H165" s="147">
        <v>181.608</v>
      </c>
      <c r="I165" s="148"/>
      <c r="J165" s="149">
        <f>ROUND(I165*H165,0)</f>
        <v>0</v>
      </c>
      <c r="K165" s="145" t="s">
        <v>153</v>
      </c>
      <c r="L165" s="31"/>
      <c r="M165" s="150" t="s">
        <v>3</v>
      </c>
      <c r="N165" s="151" t="s">
        <v>44</v>
      </c>
      <c r="O165" s="51"/>
      <c r="P165" s="152">
        <f>O165*H165</f>
        <v>0</v>
      </c>
      <c r="Q165" s="152">
        <v>5E-05</v>
      </c>
      <c r="R165" s="152">
        <f>Q165*H165</f>
        <v>0.0090804</v>
      </c>
      <c r="S165" s="152">
        <v>0</v>
      </c>
      <c r="T165" s="153">
        <f>S165*H165</f>
        <v>0</v>
      </c>
      <c r="AR165" s="154" t="s">
        <v>228</v>
      </c>
      <c r="AT165" s="154" t="s">
        <v>149</v>
      </c>
      <c r="AU165" s="154" t="s">
        <v>82</v>
      </c>
      <c r="AY165" s="16" t="s">
        <v>147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6" t="s">
        <v>9</v>
      </c>
      <c r="BK165" s="155">
        <f>ROUND(I165*H165,0)</f>
        <v>0</v>
      </c>
      <c r="BL165" s="16" t="s">
        <v>228</v>
      </c>
      <c r="BM165" s="154" t="s">
        <v>1832</v>
      </c>
    </row>
    <row r="166" spans="2:51" s="12" customFormat="1" ht="12">
      <c r="B166" s="156"/>
      <c r="D166" s="157" t="s">
        <v>156</v>
      </c>
      <c r="E166" s="158" t="s">
        <v>3</v>
      </c>
      <c r="F166" s="159" t="s">
        <v>1833</v>
      </c>
      <c r="H166" s="160">
        <v>157.92</v>
      </c>
      <c r="I166" s="161"/>
      <c r="L166" s="156"/>
      <c r="M166" s="162"/>
      <c r="N166" s="163"/>
      <c r="O166" s="163"/>
      <c r="P166" s="163"/>
      <c r="Q166" s="163"/>
      <c r="R166" s="163"/>
      <c r="S166" s="163"/>
      <c r="T166" s="164"/>
      <c r="AT166" s="158" t="s">
        <v>156</v>
      </c>
      <c r="AU166" s="158" t="s">
        <v>82</v>
      </c>
      <c r="AV166" s="12" t="s">
        <v>82</v>
      </c>
      <c r="AW166" s="12" t="s">
        <v>34</v>
      </c>
      <c r="AX166" s="12" t="s">
        <v>73</v>
      </c>
      <c r="AY166" s="158" t="s">
        <v>147</v>
      </c>
    </row>
    <row r="167" spans="2:51" s="12" customFormat="1" ht="12">
      <c r="B167" s="156"/>
      <c r="D167" s="157" t="s">
        <v>156</v>
      </c>
      <c r="E167" s="158" t="s">
        <v>3</v>
      </c>
      <c r="F167" s="159" t="s">
        <v>1834</v>
      </c>
      <c r="H167" s="160">
        <v>23.688</v>
      </c>
      <c r="I167" s="161"/>
      <c r="L167" s="156"/>
      <c r="M167" s="162"/>
      <c r="N167" s="163"/>
      <c r="O167" s="163"/>
      <c r="P167" s="163"/>
      <c r="Q167" s="163"/>
      <c r="R167" s="163"/>
      <c r="S167" s="163"/>
      <c r="T167" s="164"/>
      <c r="AT167" s="158" t="s">
        <v>156</v>
      </c>
      <c r="AU167" s="158" t="s">
        <v>82</v>
      </c>
      <c r="AV167" s="12" t="s">
        <v>82</v>
      </c>
      <c r="AW167" s="12" t="s">
        <v>34</v>
      </c>
      <c r="AX167" s="12" t="s">
        <v>73</v>
      </c>
      <c r="AY167" s="158" t="s">
        <v>147</v>
      </c>
    </row>
    <row r="168" spans="2:65" s="1" customFormat="1" ht="24" customHeight="1">
      <c r="B168" s="142"/>
      <c r="C168" s="165" t="s">
        <v>365</v>
      </c>
      <c r="D168" s="165" t="s">
        <v>196</v>
      </c>
      <c r="E168" s="166" t="s">
        <v>1835</v>
      </c>
      <c r="F168" s="167" t="s">
        <v>1836</v>
      </c>
      <c r="G168" s="168" t="s">
        <v>351</v>
      </c>
      <c r="H168" s="169">
        <v>181.608</v>
      </c>
      <c r="I168" s="170"/>
      <c r="J168" s="171">
        <f>ROUND(I168*H168,0)</f>
        <v>0</v>
      </c>
      <c r="K168" s="167" t="s">
        <v>3</v>
      </c>
      <c r="L168" s="172"/>
      <c r="M168" s="173" t="s">
        <v>3</v>
      </c>
      <c r="N168" s="174" t="s">
        <v>44</v>
      </c>
      <c r="O168" s="51"/>
      <c r="P168" s="152">
        <f>O168*H168</f>
        <v>0</v>
      </c>
      <c r="Q168" s="152">
        <v>0</v>
      </c>
      <c r="R168" s="152">
        <f>Q168*H168</f>
        <v>0</v>
      </c>
      <c r="S168" s="152">
        <v>0</v>
      </c>
      <c r="T168" s="153">
        <f>S168*H168</f>
        <v>0</v>
      </c>
      <c r="AR168" s="154" t="s">
        <v>338</v>
      </c>
      <c r="AT168" s="154" t="s">
        <v>196</v>
      </c>
      <c r="AU168" s="154" t="s">
        <v>82</v>
      </c>
      <c r="AY168" s="16" t="s">
        <v>147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6" t="s">
        <v>9</v>
      </c>
      <c r="BK168" s="155">
        <f>ROUND(I168*H168,0)</f>
        <v>0</v>
      </c>
      <c r="BL168" s="16" t="s">
        <v>228</v>
      </c>
      <c r="BM168" s="154" t="s">
        <v>1837</v>
      </c>
    </row>
    <row r="169" spans="2:51" s="12" customFormat="1" ht="12">
      <c r="B169" s="156"/>
      <c r="D169" s="157" t="s">
        <v>156</v>
      </c>
      <c r="E169" s="158" t="s">
        <v>3</v>
      </c>
      <c r="F169" s="159" t="s">
        <v>1833</v>
      </c>
      <c r="H169" s="160">
        <v>157.92</v>
      </c>
      <c r="I169" s="161"/>
      <c r="L169" s="156"/>
      <c r="M169" s="162"/>
      <c r="N169" s="163"/>
      <c r="O169" s="163"/>
      <c r="P169" s="163"/>
      <c r="Q169" s="163"/>
      <c r="R169" s="163"/>
      <c r="S169" s="163"/>
      <c r="T169" s="164"/>
      <c r="AT169" s="158" t="s">
        <v>156</v>
      </c>
      <c r="AU169" s="158" t="s">
        <v>82</v>
      </c>
      <c r="AV169" s="12" t="s">
        <v>82</v>
      </c>
      <c r="AW169" s="12" t="s">
        <v>34</v>
      </c>
      <c r="AX169" s="12" t="s">
        <v>73</v>
      </c>
      <c r="AY169" s="158" t="s">
        <v>147</v>
      </c>
    </row>
    <row r="170" spans="2:51" s="12" customFormat="1" ht="12">
      <c r="B170" s="156"/>
      <c r="D170" s="157" t="s">
        <v>156</v>
      </c>
      <c r="E170" s="158" t="s">
        <v>3</v>
      </c>
      <c r="F170" s="159" t="s">
        <v>1834</v>
      </c>
      <c r="H170" s="160">
        <v>23.688</v>
      </c>
      <c r="I170" s="161"/>
      <c r="L170" s="156"/>
      <c r="M170" s="162"/>
      <c r="N170" s="163"/>
      <c r="O170" s="163"/>
      <c r="P170" s="163"/>
      <c r="Q170" s="163"/>
      <c r="R170" s="163"/>
      <c r="S170" s="163"/>
      <c r="T170" s="164"/>
      <c r="AT170" s="158" t="s">
        <v>156</v>
      </c>
      <c r="AU170" s="158" t="s">
        <v>82</v>
      </c>
      <c r="AV170" s="12" t="s">
        <v>82</v>
      </c>
      <c r="AW170" s="12" t="s">
        <v>34</v>
      </c>
      <c r="AX170" s="12" t="s">
        <v>73</v>
      </c>
      <c r="AY170" s="158" t="s">
        <v>147</v>
      </c>
    </row>
    <row r="171" spans="2:65" s="1" customFormat="1" ht="24" customHeight="1">
      <c r="B171" s="142"/>
      <c r="C171" s="143" t="s">
        <v>369</v>
      </c>
      <c r="D171" s="143" t="s">
        <v>149</v>
      </c>
      <c r="E171" s="144" t="s">
        <v>1838</v>
      </c>
      <c r="F171" s="145" t="s">
        <v>1839</v>
      </c>
      <c r="G171" s="146" t="s">
        <v>351</v>
      </c>
      <c r="H171" s="147">
        <v>267.771</v>
      </c>
      <c r="I171" s="148"/>
      <c r="J171" s="149">
        <f>ROUND(I171*H171,0)</f>
        <v>0</v>
      </c>
      <c r="K171" s="145" t="s">
        <v>153</v>
      </c>
      <c r="L171" s="31"/>
      <c r="M171" s="150" t="s">
        <v>3</v>
      </c>
      <c r="N171" s="151" t="s">
        <v>44</v>
      </c>
      <c r="O171" s="51"/>
      <c r="P171" s="152">
        <f>O171*H171</f>
        <v>0</v>
      </c>
      <c r="Q171" s="152">
        <v>5E-05</v>
      </c>
      <c r="R171" s="152">
        <f>Q171*H171</f>
        <v>0.01338855</v>
      </c>
      <c r="S171" s="152">
        <v>0</v>
      </c>
      <c r="T171" s="153">
        <f>S171*H171</f>
        <v>0</v>
      </c>
      <c r="AR171" s="154" t="s">
        <v>228</v>
      </c>
      <c r="AT171" s="154" t="s">
        <v>149</v>
      </c>
      <c r="AU171" s="154" t="s">
        <v>82</v>
      </c>
      <c r="AY171" s="16" t="s">
        <v>147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6" t="s">
        <v>9</v>
      </c>
      <c r="BK171" s="155">
        <f>ROUND(I171*H171,0)</f>
        <v>0</v>
      </c>
      <c r="BL171" s="16" t="s">
        <v>228</v>
      </c>
      <c r="BM171" s="154" t="s">
        <v>1840</v>
      </c>
    </row>
    <row r="172" spans="2:51" s="12" customFormat="1" ht="12">
      <c r="B172" s="156"/>
      <c r="D172" s="157" t="s">
        <v>156</v>
      </c>
      <c r="E172" s="158" t="s">
        <v>3</v>
      </c>
      <c r="F172" s="159" t="s">
        <v>1841</v>
      </c>
      <c r="H172" s="160">
        <v>267.771</v>
      </c>
      <c r="I172" s="161"/>
      <c r="L172" s="156"/>
      <c r="M172" s="162"/>
      <c r="N172" s="163"/>
      <c r="O172" s="163"/>
      <c r="P172" s="163"/>
      <c r="Q172" s="163"/>
      <c r="R172" s="163"/>
      <c r="S172" s="163"/>
      <c r="T172" s="164"/>
      <c r="AT172" s="158" t="s">
        <v>156</v>
      </c>
      <c r="AU172" s="158" t="s">
        <v>82</v>
      </c>
      <c r="AV172" s="12" t="s">
        <v>82</v>
      </c>
      <c r="AW172" s="12" t="s">
        <v>34</v>
      </c>
      <c r="AX172" s="12" t="s">
        <v>73</v>
      </c>
      <c r="AY172" s="158" t="s">
        <v>147</v>
      </c>
    </row>
    <row r="173" spans="2:65" s="1" customFormat="1" ht="16.5" customHeight="1">
      <c r="B173" s="142"/>
      <c r="C173" s="165" t="s">
        <v>373</v>
      </c>
      <c r="D173" s="165" t="s">
        <v>196</v>
      </c>
      <c r="E173" s="166" t="s">
        <v>1842</v>
      </c>
      <c r="F173" s="167" t="s">
        <v>1843</v>
      </c>
      <c r="G173" s="168" t="s">
        <v>351</v>
      </c>
      <c r="H173" s="169">
        <v>567.771</v>
      </c>
      <c r="I173" s="170"/>
      <c r="J173" s="171">
        <f>ROUND(I173*H173,0)</f>
        <v>0</v>
      </c>
      <c r="K173" s="167" t="s">
        <v>3</v>
      </c>
      <c r="L173" s="172"/>
      <c r="M173" s="173" t="s">
        <v>3</v>
      </c>
      <c r="N173" s="174" t="s">
        <v>44</v>
      </c>
      <c r="O173" s="51"/>
      <c r="P173" s="152">
        <f>O173*H173</f>
        <v>0</v>
      </c>
      <c r="Q173" s="152">
        <v>0</v>
      </c>
      <c r="R173" s="152">
        <f>Q173*H173</f>
        <v>0</v>
      </c>
      <c r="S173" s="152">
        <v>0</v>
      </c>
      <c r="T173" s="153">
        <f>S173*H173</f>
        <v>0</v>
      </c>
      <c r="AR173" s="154" t="s">
        <v>338</v>
      </c>
      <c r="AT173" s="154" t="s">
        <v>196</v>
      </c>
      <c r="AU173" s="154" t="s">
        <v>82</v>
      </c>
      <c r="AY173" s="16" t="s">
        <v>147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6" t="s">
        <v>9</v>
      </c>
      <c r="BK173" s="155">
        <f>ROUND(I173*H173,0)</f>
        <v>0</v>
      </c>
      <c r="BL173" s="16" t="s">
        <v>228</v>
      </c>
      <c r="BM173" s="154" t="s">
        <v>1844</v>
      </c>
    </row>
    <row r="174" spans="2:65" s="1" customFormat="1" ht="48" customHeight="1">
      <c r="B174" s="142"/>
      <c r="C174" s="143" t="s">
        <v>378</v>
      </c>
      <c r="D174" s="143" t="s">
        <v>149</v>
      </c>
      <c r="E174" s="144" t="s">
        <v>1845</v>
      </c>
      <c r="F174" s="145" t="s">
        <v>1846</v>
      </c>
      <c r="G174" s="146" t="s">
        <v>181</v>
      </c>
      <c r="H174" s="147">
        <v>0.058</v>
      </c>
      <c r="I174" s="148"/>
      <c r="J174" s="149">
        <f>ROUND(I174*H174,0)</f>
        <v>0</v>
      </c>
      <c r="K174" s="145" t="s">
        <v>153</v>
      </c>
      <c r="L174" s="31"/>
      <c r="M174" s="150" t="s">
        <v>3</v>
      </c>
      <c r="N174" s="151" t="s">
        <v>44</v>
      </c>
      <c r="O174" s="51"/>
      <c r="P174" s="152">
        <f>O174*H174</f>
        <v>0</v>
      </c>
      <c r="Q174" s="152">
        <v>0</v>
      </c>
      <c r="R174" s="152">
        <f>Q174*H174</f>
        <v>0</v>
      </c>
      <c r="S174" s="152">
        <v>0</v>
      </c>
      <c r="T174" s="153">
        <f>S174*H174</f>
        <v>0</v>
      </c>
      <c r="AR174" s="154" t="s">
        <v>228</v>
      </c>
      <c r="AT174" s="154" t="s">
        <v>149</v>
      </c>
      <c r="AU174" s="154" t="s">
        <v>82</v>
      </c>
      <c r="AY174" s="16" t="s">
        <v>147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6" t="s">
        <v>9</v>
      </c>
      <c r="BK174" s="155">
        <f>ROUND(I174*H174,0)</f>
        <v>0</v>
      </c>
      <c r="BL174" s="16" t="s">
        <v>228</v>
      </c>
      <c r="BM174" s="154" t="s">
        <v>1847</v>
      </c>
    </row>
    <row r="175" spans="2:63" s="11" customFormat="1" ht="22.95" customHeight="1">
      <c r="B175" s="129"/>
      <c r="D175" s="130" t="s">
        <v>72</v>
      </c>
      <c r="E175" s="140" t="s">
        <v>1608</v>
      </c>
      <c r="F175" s="140" t="s">
        <v>1609</v>
      </c>
      <c r="I175" s="132"/>
      <c r="J175" s="141">
        <f>BK175</f>
        <v>0</v>
      </c>
      <c r="L175" s="129"/>
      <c r="M175" s="134"/>
      <c r="N175" s="135"/>
      <c r="O175" s="135"/>
      <c r="P175" s="136">
        <f>SUM(P176:P185)</f>
        <v>0</v>
      </c>
      <c r="Q175" s="135"/>
      <c r="R175" s="136">
        <f>SUM(R176:R185)</f>
        <v>0.0048703900000000005</v>
      </c>
      <c r="S175" s="135"/>
      <c r="T175" s="137">
        <f>SUM(T176:T185)</f>
        <v>0</v>
      </c>
      <c r="AR175" s="130" t="s">
        <v>82</v>
      </c>
      <c r="AT175" s="138" t="s">
        <v>72</v>
      </c>
      <c r="AU175" s="138" t="s">
        <v>9</v>
      </c>
      <c r="AY175" s="130" t="s">
        <v>147</v>
      </c>
      <c r="BK175" s="139">
        <f>SUM(BK176:BK185)</f>
        <v>0</v>
      </c>
    </row>
    <row r="176" spans="2:65" s="1" customFormat="1" ht="24" customHeight="1">
      <c r="B176" s="142"/>
      <c r="C176" s="143" t="s">
        <v>383</v>
      </c>
      <c r="D176" s="143" t="s">
        <v>149</v>
      </c>
      <c r="E176" s="144" t="s">
        <v>1611</v>
      </c>
      <c r="F176" s="145" t="s">
        <v>1612</v>
      </c>
      <c r="G176" s="146" t="s">
        <v>225</v>
      </c>
      <c r="H176" s="147">
        <v>11.879</v>
      </c>
      <c r="I176" s="148"/>
      <c r="J176" s="149">
        <f>ROUND(I176*H176,0)</f>
        <v>0</v>
      </c>
      <c r="K176" s="145" t="s">
        <v>153</v>
      </c>
      <c r="L176" s="31"/>
      <c r="M176" s="150" t="s">
        <v>3</v>
      </c>
      <c r="N176" s="151" t="s">
        <v>44</v>
      </c>
      <c r="O176" s="51"/>
      <c r="P176" s="152">
        <f>O176*H176</f>
        <v>0</v>
      </c>
      <c r="Q176" s="152">
        <v>0.00017</v>
      </c>
      <c r="R176" s="152">
        <f>Q176*H176</f>
        <v>0.00201943</v>
      </c>
      <c r="S176" s="152">
        <v>0</v>
      </c>
      <c r="T176" s="153">
        <f>S176*H176</f>
        <v>0</v>
      </c>
      <c r="AR176" s="154" t="s">
        <v>228</v>
      </c>
      <c r="AT176" s="154" t="s">
        <v>149</v>
      </c>
      <c r="AU176" s="154" t="s">
        <v>82</v>
      </c>
      <c r="AY176" s="16" t="s">
        <v>147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6" t="s">
        <v>9</v>
      </c>
      <c r="BK176" s="155">
        <f>ROUND(I176*H176,0)</f>
        <v>0</v>
      </c>
      <c r="BL176" s="16" t="s">
        <v>228</v>
      </c>
      <c r="BM176" s="154" t="s">
        <v>1848</v>
      </c>
    </row>
    <row r="177" spans="2:51" s="13" customFormat="1" ht="12">
      <c r="B177" s="175"/>
      <c r="D177" s="157" t="s">
        <v>156</v>
      </c>
      <c r="E177" s="176" t="s">
        <v>3</v>
      </c>
      <c r="F177" s="177" t="s">
        <v>1849</v>
      </c>
      <c r="H177" s="176" t="s">
        <v>3</v>
      </c>
      <c r="I177" s="178"/>
      <c r="L177" s="175"/>
      <c r="M177" s="179"/>
      <c r="N177" s="180"/>
      <c r="O177" s="180"/>
      <c r="P177" s="180"/>
      <c r="Q177" s="180"/>
      <c r="R177" s="180"/>
      <c r="S177" s="180"/>
      <c r="T177" s="181"/>
      <c r="AT177" s="176" t="s">
        <v>156</v>
      </c>
      <c r="AU177" s="176" t="s">
        <v>82</v>
      </c>
      <c r="AV177" s="13" t="s">
        <v>9</v>
      </c>
      <c r="AW177" s="13" t="s">
        <v>34</v>
      </c>
      <c r="AX177" s="13" t="s">
        <v>73</v>
      </c>
      <c r="AY177" s="176" t="s">
        <v>147</v>
      </c>
    </row>
    <row r="178" spans="2:51" s="12" customFormat="1" ht="12">
      <c r="B178" s="156"/>
      <c r="D178" s="157" t="s">
        <v>156</v>
      </c>
      <c r="E178" s="158" t="s">
        <v>3</v>
      </c>
      <c r="F178" s="159" t="s">
        <v>1850</v>
      </c>
      <c r="H178" s="160">
        <v>0.864</v>
      </c>
      <c r="I178" s="161"/>
      <c r="L178" s="156"/>
      <c r="M178" s="162"/>
      <c r="N178" s="163"/>
      <c r="O178" s="163"/>
      <c r="P178" s="163"/>
      <c r="Q178" s="163"/>
      <c r="R178" s="163"/>
      <c r="S178" s="163"/>
      <c r="T178" s="164"/>
      <c r="AT178" s="158" t="s">
        <v>156</v>
      </c>
      <c r="AU178" s="158" t="s">
        <v>82</v>
      </c>
      <c r="AV178" s="12" t="s">
        <v>82</v>
      </c>
      <c r="AW178" s="12" t="s">
        <v>34</v>
      </c>
      <c r="AX178" s="12" t="s">
        <v>73</v>
      </c>
      <c r="AY178" s="158" t="s">
        <v>147</v>
      </c>
    </row>
    <row r="179" spans="2:51" s="12" customFormat="1" ht="12">
      <c r="B179" s="156"/>
      <c r="D179" s="157" t="s">
        <v>156</v>
      </c>
      <c r="E179" s="158" t="s">
        <v>3</v>
      </c>
      <c r="F179" s="159" t="s">
        <v>1851</v>
      </c>
      <c r="H179" s="160">
        <v>0.648</v>
      </c>
      <c r="I179" s="161"/>
      <c r="L179" s="156"/>
      <c r="M179" s="162"/>
      <c r="N179" s="163"/>
      <c r="O179" s="163"/>
      <c r="P179" s="163"/>
      <c r="Q179" s="163"/>
      <c r="R179" s="163"/>
      <c r="S179" s="163"/>
      <c r="T179" s="164"/>
      <c r="AT179" s="158" t="s">
        <v>156</v>
      </c>
      <c r="AU179" s="158" t="s">
        <v>82</v>
      </c>
      <c r="AV179" s="12" t="s">
        <v>82</v>
      </c>
      <c r="AW179" s="12" t="s">
        <v>34</v>
      </c>
      <c r="AX179" s="12" t="s">
        <v>73</v>
      </c>
      <c r="AY179" s="158" t="s">
        <v>147</v>
      </c>
    </row>
    <row r="180" spans="2:51" s="12" customFormat="1" ht="12">
      <c r="B180" s="156"/>
      <c r="D180" s="157" t="s">
        <v>156</v>
      </c>
      <c r="E180" s="158" t="s">
        <v>3</v>
      </c>
      <c r="F180" s="159" t="s">
        <v>1852</v>
      </c>
      <c r="H180" s="160">
        <v>5.573</v>
      </c>
      <c r="I180" s="161"/>
      <c r="L180" s="156"/>
      <c r="M180" s="162"/>
      <c r="N180" s="163"/>
      <c r="O180" s="163"/>
      <c r="P180" s="163"/>
      <c r="Q180" s="163"/>
      <c r="R180" s="163"/>
      <c r="S180" s="163"/>
      <c r="T180" s="164"/>
      <c r="AT180" s="158" t="s">
        <v>156</v>
      </c>
      <c r="AU180" s="158" t="s">
        <v>82</v>
      </c>
      <c r="AV180" s="12" t="s">
        <v>82</v>
      </c>
      <c r="AW180" s="12" t="s">
        <v>34</v>
      </c>
      <c r="AX180" s="12" t="s">
        <v>73</v>
      </c>
      <c r="AY180" s="158" t="s">
        <v>147</v>
      </c>
    </row>
    <row r="181" spans="2:51" s="12" customFormat="1" ht="12">
      <c r="B181" s="156"/>
      <c r="D181" s="157" t="s">
        <v>156</v>
      </c>
      <c r="E181" s="158" t="s">
        <v>3</v>
      </c>
      <c r="F181" s="159" t="s">
        <v>1853</v>
      </c>
      <c r="H181" s="160">
        <v>0.426</v>
      </c>
      <c r="I181" s="161"/>
      <c r="L181" s="156"/>
      <c r="M181" s="162"/>
      <c r="N181" s="163"/>
      <c r="O181" s="163"/>
      <c r="P181" s="163"/>
      <c r="Q181" s="163"/>
      <c r="R181" s="163"/>
      <c r="S181" s="163"/>
      <c r="T181" s="164"/>
      <c r="AT181" s="158" t="s">
        <v>156</v>
      </c>
      <c r="AU181" s="158" t="s">
        <v>82</v>
      </c>
      <c r="AV181" s="12" t="s">
        <v>82</v>
      </c>
      <c r="AW181" s="12" t="s">
        <v>34</v>
      </c>
      <c r="AX181" s="12" t="s">
        <v>73</v>
      </c>
      <c r="AY181" s="158" t="s">
        <v>147</v>
      </c>
    </row>
    <row r="182" spans="2:51" s="13" customFormat="1" ht="12">
      <c r="B182" s="175"/>
      <c r="D182" s="157" t="s">
        <v>156</v>
      </c>
      <c r="E182" s="176" t="s">
        <v>3</v>
      </c>
      <c r="F182" s="177" t="s">
        <v>1854</v>
      </c>
      <c r="H182" s="176" t="s">
        <v>3</v>
      </c>
      <c r="I182" s="178"/>
      <c r="L182" s="175"/>
      <c r="M182" s="179"/>
      <c r="N182" s="180"/>
      <c r="O182" s="180"/>
      <c r="P182" s="180"/>
      <c r="Q182" s="180"/>
      <c r="R182" s="180"/>
      <c r="S182" s="180"/>
      <c r="T182" s="181"/>
      <c r="AT182" s="176" t="s">
        <v>156</v>
      </c>
      <c r="AU182" s="176" t="s">
        <v>82</v>
      </c>
      <c r="AV182" s="13" t="s">
        <v>9</v>
      </c>
      <c r="AW182" s="13" t="s">
        <v>34</v>
      </c>
      <c r="AX182" s="13" t="s">
        <v>73</v>
      </c>
      <c r="AY182" s="176" t="s">
        <v>147</v>
      </c>
    </row>
    <row r="183" spans="2:51" s="12" customFormat="1" ht="12">
      <c r="B183" s="156"/>
      <c r="D183" s="157" t="s">
        <v>156</v>
      </c>
      <c r="E183" s="158" t="s">
        <v>3</v>
      </c>
      <c r="F183" s="159" t="s">
        <v>1855</v>
      </c>
      <c r="H183" s="160">
        <v>4.368</v>
      </c>
      <c r="I183" s="161"/>
      <c r="L183" s="156"/>
      <c r="M183" s="162"/>
      <c r="N183" s="163"/>
      <c r="O183" s="163"/>
      <c r="P183" s="163"/>
      <c r="Q183" s="163"/>
      <c r="R183" s="163"/>
      <c r="S183" s="163"/>
      <c r="T183" s="164"/>
      <c r="AT183" s="158" t="s">
        <v>156</v>
      </c>
      <c r="AU183" s="158" t="s">
        <v>82</v>
      </c>
      <c r="AV183" s="12" t="s">
        <v>82</v>
      </c>
      <c r="AW183" s="12" t="s">
        <v>34</v>
      </c>
      <c r="AX183" s="12" t="s">
        <v>73</v>
      </c>
      <c r="AY183" s="158" t="s">
        <v>147</v>
      </c>
    </row>
    <row r="184" spans="2:65" s="1" customFormat="1" ht="24" customHeight="1">
      <c r="B184" s="142"/>
      <c r="C184" s="143" t="s">
        <v>387</v>
      </c>
      <c r="D184" s="143" t="s">
        <v>149</v>
      </c>
      <c r="E184" s="144" t="s">
        <v>1620</v>
      </c>
      <c r="F184" s="145" t="s">
        <v>1621</v>
      </c>
      <c r="G184" s="146" t="s">
        <v>225</v>
      </c>
      <c r="H184" s="147">
        <v>23.758</v>
      </c>
      <c r="I184" s="148"/>
      <c r="J184" s="149">
        <f>ROUND(I184*H184,0)</f>
        <v>0</v>
      </c>
      <c r="K184" s="145" t="s">
        <v>153</v>
      </c>
      <c r="L184" s="31"/>
      <c r="M184" s="150" t="s">
        <v>3</v>
      </c>
      <c r="N184" s="151" t="s">
        <v>44</v>
      </c>
      <c r="O184" s="51"/>
      <c r="P184" s="152">
        <f>O184*H184</f>
        <v>0</v>
      </c>
      <c r="Q184" s="152">
        <v>0.00012</v>
      </c>
      <c r="R184" s="152">
        <f>Q184*H184</f>
        <v>0.00285096</v>
      </c>
      <c r="S184" s="152">
        <v>0</v>
      </c>
      <c r="T184" s="153">
        <f>S184*H184</f>
        <v>0</v>
      </c>
      <c r="AR184" s="154" t="s">
        <v>228</v>
      </c>
      <c r="AT184" s="154" t="s">
        <v>149</v>
      </c>
      <c r="AU184" s="154" t="s">
        <v>82</v>
      </c>
      <c r="AY184" s="16" t="s">
        <v>147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6" t="s">
        <v>9</v>
      </c>
      <c r="BK184" s="155">
        <f>ROUND(I184*H184,0)</f>
        <v>0</v>
      </c>
      <c r="BL184" s="16" t="s">
        <v>228</v>
      </c>
      <c r="BM184" s="154" t="s">
        <v>1856</v>
      </c>
    </row>
    <row r="185" spans="2:51" s="12" customFormat="1" ht="12">
      <c r="B185" s="156"/>
      <c r="D185" s="157" t="s">
        <v>156</v>
      </c>
      <c r="E185" s="158" t="s">
        <v>3</v>
      </c>
      <c r="F185" s="159" t="s">
        <v>1857</v>
      </c>
      <c r="H185" s="160">
        <v>23.758</v>
      </c>
      <c r="I185" s="161"/>
      <c r="L185" s="156"/>
      <c r="M185" s="162"/>
      <c r="N185" s="163"/>
      <c r="O185" s="163"/>
      <c r="P185" s="163"/>
      <c r="Q185" s="163"/>
      <c r="R185" s="163"/>
      <c r="S185" s="163"/>
      <c r="T185" s="164"/>
      <c r="AT185" s="158" t="s">
        <v>156</v>
      </c>
      <c r="AU185" s="158" t="s">
        <v>82</v>
      </c>
      <c r="AV185" s="12" t="s">
        <v>82</v>
      </c>
      <c r="AW185" s="12" t="s">
        <v>34</v>
      </c>
      <c r="AX185" s="12" t="s">
        <v>73</v>
      </c>
      <c r="AY185" s="158" t="s">
        <v>147</v>
      </c>
    </row>
    <row r="186" spans="2:63" s="11" customFormat="1" ht="25.95" customHeight="1">
      <c r="B186" s="129"/>
      <c r="D186" s="130" t="s">
        <v>72</v>
      </c>
      <c r="E186" s="131" t="s">
        <v>1699</v>
      </c>
      <c r="F186" s="131" t="s">
        <v>1700</v>
      </c>
      <c r="I186" s="132"/>
      <c r="J186" s="133">
        <f>BK186</f>
        <v>0</v>
      </c>
      <c r="L186" s="129"/>
      <c r="M186" s="134"/>
      <c r="N186" s="135"/>
      <c r="O186" s="135"/>
      <c r="P186" s="136">
        <f>P187+P189</f>
        <v>0</v>
      </c>
      <c r="Q186" s="135"/>
      <c r="R186" s="136">
        <f>R187+R189</f>
        <v>0</v>
      </c>
      <c r="S186" s="135"/>
      <c r="T186" s="137">
        <f>T187+T189</f>
        <v>0</v>
      </c>
      <c r="AR186" s="130" t="s">
        <v>170</v>
      </c>
      <c r="AT186" s="138" t="s">
        <v>72</v>
      </c>
      <c r="AU186" s="138" t="s">
        <v>73</v>
      </c>
      <c r="AY186" s="130" t="s">
        <v>147</v>
      </c>
      <c r="BK186" s="139">
        <f>BK187+BK189</f>
        <v>0</v>
      </c>
    </row>
    <row r="187" spans="2:63" s="11" customFormat="1" ht="22.95" customHeight="1">
      <c r="B187" s="129"/>
      <c r="D187" s="130" t="s">
        <v>72</v>
      </c>
      <c r="E187" s="140" t="s">
        <v>1701</v>
      </c>
      <c r="F187" s="140" t="s">
        <v>1702</v>
      </c>
      <c r="I187" s="132"/>
      <c r="J187" s="141">
        <f>BK187</f>
        <v>0</v>
      </c>
      <c r="L187" s="129"/>
      <c r="M187" s="134"/>
      <c r="N187" s="135"/>
      <c r="O187" s="135"/>
      <c r="P187" s="136">
        <f>P188</f>
        <v>0</v>
      </c>
      <c r="Q187" s="135"/>
      <c r="R187" s="136">
        <f>R188</f>
        <v>0</v>
      </c>
      <c r="S187" s="135"/>
      <c r="T187" s="137">
        <f>T188</f>
        <v>0</v>
      </c>
      <c r="AR187" s="130" t="s">
        <v>170</v>
      </c>
      <c r="AT187" s="138" t="s">
        <v>72</v>
      </c>
      <c r="AU187" s="138" t="s">
        <v>9</v>
      </c>
      <c r="AY187" s="130" t="s">
        <v>147</v>
      </c>
      <c r="BK187" s="139">
        <f>BK188</f>
        <v>0</v>
      </c>
    </row>
    <row r="188" spans="2:65" s="1" customFormat="1" ht="16.5" customHeight="1">
      <c r="B188" s="142"/>
      <c r="C188" s="143" t="s">
        <v>392</v>
      </c>
      <c r="D188" s="143" t="s">
        <v>149</v>
      </c>
      <c r="E188" s="144" t="s">
        <v>1704</v>
      </c>
      <c r="F188" s="145" t="s">
        <v>1705</v>
      </c>
      <c r="G188" s="146" t="s">
        <v>1250</v>
      </c>
      <c r="H188" s="147">
        <v>1</v>
      </c>
      <c r="I188" s="148"/>
      <c r="J188" s="149">
        <f>ROUND(I188*H188,0)</f>
        <v>0</v>
      </c>
      <c r="K188" s="145" t="s">
        <v>153</v>
      </c>
      <c r="L188" s="31"/>
      <c r="M188" s="150" t="s">
        <v>3</v>
      </c>
      <c r="N188" s="151" t="s">
        <v>44</v>
      </c>
      <c r="O188" s="51"/>
      <c r="P188" s="152">
        <f>O188*H188</f>
        <v>0</v>
      </c>
      <c r="Q188" s="152">
        <v>0</v>
      </c>
      <c r="R188" s="152">
        <f>Q188*H188</f>
        <v>0</v>
      </c>
      <c r="S188" s="152">
        <v>0</v>
      </c>
      <c r="T188" s="153">
        <f>S188*H188</f>
        <v>0</v>
      </c>
      <c r="AR188" s="154" t="s">
        <v>1706</v>
      </c>
      <c r="AT188" s="154" t="s">
        <v>149</v>
      </c>
      <c r="AU188" s="154" t="s">
        <v>82</v>
      </c>
      <c r="AY188" s="16" t="s">
        <v>147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6" t="s">
        <v>9</v>
      </c>
      <c r="BK188" s="155">
        <f>ROUND(I188*H188,0)</f>
        <v>0</v>
      </c>
      <c r="BL188" s="16" t="s">
        <v>1706</v>
      </c>
      <c r="BM188" s="154" t="s">
        <v>1858</v>
      </c>
    </row>
    <row r="189" spans="2:63" s="11" customFormat="1" ht="22.95" customHeight="1">
      <c r="B189" s="129"/>
      <c r="D189" s="130" t="s">
        <v>72</v>
      </c>
      <c r="E189" s="140" t="s">
        <v>1708</v>
      </c>
      <c r="F189" s="140" t="s">
        <v>1709</v>
      </c>
      <c r="I189" s="132"/>
      <c r="J189" s="141">
        <f>BK189</f>
        <v>0</v>
      </c>
      <c r="L189" s="129"/>
      <c r="M189" s="134"/>
      <c r="N189" s="135"/>
      <c r="O189" s="135"/>
      <c r="P189" s="136">
        <f>P190</f>
        <v>0</v>
      </c>
      <c r="Q189" s="135"/>
      <c r="R189" s="136">
        <f>R190</f>
        <v>0</v>
      </c>
      <c r="S189" s="135"/>
      <c r="T189" s="137">
        <f>T190</f>
        <v>0</v>
      </c>
      <c r="AR189" s="130" t="s">
        <v>170</v>
      </c>
      <c r="AT189" s="138" t="s">
        <v>72</v>
      </c>
      <c r="AU189" s="138" t="s">
        <v>9</v>
      </c>
      <c r="AY189" s="130" t="s">
        <v>147</v>
      </c>
      <c r="BK189" s="139">
        <f>BK190</f>
        <v>0</v>
      </c>
    </row>
    <row r="190" spans="2:65" s="1" customFormat="1" ht="16.5" customHeight="1">
      <c r="B190" s="142"/>
      <c r="C190" s="143" t="s">
        <v>397</v>
      </c>
      <c r="D190" s="143" t="s">
        <v>149</v>
      </c>
      <c r="E190" s="144" t="s">
        <v>1711</v>
      </c>
      <c r="F190" s="145" t="s">
        <v>1709</v>
      </c>
      <c r="G190" s="146" t="s">
        <v>1068</v>
      </c>
      <c r="H190" s="182"/>
      <c r="I190" s="148"/>
      <c r="J190" s="149">
        <f>ROUND(I190*H190,0)</f>
        <v>0</v>
      </c>
      <c r="K190" s="145" t="s">
        <v>153</v>
      </c>
      <c r="L190" s="31"/>
      <c r="M190" s="183" t="s">
        <v>3</v>
      </c>
      <c r="N190" s="184" t="s">
        <v>44</v>
      </c>
      <c r="O190" s="185"/>
      <c r="P190" s="186">
        <f>O190*H190</f>
        <v>0</v>
      </c>
      <c r="Q190" s="186">
        <v>0</v>
      </c>
      <c r="R190" s="186">
        <f>Q190*H190</f>
        <v>0</v>
      </c>
      <c r="S190" s="186">
        <v>0</v>
      </c>
      <c r="T190" s="187">
        <f>S190*H190</f>
        <v>0</v>
      </c>
      <c r="AR190" s="154" t="s">
        <v>1706</v>
      </c>
      <c r="AT190" s="154" t="s">
        <v>149</v>
      </c>
      <c r="AU190" s="154" t="s">
        <v>82</v>
      </c>
      <c r="AY190" s="16" t="s">
        <v>147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6" t="s">
        <v>9</v>
      </c>
      <c r="BK190" s="155">
        <f>ROUND(I190*H190,0)</f>
        <v>0</v>
      </c>
      <c r="BL190" s="16" t="s">
        <v>1706</v>
      </c>
      <c r="BM190" s="154" t="s">
        <v>1859</v>
      </c>
    </row>
    <row r="191" spans="2:12" s="1" customFormat="1" ht="6.9" customHeight="1">
      <c r="B191" s="40"/>
      <c r="C191" s="41"/>
      <c r="D191" s="41"/>
      <c r="E191" s="41"/>
      <c r="F191" s="41"/>
      <c r="G191" s="41"/>
      <c r="H191" s="41"/>
      <c r="I191" s="104"/>
      <c r="J191" s="41"/>
      <c r="K191" s="41"/>
      <c r="L191" s="31"/>
    </row>
  </sheetData>
  <autoFilter ref="C92:K190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9"/>
  <sheetViews>
    <sheetView workbookViewId="0" topLeftCell="A1">
      <selection activeCell="F31" sqref="F31:T31"/>
    </sheetView>
  </sheetViews>
  <sheetFormatPr defaultColWidth="9.28125" defaultRowHeight="12"/>
  <cols>
    <col min="1" max="2" width="0.71875" style="268" customWidth="1"/>
    <col min="3" max="3" width="1.28515625" style="268" customWidth="1"/>
    <col min="4" max="4" width="0.13671875" style="268" customWidth="1"/>
    <col min="5" max="5" width="7.8515625" style="268" customWidth="1"/>
    <col min="6" max="6" width="2.28125" style="268" customWidth="1"/>
    <col min="7" max="7" width="4.140625" style="268" customWidth="1"/>
    <col min="8" max="8" width="9.28125" style="268" hidden="1" customWidth="1"/>
    <col min="9" max="9" width="0.2890625" style="268" customWidth="1"/>
    <col min="10" max="10" width="2.8515625" style="268" customWidth="1"/>
    <col min="11" max="11" width="2.140625" style="268" customWidth="1"/>
    <col min="12" max="12" width="0.85546875" style="268" customWidth="1"/>
    <col min="13" max="13" width="6.8515625" style="268" customWidth="1"/>
    <col min="14" max="14" width="0.42578125" style="268" customWidth="1"/>
    <col min="15" max="15" width="6.140625" style="268" customWidth="1"/>
    <col min="16" max="16" width="9.28125" style="268" hidden="1" customWidth="1"/>
    <col min="17" max="17" width="19.7109375" style="268" customWidth="1"/>
    <col min="18" max="18" width="9.28125" style="268" hidden="1" customWidth="1"/>
    <col min="19" max="19" width="19.7109375" style="268" customWidth="1"/>
    <col min="20" max="20" width="5.7109375" style="268" customWidth="1"/>
    <col min="21" max="21" width="6.8515625" style="268" customWidth="1"/>
    <col min="22" max="22" width="8.140625" style="268" customWidth="1"/>
    <col min="23" max="23" width="2.140625" style="268" customWidth="1"/>
    <col min="24" max="24" width="1.28515625" style="268" customWidth="1"/>
    <col min="25" max="25" width="16.421875" style="268" customWidth="1"/>
    <col min="26" max="26" width="9.28125" style="268" hidden="1" customWidth="1"/>
    <col min="27" max="27" width="1.421875" style="268" customWidth="1"/>
    <col min="28" max="29" width="0.71875" style="268" customWidth="1"/>
    <col min="30" max="16384" width="9.28125" style="268" customWidth="1"/>
  </cols>
  <sheetData>
    <row r="1" spans="2:28" ht="12"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</row>
    <row r="2" spans="2:28" ht="12">
      <c r="B2" s="269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1"/>
      <c r="AB2" s="272"/>
    </row>
    <row r="3" spans="2:28" ht="12">
      <c r="B3" s="273"/>
      <c r="C3" s="267"/>
      <c r="D3" s="267"/>
      <c r="E3" s="413" t="s">
        <v>2052</v>
      </c>
      <c r="F3" s="414"/>
      <c r="G3" s="414"/>
      <c r="H3" s="414"/>
      <c r="I3" s="414"/>
      <c r="J3" s="414"/>
      <c r="K3" s="414"/>
      <c r="L3" s="414"/>
      <c r="M3" s="415" t="s">
        <v>2053</v>
      </c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267"/>
      <c r="AA3" s="274"/>
      <c r="AB3" s="272"/>
    </row>
    <row r="4" spans="2:28" ht="12">
      <c r="B4" s="273"/>
      <c r="C4" s="267"/>
      <c r="D4" s="267"/>
      <c r="E4" s="413" t="s">
        <v>3</v>
      </c>
      <c r="F4" s="414"/>
      <c r="G4" s="414"/>
      <c r="H4" s="414"/>
      <c r="I4" s="414"/>
      <c r="J4" s="414"/>
      <c r="K4" s="414"/>
      <c r="L4" s="414"/>
      <c r="M4" s="415" t="s">
        <v>2054</v>
      </c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267"/>
      <c r="AA4" s="274"/>
      <c r="AB4" s="272"/>
    </row>
    <row r="5" spans="2:28" ht="12">
      <c r="B5" s="275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7"/>
      <c r="AB5" s="272"/>
    </row>
    <row r="6" spans="2:28" ht="12" hidden="1"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</row>
    <row r="7" spans="2:28" ht="12">
      <c r="B7" s="267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</row>
    <row r="10" ht="12" hidden="1"/>
    <row r="11" spans="2:28" ht="12">
      <c r="B11" s="416" t="s">
        <v>2055</v>
      </c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</row>
    <row r="13" spans="2:28" ht="12">
      <c r="B13" s="418" t="s">
        <v>2056</v>
      </c>
      <c r="C13" s="419"/>
      <c r="D13" s="419"/>
      <c r="E13" s="419"/>
      <c r="F13" s="420" t="s">
        <v>2057</v>
      </c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8" t="s">
        <v>2058</v>
      </c>
      <c r="V13" s="419"/>
      <c r="W13" s="419"/>
      <c r="X13" s="419"/>
      <c r="Y13" s="418" t="s">
        <v>2059</v>
      </c>
      <c r="Z13" s="419"/>
      <c r="AA13" s="419"/>
      <c r="AB13" s="419"/>
    </row>
    <row r="14" spans="2:28" ht="12">
      <c r="B14" s="425" t="s">
        <v>2060</v>
      </c>
      <c r="C14" s="417"/>
      <c r="D14" s="417"/>
      <c r="E14" s="417"/>
      <c r="F14" s="426" t="s">
        <v>2061</v>
      </c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27" t="s">
        <v>3</v>
      </c>
      <c r="V14" s="417"/>
      <c r="W14" s="417"/>
      <c r="X14" s="417"/>
      <c r="Y14" s="427" t="s">
        <v>3</v>
      </c>
      <c r="Z14" s="417"/>
      <c r="AA14" s="417"/>
      <c r="AB14" s="417"/>
    </row>
    <row r="15" spans="2:28" ht="12">
      <c r="B15" s="421" t="s">
        <v>2062</v>
      </c>
      <c r="C15" s="417"/>
      <c r="D15" s="417"/>
      <c r="E15" s="417"/>
      <c r="F15" s="422" t="s">
        <v>2063</v>
      </c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23">
        <v>0</v>
      </c>
      <c r="V15" s="424"/>
      <c r="W15" s="424"/>
      <c r="X15" s="424"/>
      <c r="Y15" s="423">
        <v>0</v>
      </c>
      <c r="Z15" s="424"/>
      <c r="AA15" s="424"/>
      <c r="AB15" s="424"/>
    </row>
    <row r="16" spans="2:28" ht="12">
      <c r="B16" s="421" t="s">
        <v>2064</v>
      </c>
      <c r="C16" s="417"/>
      <c r="D16" s="417"/>
      <c r="E16" s="417"/>
      <c r="F16" s="422" t="s">
        <v>2065</v>
      </c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23">
        <v>0</v>
      </c>
      <c r="V16" s="424"/>
      <c r="W16" s="424"/>
      <c r="X16" s="424"/>
      <c r="Y16" s="423">
        <v>0</v>
      </c>
      <c r="Z16" s="424"/>
      <c r="AA16" s="424"/>
      <c r="AB16" s="424"/>
    </row>
    <row r="17" spans="2:28" ht="12">
      <c r="B17" s="421" t="s">
        <v>2066</v>
      </c>
      <c r="C17" s="417"/>
      <c r="D17" s="417"/>
      <c r="E17" s="417"/>
      <c r="F17" s="422" t="s">
        <v>2067</v>
      </c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23">
        <v>0</v>
      </c>
      <c r="V17" s="424"/>
      <c r="W17" s="424"/>
      <c r="X17" s="424"/>
      <c r="Y17" s="423">
        <v>0</v>
      </c>
      <c r="Z17" s="424"/>
      <c r="AA17" s="424"/>
      <c r="AB17" s="424"/>
    </row>
    <row r="18" spans="2:28" ht="12">
      <c r="B18" s="421" t="s">
        <v>2068</v>
      </c>
      <c r="C18" s="417"/>
      <c r="D18" s="417"/>
      <c r="E18" s="417"/>
      <c r="F18" s="422" t="s">
        <v>2069</v>
      </c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23">
        <v>0</v>
      </c>
      <c r="V18" s="424"/>
      <c r="W18" s="424"/>
      <c r="X18" s="424"/>
      <c r="Y18" s="423">
        <v>0</v>
      </c>
      <c r="Z18" s="424"/>
      <c r="AA18" s="424"/>
      <c r="AB18" s="424"/>
    </row>
    <row r="19" spans="2:28" ht="12">
      <c r="B19" s="421" t="s">
        <v>2070</v>
      </c>
      <c r="C19" s="417"/>
      <c r="D19" s="417"/>
      <c r="E19" s="417"/>
      <c r="F19" s="422" t="s">
        <v>2071</v>
      </c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23">
        <v>0</v>
      </c>
      <c r="V19" s="424"/>
      <c r="W19" s="424"/>
      <c r="X19" s="424"/>
      <c r="Y19" s="423">
        <v>0</v>
      </c>
      <c r="Z19" s="424"/>
      <c r="AA19" s="424"/>
      <c r="AB19" s="424"/>
    </row>
    <row r="20" spans="2:28" ht="12">
      <c r="B20" s="421" t="s">
        <v>2072</v>
      </c>
      <c r="C20" s="417"/>
      <c r="D20" s="417"/>
      <c r="E20" s="417"/>
      <c r="F20" s="422" t="s">
        <v>2073</v>
      </c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23">
        <v>0</v>
      </c>
      <c r="V20" s="424"/>
      <c r="W20" s="424"/>
      <c r="X20" s="424"/>
      <c r="Y20" s="423">
        <v>0</v>
      </c>
      <c r="Z20" s="424"/>
      <c r="AA20" s="424"/>
      <c r="AB20" s="424"/>
    </row>
    <row r="21" spans="2:28" ht="12">
      <c r="B21" s="421" t="s">
        <v>2074</v>
      </c>
      <c r="C21" s="417"/>
      <c r="D21" s="417"/>
      <c r="E21" s="417"/>
      <c r="F21" s="422" t="s">
        <v>2075</v>
      </c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23">
        <v>0</v>
      </c>
      <c r="V21" s="424"/>
      <c r="W21" s="424"/>
      <c r="X21" s="424"/>
      <c r="Y21" s="423">
        <v>0</v>
      </c>
      <c r="Z21" s="424"/>
      <c r="AA21" s="424"/>
      <c r="AB21" s="424"/>
    </row>
    <row r="22" spans="2:28" ht="12">
      <c r="B22" s="421" t="s">
        <v>2076</v>
      </c>
      <c r="C22" s="417"/>
      <c r="D22" s="417"/>
      <c r="E22" s="417"/>
      <c r="F22" s="422" t="s">
        <v>2077</v>
      </c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23">
        <v>0</v>
      </c>
      <c r="V22" s="424"/>
      <c r="W22" s="424"/>
      <c r="X22" s="424"/>
      <c r="Y22" s="423">
        <v>0</v>
      </c>
      <c r="Z22" s="424"/>
      <c r="AA22" s="424"/>
      <c r="AB22" s="424"/>
    </row>
    <row r="23" spans="2:28" ht="12">
      <c r="B23" s="421" t="s">
        <v>2078</v>
      </c>
      <c r="C23" s="417"/>
      <c r="D23" s="417"/>
      <c r="E23" s="417"/>
      <c r="F23" s="422" t="s">
        <v>2079</v>
      </c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23">
        <v>0</v>
      </c>
      <c r="V23" s="424"/>
      <c r="W23" s="424"/>
      <c r="X23" s="424"/>
      <c r="Y23" s="423">
        <v>0</v>
      </c>
      <c r="Z23" s="424"/>
      <c r="AA23" s="424"/>
      <c r="AB23" s="424"/>
    </row>
    <row r="24" spans="2:28" ht="12">
      <c r="B24" s="421" t="s">
        <v>2080</v>
      </c>
      <c r="C24" s="417"/>
      <c r="D24" s="417"/>
      <c r="E24" s="417"/>
      <c r="F24" s="422" t="s">
        <v>2081</v>
      </c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23">
        <v>0</v>
      </c>
      <c r="V24" s="424"/>
      <c r="W24" s="424"/>
      <c r="X24" s="424"/>
      <c r="Y24" s="423">
        <v>0</v>
      </c>
      <c r="Z24" s="424"/>
      <c r="AA24" s="424"/>
      <c r="AB24" s="424"/>
    </row>
    <row r="25" spans="2:28" ht="12">
      <c r="B25" s="421" t="s">
        <v>2082</v>
      </c>
      <c r="C25" s="417"/>
      <c r="D25" s="417"/>
      <c r="E25" s="417"/>
      <c r="F25" s="422" t="s">
        <v>2083</v>
      </c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23">
        <v>0</v>
      </c>
      <c r="V25" s="424"/>
      <c r="W25" s="424"/>
      <c r="X25" s="424"/>
      <c r="Y25" s="423">
        <v>0</v>
      </c>
      <c r="Z25" s="424"/>
      <c r="AA25" s="424"/>
      <c r="AB25" s="424"/>
    </row>
    <row r="26" spans="2:28" ht="12">
      <c r="B26" s="421" t="s">
        <v>2084</v>
      </c>
      <c r="C26" s="417"/>
      <c r="D26" s="417"/>
      <c r="E26" s="417"/>
      <c r="F26" s="422" t="s">
        <v>2085</v>
      </c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23">
        <v>0</v>
      </c>
      <c r="V26" s="424"/>
      <c r="W26" s="424"/>
      <c r="X26" s="424"/>
      <c r="Y26" s="423">
        <v>0</v>
      </c>
      <c r="Z26" s="424"/>
      <c r="AA26" s="424"/>
      <c r="AB26" s="424"/>
    </row>
    <row r="27" spans="2:28" ht="12">
      <c r="B27" s="421" t="s">
        <v>2086</v>
      </c>
      <c r="C27" s="417"/>
      <c r="D27" s="417"/>
      <c r="E27" s="417"/>
      <c r="F27" s="422" t="s">
        <v>2087</v>
      </c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23">
        <v>0</v>
      </c>
      <c r="V27" s="424"/>
      <c r="W27" s="424"/>
      <c r="X27" s="424"/>
      <c r="Y27" s="423">
        <v>0</v>
      </c>
      <c r="Z27" s="424"/>
      <c r="AA27" s="424"/>
      <c r="AB27" s="424"/>
    </row>
    <row r="28" spans="2:28" ht="12">
      <c r="B28" s="421" t="s">
        <v>2088</v>
      </c>
      <c r="C28" s="417"/>
      <c r="D28" s="417"/>
      <c r="E28" s="417"/>
      <c r="F28" s="422" t="s">
        <v>2089</v>
      </c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23">
        <v>0</v>
      </c>
      <c r="V28" s="424"/>
      <c r="W28" s="424"/>
      <c r="X28" s="424"/>
      <c r="Y28" s="423">
        <v>0</v>
      </c>
      <c r="Z28" s="424"/>
      <c r="AA28" s="424"/>
      <c r="AB28" s="424"/>
    </row>
    <row r="29" spans="2:28" ht="12">
      <c r="B29" s="425" t="s">
        <v>3</v>
      </c>
      <c r="C29" s="417"/>
      <c r="D29" s="417"/>
      <c r="E29" s="417"/>
      <c r="F29" s="426" t="s">
        <v>2090</v>
      </c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28">
        <v>0</v>
      </c>
      <c r="V29" s="424"/>
      <c r="W29" s="424"/>
      <c r="X29" s="424"/>
      <c r="Y29" s="428">
        <v>0</v>
      </c>
      <c r="Z29" s="424"/>
      <c r="AA29" s="424"/>
      <c r="AB29" s="424"/>
    </row>
    <row r="30" spans="2:28" ht="12">
      <c r="B30" s="421" t="s">
        <v>3</v>
      </c>
      <c r="C30" s="417"/>
      <c r="D30" s="417"/>
      <c r="E30" s="417"/>
      <c r="F30" s="422" t="s">
        <v>3</v>
      </c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23" t="s">
        <v>3</v>
      </c>
      <c r="V30" s="424"/>
      <c r="W30" s="424"/>
      <c r="X30" s="424"/>
      <c r="Y30" s="423" t="s">
        <v>3</v>
      </c>
      <c r="Z30" s="424"/>
      <c r="AA30" s="424"/>
      <c r="AB30" s="424"/>
    </row>
    <row r="31" spans="2:28" ht="12">
      <c r="B31" s="425" t="s">
        <v>2091</v>
      </c>
      <c r="C31" s="417"/>
      <c r="D31" s="417"/>
      <c r="E31" s="417"/>
      <c r="F31" s="426" t="s">
        <v>2092</v>
      </c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28" t="s">
        <v>3</v>
      </c>
      <c r="V31" s="424"/>
      <c r="W31" s="424"/>
      <c r="X31" s="424"/>
      <c r="Y31" s="428" t="s">
        <v>3</v>
      </c>
      <c r="Z31" s="424"/>
      <c r="AA31" s="424"/>
      <c r="AB31" s="424"/>
    </row>
    <row r="32" spans="2:28" ht="12">
      <c r="B32" s="421" t="s">
        <v>2093</v>
      </c>
      <c r="C32" s="417"/>
      <c r="D32" s="417"/>
      <c r="E32" s="417"/>
      <c r="F32" s="422" t="s">
        <v>2094</v>
      </c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23">
        <v>0</v>
      </c>
      <c r="V32" s="424"/>
      <c r="W32" s="424"/>
      <c r="X32" s="424"/>
      <c r="Y32" s="423">
        <v>0</v>
      </c>
      <c r="Z32" s="424"/>
      <c r="AA32" s="424"/>
      <c r="AB32" s="424"/>
    </row>
    <row r="33" spans="2:28" ht="12">
      <c r="B33" s="425" t="s">
        <v>3</v>
      </c>
      <c r="C33" s="417"/>
      <c r="D33" s="417"/>
      <c r="E33" s="417"/>
      <c r="F33" s="426" t="s">
        <v>2095</v>
      </c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28">
        <v>0</v>
      </c>
      <c r="V33" s="424"/>
      <c r="W33" s="424"/>
      <c r="X33" s="424"/>
      <c r="Y33" s="428">
        <v>0</v>
      </c>
      <c r="Z33" s="424"/>
      <c r="AA33" s="424"/>
      <c r="AB33" s="424"/>
    </row>
    <row r="34" spans="2:28" ht="12">
      <c r="B34" s="421" t="s">
        <v>3</v>
      </c>
      <c r="C34" s="417"/>
      <c r="D34" s="417"/>
      <c r="E34" s="417"/>
      <c r="F34" s="422" t="s">
        <v>3</v>
      </c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23" t="s">
        <v>3</v>
      </c>
      <c r="V34" s="424"/>
      <c r="W34" s="424"/>
      <c r="X34" s="424"/>
      <c r="Y34" s="423" t="s">
        <v>3</v>
      </c>
      <c r="Z34" s="424"/>
      <c r="AA34" s="424"/>
      <c r="AB34" s="424"/>
    </row>
    <row r="35" spans="2:28" ht="12">
      <c r="B35" s="425" t="s">
        <v>2096</v>
      </c>
      <c r="C35" s="417"/>
      <c r="D35" s="417"/>
      <c r="E35" s="417"/>
      <c r="F35" s="426" t="s">
        <v>2097</v>
      </c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28" t="s">
        <v>3</v>
      </c>
      <c r="V35" s="424"/>
      <c r="W35" s="424"/>
      <c r="X35" s="424"/>
      <c r="Y35" s="428" t="s">
        <v>3</v>
      </c>
      <c r="Z35" s="424"/>
      <c r="AA35" s="424"/>
      <c r="AB35" s="424"/>
    </row>
    <row r="36" spans="2:28" ht="12">
      <c r="B36" s="421" t="s">
        <v>2098</v>
      </c>
      <c r="C36" s="417"/>
      <c r="D36" s="417"/>
      <c r="E36" s="417"/>
      <c r="F36" s="422" t="s">
        <v>2099</v>
      </c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23">
        <v>0</v>
      </c>
      <c r="V36" s="424"/>
      <c r="W36" s="424"/>
      <c r="X36" s="424"/>
      <c r="Y36" s="423">
        <v>0</v>
      </c>
      <c r="Z36" s="424"/>
      <c r="AA36" s="424"/>
      <c r="AB36" s="424"/>
    </row>
    <row r="37" spans="2:28" ht="12">
      <c r="B37" s="425" t="s">
        <v>3</v>
      </c>
      <c r="C37" s="417"/>
      <c r="D37" s="417"/>
      <c r="E37" s="417"/>
      <c r="F37" s="426" t="s">
        <v>2100</v>
      </c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28">
        <v>0</v>
      </c>
      <c r="V37" s="424"/>
      <c r="W37" s="424"/>
      <c r="X37" s="424"/>
      <c r="Y37" s="428">
        <v>0</v>
      </c>
      <c r="Z37" s="424"/>
      <c r="AA37" s="424"/>
      <c r="AB37" s="424"/>
    </row>
    <row r="38" spans="2:28" ht="12">
      <c r="B38" s="421" t="s">
        <v>3</v>
      </c>
      <c r="C38" s="417"/>
      <c r="D38" s="417"/>
      <c r="E38" s="417"/>
      <c r="F38" s="422" t="s">
        <v>3</v>
      </c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23" t="s">
        <v>3</v>
      </c>
      <c r="V38" s="424"/>
      <c r="W38" s="424"/>
      <c r="X38" s="424"/>
      <c r="Y38" s="423" t="s">
        <v>3</v>
      </c>
      <c r="Z38" s="424"/>
      <c r="AA38" s="424"/>
      <c r="AB38" s="424"/>
    </row>
    <row r="39" spans="2:28" ht="12">
      <c r="B39" s="438" t="s">
        <v>2101</v>
      </c>
      <c r="C39" s="419"/>
      <c r="D39" s="419"/>
      <c r="E39" s="419"/>
      <c r="F39" s="439" t="s">
        <v>2102</v>
      </c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40">
        <v>0</v>
      </c>
      <c r="V39" s="441"/>
      <c r="W39" s="441"/>
      <c r="X39" s="441"/>
      <c r="Y39" s="440">
        <v>0</v>
      </c>
      <c r="Z39" s="441"/>
      <c r="AA39" s="441"/>
      <c r="AB39" s="441"/>
    </row>
    <row r="40" ht="12" hidden="1"/>
    <row r="42" spans="2:19" ht="12">
      <c r="B42" s="430" t="s">
        <v>3</v>
      </c>
      <c r="C42" s="431"/>
      <c r="D42" s="431"/>
      <c r="E42" s="431"/>
      <c r="F42" s="431"/>
      <c r="G42" s="431"/>
      <c r="I42" s="432" t="s">
        <v>2058</v>
      </c>
      <c r="J42" s="431"/>
      <c r="K42" s="431"/>
      <c r="L42" s="431"/>
      <c r="M42" s="431"/>
      <c r="N42" s="431"/>
      <c r="O42" s="431"/>
      <c r="Q42" s="278" t="s">
        <v>43</v>
      </c>
      <c r="S42" s="278" t="s">
        <v>2103</v>
      </c>
    </row>
    <row r="43" spans="2:19" ht="12">
      <c r="B43" s="432" t="s">
        <v>2104</v>
      </c>
      <c r="C43" s="431"/>
      <c r="D43" s="431"/>
      <c r="E43" s="431"/>
      <c r="F43" s="431"/>
      <c r="G43" s="431"/>
      <c r="H43" s="279"/>
      <c r="I43" s="433">
        <v>0</v>
      </c>
      <c r="J43" s="434"/>
      <c r="K43" s="434"/>
      <c r="L43" s="434"/>
      <c r="M43" s="434"/>
      <c r="N43" s="434"/>
      <c r="O43" s="434"/>
      <c r="P43" s="279"/>
      <c r="Q43" s="280">
        <v>0</v>
      </c>
      <c r="R43" s="279"/>
      <c r="S43" s="280">
        <v>0</v>
      </c>
    </row>
    <row r="44" ht="12" hidden="1"/>
    <row r="46" spans="2:19" ht="12">
      <c r="B46" s="435" t="s">
        <v>2105</v>
      </c>
      <c r="C46" s="417"/>
      <c r="D46" s="417"/>
      <c r="E46" s="417"/>
      <c r="F46" s="417"/>
      <c r="G46" s="417"/>
      <c r="I46" s="436">
        <v>0</v>
      </c>
      <c r="J46" s="437"/>
      <c r="K46" s="437"/>
      <c r="L46" s="437"/>
      <c r="M46" s="437"/>
      <c r="N46" s="437"/>
      <c r="O46" s="437"/>
      <c r="Q46" s="281">
        <v>0</v>
      </c>
      <c r="S46" s="281">
        <v>0</v>
      </c>
    </row>
    <row r="49" spans="2:28" ht="12">
      <c r="B49" s="429" t="s">
        <v>2106</v>
      </c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</row>
  </sheetData>
  <mergeCells count="120">
    <mergeCell ref="B49:AB49"/>
    <mergeCell ref="B42:G42"/>
    <mergeCell ref="I42:O42"/>
    <mergeCell ref="B43:G43"/>
    <mergeCell ref="I43:O43"/>
    <mergeCell ref="B46:G46"/>
    <mergeCell ref="I46:O46"/>
    <mergeCell ref="B38:E38"/>
    <mergeCell ref="F38:T38"/>
    <mergeCell ref="U38:X38"/>
    <mergeCell ref="Y38:AB38"/>
    <mergeCell ref="B39:E39"/>
    <mergeCell ref="F39:T39"/>
    <mergeCell ref="U39:X39"/>
    <mergeCell ref="Y39:AB39"/>
    <mergeCell ref="B36:E36"/>
    <mergeCell ref="F36:T36"/>
    <mergeCell ref="U36:X36"/>
    <mergeCell ref="Y36:AB36"/>
    <mergeCell ref="B37:E37"/>
    <mergeCell ref="F37:T37"/>
    <mergeCell ref="U37:X37"/>
    <mergeCell ref="Y37:AB37"/>
    <mergeCell ref="B34:E34"/>
    <mergeCell ref="F34:T34"/>
    <mergeCell ref="U34:X34"/>
    <mergeCell ref="Y34:AB34"/>
    <mergeCell ref="B35:E35"/>
    <mergeCell ref="F35:T35"/>
    <mergeCell ref="U35:X35"/>
    <mergeCell ref="Y35:AB35"/>
    <mergeCell ref="B32:E32"/>
    <mergeCell ref="F32:T32"/>
    <mergeCell ref="U32:X32"/>
    <mergeCell ref="Y32:AB32"/>
    <mergeCell ref="B33:E33"/>
    <mergeCell ref="F33:T33"/>
    <mergeCell ref="U33:X33"/>
    <mergeCell ref="Y33:AB33"/>
    <mergeCell ref="B30:E30"/>
    <mergeCell ref="F30:T30"/>
    <mergeCell ref="U30:X30"/>
    <mergeCell ref="Y30:AB30"/>
    <mergeCell ref="B31:E31"/>
    <mergeCell ref="F31:T31"/>
    <mergeCell ref="U31:X31"/>
    <mergeCell ref="Y31:AB31"/>
    <mergeCell ref="B28:E28"/>
    <mergeCell ref="F28:T28"/>
    <mergeCell ref="U28:X28"/>
    <mergeCell ref="Y28:AB28"/>
    <mergeCell ref="B29:E29"/>
    <mergeCell ref="F29:T29"/>
    <mergeCell ref="U29:X29"/>
    <mergeCell ref="Y29:AB29"/>
    <mergeCell ref="B26:E26"/>
    <mergeCell ref="F26:T26"/>
    <mergeCell ref="U26:X26"/>
    <mergeCell ref="Y26:AB26"/>
    <mergeCell ref="B27:E27"/>
    <mergeCell ref="F27:T27"/>
    <mergeCell ref="U27:X27"/>
    <mergeCell ref="Y27:AB27"/>
    <mergeCell ref="B24:E24"/>
    <mergeCell ref="F24:T24"/>
    <mergeCell ref="U24:X24"/>
    <mergeCell ref="Y24:AB24"/>
    <mergeCell ref="B25:E25"/>
    <mergeCell ref="F25:T25"/>
    <mergeCell ref="U25:X25"/>
    <mergeCell ref="Y25:AB25"/>
    <mergeCell ref="B22:E22"/>
    <mergeCell ref="F22:T22"/>
    <mergeCell ref="U22:X22"/>
    <mergeCell ref="Y22:AB22"/>
    <mergeCell ref="B23:E23"/>
    <mergeCell ref="F23:T23"/>
    <mergeCell ref="U23:X23"/>
    <mergeCell ref="Y23:AB23"/>
    <mergeCell ref="B20:E20"/>
    <mergeCell ref="F20:T20"/>
    <mergeCell ref="U20:X20"/>
    <mergeCell ref="Y20:AB20"/>
    <mergeCell ref="B21:E21"/>
    <mergeCell ref="F21:T21"/>
    <mergeCell ref="U21:X21"/>
    <mergeCell ref="Y21:AB21"/>
    <mergeCell ref="B18:E18"/>
    <mergeCell ref="F18:T18"/>
    <mergeCell ref="U18:X18"/>
    <mergeCell ref="Y18:AB18"/>
    <mergeCell ref="B19:E19"/>
    <mergeCell ref="F19:T19"/>
    <mergeCell ref="U19:X19"/>
    <mergeCell ref="Y19:AB19"/>
    <mergeCell ref="B16:E16"/>
    <mergeCell ref="F16:T16"/>
    <mergeCell ref="U16:X16"/>
    <mergeCell ref="Y16:AB16"/>
    <mergeCell ref="B17:E17"/>
    <mergeCell ref="F17:T17"/>
    <mergeCell ref="U17:X17"/>
    <mergeCell ref="Y17:AB17"/>
    <mergeCell ref="B14:E14"/>
    <mergeCell ref="F14:T14"/>
    <mergeCell ref="U14:X14"/>
    <mergeCell ref="Y14:AB14"/>
    <mergeCell ref="B15:E15"/>
    <mergeCell ref="F15:T15"/>
    <mergeCell ref="U15:X15"/>
    <mergeCell ref="Y15:AB15"/>
    <mergeCell ref="E3:L3"/>
    <mergeCell ref="M3:Y3"/>
    <mergeCell ref="E4:L4"/>
    <mergeCell ref="M4:Y4"/>
    <mergeCell ref="B11:AB11"/>
    <mergeCell ref="B13:E13"/>
    <mergeCell ref="F13:T13"/>
    <mergeCell ref="U13:X13"/>
    <mergeCell ref="Y13:AB1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E733"/>
  <sheetViews>
    <sheetView workbookViewId="0" topLeftCell="A1">
      <selection activeCell="CK33" sqref="CK33"/>
    </sheetView>
  </sheetViews>
  <sheetFormatPr defaultColWidth="9.28125" defaultRowHeight="12"/>
  <cols>
    <col min="1" max="1" width="0.71875" style="268" customWidth="1"/>
    <col min="2" max="2" width="1.8515625" style="268" customWidth="1"/>
    <col min="3" max="3" width="5.28125" style="268" customWidth="1"/>
    <col min="4" max="4" width="1.421875" style="268" customWidth="1"/>
    <col min="5" max="5" width="9.28125" style="268" hidden="1" customWidth="1"/>
    <col min="6" max="6" width="3.140625" style="268" customWidth="1"/>
    <col min="7" max="7" width="1.28515625" style="268" customWidth="1"/>
    <col min="8" max="8" width="3.00390625" style="268" customWidth="1"/>
    <col min="9" max="9" width="0.42578125" style="268" customWidth="1"/>
    <col min="10" max="11" width="0.13671875" style="268" customWidth="1"/>
    <col min="12" max="12" width="9.28125" style="268" hidden="1" customWidth="1"/>
    <col min="13" max="13" width="0.71875" style="268" customWidth="1"/>
    <col min="14" max="14" width="9.28125" style="268" hidden="1" customWidth="1"/>
    <col min="15" max="15" width="0.9921875" style="268" customWidth="1"/>
    <col min="16" max="16" width="0.71875" style="268" customWidth="1"/>
    <col min="17" max="17" width="0.2890625" style="268" customWidth="1"/>
    <col min="18" max="18" width="9.28125" style="268" hidden="1" customWidth="1"/>
    <col min="19" max="19" width="1.8515625" style="268" customWidth="1"/>
    <col min="20" max="20" width="9.28125" style="268" hidden="1" customWidth="1"/>
    <col min="21" max="21" width="6.00390625" style="268" customWidth="1"/>
    <col min="22" max="22" width="2.140625" style="268" customWidth="1"/>
    <col min="23" max="23" width="1.421875" style="268" customWidth="1"/>
    <col min="24" max="24" width="9.28125" style="268" hidden="1" customWidth="1"/>
    <col min="25" max="25" width="3.7109375" style="268" customWidth="1"/>
    <col min="26" max="26" width="0.42578125" style="268" customWidth="1"/>
    <col min="27" max="27" width="2.28125" style="268" customWidth="1"/>
    <col min="28" max="28" width="0.42578125" style="268" customWidth="1"/>
    <col min="29" max="29" width="0.71875" style="268" customWidth="1"/>
    <col min="30" max="30" width="0.13671875" style="268" customWidth="1"/>
    <col min="31" max="31" width="2.28125" style="268" customWidth="1"/>
    <col min="32" max="32" width="9.28125" style="268" hidden="1" customWidth="1"/>
    <col min="33" max="34" width="0.71875" style="268" customWidth="1"/>
    <col min="35" max="35" width="0.13671875" style="268" customWidth="1"/>
    <col min="36" max="37" width="0.9921875" style="268" customWidth="1"/>
    <col min="38" max="38" width="0.71875" style="268" customWidth="1"/>
    <col min="39" max="39" width="1.421875" style="268" customWidth="1"/>
    <col min="40" max="40" width="6.00390625" style="268" customWidth="1"/>
    <col min="41" max="41" width="12.7109375" style="268" customWidth="1"/>
    <col min="42" max="42" width="9.28125" style="268" hidden="1" customWidth="1"/>
    <col min="43" max="43" width="0.13671875" style="268" customWidth="1"/>
    <col min="44" max="44" width="2.421875" style="268" customWidth="1"/>
    <col min="45" max="45" width="0.13671875" style="268" customWidth="1"/>
    <col min="46" max="46" width="0.2890625" style="268" customWidth="1"/>
    <col min="47" max="47" width="1.8515625" style="268" customWidth="1"/>
    <col min="48" max="48" width="1.421875" style="268" customWidth="1"/>
    <col min="49" max="49" width="4.140625" style="268" customWidth="1"/>
    <col min="50" max="50" width="0.13671875" style="268" customWidth="1"/>
    <col min="51" max="51" width="1.7109375" style="268" customWidth="1"/>
    <col min="52" max="52" width="0.13671875" style="268" customWidth="1"/>
    <col min="53" max="53" width="0.71875" style="268" customWidth="1"/>
    <col min="54" max="54" width="0.85546875" style="268" customWidth="1"/>
    <col min="55" max="55" width="0.13671875" style="268" customWidth="1"/>
    <col min="56" max="56" width="7.00390625" style="268" customWidth="1"/>
    <col min="57" max="57" width="0.9921875" style="268" customWidth="1"/>
    <col min="58" max="58" width="0.13671875" style="268" customWidth="1"/>
    <col min="59" max="59" width="0.9921875" style="268" customWidth="1"/>
    <col min="60" max="60" width="0.13671875" style="268" customWidth="1"/>
    <col min="61" max="61" width="0.42578125" style="268" customWidth="1"/>
    <col min="62" max="62" width="0.9921875" style="268" customWidth="1"/>
    <col min="63" max="63" width="0.71875" style="268" customWidth="1"/>
    <col min="64" max="64" width="1.8515625" style="268" customWidth="1"/>
    <col min="65" max="65" width="1.28515625" style="268" customWidth="1"/>
    <col min="66" max="66" width="0.71875" style="268" customWidth="1"/>
    <col min="67" max="67" width="1.1484375" style="268" customWidth="1"/>
    <col min="68" max="68" width="0.13671875" style="268" customWidth="1"/>
    <col min="69" max="69" width="0.85546875" style="268" customWidth="1"/>
    <col min="70" max="70" width="0.2890625" style="268" customWidth="1"/>
    <col min="71" max="71" width="0.9921875" style="268" customWidth="1"/>
    <col min="72" max="72" width="0.13671875" style="268" customWidth="1"/>
    <col min="73" max="73" width="0.42578125" style="268" customWidth="1"/>
    <col min="74" max="74" width="0.85546875" style="268" customWidth="1"/>
    <col min="75" max="76" width="0.42578125" style="268" customWidth="1"/>
    <col min="77" max="77" width="1.7109375" style="268" customWidth="1"/>
    <col min="78" max="78" width="0.13671875" style="268" customWidth="1"/>
    <col min="79" max="79" width="1.7109375" style="268" customWidth="1"/>
    <col min="80" max="80" width="5.7109375" style="268" customWidth="1"/>
    <col min="81" max="81" width="0.9921875" style="268" customWidth="1"/>
    <col min="82" max="82" width="2.421875" style="268" customWidth="1"/>
    <col min="83" max="83" width="4.421875" style="268" customWidth="1"/>
    <col min="84" max="84" width="0.71875" style="268" customWidth="1"/>
    <col min="85" max="16384" width="9.28125" style="268" customWidth="1"/>
  </cols>
  <sheetData>
    <row r="2" spans="2:83" ht="17.25" customHeight="1">
      <c r="B2" s="416" t="s">
        <v>2107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  <c r="BI2" s="417"/>
      <c r="BJ2" s="417"/>
      <c r="BK2" s="417"/>
      <c r="BL2" s="417"/>
      <c r="BM2" s="417"/>
      <c r="BN2" s="417"/>
      <c r="BO2" s="417"/>
      <c r="BP2" s="417"/>
      <c r="BQ2" s="417"/>
      <c r="BR2" s="417"/>
      <c r="BS2" s="417"/>
      <c r="BT2" s="417"/>
      <c r="BU2" s="417"/>
      <c r="BV2" s="417"/>
      <c r="BW2" s="417"/>
      <c r="BX2" s="417"/>
      <c r="BY2" s="417"/>
      <c r="BZ2" s="417"/>
      <c r="CA2" s="417"/>
      <c r="CB2" s="417"/>
      <c r="CC2" s="417"/>
      <c r="CD2" s="417"/>
      <c r="CE2" s="417"/>
    </row>
    <row r="3" ht="5.85" customHeight="1"/>
    <row r="4" ht="2.85" customHeight="1"/>
    <row r="5" ht="12" hidden="1"/>
    <row r="6" spans="2:76" ht="14.4" customHeight="1">
      <c r="B6" s="442" t="s">
        <v>2108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7"/>
      <c r="AQ6" s="417"/>
      <c r="AR6" s="417"/>
      <c r="AS6" s="417"/>
      <c r="AT6" s="417"/>
      <c r="AU6" s="417"/>
      <c r="AV6" s="417"/>
      <c r="AW6" s="417"/>
      <c r="AX6" s="417"/>
      <c r="AY6" s="417"/>
      <c r="AZ6" s="417"/>
      <c r="BA6" s="417"/>
      <c r="BB6" s="417"/>
      <c r="BC6" s="417"/>
      <c r="BD6" s="417"/>
      <c r="BE6" s="417"/>
      <c r="BF6" s="417"/>
      <c r="BG6" s="417"/>
      <c r="BH6" s="417"/>
      <c r="BI6" s="417"/>
      <c r="BJ6" s="417"/>
      <c r="BK6" s="417"/>
      <c r="BL6" s="417"/>
      <c r="BM6" s="417"/>
      <c r="BN6" s="417"/>
      <c r="BO6" s="417"/>
      <c r="BP6" s="417"/>
      <c r="BQ6" s="417"/>
      <c r="BR6" s="417"/>
      <c r="BS6" s="417"/>
      <c r="BT6" s="417"/>
      <c r="BU6" s="417"/>
      <c r="BV6" s="417"/>
      <c r="BW6" s="417"/>
      <c r="BX6" s="417"/>
    </row>
    <row r="7" spans="2:83" ht="11.4" customHeight="1">
      <c r="B7" s="443" t="s">
        <v>2109</v>
      </c>
      <c r="C7" s="444"/>
      <c r="D7" s="445" t="s">
        <v>2110</v>
      </c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5" t="s">
        <v>2057</v>
      </c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4"/>
      <c r="AU7" s="443" t="s">
        <v>2111</v>
      </c>
      <c r="AV7" s="444"/>
      <c r="AW7" s="444"/>
      <c r="AX7" s="444"/>
      <c r="AY7" s="444"/>
      <c r="AZ7" s="444"/>
      <c r="BA7" s="444"/>
      <c r="BB7" s="444"/>
      <c r="BC7" s="444"/>
      <c r="BD7" s="444"/>
      <c r="BE7" s="443" t="s">
        <v>135</v>
      </c>
      <c r="BF7" s="444"/>
      <c r="BG7" s="444"/>
      <c r="BH7" s="444"/>
      <c r="BI7" s="444"/>
      <c r="BJ7" s="444"/>
      <c r="BK7" s="444"/>
      <c r="BL7" s="444"/>
      <c r="BM7" s="444"/>
      <c r="BN7" s="444"/>
      <c r="BO7" s="444"/>
      <c r="BP7" s="444"/>
      <c r="BQ7" s="444"/>
      <c r="BR7" s="445" t="s">
        <v>2112</v>
      </c>
      <c r="BS7" s="444"/>
      <c r="BT7" s="444"/>
      <c r="BU7" s="444"/>
      <c r="BV7" s="444"/>
      <c r="BW7" s="444"/>
      <c r="BX7" s="444"/>
      <c r="BY7" s="444"/>
      <c r="BZ7" s="444"/>
      <c r="CA7" s="444"/>
      <c r="CB7" s="443" t="s">
        <v>2113</v>
      </c>
      <c r="CC7" s="444"/>
      <c r="CD7" s="444"/>
      <c r="CE7" s="444"/>
    </row>
    <row r="8" spans="2:83" ht="11.4" customHeight="1">
      <c r="B8" s="421">
        <v>1</v>
      </c>
      <c r="C8" s="417"/>
      <c r="D8" s="422" t="s">
        <v>2114</v>
      </c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22" t="s">
        <v>2115</v>
      </c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  <c r="AR8" s="417"/>
      <c r="AS8" s="417"/>
      <c r="AT8" s="417"/>
      <c r="AU8" s="446">
        <v>0</v>
      </c>
      <c r="AV8" s="417"/>
      <c r="AW8" s="417"/>
      <c r="AX8" s="417"/>
      <c r="AY8" s="417"/>
      <c r="AZ8" s="417"/>
      <c r="BA8" s="417"/>
      <c r="BB8" s="417"/>
      <c r="BC8" s="417"/>
      <c r="BD8" s="417"/>
      <c r="BE8" s="421" t="s">
        <v>2116</v>
      </c>
      <c r="BF8" s="417"/>
      <c r="BG8" s="417"/>
      <c r="BH8" s="417"/>
      <c r="BI8" s="417"/>
      <c r="BJ8" s="417"/>
      <c r="BK8" s="417"/>
      <c r="BL8" s="417"/>
      <c r="BM8" s="417"/>
      <c r="BN8" s="417"/>
      <c r="BO8" s="417"/>
      <c r="BP8" s="417"/>
      <c r="BQ8" s="417"/>
      <c r="BR8" s="422" t="s">
        <v>686</v>
      </c>
      <c r="BS8" s="417"/>
      <c r="BT8" s="417"/>
      <c r="BU8" s="417"/>
      <c r="BV8" s="417"/>
      <c r="BW8" s="417"/>
      <c r="BX8" s="417"/>
      <c r="BY8" s="417"/>
      <c r="BZ8" s="417"/>
      <c r="CA8" s="417"/>
      <c r="CB8" s="446">
        <v>0</v>
      </c>
      <c r="CC8" s="417"/>
      <c r="CD8" s="417"/>
      <c r="CE8" s="417"/>
    </row>
    <row r="9" spans="2:83" ht="11.25" customHeight="1">
      <c r="B9" s="421">
        <v>2</v>
      </c>
      <c r="C9" s="417"/>
      <c r="D9" s="422" t="s">
        <v>2114</v>
      </c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22" t="s">
        <v>2115</v>
      </c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46">
        <v>0</v>
      </c>
      <c r="AV9" s="417"/>
      <c r="AW9" s="417"/>
      <c r="AX9" s="417"/>
      <c r="AY9" s="417"/>
      <c r="AZ9" s="417"/>
      <c r="BA9" s="417"/>
      <c r="BB9" s="417"/>
      <c r="BC9" s="417"/>
      <c r="BD9" s="417"/>
      <c r="BE9" s="421" t="s">
        <v>2117</v>
      </c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22" t="s">
        <v>686</v>
      </c>
      <c r="BS9" s="417"/>
      <c r="BT9" s="417"/>
      <c r="BU9" s="417"/>
      <c r="BV9" s="417"/>
      <c r="BW9" s="417"/>
      <c r="BX9" s="417"/>
      <c r="BY9" s="417"/>
      <c r="BZ9" s="417"/>
      <c r="CA9" s="417"/>
      <c r="CB9" s="446">
        <v>0</v>
      </c>
      <c r="CC9" s="417"/>
      <c r="CD9" s="417"/>
      <c r="CE9" s="417"/>
    </row>
    <row r="10" spans="2:83" ht="11.4" customHeight="1">
      <c r="B10" s="421">
        <v>3</v>
      </c>
      <c r="C10" s="417"/>
      <c r="D10" s="422" t="s">
        <v>2114</v>
      </c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22" t="s">
        <v>2115</v>
      </c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46">
        <v>0</v>
      </c>
      <c r="AV10" s="417"/>
      <c r="AW10" s="417"/>
      <c r="AX10" s="417"/>
      <c r="AY10" s="417"/>
      <c r="AZ10" s="417"/>
      <c r="BA10" s="417"/>
      <c r="BB10" s="417"/>
      <c r="BC10" s="417"/>
      <c r="BD10" s="417"/>
      <c r="BE10" s="421" t="s">
        <v>2118</v>
      </c>
      <c r="BF10" s="417"/>
      <c r="BG10" s="417"/>
      <c r="BH10" s="417"/>
      <c r="BI10" s="417"/>
      <c r="BJ10" s="417"/>
      <c r="BK10" s="417"/>
      <c r="BL10" s="417"/>
      <c r="BM10" s="417"/>
      <c r="BN10" s="417"/>
      <c r="BO10" s="417"/>
      <c r="BP10" s="417"/>
      <c r="BQ10" s="417"/>
      <c r="BR10" s="422" t="s">
        <v>686</v>
      </c>
      <c r="BS10" s="417"/>
      <c r="BT10" s="417"/>
      <c r="BU10" s="417"/>
      <c r="BV10" s="417"/>
      <c r="BW10" s="417"/>
      <c r="BX10" s="417"/>
      <c r="BY10" s="417"/>
      <c r="BZ10" s="417"/>
      <c r="CA10" s="417"/>
      <c r="CB10" s="446">
        <v>0</v>
      </c>
      <c r="CC10" s="417"/>
      <c r="CD10" s="417"/>
      <c r="CE10" s="417"/>
    </row>
    <row r="11" spans="2:83" ht="11.4" customHeight="1">
      <c r="B11" s="421">
        <v>4</v>
      </c>
      <c r="C11" s="417"/>
      <c r="D11" s="422" t="s">
        <v>2114</v>
      </c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22" t="s">
        <v>2115</v>
      </c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  <c r="AQ11" s="417"/>
      <c r="AR11" s="417"/>
      <c r="AS11" s="417"/>
      <c r="AT11" s="417"/>
      <c r="AU11" s="446">
        <v>0</v>
      </c>
      <c r="AV11" s="417"/>
      <c r="AW11" s="417"/>
      <c r="AX11" s="417"/>
      <c r="AY11" s="417"/>
      <c r="AZ11" s="417"/>
      <c r="BA11" s="417"/>
      <c r="BB11" s="417"/>
      <c r="BC11" s="417"/>
      <c r="BD11" s="417"/>
      <c r="BE11" s="421" t="s">
        <v>2119</v>
      </c>
      <c r="BF11" s="417"/>
      <c r="BG11" s="417"/>
      <c r="BH11" s="417"/>
      <c r="BI11" s="417"/>
      <c r="BJ11" s="417"/>
      <c r="BK11" s="417"/>
      <c r="BL11" s="417"/>
      <c r="BM11" s="417"/>
      <c r="BN11" s="417"/>
      <c r="BO11" s="417"/>
      <c r="BP11" s="417"/>
      <c r="BQ11" s="417"/>
      <c r="BR11" s="422" t="s">
        <v>686</v>
      </c>
      <c r="BS11" s="417"/>
      <c r="BT11" s="417"/>
      <c r="BU11" s="417"/>
      <c r="BV11" s="417"/>
      <c r="BW11" s="417"/>
      <c r="BX11" s="417"/>
      <c r="BY11" s="417"/>
      <c r="BZ11" s="417"/>
      <c r="CA11" s="417"/>
      <c r="CB11" s="446">
        <v>0</v>
      </c>
      <c r="CC11" s="417"/>
      <c r="CD11" s="417"/>
      <c r="CE11" s="417"/>
    </row>
    <row r="12" spans="2:83" ht="11.4" customHeight="1">
      <c r="B12" s="421">
        <v>5</v>
      </c>
      <c r="C12" s="417"/>
      <c r="D12" s="422" t="s">
        <v>2120</v>
      </c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22" t="s">
        <v>2121</v>
      </c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417"/>
      <c r="AU12" s="446">
        <v>0</v>
      </c>
      <c r="AV12" s="417"/>
      <c r="AW12" s="417"/>
      <c r="AX12" s="417"/>
      <c r="AY12" s="417"/>
      <c r="AZ12" s="417"/>
      <c r="BA12" s="417"/>
      <c r="BB12" s="417"/>
      <c r="BC12" s="417"/>
      <c r="BD12" s="417"/>
      <c r="BE12" s="421" t="s">
        <v>2118</v>
      </c>
      <c r="BF12" s="417"/>
      <c r="BG12" s="417"/>
      <c r="BH12" s="417"/>
      <c r="BI12" s="417"/>
      <c r="BJ12" s="417"/>
      <c r="BK12" s="417"/>
      <c r="BL12" s="417"/>
      <c r="BM12" s="417"/>
      <c r="BN12" s="417"/>
      <c r="BO12" s="417"/>
      <c r="BP12" s="417"/>
      <c r="BQ12" s="417"/>
      <c r="BR12" s="422" t="s">
        <v>686</v>
      </c>
      <c r="BS12" s="417"/>
      <c r="BT12" s="417"/>
      <c r="BU12" s="417"/>
      <c r="BV12" s="417"/>
      <c r="BW12" s="417"/>
      <c r="BX12" s="417"/>
      <c r="BY12" s="417"/>
      <c r="BZ12" s="417"/>
      <c r="CA12" s="417"/>
      <c r="CB12" s="446">
        <v>0</v>
      </c>
      <c r="CC12" s="417"/>
      <c r="CD12" s="417"/>
      <c r="CE12" s="417"/>
    </row>
    <row r="13" spans="2:83" ht="11.25" customHeight="1">
      <c r="B13" s="421">
        <v>6</v>
      </c>
      <c r="C13" s="417"/>
      <c r="D13" s="422" t="s">
        <v>2122</v>
      </c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22" t="s">
        <v>2123</v>
      </c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46">
        <v>0</v>
      </c>
      <c r="AV13" s="417"/>
      <c r="AW13" s="417"/>
      <c r="AX13" s="417"/>
      <c r="AY13" s="417"/>
      <c r="AZ13" s="417"/>
      <c r="BA13" s="417"/>
      <c r="BB13" s="417"/>
      <c r="BC13" s="417"/>
      <c r="BD13" s="417"/>
      <c r="BE13" s="421" t="s">
        <v>2119</v>
      </c>
      <c r="BF13" s="417"/>
      <c r="BG13" s="417"/>
      <c r="BH13" s="417"/>
      <c r="BI13" s="417"/>
      <c r="BJ13" s="417"/>
      <c r="BK13" s="417"/>
      <c r="BL13" s="417"/>
      <c r="BM13" s="417"/>
      <c r="BN13" s="417"/>
      <c r="BO13" s="417"/>
      <c r="BP13" s="417"/>
      <c r="BQ13" s="417"/>
      <c r="BR13" s="422" t="s">
        <v>686</v>
      </c>
      <c r="BS13" s="417"/>
      <c r="BT13" s="417"/>
      <c r="BU13" s="417"/>
      <c r="BV13" s="417"/>
      <c r="BW13" s="417"/>
      <c r="BX13" s="417"/>
      <c r="BY13" s="417"/>
      <c r="BZ13" s="417"/>
      <c r="CA13" s="417"/>
      <c r="CB13" s="446">
        <v>0</v>
      </c>
      <c r="CC13" s="417"/>
      <c r="CD13" s="417"/>
      <c r="CE13" s="417"/>
    </row>
    <row r="14" spans="2:83" ht="11.4" customHeight="1">
      <c r="B14" s="421">
        <v>7</v>
      </c>
      <c r="C14" s="417"/>
      <c r="D14" s="422" t="s">
        <v>2124</v>
      </c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22" t="s">
        <v>2125</v>
      </c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17"/>
      <c r="AQ14" s="417"/>
      <c r="AR14" s="417"/>
      <c r="AS14" s="417"/>
      <c r="AT14" s="417"/>
      <c r="AU14" s="446">
        <v>0</v>
      </c>
      <c r="AV14" s="417"/>
      <c r="AW14" s="417"/>
      <c r="AX14" s="417"/>
      <c r="AY14" s="417"/>
      <c r="AZ14" s="417"/>
      <c r="BA14" s="417"/>
      <c r="BB14" s="417"/>
      <c r="BC14" s="417"/>
      <c r="BD14" s="417"/>
      <c r="BE14" s="421" t="s">
        <v>2126</v>
      </c>
      <c r="BF14" s="417"/>
      <c r="BG14" s="417"/>
      <c r="BH14" s="417"/>
      <c r="BI14" s="417"/>
      <c r="BJ14" s="417"/>
      <c r="BK14" s="417"/>
      <c r="BL14" s="417"/>
      <c r="BM14" s="417"/>
      <c r="BN14" s="417"/>
      <c r="BO14" s="417"/>
      <c r="BP14" s="417"/>
      <c r="BQ14" s="417"/>
      <c r="BR14" s="422" t="s">
        <v>686</v>
      </c>
      <c r="BS14" s="417"/>
      <c r="BT14" s="417"/>
      <c r="BU14" s="417"/>
      <c r="BV14" s="417"/>
      <c r="BW14" s="417"/>
      <c r="BX14" s="417"/>
      <c r="BY14" s="417"/>
      <c r="BZ14" s="417"/>
      <c r="CA14" s="417"/>
      <c r="CB14" s="446">
        <v>0</v>
      </c>
      <c r="CC14" s="417"/>
      <c r="CD14" s="417"/>
      <c r="CE14" s="417"/>
    </row>
    <row r="15" spans="2:83" ht="11.4" customHeight="1">
      <c r="B15" s="421">
        <v>8</v>
      </c>
      <c r="C15" s="417"/>
      <c r="D15" s="422" t="s">
        <v>2127</v>
      </c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22" t="s">
        <v>2128</v>
      </c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7"/>
      <c r="AN15" s="417"/>
      <c r="AO15" s="417"/>
      <c r="AP15" s="417"/>
      <c r="AQ15" s="417"/>
      <c r="AR15" s="417"/>
      <c r="AS15" s="417"/>
      <c r="AT15" s="417"/>
      <c r="AU15" s="446">
        <v>0</v>
      </c>
      <c r="AV15" s="417"/>
      <c r="AW15" s="417"/>
      <c r="AX15" s="417"/>
      <c r="AY15" s="417"/>
      <c r="AZ15" s="417"/>
      <c r="BA15" s="417"/>
      <c r="BB15" s="417"/>
      <c r="BC15" s="417"/>
      <c r="BD15" s="417"/>
      <c r="BE15" s="421" t="s">
        <v>2129</v>
      </c>
      <c r="BF15" s="417"/>
      <c r="BG15" s="417"/>
      <c r="BH15" s="417"/>
      <c r="BI15" s="417"/>
      <c r="BJ15" s="417"/>
      <c r="BK15" s="417"/>
      <c r="BL15" s="417"/>
      <c r="BM15" s="417"/>
      <c r="BN15" s="417"/>
      <c r="BO15" s="417"/>
      <c r="BP15" s="417"/>
      <c r="BQ15" s="417"/>
      <c r="BR15" s="422" t="s">
        <v>686</v>
      </c>
      <c r="BS15" s="417"/>
      <c r="BT15" s="417"/>
      <c r="BU15" s="417"/>
      <c r="BV15" s="417"/>
      <c r="BW15" s="417"/>
      <c r="BX15" s="417"/>
      <c r="BY15" s="417"/>
      <c r="BZ15" s="417"/>
      <c r="CA15" s="417"/>
      <c r="CB15" s="446">
        <v>0</v>
      </c>
      <c r="CC15" s="417"/>
      <c r="CD15" s="417"/>
      <c r="CE15" s="417"/>
    </row>
    <row r="16" spans="2:83" ht="11.4" customHeight="1">
      <c r="B16" s="421">
        <v>9</v>
      </c>
      <c r="C16" s="417"/>
      <c r="D16" s="422" t="s">
        <v>2130</v>
      </c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22" t="s">
        <v>2131</v>
      </c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417"/>
      <c r="AN16" s="417"/>
      <c r="AO16" s="417"/>
      <c r="AP16" s="417"/>
      <c r="AQ16" s="417"/>
      <c r="AR16" s="417"/>
      <c r="AS16" s="417"/>
      <c r="AT16" s="417"/>
      <c r="AU16" s="446">
        <v>0</v>
      </c>
      <c r="AV16" s="417"/>
      <c r="AW16" s="417"/>
      <c r="AX16" s="417"/>
      <c r="AY16" s="417"/>
      <c r="AZ16" s="417"/>
      <c r="BA16" s="417"/>
      <c r="BB16" s="417"/>
      <c r="BC16" s="417"/>
      <c r="BD16" s="417"/>
      <c r="BE16" s="421" t="s">
        <v>2132</v>
      </c>
      <c r="BF16" s="417"/>
      <c r="BG16" s="417"/>
      <c r="BH16" s="417"/>
      <c r="BI16" s="417"/>
      <c r="BJ16" s="417"/>
      <c r="BK16" s="417"/>
      <c r="BL16" s="417"/>
      <c r="BM16" s="417"/>
      <c r="BN16" s="417"/>
      <c r="BO16" s="417"/>
      <c r="BP16" s="417"/>
      <c r="BQ16" s="417"/>
      <c r="BR16" s="422" t="s">
        <v>686</v>
      </c>
      <c r="BS16" s="417"/>
      <c r="BT16" s="417"/>
      <c r="BU16" s="417"/>
      <c r="BV16" s="417"/>
      <c r="BW16" s="417"/>
      <c r="BX16" s="417"/>
      <c r="BY16" s="417"/>
      <c r="BZ16" s="417"/>
      <c r="CA16" s="417"/>
      <c r="CB16" s="446">
        <v>0</v>
      </c>
      <c r="CC16" s="417"/>
      <c r="CD16" s="417"/>
      <c r="CE16" s="417"/>
    </row>
    <row r="17" spans="2:83" ht="11.25" customHeight="1">
      <c r="B17" s="421">
        <v>10</v>
      </c>
      <c r="C17" s="417"/>
      <c r="D17" s="422" t="s">
        <v>2133</v>
      </c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22" t="s">
        <v>2134</v>
      </c>
      <c r="V17" s="417"/>
      <c r="W17" s="417"/>
      <c r="X17" s="417"/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17"/>
      <c r="AK17" s="417"/>
      <c r="AL17" s="417"/>
      <c r="AM17" s="417"/>
      <c r="AN17" s="417"/>
      <c r="AO17" s="417"/>
      <c r="AP17" s="417"/>
      <c r="AQ17" s="417"/>
      <c r="AR17" s="417"/>
      <c r="AS17" s="417"/>
      <c r="AT17" s="417"/>
      <c r="AU17" s="446">
        <v>0</v>
      </c>
      <c r="AV17" s="417"/>
      <c r="AW17" s="417"/>
      <c r="AX17" s="417"/>
      <c r="AY17" s="417"/>
      <c r="AZ17" s="417"/>
      <c r="BA17" s="417"/>
      <c r="BB17" s="417"/>
      <c r="BC17" s="417"/>
      <c r="BD17" s="417"/>
      <c r="BE17" s="421" t="s">
        <v>2135</v>
      </c>
      <c r="BF17" s="417"/>
      <c r="BG17" s="417"/>
      <c r="BH17" s="417"/>
      <c r="BI17" s="417"/>
      <c r="BJ17" s="417"/>
      <c r="BK17" s="417"/>
      <c r="BL17" s="417"/>
      <c r="BM17" s="417"/>
      <c r="BN17" s="417"/>
      <c r="BO17" s="417"/>
      <c r="BP17" s="417"/>
      <c r="BQ17" s="417"/>
      <c r="BR17" s="422" t="s">
        <v>686</v>
      </c>
      <c r="BS17" s="417"/>
      <c r="BT17" s="417"/>
      <c r="BU17" s="417"/>
      <c r="BV17" s="417"/>
      <c r="BW17" s="417"/>
      <c r="BX17" s="417"/>
      <c r="BY17" s="417"/>
      <c r="BZ17" s="417"/>
      <c r="CA17" s="417"/>
      <c r="CB17" s="446">
        <v>0</v>
      </c>
      <c r="CC17" s="417"/>
      <c r="CD17" s="417"/>
      <c r="CE17" s="417"/>
    </row>
    <row r="18" spans="2:83" ht="11.4" customHeight="1">
      <c r="B18" s="421">
        <v>11</v>
      </c>
      <c r="C18" s="417"/>
      <c r="D18" s="422" t="s">
        <v>2133</v>
      </c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22" t="s">
        <v>2134</v>
      </c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7"/>
      <c r="AQ18" s="417"/>
      <c r="AR18" s="417"/>
      <c r="AS18" s="417"/>
      <c r="AT18" s="417"/>
      <c r="AU18" s="446">
        <v>0</v>
      </c>
      <c r="AV18" s="417"/>
      <c r="AW18" s="417"/>
      <c r="AX18" s="417"/>
      <c r="AY18" s="417"/>
      <c r="AZ18" s="417"/>
      <c r="BA18" s="417"/>
      <c r="BB18" s="417"/>
      <c r="BC18" s="417"/>
      <c r="BD18" s="417"/>
      <c r="BE18" s="421" t="s">
        <v>2135</v>
      </c>
      <c r="BF18" s="417"/>
      <c r="BG18" s="417"/>
      <c r="BH18" s="417"/>
      <c r="BI18" s="417"/>
      <c r="BJ18" s="417"/>
      <c r="BK18" s="417"/>
      <c r="BL18" s="417"/>
      <c r="BM18" s="417"/>
      <c r="BN18" s="417"/>
      <c r="BO18" s="417"/>
      <c r="BP18" s="417"/>
      <c r="BQ18" s="417"/>
      <c r="BR18" s="422" t="s">
        <v>686</v>
      </c>
      <c r="BS18" s="417"/>
      <c r="BT18" s="417"/>
      <c r="BU18" s="417"/>
      <c r="BV18" s="417"/>
      <c r="BW18" s="417"/>
      <c r="BX18" s="417"/>
      <c r="BY18" s="417"/>
      <c r="BZ18" s="417"/>
      <c r="CA18" s="417"/>
      <c r="CB18" s="446">
        <v>0</v>
      </c>
      <c r="CC18" s="417"/>
      <c r="CD18" s="417"/>
      <c r="CE18" s="417"/>
    </row>
    <row r="19" spans="2:83" ht="11.4" customHeight="1">
      <c r="B19" s="421">
        <v>12</v>
      </c>
      <c r="C19" s="417"/>
      <c r="D19" s="422" t="s">
        <v>2136</v>
      </c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22" t="s">
        <v>2137</v>
      </c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7"/>
      <c r="AQ19" s="417"/>
      <c r="AR19" s="417"/>
      <c r="AS19" s="417"/>
      <c r="AT19" s="417"/>
      <c r="AU19" s="446">
        <v>0</v>
      </c>
      <c r="AV19" s="417"/>
      <c r="AW19" s="417"/>
      <c r="AX19" s="417"/>
      <c r="AY19" s="417"/>
      <c r="AZ19" s="417"/>
      <c r="BA19" s="417"/>
      <c r="BB19" s="417"/>
      <c r="BC19" s="417"/>
      <c r="BD19" s="417"/>
      <c r="BE19" s="421" t="s">
        <v>2138</v>
      </c>
      <c r="BF19" s="417"/>
      <c r="BG19" s="417"/>
      <c r="BH19" s="417"/>
      <c r="BI19" s="417"/>
      <c r="BJ19" s="417"/>
      <c r="BK19" s="417"/>
      <c r="BL19" s="417"/>
      <c r="BM19" s="417"/>
      <c r="BN19" s="417"/>
      <c r="BO19" s="417"/>
      <c r="BP19" s="417"/>
      <c r="BQ19" s="417"/>
      <c r="BR19" s="422" t="s">
        <v>686</v>
      </c>
      <c r="BS19" s="417"/>
      <c r="BT19" s="417"/>
      <c r="BU19" s="417"/>
      <c r="BV19" s="417"/>
      <c r="BW19" s="417"/>
      <c r="BX19" s="417"/>
      <c r="BY19" s="417"/>
      <c r="BZ19" s="417"/>
      <c r="CA19" s="417"/>
      <c r="CB19" s="446">
        <v>0</v>
      </c>
      <c r="CC19" s="417"/>
      <c r="CD19" s="417"/>
      <c r="CE19" s="417"/>
    </row>
    <row r="20" spans="2:83" ht="11.4" customHeight="1">
      <c r="B20" s="421">
        <v>13</v>
      </c>
      <c r="C20" s="417"/>
      <c r="D20" s="422" t="s">
        <v>2139</v>
      </c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22" t="s">
        <v>2140</v>
      </c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7"/>
      <c r="AI20" s="417"/>
      <c r="AJ20" s="417"/>
      <c r="AK20" s="417"/>
      <c r="AL20" s="417"/>
      <c r="AM20" s="417"/>
      <c r="AN20" s="417"/>
      <c r="AO20" s="417"/>
      <c r="AP20" s="417"/>
      <c r="AQ20" s="417"/>
      <c r="AR20" s="417"/>
      <c r="AS20" s="417"/>
      <c r="AT20" s="417"/>
      <c r="AU20" s="446">
        <v>0</v>
      </c>
      <c r="AV20" s="417"/>
      <c r="AW20" s="417"/>
      <c r="AX20" s="417"/>
      <c r="AY20" s="417"/>
      <c r="AZ20" s="417"/>
      <c r="BA20" s="417"/>
      <c r="BB20" s="417"/>
      <c r="BC20" s="417"/>
      <c r="BD20" s="417"/>
      <c r="BE20" s="421" t="s">
        <v>2118</v>
      </c>
      <c r="BF20" s="417"/>
      <c r="BG20" s="417"/>
      <c r="BH20" s="417"/>
      <c r="BI20" s="417"/>
      <c r="BJ20" s="417"/>
      <c r="BK20" s="417"/>
      <c r="BL20" s="417"/>
      <c r="BM20" s="417"/>
      <c r="BN20" s="417"/>
      <c r="BO20" s="417"/>
      <c r="BP20" s="417"/>
      <c r="BQ20" s="417"/>
      <c r="BR20" s="422" t="s">
        <v>686</v>
      </c>
      <c r="BS20" s="417"/>
      <c r="BT20" s="417"/>
      <c r="BU20" s="417"/>
      <c r="BV20" s="417"/>
      <c r="BW20" s="417"/>
      <c r="BX20" s="417"/>
      <c r="BY20" s="417"/>
      <c r="BZ20" s="417"/>
      <c r="CA20" s="417"/>
      <c r="CB20" s="446">
        <v>0</v>
      </c>
      <c r="CC20" s="417"/>
      <c r="CD20" s="417"/>
      <c r="CE20" s="417"/>
    </row>
    <row r="21" spans="2:83" ht="11.4" customHeight="1">
      <c r="B21" s="421">
        <v>14</v>
      </c>
      <c r="C21" s="417"/>
      <c r="D21" s="422" t="s">
        <v>2139</v>
      </c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22" t="s">
        <v>2140</v>
      </c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417"/>
      <c r="AL21" s="417"/>
      <c r="AM21" s="417"/>
      <c r="AN21" s="417"/>
      <c r="AO21" s="417"/>
      <c r="AP21" s="417"/>
      <c r="AQ21" s="417"/>
      <c r="AR21" s="417"/>
      <c r="AS21" s="417"/>
      <c r="AT21" s="417"/>
      <c r="AU21" s="446">
        <v>0</v>
      </c>
      <c r="AV21" s="417"/>
      <c r="AW21" s="417"/>
      <c r="AX21" s="417"/>
      <c r="AY21" s="417"/>
      <c r="AZ21" s="417"/>
      <c r="BA21" s="417"/>
      <c r="BB21" s="417"/>
      <c r="BC21" s="417"/>
      <c r="BD21" s="417"/>
      <c r="BE21" s="421" t="s">
        <v>2141</v>
      </c>
      <c r="BF21" s="417"/>
      <c r="BG21" s="417"/>
      <c r="BH21" s="417"/>
      <c r="BI21" s="417"/>
      <c r="BJ21" s="417"/>
      <c r="BK21" s="417"/>
      <c r="BL21" s="417"/>
      <c r="BM21" s="417"/>
      <c r="BN21" s="417"/>
      <c r="BO21" s="417"/>
      <c r="BP21" s="417"/>
      <c r="BQ21" s="417"/>
      <c r="BR21" s="422" t="s">
        <v>686</v>
      </c>
      <c r="BS21" s="417"/>
      <c r="BT21" s="417"/>
      <c r="BU21" s="417"/>
      <c r="BV21" s="417"/>
      <c r="BW21" s="417"/>
      <c r="BX21" s="417"/>
      <c r="BY21" s="417"/>
      <c r="BZ21" s="417"/>
      <c r="CA21" s="417"/>
      <c r="CB21" s="446">
        <v>0</v>
      </c>
      <c r="CC21" s="417"/>
      <c r="CD21" s="417"/>
      <c r="CE21" s="417"/>
    </row>
    <row r="22" spans="2:83" ht="11.25" customHeight="1">
      <c r="B22" s="421">
        <v>15</v>
      </c>
      <c r="C22" s="417"/>
      <c r="D22" s="422" t="s">
        <v>2142</v>
      </c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22" t="s">
        <v>2143</v>
      </c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  <c r="AG22" s="417"/>
      <c r="AH22" s="417"/>
      <c r="AI22" s="417"/>
      <c r="AJ22" s="417"/>
      <c r="AK22" s="417"/>
      <c r="AL22" s="417"/>
      <c r="AM22" s="417"/>
      <c r="AN22" s="417"/>
      <c r="AO22" s="417"/>
      <c r="AP22" s="417"/>
      <c r="AQ22" s="417"/>
      <c r="AR22" s="417"/>
      <c r="AS22" s="417"/>
      <c r="AT22" s="417"/>
      <c r="AU22" s="446">
        <v>0</v>
      </c>
      <c r="AV22" s="417"/>
      <c r="AW22" s="417"/>
      <c r="AX22" s="417"/>
      <c r="AY22" s="417"/>
      <c r="AZ22" s="417"/>
      <c r="BA22" s="417"/>
      <c r="BB22" s="417"/>
      <c r="BC22" s="417"/>
      <c r="BD22" s="417"/>
      <c r="BE22" s="421" t="s">
        <v>2118</v>
      </c>
      <c r="BF22" s="417"/>
      <c r="BG22" s="417"/>
      <c r="BH22" s="417"/>
      <c r="BI22" s="417"/>
      <c r="BJ22" s="417"/>
      <c r="BK22" s="417"/>
      <c r="BL22" s="417"/>
      <c r="BM22" s="417"/>
      <c r="BN22" s="417"/>
      <c r="BO22" s="417"/>
      <c r="BP22" s="417"/>
      <c r="BQ22" s="417"/>
      <c r="BR22" s="422" t="s">
        <v>686</v>
      </c>
      <c r="BS22" s="417"/>
      <c r="BT22" s="417"/>
      <c r="BU22" s="417"/>
      <c r="BV22" s="417"/>
      <c r="BW22" s="417"/>
      <c r="BX22" s="417"/>
      <c r="BY22" s="417"/>
      <c r="BZ22" s="417"/>
      <c r="CA22" s="417"/>
      <c r="CB22" s="446">
        <v>0</v>
      </c>
      <c r="CC22" s="417"/>
      <c r="CD22" s="417"/>
      <c r="CE22" s="417"/>
    </row>
    <row r="23" spans="2:83" ht="11.4" customHeight="1">
      <c r="B23" s="421">
        <v>16</v>
      </c>
      <c r="C23" s="417"/>
      <c r="D23" s="422" t="s">
        <v>2144</v>
      </c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47" t="s">
        <v>2145</v>
      </c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7"/>
      <c r="AN23" s="417"/>
      <c r="AO23" s="417"/>
      <c r="AP23" s="417"/>
      <c r="AQ23" s="417"/>
      <c r="AR23" s="417"/>
      <c r="AS23" s="417"/>
      <c r="AT23" s="417"/>
      <c r="AU23" s="446">
        <v>0</v>
      </c>
      <c r="AV23" s="417"/>
      <c r="AW23" s="417"/>
      <c r="AX23" s="417"/>
      <c r="AY23" s="417"/>
      <c r="AZ23" s="417"/>
      <c r="BA23" s="417"/>
      <c r="BB23" s="417"/>
      <c r="BC23" s="417"/>
      <c r="BD23" s="417"/>
      <c r="BE23" s="421" t="s">
        <v>2146</v>
      </c>
      <c r="BF23" s="417"/>
      <c r="BG23" s="417"/>
      <c r="BH23" s="417"/>
      <c r="BI23" s="417"/>
      <c r="BJ23" s="417"/>
      <c r="BK23" s="417"/>
      <c r="BL23" s="417"/>
      <c r="BM23" s="417"/>
      <c r="BN23" s="417"/>
      <c r="BO23" s="417"/>
      <c r="BP23" s="417"/>
      <c r="BQ23" s="417"/>
      <c r="BR23" s="422" t="s">
        <v>686</v>
      </c>
      <c r="BS23" s="417"/>
      <c r="BT23" s="417"/>
      <c r="BU23" s="417"/>
      <c r="BV23" s="417"/>
      <c r="BW23" s="417"/>
      <c r="BX23" s="417"/>
      <c r="BY23" s="417"/>
      <c r="BZ23" s="417"/>
      <c r="CA23" s="417"/>
      <c r="CB23" s="446">
        <v>0</v>
      </c>
      <c r="CC23" s="417"/>
      <c r="CD23" s="417"/>
      <c r="CE23" s="417"/>
    </row>
    <row r="24" spans="2:83" ht="11.4" customHeight="1">
      <c r="B24" s="421">
        <v>17</v>
      </c>
      <c r="C24" s="417"/>
      <c r="D24" s="422" t="s">
        <v>2147</v>
      </c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47" t="s">
        <v>2148</v>
      </c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7"/>
      <c r="AN24" s="417"/>
      <c r="AO24" s="417"/>
      <c r="AP24" s="417"/>
      <c r="AQ24" s="417"/>
      <c r="AR24" s="417"/>
      <c r="AS24" s="417"/>
      <c r="AT24" s="417"/>
      <c r="AU24" s="446">
        <v>0</v>
      </c>
      <c r="AV24" s="417"/>
      <c r="AW24" s="417"/>
      <c r="AX24" s="417"/>
      <c r="AY24" s="417"/>
      <c r="AZ24" s="417"/>
      <c r="BA24" s="417"/>
      <c r="BB24" s="417"/>
      <c r="BC24" s="417"/>
      <c r="BD24" s="417"/>
      <c r="BE24" s="421" t="s">
        <v>2149</v>
      </c>
      <c r="BF24" s="417"/>
      <c r="BG24" s="417"/>
      <c r="BH24" s="417"/>
      <c r="BI24" s="417"/>
      <c r="BJ24" s="417"/>
      <c r="BK24" s="417"/>
      <c r="BL24" s="417"/>
      <c r="BM24" s="417"/>
      <c r="BN24" s="417"/>
      <c r="BO24" s="417"/>
      <c r="BP24" s="417"/>
      <c r="BQ24" s="417"/>
      <c r="BR24" s="422" t="s">
        <v>686</v>
      </c>
      <c r="BS24" s="417"/>
      <c r="BT24" s="417"/>
      <c r="BU24" s="417"/>
      <c r="BV24" s="417"/>
      <c r="BW24" s="417"/>
      <c r="BX24" s="417"/>
      <c r="BY24" s="417"/>
      <c r="BZ24" s="417"/>
      <c r="CA24" s="417"/>
      <c r="CB24" s="446">
        <v>0</v>
      </c>
      <c r="CC24" s="417"/>
      <c r="CD24" s="417"/>
      <c r="CE24" s="417"/>
    </row>
    <row r="25" spans="2:83" ht="11.25" customHeight="1">
      <c r="B25" s="448">
        <v>0</v>
      </c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49"/>
      <c r="AM25" s="449"/>
      <c r="AN25" s="449"/>
      <c r="AO25" s="449"/>
      <c r="AP25" s="449"/>
      <c r="AQ25" s="449"/>
      <c r="AR25" s="449"/>
      <c r="AS25" s="449"/>
      <c r="AT25" s="449"/>
      <c r="AU25" s="449"/>
      <c r="AV25" s="449"/>
      <c r="AW25" s="449"/>
      <c r="AX25" s="449"/>
      <c r="AY25" s="449"/>
      <c r="AZ25" s="449"/>
      <c r="BA25" s="449"/>
      <c r="BB25" s="449"/>
      <c r="BC25" s="449"/>
      <c r="BD25" s="449"/>
      <c r="BE25" s="449"/>
      <c r="BF25" s="449"/>
      <c r="BG25" s="449"/>
      <c r="BH25" s="449"/>
      <c r="BI25" s="449"/>
      <c r="BJ25" s="449"/>
      <c r="BK25" s="449"/>
      <c r="BL25" s="449"/>
      <c r="BM25" s="449"/>
      <c r="BN25" s="449"/>
      <c r="BO25" s="449"/>
      <c r="BP25" s="449"/>
      <c r="BQ25" s="449"/>
      <c r="BR25" s="449"/>
      <c r="BS25" s="449"/>
      <c r="BT25" s="449"/>
      <c r="BU25" s="449"/>
      <c r="BV25" s="449"/>
      <c r="BW25" s="449"/>
      <c r="BX25" s="449"/>
      <c r="BY25" s="449"/>
      <c r="BZ25" s="449"/>
      <c r="CA25" s="449"/>
      <c r="CB25" s="449"/>
      <c r="CC25" s="449"/>
      <c r="CD25" s="449"/>
      <c r="CE25" s="449"/>
    </row>
    <row r="26" ht="12" hidden="1"/>
    <row r="27" ht="3" customHeight="1"/>
    <row r="28" ht="4.35" customHeight="1"/>
    <row r="29" ht="2.85" customHeight="1"/>
    <row r="30" spans="2:74" ht="14.4" customHeight="1">
      <c r="B30" s="442" t="s">
        <v>2150</v>
      </c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7"/>
      <c r="AA30" s="417"/>
      <c r="AB30" s="417"/>
      <c r="AC30" s="417"/>
      <c r="AD30" s="417"/>
      <c r="AE30" s="417"/>
      <c r="AF30" s="417"/>
      <c r="AG30" s="417"/>
      <c r="AH30" s="417"/>
      <c r="AI30" s="417"/>
      <c r="AJ30" s="417"/>
      <c r="AK30" s="417"/>
      <c r="AL30" s="417"/>
      <c r="AM30" s="417"/>
      <c r="AN30" s="417"/>
      <c r="AO30" s="417"/>
      <c r="AP30" s="417"/>
      <c r="AQ30" s="417"/>
      <c r="AR30" s="417"/>
      <c r="AS30" s="417"/>
      <c r="AT30" s="417"/>
      <c r="AU30" s="417"/>
      <c r="AV30" s="417"/>
      <c r="AW30" s="417"/>
      <c r="AX30" s="417"/>
      <c r="AY30" s="417"/>
      <c r="AZ30" s="417"/>
      <c r="BA30" s="417"/>
      <c r="BB30" s="417"/>
      <c r="BC30" s="417"/>
      <c r="BD30" s="417"/>
      <c r="BE30" s="417"/>
      <c r="BF30" s="417"/>
      <c r="BG30" s="417"/>
      <c r="BH30" s="417"/>
      <c r="BI30" s="417"/>
      <c r="BJ30" s="417"/>
      <c r="BK30" s="417"/>
      <c r="BL30" s="417"/>
      <c r="BM30" s="417"/>
      <c r="BN30" s="417"/>
      <c r="BO30" s="417"/>
      <c r="BP30" s="417"/>
      <c r="BQ30" s="417"/>
      <c r="BR30" s="417"/>
      <c r="BS30" s="417"/>
      <c r="BT30" s="417"/>
      <c r="BU30" s="417"/>
      <c r="BV30" s="417"/>
    </row>
    <row r="31" ht="12" hidden="1"/>
    <row r="32" spans="2:83" ht="11.4" customHeight="1">
      <c r="B32" s="443" t="s">
        <v>2109</v>
      </c>
      <c r="C32" s="444"/>
      <c r="D32" s="445" t="s">
        <v>2110</v>
      </c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5" t="s">
        <v>2057</v>
      </c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3" t="s">
        <v>2111</v>
      </c>
      <c r="AV32" s="444"/>
      <c r="AW32" s="444"/>
      <c r="AX32" s="444"/>
      <c r="AY32" s="444"/>
      <c r="AZ32" s="444"/>
      <c r="BA32" s="444"/>
      <c r="BB32" s="444"/>
      <c r="BC32" s="444"/>
      <c r="BD32" s="444"/>
      <c r="BE32" s="443" t="s">
        <v>135</v>
      </c>
      <c r="BF32" s="444"/>
      <c r="BG32" s="444"/>
      <c r="BH32" s="444"/>
      <c r="BI32" s="444"/>
      <c r="BJ32" s="444"/>
      <c r="BK32" s="444"/>
      <c r="BL32" s="444"/>
      <c r="BM32" s="444"/>
      <c r="BN32" s="444"/>
      <c r="BO32" s="444"/>
      <c r="BP32" s="444"/>
      <c r="BQ32" s="444"/>
      <c r="BR32" s="445" t="s">
        <v>2112</v>
      </c>
      <c r="BS32" s="444"/>
      <c r="BT32" s="444"/>
      <c r="BU32" s="444"/>
      <c r="BV32" s="444"/>
      <c r="BW32" s="444"/>
      <c r="BX32" s="444"/>
      <c r="BY32" s="444"/>
      <c r="BZ32" s="444"/>
      <c r="CA32" s="444"/>
      <c r="CB32" s="443" t="s">
        <v>2113</v>
      </c>
      <c r="CC32" s="444"/>
      <c r="CD32" s="444"/>
      <c r="CE32" s="444"/>
    </row>
    <row r="33" spans="2:83" ht="11.4" customHeight="1">
      <c r="B33" s="421">
        <v>1</v>
      </c>
      <c r="C33" s="417"/>
      <c r="D33" s="422" t="s">
        <v>2151</v>
      </c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22" t="s">
        <v>2152</v>
      </c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417"/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46">
        <v>0</v>
      </c>
      <c r="AV33" s="417"/>
      <c r="AW33" s="417"/>
      <c r="AX33" s="417"/>
      <c r="AY33" s="417"/>
      <c r="AZ33" s="417"/>
      <c r="BA33" s="417"/>
      <c r="BB33" s="417"/>
      <c r="BC33" s="417"/>
      <c r="BD33" s="417"/>
      <c r="BE33" s="421" t="s">
        <v>2153</v>
      </c>
      <c r="BF33" s="417"/>
      <c r="BG33" s="417"/>
      <c r="BH33" s="417"/>
      <c r="BI33" s="417"/>
      <c r="BJ33" s="417"/>
      <c r="BK33" s="417"/>
      <c r="BL33" s="417"/>
      <c r="BM33" s="417"/>
      <c r="BN33" s="417"/>
      <c r="BO33" s="417"/>
      <c r="BP33" s="417"/>
      <c r="BQ33" s="417"/>
      <c r="BR33" s="422" t="s">
        <v>314</v>
      </c>
      <c r="BS33" s="417"/>
      <c r="BT33" s="417"/>
      <c r="BU33" s="417"/>
      <c r="BV33" s="417"/>
      <c r="BW33" s="417"/>
      <c r="BX33" s="417"/>
      <c r="BY33" s="417"/>
      <c r="BZ33" s="417"/>
      <c r="CA33" s="417"/>
      <c r="CB33" s="446">
        <v>0</v>
      </c>
      <c r="CC33" s="417"/>
      <c r="CD33" s="417"/>
      <c r="CE33" s="417"/>
    </row>
    <row r="34" spans="2:83" ht="11.25" customHeight="1">
      <c r="B34" s="421">
        <v>2</v>
      </c>
      <c r="C34" s="417"/>
      <c r="D34" s="422" t="s">
        <v>2154</v>
      </c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22" t="s">
        <v>2155</v>
      </c>
      <c r="V34" s="417"/>
      <c r="W34" s="417"/>
      <c r="X34" s="417"/>
      <c r="Y34" s="417"/>
      <c r="Z34" s="417"/>
      <c r="AA34" s="417"/>
      <c r="AB34" s="417"/>
      <c r="AC34" s="417"/>
      <c r="AD34" s="417"/>
      <c r="AE34" s="417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7"/>
      <c r="AU34" s="446">
        <v>0</v>
      </c>
      <c r="AV34" s="417"/>
      <c r="AW34" s="417"/>
      <c r="AX34" s="417"/>
      <c r="AY34" s="417"/>
      <c r="AZ34" s="417"/>
      <c r="BA34" s="417"/>
      <c r="BB34" s="417"/>
      <c r="BC34" s="417"/>
      <c r="BD34" s="417"/>
      <c r="BE34" s="421" t="s">
        <v>2153</v>
      </c>
      <c r="BF34" s="417"/>
      <c r="BG34" s="417"/>
      <c r="BH34" s="417"/>
      <c r="BI34" s="417"/>
      <c r="BJ34" s="417"/>
      <c r="BK34" s="417"/>
      <c r="BL34" s="417"/>
      <c r="BM34" s="417"/>
      <c r="BN34" s="417"/>
      <c r="BO34" s="417"/>
      <c r="BP34" s="417"/>
      <c r="BQ34" s="417"/>
      <c r="BR34" s="422" t="s">
        <v>314</v>
      </c>
      <c r="BS34" s="417"/>
      <c r="BT34" s="417"/>
      <c r="BU34" s="417"/>
      <c r="BV34" s="417"/>
      <c r="BW34" s="417"/>
      <c r="BX34" s="417"/>
      <c r="BY34" s="417"/>
      <c r="BZ34" s="417"/>
      <c r="CA34" s="417"/>
      <c r="CB34" s="446">
        <v>0</v>
      </c>
      <c r="CC34" s="417"/>
      <c r="CD34" s="417"/>
      <c r="CE34" s="417"/>
    </row>
    <row r="35" spans="2:83" ht="11.4" customHeight="1">
      <c r="B35" s="421">
        <v>3</v>
      </c>
      <c r="C35" s="417"/>
      <c r="D35" s="422" t="s">
        <v>2156</v>
      </c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22" t="s">
        <v>2157</v>
      </c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7"/>
      <c r="AN35" s="417"/>
      <c r="AO35" s="417"/>
      <c r="AP35" s="417"/>
      <c r="AQ35" s="417"/>
      <c r="AR35" s="417"/>
      <c r="AS35" s="417"/>
      <c r="AT35" s="417"/>
      <c r="AU35" s="446">
        <v>0</v>
      </c>
      <c r="AV35" s="417"/>
      <c r="AW35" s="417"/>
      <c r="AX35" s="417"/>
      <c r="AY35" s="417"/>
      <c r="AZ35" s="417"/>
      <c r="BA35" s="417"/>
      <c r="BB35" s="417"/>
      <c r="BC35" s="417"/>
      <c r="BD35" s="417"/>
      <c r="BE35" s="421" t="s">
        <v>2153</v>
      </c>
      <c r="BF35" s="417"/>
      <c r="BG35" s="417"/>
      <c r="BH35" s="417"/>
      <c r="BI35" s="417"/>
      <c r="BJ35" s="417"/>
      <c r="BK35" s="417"/>
      <c r="BL35" s="417"/>
      <c r="BM35" s="417"/>
      <c r="BN35" s="417"/>
      <c r="BO35" s="417"/>
      <c r="BP35" s="417"/>
      <c r="BQ35" s="417"/>
      <c r="BR35" s="422" t="s">
        <v>314</v>
      </c>
      <c r="BS35" s="417"/>
      <c r="BT35" s="417"/>
      <c r="BU35" s="417"/>
      <c r="BV35" s="417"/>
      <c r="BW35" s="417"/>
      <c r="BX35" s="417"/>
      <c r="BY35" s="417"/>
      <c r="BZ35" s="417"/>
      <c r="CA35" s="417"/>
      <c r="CB35" s="446">
        <v>0</v>
      </c>
      <c r="CC35" s="417"/>
      <c r="CD35" s="417"/>
      <c r="CE35" s="417"/>
    </row>
    <row r="36" spans="2:83" ht="11.4" customHeight="1">
      <c r="B36" s="421">
        <v>4</v>
      </c>
      <c r="C36" s="417"/>
      <c r="D36" s="422" t="s">
        <v>2158</v>
      </c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22" t="s">
        <v>2159</v>
      </c>
      <c r="V36" s="417"/>
      <c r="W36" s="417"/>
      <c r="X36" s="417"/>
      <c r="Y36" s="417"/>
      <c r="Z36" s="417"/>
      <c r="AA36" s="417"/>
      <c r="AB36" s="417"/>
      <c r="AC36" s="417"/>
      <c r="AD36" s="417"/>
      <c r="AE36" s="417"/>
      <c r="AF36" s="417"/>
      <c r="AG36" s="417"/>
      <c r="AH36" s="417"/>
      <c r="AI36" s="417"/>
      <c r="AJ36" s="417"/>
      <c r="AK36" s="417"/>
      <c r="AL36" s="417"/>
      <c r="AM36" s="417"/>
      <c r="AN36" s="417"/>
      <c r="AO36" s="417"/>
      <c r="AP36" s="417"/>
      <c r="AQ36" s="417"/>
      <c r="AR36" s="417"/>
      <c r="AS36" s="417"/>
      <c r="AT36" s="417"/>
      <c r="AU36" s="446">
        <v>0</v>
      </c>
      <c r="AV36" s="417"/>
      <c r="AW36" s="417"/>
      <c r="AX36" s="417"/>
      <c r="AY36" s="417"/>
      <c r="AZ36" s="417"/>
      <c r="BA36" s="417"/>
      <c r="BB36" s="417"/>
      <c r="BC36" s="417"/>
      <c r="BD36" s="417"/>
      <c r="BE36" s="421" t="s">
        <v>2160</v>
      </c>
      <c r="BF36" s="417"/>
      <c r="BG36" s="417"/>
      <c r="BH36" s="417"/>
      <c r="BI36" s="417"/>
      <c r="BJ36" s="417"/>
      <c r="BK36" s="417"/>
      <c r="BL36" s="417"/>
      <c r="BM36" s="417"/>
      <c r="BN36" s="417"/>
      <c r="BO36" s="417"/>
      <c r="BP36" s="417"/>
      <c r="BQ36" s="417"/>
      <c r="BR36" s="422" t="s">
        <v>314</v>
      </c>
      <c r="BS36" s="417"/>
      <c r="BT36" s="417"/>
      <c r="BU36" s="417"/>
      <c r="BV36" s="417"/>
      <c r="BW36" s="417"/>
      <c r="BX36" s="417"/>
      <c r="BY36" s="417"/>
      <c r="BZ36" s="417"/>
      <c r="CA36" s="417"/>
      <c r="CB36" s="446">
        <v>0</v>
      </c>
      <c r="CC36" s="417"/>
      <c r="CD36" s="417"/>
      <c r="CE36" s="417"/>
    </row>
    <row r="37" spans="2:83" ht="11.4" customHeight="1">
      <c r="B37" s="421">
        <v>5</v>
      </c>
      <c r="C37" s="417"/>
      <c r="D37" s="422" t="s">
        <v>2161</v>
      </c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22" t="s">
        <v>2162</v>
      </c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7"/>
      <c r="AL37" s="417"/>
      <c r="AM37" s="417"/>
      <c r="AN37" s="417"/>
      <c r="AO37" s="417"/>
      <c r="AP37" s="417"/>
      <c r="AQ37" s="417"/>
      <c r="AR37" s="417"/>
      <c r="AS37" s="417"/>
      <c r="AT37" s="417"/>
      <c r="AU37" s="446">
        <v>0</v>
      </c>
      <c r="AV37" s="417"/>
      <c r="AW37" s="417"/>
      <c r="AX37" s="417"/>
      <c r="AY37" s="417"/>
      <c r="AZ37" s="417"/>
      <c r="BA37" s="417"/>
      <c r="BB37" s="417"/>
      <c r="BC37" s="417"/>
      <c r="BD37" s="417"/>
      <c r="BE37" s="421" t="s">
        <v>2163</v>
      </c>
      <c r="BF37" s="417"/>
      <c r="BG37" s="417"/>
      <c r="BH37" s="417"/>
      <c r="BI37" s="417"/>
      <c r="BJ37" s="417"/>
      <c r="BK37" s="417"/>
      <c r="BL37" s="417"/>
      <c r="BM37" s="417"/>
      <c r="BN37" s="417"/>
      <c r="BO37" s="417"/>
      <c r="BP37" s="417"/>
      <c r="BQ37" s="417"/>
      <c r="BR37" s="422" t="s">
        <v>314</v>
      </c>
      <c r="BS37" s="417"/>
      <c r="BT37" s="417"/>
      <c r="BU37" s="417"/>
      <c r="BV37" s="417"/>
      <c r="BW37" s="417"/>
      <c r="BX37" s="417"/>
      <c r="BY37" s="417"/>
      <c r="BZ37" s="417"/>
      <c r="CA37" s="417"/>
      <c r="CB37" s="446">
        <v>0</v>
      </c>
      <c r="CC37" s="417"/>
      <c r="CD37" s="417"/>
      <c r="CE37" s="417"/>
    </row>
    <row r="38" spans="2:83" ht="11.25" customHeight="1">
      <c r="B38" s="421">
        <v>6</v>
      </c>
      <c r="C38" s="417"/>
      <c r="D38" s="422" t="s">
        <v>2161</v>
      </c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22" t="s">
        <v>2162</v>
      </c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7"/>
      <c r="AK38" s="417"/>
      <c r="AL38" s="417"/>
      <c r="AM38" s="417"/>
      <c r="AN38" s="417"/>
      <c r="AO38" s="417"/>
      <c r="AP38" s="417"/>
      <c r="AQ38" s="417"/>
      <c r="AR38" s="417"/>
      <c r="AS38" s="417"/>
      <c r="AT38" s="417"/>
      <c r="AU38" s="446">
        <v>0</v>
      </c>
      <c r="AV38" s="417"/>
      <c r="AW38" s="417"/>
      <c r="AX38" s="417"/>
      <c r="AY38" s="417"/>
      <c r="AZ38" s="417"/>
      <c r="BA38" s="417"/>
      <c r="BB38" s="417"/>
      <c r="BC38" s="417"/>
      <c r="BD38" s="417"/>
      <c r="BE38" s="421" t="s">
        <v>2160</v>
      </c>
      <c r="BF38" s="417"/>
      <c r="BG38" s="417"/>
      <c r="BH38" s="417"/>
      <c r="BI38" s="417"/>
      <c r="BJ38" s="417"/>
      <c r="BK38" s="417"/>
      <c r="BL38" s="417"/>
      <c r="BM38" s="417"/>
      <c r="BN38" s="417"/>
      <c r="BO38" s="417"/>
      <c r="BP38" s="417"/>
      <c r="BQ38" s="417"/>
      <c r="BR38" s="422" t="s">
        <v>314</v>
      </c>
      <c r="BS38" s="417"/>
      <c r="BT38" s="417"/>
      <c r="BU38" s="417"/>
      <c r="BV38" s="417"/>
      <c r="BW38" s="417"/>
      <c r="BX38" s="417"/>
      <c r="BY38" s="417"/>
      <c r="BZ38" s="417"/>
      <c r="CA38" s="417"/>
      <c r="CB38" s="446">
        <v>0</v>
      </c>
      <c r="CC38" s="417"/>
      <c r="CD38" s="417"/>
      <c r="CE38" s="417"/>
    </row>
    <row r="39" spans="2:83" ht="11.4" customHeight="1">
      <c r="B39" s="421">
        <v>7</v>
      </c>
      <c r="C39" s="417"/>
      <c r="D39" s="422" t="s">
        <v>2161</v>
      </c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417"/>
      <c r="U39" s="422" t="s">
        <v>2162</v>
      </c>
      <c r="V39" s="417"/>
      <c r="W39" s="417"/>
      <c r="X39" s="417"/>
      <c r="Y39" s="417"/>
      <c r="Z39" s="417"/>
      <c r="AA39" s="417"/>
      <c r="AB39" s="417"/>
      <c r="AC39" s="417"/>
      <c r="AD39" s="417"/>
      <c r="AE39" s="417"/>
      <c r="AF39" s="417"/>
      <c r="AG39" s="417"/>
      <c r="AH39" s="417"/>
      <c r="AI39" s="417"/>
      <c r="AJ39" s="417"/>
      <c r="AK39" s="417"/>
      <c r="AL39" s="417"/>
      <c r="AM39" s="417"/>
      <c r="AN39" s="417"/>
      <c r="AO39" s="417"/>
      <c r="AP39" s="417"/>
      <c r="AQ39" s="417"/>
      <c r="AR39" s="417"/>
      <c r="AS39" s="417"/>
      <c r="AT39" s="417"/>
      <c r="AU39" s="446">
        <v>0</v>
      </c>
      <c r="AV39" s="417"/>
      <c r="AW39" s="417"/>
      <c r="AX39" s="417"/>
      <c r="AY39" s="417"/>
      <c r="AZ39" s="417"/>
      <c r="BA39" s="417"/>
      <c r="BB39" s="417"/>
      <c r="BC39" s="417"/>
      <c r="BD39" s="417"/>
      <c r="BE39" s="421" t="s">
        <v>2164</v>
      </c>
      <c r="BF39" s="417"/>
      <c r="BG39" s="417"/>
      <c r="BH39" s="417"/>
      <c r="BI39" s="417"/>
      <c r="BJ39" s="417"/>
      <c r="BK39" s="417"/>
      <c r="BL39" s="417"/>
      <c r="BM39" s="417"/>
      <c r="BN39" s="417"/>
      <c r="BO39" s="417"/>
      <c r="BP39" s="417"/>
      <c r="BQ39" s="417"/>
      <c r="BR39" s="422" t="s">
        <v>314</v>
      </c>
      <c r="BS39" s="417"/>
      <c r="BT39" s="417"/>
      <c r="BU39" s="417"/>
      <c r="BV39" s="417"/>
      <c r="BW39" s="417"/>
      <c r="BX39" s="417"/>
      <c r="BY39" s="417"/>
      <c r="BZ39" s="417"/>
      <c r="CA39" s="417"/>
      <c r="CB39" s="446">
        <v>0</v>
      </c>
      <c r="CC39" s="417"/>
      <c r="CD39" s="417"/>
      <c r="CE39" s="417"/>
    </row>
    <row r="40" spans="2:83" ht="11.4" customHeight="1">
      <c r="B40" s="421">
        <v>8</v>
      </c>
      <c r="C40" s="417"/>
      <c r="D40" s="422" t="s">
        <v>2165</v>
      </c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22" t="s">
        <v>2166</v>
      </c>
      <c r="V40" s="417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  <c r="AI40" s="417"/>
      <c r="AJ40" s="417"/>
      <c r="AK40" s="417"/>
      <c r="AL40" s="417"/>
      <c r="AM40" s="417"/>
      <c r="AN40" s="417"/>
      <c r="AO40" s="417"/>
      <c r="AP40" s="417"/>
      <c r="AQ40" s="417"/>
      <c r="AR40" s="417"/>
      <c r="AS40" s="417"/>
      <c r="AT40" s="417"/>
      <c r="AU40" s="446">
        <v>0</v>
      </c>
      <c r="AV40" s="417"/>
      <c r="AW40" s="417"/>
      <c r="AX40" s="417"/>
      <c r="AY40" s="417"/>
      <c r="AZ40" s="417"/>
      <c r="BA40" s="417"/>
      <c r="BB40" s="417"/>
      <c r="BC40" s="417"/>
      <c r="BD40" s="417"/>
      <c r="BE40" s="421" t="s">
        <v>2163</v>
      </c>
      <c r="BF40" s="417"/>
      <c r="BG40" s="417"/>
      <c r="BH40" s="417"/>
      <c r="BI40" s="417"/>
      <c r="BJ40" s="417"/>
      <c r="BK40" s="417"/>
      <c r="BL40" s="417"/>
      <c r="BM40" s="417"/>
      <c r="BN40" s="417"/>
      <c r="BO40" s="417"/>
      <c r="BP40" s="417"/>
      <c r="BQ40" s="417"/>
      <c r="BR40" s="422" t="s">
        <v>314</v>
      </c>
      <c r="BS40" s="417"/>
      <c r="BT40" s="417"/>
      <c r="BU40" s="417"/>
      <c r="BV40" s="417"/>
      <c r="BW40" s="417"/>
      <c r="BX40" s="417"/>
      <c r="BY40" s="417"/>
      <c r="BZ40" s="417"/>
      <c r="CA40" s="417"/>
      <c r="CB40" s="446">
        <v>0</v>
      </c>
      <c r="CC40" s="417"/>
      <c r="CD40" s="417"/>
      <c r="CE40" s="417"/>
    </row>
    <row r="41" spans="2:83" ht="11.4" customHeight="1">
      <c r="B41" s="421">
        <v>9</v>
      </c>
      <c r="C41" s="417"/>
      <c r="D41" s="422" t="s">
        <v>2167</v>
      </c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22" t="s">
        <v>2168</v>
      </c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417"/>
      <c r="AL41" s="417"/>
      <c r="AM41" s="417"/>
      <c r="AN41" s="417"/>
      <c r="AO41" s="417"/>
      <c r="AP41" s="417"/>
      <c r="AQ41" s="417"/>
      <c r="AR41" s="417"/>
      <c r="AS41" s="417"/>
      <c r="AT41" s="417"/>
      <c r="AU41" s="446">
        <v>0</v>
      </c>
      <c r="AV41" s="417"/>
      <c r="AW41" s="417"/>
      <c r="AX41" s="417"/>
      <c r="AY41" s="417"/>
      <c r="AZ41" s="417"/>
      <c r="BA41" s="417"/>
      <c r="BB41" s="417"/>
      <c r="BC41" s="417"/>
      <c r="BD41" s="417"/>
      <c r="BE41" s="421" t="s">
        <v>2163</v>
      </c>
      <c r="BF41" s="417"/>
      <c r="BG41" s="417"/>
      <c r="BH41" s="417"/>
      <c r="BI41" s="417"/>
      <c r="BJ41" s="417"/>
      <c r="BK41" s="417"/>
      <c r="BL41" s="417"/>
      <c r="BM41" s="417"/>
      <c r="BN41" s="417"/>
      <c r="BO41" s="417"/>
      <c r="BP41" s="417"/>
      <c r="BQ41" s="417"/>
      <c r="BR41" s="422" t="s">
        <v>314</v>
      </c>
      <c r="BS41" s="417"/>
      <c r="BT41" s="417"/>
      <c r="BU41" s="417"/>
      <c r="BV41" s="417"/>
      <c r="BW41" s="417"/>
      <c r="BX41" s="417"/>
      <c r="BY41" s="417"/>
      <c r="BZ41" s="417"/>
      <c r="CA41" s="417"/>
      <c r="CB41" s="446">
        <v>0</v>
      </c>
      <c r="CC41" s="417"/>
      <c r="CD41" s="417"/>
      <c r="CE41" s="417"/>
    </row>
    <row r="42" spans="2:83" ht="11.25" customHeight="1">
      <c r="B42" s="421">
        <v>10</v>
      </c>
      <c r="C42" s="417"/>
      <c r="D42" s="422" t="s">
        <v>2169</v>
      </c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22" t="s">
        <v>2170</v>
      </c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7"/>
      <c r="AL42" s="417"/>
      <c r="AM42" s="417"/>
      <c r="AN42" s="417"/>
      <c r="AO42" s="417"/>
      <c r="AP42" s="417"/>
      <c r="AQ42" s="417"/>
      <c r="AR42" s="417"/>
      <c r="AS42" s="417"/>
      <c r="AT42" s="417"/>
      <c r="AU42" s="446">
        <v>0</v>
      </c>
      <c r="AV42" s="417"/>
      <c r="AW42" s="417"/>
      <c r="AX42" s="417"/>
      <c r="AY42" s="417"/>
      <c r="AZ42" s="417"/>
      <c r="BA42" s="417"/>
      <c r="BB42" s="417"/>
      <c r="BC42" s="417"/>
      <c r="BD42" s="417"/>
      <c r="BE42" s="421" t="s">
        <v>2164</v>
      </c>
      <c r="BF42" s="417"/>
      <c r="BG42" s="417"/>
      <c r="BH42" s="417"/>
      <c r="BI42" s="417"/>
      <c r="BJ42" s="417"/>
      <c r="BK42" s="417"/>
      <c r="BL42" s="417"/>
      <c r="BM42" s="417"/>
      <c r="BN42" s="417"/>
      <c r="BO42" s="417"/>
      <c r="BP42" s="417"/>
      <c r="BQ42" s="417"/>
      <c r="BR42" s="422" t="s">
        <v>314</v>
      </c>
      <c r="BS42" s="417"/>
      <c r="BT42" s="417"/>
      <c r="BU42" s="417"/>
      <c r="BV42" s="417"/>
      <c r="BW42" s="417"/>
      <c r="BX42" s="417"/>
      <c r="BY42" s="417"/>
      <c r="BZ42" s="417"/>
      <c r="CA42" s="417"/>
      <c r="CB42" s="446">
        <v>0</v>
      </c>
      <c r="CC42" s="417"/>
      <c r="CD42" s="417"/>
      <c r="CE42" s="417"/>
    </row>
    <row r="43" spans="2:83" ht="11.4" customHeight="1">
      <c r="B43" s="421">
        <v>11</v>
      </c>
      <c r="C43" s="417"/>
      <c r="D43" s="422" t="s">
        <v>2169</v>
      </c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22" t="s">
        <v>2170</v>
      </c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  <c r="AI43" s="417"/>
      <c r="AJ43" s="417"/>
      <c r="AK43" s="417"/>
      <c r="AL43" s="417"/>
      <c r="AM43" s="417"/>
      <c r="AN43" s="417"/>
      <c r="AO43" s="417"/>
      <c r="AP43" s="417"/>
      <c r="AQ43" s="417"/>
      <c r="AR43" s="417"/>
      <c r="AS43" s="417"/>
      <c r="AT43" s="417"/>
      <c r="AU43" s="446">
        <v>0</v>
      </c>
      <c r="AV43" s="417"/>
      <c r="AW43" s="417"/>
      <c r="AX43" s="417"/>
      <c r="AY43" s="417"/>
      <c r="AZ43" s="417"/>
      <c r="BA43" s="417"/>
      <c r="BB43" s="417"/>
      <c r="BC43" s="417"/>
      <c r="BD43" s="417"/>
      <c r="BE43" s="421" t="s">
        <v>2171</v>
      </c>
      <c r="BF43" s="417"/>
      <c r="BG43" s="417"/>
      <c r="BH43" s="417"/>
      <c r="BI43" s="417"/>
      <c r="BJ43" s="417"/>
      <c r="BK43" s="417"/>
      <c r="BL43" s="417"/>
      <c r="BM43" s="417"/>
      <c r="BN43" s="417"/>
      <c r="BO43" s="417"/>
      <c r="BP43" s="417"/>
      <c r="BQ43" s="417"/>
      <c r="BR43" s="422" t="s">
        <v>314</v>
      </c>
      <c r="BS43" s="417"/>
      <c r="BT43" s="417"/>
      <c r="BU43" s="417"/>
      <c r="BV43" s="417"/>
      <c r="BW43" s="417"/>
      <c r="BX43" s="417"/>
      <c r="BY43" s="417"/>
      <c r="BZ43" s="417"/>
      <c r="CA43" s="417"/>
      <c r="CB43" s="446">
        <v>0</v>
      </c>
      <c r="CC43" s="417"/>
      <c r="CD43" s="417"/>
      <c r="CE43" s="417"/>
    </row>
    <row r="44" spans="2:83" ht="11.4" customHeight="1">
      <c r="B44" s="421">
        <v>12</v>
      </c>
      <c r="C44" s="417"/>
      <c r="D44" s="422" t="s">
        <v>2172</v>
      </c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47" t="s">
        <v>2173</v>
      </c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  <c r="AI44" s="417"/>
      <c r="AJ44" s="417"/>
      <c r="AK44" s="417"/>
      <c r="AL44" s="417"/>
      <c r="AM44" s="417"/>
      <c r="AN44" s="417"/>
      <c r="AO44" s="417"/>
      <c r="AP44" s="417"/>
      <c r="AQ44" s="417"/>
      <c r="AR44" s="417"/>
      <c r="AS44" s="417"/>
      <c r="AT44" s="417"/>
      <c r="AU44" s="446">
        <v>0</v>
      </c>
      <c r="AV44" s="417"/>
      <c r="AW44" s="417"/>
      <c r="AX44" s="417"/>
      <c r="AY44" s="417"/>
      <c r="AZ44" s="417"/>
      <c r="BA44" s="417"/>
      <c r="BB44" s="417"/>
      <c r="BC44" s="417"/>
      <c r="BD44" s="417"/>
      <c r="BE44" s="421" t="s">
        <v>2163</v>
      </c>
      <c r="BF44" s="417"/>
      <c r="BG44" s="417"/>
      <c r="BH44" s="417"/>
      <c r="BI44" s="417"/>
      <c r="BJ44" s="417"/>
      <c r="BK44" s="417"/>
      <c r="BL44" s="417"/>
      <c r="BM44" s="417"/>
      <c r="BN44" s="417"/>
      <c r="BO44" s="417"/>
      <c r="BP44" s="417"/>
      <c r="BQ44" s="417"/>
      <c r="BR44" s="422" t="s">
        <v>314</v>
      </c>
      <c r="BS44" s="417"/>
      <c r="BT44" s="417"/>
      <c r="BU44" s="417"/>
      <c r="BV44" s="417"/>
      <c r="BW44" s="417"/>
      <c r="BX44" s="417"/>
      <c r="BY44" s="417"/>
      <c r="BZ44" s="417"/>
      <c r="CA44" s="417"/>
      <c r="CB44" s="446">
        <v>0</v>
      </c>
      <c r="CC44" s="417"/>
      <c r="CD44" s="417"/>
      <c r="CE44" s="417"/>
    </row>
    <row r="45" spans="2:83" ht="11.25" customHeight="1">
      <c r="B45" s="448">
        <v>0</v>
      </c>
      <c r="C45" s="449"/>
      <c r="D45" s="449"/>
      <c r="E45" s="449"/>
      <c r="F45" s="449"/>
      <c r="G45" s="449"/>
      <c r="H45" s="449"/>
      <c r="I45" s="449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449"/>
      <c r="Y45" s="449"/>
      <c r="Z45" s="449"/>
      <c r="AA45" s="449"/>
      <c r="AB45" s="449"/>
      <c r="AC45" s="449"/>
      <c r="AD45" s="449"/>
      <c r="AE45" s="449"/>
      <c r="AF45" s="449"/>
      <c r="AG45" s="449"/>
      <c r="AH45" s="449"/>
      <c r="AI45" s="449"/>
      <c r="AJ45" s="449"/>
      <c r="AK45" s="449"/>
      <c r="AL45" s="449"/>
      <c r="AM45" s="449"/>
      <c r="AN45" s="449"/>
      <c r="AO45" s="449"/>
      <c r="AP45" s="449"/>
      <c r="AQ45" s="449"/>
      <c r="AR45" s="449"/>
      <c r="AS45" s="449"/>
      <c r="AT45" s="449"/>
      <c r="AU45" s="449"/>
      <c r="AV45" s="449"/>
      <c r="AW45" s="449"/>
      <c r="AX45" s="449"/>
      <c r="AY45" s="449"/>
      <c r="AZ45" s="449"/>
      <c r="BA45" s="449"/>
      <c r="BB45" s="449"/>
      <c r="BC45" s="449"/>
      <c r="BD45" s="449"/>
      <c r="BE45" s="449"/>
      <c r="BF45" s="449"/>
      <c r="BG45" s="449"/>
      <c r="BH45" s="449"/>
      <c r="BI45" s="449"/>
      <c r="BJ45" s="449"/>
      <c r="BK45" s="449"/>
      <c r="BL45" s="449"/>
      <c r="BM45" s="449"/>
      <c r="BN45" s="449"/>
      <c r="BO45" s="449"/>
      <c r="BP45" s="449"/>
      <c r="BQ45" s="449"/>
      <c r="BR45" s="449"/>
      <c r="BS45" s="449"/>
      <c r="BT45" s="449"/>
      <c r="BU45" s="449"/>
      <c r="BV45" s="449"/>
      <c r="BW45" s="449"/>
      <c r="BX45" s="449"/>
      <c r="BY45" s="449"/>
      <c r="BZ45" s="449"/>
      <c r="CA45" s="449"/>
      <c r="CB45" s="449"/>
      <c r="CC45" s="449"/>
      <c r="CD45" s="449"/>
      <c r="CE45" s="449"/>
    </row>
    <row r="46" ht="12" hidden="1"/>
    <row r="47" ht="2.85" customHeight="1"/>
    <row r="48" ht="4.35" customHeight="1"/>
    <row r="49" ht="2.85" customHeight="1"/>
    <row r="50" ht="12" hidden="1"/>
    <row r="51" spans="2:59" ht="14.4" customHeight="1">
      <c r="B51" s="442" t="s">
        <v>2174</v>
      </c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  <c r="AI51" s="417"/>
      <c r="AJ51" s="417"/>
      <c r="AK51" s="417"/>
      <c r="AL51" s="417"/>
      <c r="AM51" s="417"/>
      <c r="AN51" s="417"/>
      <c r="AO51" s="417"/>
      <c r="AP51" s="417"/>
      <c r="AQ51" s="417"/>
      <c r="AR51" s="417"/>
      <c r="AS51" s="417"/>
      <c r="AT51" s="417"/>
      <c r="AU51" s="417"/>
      <c r="AV51" s="417"/>
      <c r="AW51" s="417"/>
      <c r="AX51" s="417"/>
      <c r="AY51" s="417"/>
      <c r="AZ51" s="417"/>
      <c r="BA51" s="417"/>
      <c r="BB51" s="417"/>
      <c r="BC51" s="417"/>
      <c r="BD51" s="417"/>
      <c r="BE51" s="417"/>
      <c r="BF51" s="417"/>
      <c r="BG51" s="417"/>
    </row>
    <row r="52" ht="12" hidden="1"/>
    <row r="53" spans="2:83" ht="11.4" customHeight="1">
      <c r="B53" s="443" t="s">
        <v>2109</v>
      </c>
      <c r="C53" s="444"/>
      <c r="D53" s="445" t="s">
        <v>2110</v>
      </c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5" t="s">
        <v>2057</v>
      </c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44"/>
      <c r="AH53" s="444"/>
      <c r="AI53" s="444"/>
      <c r="AJ53" s="444"/>
      <c r="AK53" s="444"/>
      <c r="AL53" s="444"/>
      <c r="AM53" s="444"/>
      <c r="AN53" s="444"/>
      <c r="AO53" s="444"/>
      <c r="AP53" s="444"/>
      <c r="AQ53" s="444"/>
      <c r="AR53" s="444"/>
      <c r="AS53" s="444"/>
      <c r="AT53" s="444"/>
      <c r="AU53" s="443" t="s">
        <v>2111</v>
      </c>
      <c r="AV53" s="444"/>
      <c r="AW53" s="444"/>
      <c r="AX53" s="444"/>
      <c r="AY53" s="444"/>
      <c r="AZ53" s="444"/>
      <c r="BA53" s="444"/>
      <c r="BB53" s="444"/>
      <c r="BC53" s="444"/>
      <c r="BD53" s="444"/>
      <c r="BE53" s="443" t="s">
        <v>135</v>
      </c>
      <c r="BF53" s="444"/>
      <c r="BG53" s="444"/>
      <c r="BH53" s="444"/>
      <c r="BI53" s="444"/>
      <c r="BJ53" s="444"/>
      <c r="BK53" s="444"/>
      <c r="BL53" s="444"/>
      <c r="BM53" s="444"/>
      <c r="BN53" s="444"/>
      <c r="BO53" s="444"/>
      <c r="BP53" s="444"/>
      <c r="BQ53" s="444"/>
      <c r="BR53" s="445" t="s">
        <v>2112</v>
      </c>
      <c r="BS53" s="444"/>
      <c r="BT53" s="444"/>
      <c r="BU53" s="444"/>
      <c r="BV53" s="444"/>
      <c r="BW53" s="444"/>
      <c r="BX53" s="444"/>
      <c r="BY53" s="444"/>
      <c r="BZ53" s="444"/>
      <c r="CA53" s="444"/>
      <c r="CB53" s="443" t="s">
        <v>2113</v>
      </c>
      <c r="CC53" s="444"/>
      <c r="CD53" s="444"/>
      <c r="CE53" s="444"/>
    </row>
    <row r="54" spans="2:83" ht="11.4" customHeight="1">
      <c r="B54" s="421">
        <v>1</v>
      </c>
      <c r="C54" s="417"/>
      <c r="D54" s="422" t="s">
        <v>2175</v>
      </c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22" t="s">
        <v>2176</v>
      </c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7"/>
      <c r="AL54" s="417"/>
      <c r="AM54" s="417"/>
      <c r="AN54" s="417"/>
      <c r="AO54" s="417"/>
      <c r="AP54" s="417"/>
      <c r="AQ54" s="417"/>
      <c r="AR54" s="417"/>
      <c r="AS54" s="417"/>
      <c r="AT54" s="417"/>
      <c r="AU54" s="446">
        <v>0</v>
      </c>
      <c r="AV54" s="417"/>
      <c r="AW54" s="417"/>
      <c r="AX54" s="417"/>
      <c r="AY54" s="417"/>
      <c r="AZ54" s="417"/>
      <c r="BA54" s="417"/>
      <c r="BB54" s="417"/>
      <c r="BC54" s="417"/>
      <c r="BD54" s="417"/>
      <c r="BE54" s="421" t="s">
        <v>2177</v>
      </c>
      <c r="BF54" s="417"/>
      <c r="BG54" s="417"/>
      <c r="BH54" s="417"/>
      <c r="BI54" s="417"/>
      <c r="BJ54" s="417"/>
      <c r="BK54" s="417"/>
      <c r="BL54" s="417"/>
      <c r="BM54" s="417"/>
      <c r="BN54" s="417"/>
      <c r="BO54" s="417"/>
      <c r="BP54" s="417"/>
      <c r="BQ54" s="417"/>
      <c r="BR54" s="422" t="s">
        <v>686</v>
      </c>
      <c r="BS54" s="417"/>
      <c r="BT54" s="417"/>
      <c r="BU54" s="417"/>
      <c r="BV54" s="417"/>
      <c r="BW54" s="417"/>
      <c r="BX54" s="417"/>
      <c r="BY54" s="417"/>
      <c r="BZ54" s="417"/>
      <c r="CA54" s="417"/>
      <c r="CB54" s="446">
        <v>0</v>
      </c>
      <c r="CC54" s="417"/>
      <c r="CD54" s="417"/>
      <c r="CE54" s="417"/>
    </row>
    <row r="55" spans="2:83" ht="11.25" customHeight="1">
      <c r="B55" s="448">
        <v>0</v>
      </c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  <c r="AM55" s="449"/>
      <c r="AN55" s="449"/>
      <c r="AO55" s="449"/>
      <c r="AP55" s="449"/>
      <c r="AQ55" s="449"/>
      <c r="AR55" s="449"/>
      <c r="AS55" s="449"/>
      <c r="AT55" s="449"/>
      <c r="AU55" s="449"/>
      <c r="AV55" s="449"/>
      <c r="AW55" s="449"/>
      <c r="AX55" s="449"/>
      <c r="AY55" s="449"/>
      <c r="AZ55" s="449"/>
      <c r="BA55" s="449"/>
      <c r="BB55" s="449"/>
      <c r="BC55" s="449"/>
      <c r="BD55" s="449"/>
      <c r="BE55" s="449"/>
      <c r="BF55" s="449"/>
      <c r="BG55" s="449"/>
      <c r="BH55" s="449"/>
      <c r="BI55" s="449"/>
      <c r="BJ55" s="449"/>
      <c r="BK55" s="449"/>
      <c r="BL55" s="449"/>
      <c r="BM55" s="449"/>
      <c r="BN55" s="449"/>
      <c r="BO55" s="449"/>
      <c r="BP55" s="449"/>
      <c r="BQ55" s="449"/>
      <c r="BR55" s="449"/>
      <c r="BS55" s="449"/>
      <c r="BT55" s="449"/>
      <c r="BU55" s="449"/>
      <c r="BV55" s="449"/>
      <c r="BW55" s="449"/>
      <c r="BX55" s="449"/>
      <c r="BY55" s="449"/>
      <c r="BZ55" s="449"/>
      <c r="CA55" s="449"/>
      <c r="CB55" s="449"/>
      <c r="CC55" s="449"/>
      <c r="CD55" s="449"/>
      <c r="CE55" s="449"/>
    </row>
    <row r="56" ht="3" customHeight="1"/>
    <row r="57" ht="4.35" customHeight="1"/>
    <row r="58" ht="2.85" customHeight="1"/>
    <row r="59" spans="2:83" ht="14.4" customHeight="1">
      <c r="B59" s="442" t="s">
        <v>2178</v>
      </c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7"/>
      <c r="AL59" s="417"/>
      <c r="AM59" s="417"/>
      <c r="AN59" s="417"/>
      <c r="AO59" s="417"/>
      <c r="AP59" s="417"/>
      <c r="AQ59" s="417"/>
      <c r="AR59" s="417"/>
      <c r="AS59" s="417"/>
      <c r="AT59" s="417"/>
      <c r="AU59" s="417"/>
      <c r="AV59" s="417"/>
      <c r="AW59" s="417"/>
      <c r="AX59" s="417"/>
      <c r="AY59" s="417"/>
      <c r="AZ59" s="417"/>
      <c r="BA59" s="417"/>
      <c r="BB59" s="417"/>
      <c r="BC59" s="417"/>
      <c r="BD59" s="417"/>
      <c r="BE59" s="417"/>
      <c r="BF59" s="417"/>
      <c r="BG59" s="417"/>
      <c r="BH59" s="417"/>
      <c r="BI59" s="417"/>
      <c r="BJ59" s="417"/>
      <c r="BK59" s="417"/>
      <c r="BL59" s="417"/>
      <c r="BM59" s="417"/>
      <c r="BN59" s="417"/>
      <c r="BO59" s="417"/>
      <c r="BP59" s="417"/>
      <c r="BQ59" s="417"/>
      <c r="BR59" s="417"/>
      <c r="BS59" s="417"/>
      <c r="BT59" s="417"/>
      <c r="BU59" s="417"/>
      <c r="BV59" s="417"/>
      <c r="BW59" s="417"/>
      <c r="BX59" s="417"/>
      <c r="BY59" s="417"/>
      <c r="BZ59" s="417"/>
      <c r="CA59" s="417"/>
      <c r="CB59" s="417"/>
      <c r="CC59" s="417"/>
      <c r="CD59" s="417"/>
      <c r="CE59" s="417"/>
    </row>
    <row r="60" ht="12" hidden="1"/>
    <row r="61" spans="2:83" ht="11.4" customHeight="1">
      <c r="B61" s="443" t="s">
        <v>2109</v>
      </c>
      <c r="C61" s="444"/>
      <c r="D61" s="445" t="s">
        <v>2110</v>
      </c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4"/>
      <c r="R61" s="444"/>
      <c r="S61" s="444"/>
      <c r="T61" s="444"/>
      <c r="U61" s="445" t="s">
        <v>2057</v>
      </c>
      <c r="V61" s="444"/>
      <c r="W61" s="444"/>
      <c r="X61" s="444"/>
      <c r="Y61" s="444"/>
      <c r="Z61" s="444"/>
      <c r="AA61" s="444"/>
      <c r="AB61" s="444"/>
      <c r="AC61" s="444"/>
      <c r="AD61" s="444"/>
      <c r="AE61" s="444"/>
      <c r="AF61" s="444"/>
      <c r="AG61" s="444"/>
      <c r="AH61" s="444"/>
      <c r="AI61" s="444"/>
      <c r="AJ61" s="444"/>
      <c r="AK61" s="444"/>
      <c r="AL61" s="444"/>
      <c r="AM61" s="444"/>
      <c r="AN61" s="444"/>
      <c r="AO61" s="444"/>
      <c r="AP61" s="444"/>
      <c r="AQ61" s="444"/>
      <c r="AR61" s="444"/>
      <c r="AS61" s="444"/>
      <c r="AT61" s="444"/>
      <c r="AU61" s="443" t="s">
        <v>2111</v>
      </c>
      <c r="AV61" s="444"/>
      <c r="AW61" s="444"/>
      <c r="AX61" s="444"/>
      <c r="AY61" s="444"/>
      <c r="AZ61" s="444"/>
      <c r="BA61" s="444"/>
      <c r="BB61" s="444"/>
      <c r="BC61" s="444"/>
      <c r="BD61" s="444"/>
      <c r="BE61" s="443" t="s">
        <v>135</v>
      </c>
      <c r="BF61" s="444"/>
      <c r="BG61" s="444"/>
      <c r="BH61" s="444"/>
      <c r="BI61" s="444"/>
      <c r="BJ61" s="444"/>
      <c r="BK61" s="444"/>
      <c r="BL61" s="444"/>
      <c r="BM61" s="444"/>
      <c r="BN61" s="444"/>
      <c r="BO61" s="444"/>
      <c r="BP61" s="444"/>
      <c r="BQ61" s="444"/>
      <c r="BR61" s="445" t="s">
        <v>2112</v>
      </c>
      <c r="BS61" s="444"/>
      <c r="BT61" s="444"/>
      <c r="BU61" s="444"/>
      <c r="BV61" s="444"/>
      <c r="BW61" s="444"/>
      <c r="BX61" s="444"/>
      <c r="BY61" s="444"/>
      <c r="BZ61" s="444"/>
      <c r="CA61" s="444"/>
      <c r="CB61" s="443" t="s">
        <v>2113</v>
      </c>
      <c r="CC61" s="444"/>
      <c r="CD61" s="444"/>
      <c r="CE61" s="444"/>
    </row>
    <row r="62" spans="2:83" ht="11.4" customHeight="1">
      <c r="B62" s="421">
        <v>1</v>
      </c>
      <c r="C62" s="417"/>
      <c r="D62" s="422" t="s">
        <v>2179</v>
      </c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47" t="s">
        <v>2180</v>
      </c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  <c r="AI62" s="417"/>
      <c r="AJ62" s="417"/>
      <c r="AK62" s="417"/>
      <c r="AL62" s="417"/>
      <c r="AM62" s="417"/>
      <c r="AN62" s="417"/>
      <c r="AO62" s="417"/>
      <c r="AP62" s="417"/>
      <c r="AQ62" s="417"/>
      <c r="AR62" s="417"/>
      <c r="AS62" s="417"/>
      <c r="AT62" s="417"/>
      <c r="AU62" s="446">
        <v>0</v>
      </c>
      <c r="AV62" s="417"/>
      <c r="AW62" s="417"/>
      <c r="AX62" s="417"/>
      <c r="AY62" s="417"/>
      <c r="AZ62" s="417"/>
      <c r="BA62" s="417"/>
      <c r="BB62" s="417"/>
      <c r="BC62" s="417"/>
      <c r="BD62" s="417"/>
      <c r="BE62" s="421" t="s">
        <v>2181</v>
      </c>
      <c r="BF62" s="417"/>
      <c r="BG62" s="417"/>
      <c r="BH62" s="417"/>
      <c r="BI62" s="417"/>
      <c r="BJ62" s="417"/>
      <c r="BK62" s="417"/>
      <c r="BL62" s="417"/>
      <c r="BM62" s="417"/>
      <c r="BN62" s="417"/>
      <c r="BO62" s="417"/>
      <c r="BP62" s="417"/>
      <c r="BQ62" s="417"/>
      <c r="BR62" s="422" t="s">
        <v>314</v>
      </c>
      <c r="BS62" s="417"/>
      <c r="BT62" s="417"/>
      <c r="BU62" s="417"/>
      <c r="BV62" s="417"/>
      <c r="BW62" s="417"/>
      <c r="BX62" s="417"/>
      <c r="BY62" s="417"/>
      <c r="BZ62" s="417"/>
      <c r="CA62" s="417"/>
      <c r="CB62" s="446">
        <v>0</v>
      </c>
      <c r="CC62" s="417"/>
      <c r="CD62" s="417"/>
      <c r="CE62" s="417"/>
    </row>
    <row r="63" spans="2:83" ht="11.25" customHeight="1">
      <c r="B63" s="421">
        <v>2</v>
      </c>
      <c r="C63" s="417"/>
      <c r="D63" s="422" t="s">
        <v>2182</v>
      </c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47" t="s">
        <v>2183</v>
      </c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  <c r="AI63" s="417"/>
      <c r="AJ63" s="417"/>
      <c r="AK63" s="417"/>
      <c r="AL63" s="417"/>
      <c r="AM63" s="417"/>
      <c r="AN63" s="417"/>
      <c r="AO63" s="417"/>
      <c r="AP63" s="417"/>
      <c r="AQ63" s="417"/>
      <c r="AR63" s="417"/>
      <c r="AS63" s="417"/>
      <c r="AT63" s="417"/>
      <c r="AU63" s="446">
        <v>0</v>
      </c>
      <c r="AV63" s="417"/>
      <c r="AW63" s="417"/>
      <c r="AX63" s="417"/>
      <c r="AY63" s="417"/>
      <c r="AZ63" s="417"/>
      <c r="BA63" s="417"/>
      <c r="BB63" s="417"/>
      <c r="BC63" s="417"/>
      <c r="BD63" s="417"/>
      <c r="BE63" s="421" t="s">
        <v>2184</v>
      </c>
      <c r="BF63" s="417"/>
      <c r="BG63" s="417"/>
      <c r="BH63" s="417"/>
      <c r="BI63" s="417"/>
      <c r="BJ63" s="417"/>
      <c r="BK63" s="417"/>
      <c r="BL63" s="417"/>
      <c r="BM63" s="417"/>
      <c r="BN63" s="417"/>
      <c r="BO63" s="417"/>
      <c r="BP63" s="417"/>
      <c r="BQ63" s="417"/>
      <c r="BR63" s="422" t="s">
        <v>314</v>
      </c>
      <c r="BS63" s="417"/>
      <c r="BT63" s="417"/>
      <c r="BU63" s="417"/>
      <c r="BV63" s="417"/>
      <c r="BW63" s="417"/>
      <c r="BX63" s="417"/>
      <c r="BY63" s="417"/>
      <c r="BZ63" s="417"/>
      <c r="CA63" s="417"/>
      <c r="CB63" s="446">
        <v>0</v>
      </c>
      <c r="CC63" s="417"/>
      <c r="CD63" s="417"/>
      <c r="CE63" s="417"/>
    </row>
    <row r="64" spans="2:83" ht="11.4" customHeight="1">
      <c r="B64" s="421">
        <v>3</v>
      </c>
      <c r="C64" s="417"/>
      <c r="D64" s="422" t="s">
        <v>2185</v>
      </c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47" t="s">
        <v>2186</v>
      </c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  <c r="AI64" s="417"/>
      <c r="AJ64" s="417"/>
      <c r="AK64" s="417"/>
      <c r="AL64" s="417"/>
      <c r="AM64" s="417"/>
      <c r="AN64" s="417"/>
      <c r="AO64" s="417"/>
      <c r="AP64" s="417"/>
      <c r="AQ64" s="417"/>
      <c r="AR64" s="417"/>
      <c r="AS64" s="417"/>
      <c r="AT64" s="417"/>
      <c r="AU64" s="446">
        <v>0</v>
      </c>
      <c r="AV64" s="417"/>
      <c r="AW64" s="417"/>
      <c r="AX64" s="417"/>
      <c r="AY64" s="417"/>
      <c r="AZ64" s="417"/>
      <c r="BA64" s="417"/>
      <c r="BB64" s="417"/>
      <c r="BC64" s="417"/>
      <c r="BD64" s="417"/>
      <c r="BE64" s="421" t="s">
        <v>2187</v>
      </c>
      <c r="BF64" s="417"/>
      <c r="BG64" s="417"/>
      <c r="BH64" s="417"/>
      <c r="BI64" s="417"/>
      <c r="BJ64" s="417"/>
      <c r="BK64" s="417"/>
      <c r="BL64" s="417"/>
      <c r="BM64" s="417"/>
      <c r="BN64" s="417"/>
      <c r="BO64" s="417"/>
      <c r="BP64" s="417"/>
      <c r="BQ64" s="417"/>
      <c r="BR64" s="422" t="s">
        <v>314</v>
      </c>
      <c r="BS64" s="417"/>
      <c r="BT64" s="417"/>
      <c r="BU64" s="417"/>
      <c r="BV64" s="417"/>
      <c r="BW64" s="417"/>
      <c r="BX64" s="417"/>
      <c r="BY64" s="417"/>
      <c r="BZ64" s="417"/>
      <c r="CA64" s="417"/>
      <c r="CB64" s="446">
        <v>0</v>
      </c>
      <c r="CC64" s="417"/>
      <c r="CD64" s="417"/>
      <c r="CE64" s="417"/>
    </row>
    <row r="65" spans="2:83" ht="11.25" customHeight="1">
      <c r="B65" s="448">
        <v>0</v>
      </c>
      <c r="C65" s="449"/>
      <c r="D65" s="449"/>
      <c r="E65" s="449"/>
      <c r="F65" s="449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R65" s="449"/>
      <c r="S65" s="449"/>
      <c r="T65" s="449"/>
      <c r="U65" s="449"/>
      <c r="V65" s="449"/>
      <c r="W65" s="449"/>
      <c r="X65" s="449"/>
      <c r="Y65" s="449"/>
      <c r="Z65" s="449"/>
      <c r="AA65" s="449"/>
      <c r="AB65" s="449"/>
      <c r="AC65" s="449"/>
      <c r="AD65" s="449"/>
      <c r="AE65" s="449"/>
      <c r="AF65" s="449"/>
      <c r="AG65" s="449"/>
      <c r="AH65" s="449"/>
      <c r="AI65" s="449"/>
      <c r="AJ65" s="449"/>
      <c r="AK65" s="449"/>
      <c r="AL65" s="449"/>
      <c r="AM65" s="449"/>
      <c r="AN65" s="449"/>
      <c r="AO65" s="449"/>
      <c r="AP65" s="449"/>
      <c r="AQ65" s="449"/>
      <c r="AR65" s="449"/>
      <c r="AS65" s="449"/>
      <c r="AT65" s="449"/>
      <c r="AU65" s="449"/>
      <c r="AV65" s="449"/>
      <c r="AW65" s="449"/>
      <c r="AX65" s="449"/>
      <c r="AY65" s="449"/>
      <c r="AZ65" s="449"/>
      <c r="BA65" s="449"/>
      <c r="BB65" s="449"/>
      <c r="BC65" s="449"/>
      <c r="BD65" s="449"/>
      <c r="BE65" s="449"/>
      <c r="BF65" s="449"/>
      <c r="BG65" s="449"/>
      <c r="BH65" s="449"/>
      <c r="BI65" s="449"/>
      <c r="BJ65" s="449"/>
      <c r="BK65" s="449"/>
      <c r="BL65" s="449"/>
      <c r="BM65" s="449"/>
      <c r="BN65" s="449"/>
      <c r="BO65" s="449"/>
      <c r="BP65" s="449"/>
      <c r="BQ65" s="449"/>
      <c r="BR65" s="449"/>
      <c r="BS65" s="449"/>
      <c r="BT65" s="449"/>
      <c r="BU65" s="449"/>
      <c r="BV65" s="449"/>
      <c r="BW65" s="449"/>
      <c r="BX65" s="449"/>
      <c r="BY65" s="449"/>
      <c r="BZ65" s="449"/>
      <c r="CA65" s="449"/>
      <c r="CB65" s="449"/>
      <c r="CC65" s="449"/>
      <c r="CD65" s="449"/>
      <c r="CE65" s="449"/>
    </row>
    <row r="66" ht="12" hidden="1"/>
    <row r="67" ht="2.85" customHeight="1"/>
    <row r="68" ht="4.35" customHeight="1"/>
    <row r="69" ht="2.85" customHeight="1"/>
    <row r="70" ht="12" hidden="1"/>
    <row r="71" spans="2:83" ht="14.4" customHeight="1">
      <c r="B71" s="442" t="s">
        <v>2188</v>
      </c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  <c r="AF71" s="417"/>
      <c r="AG71" s="417"/>
      <c r="AH71" s="417"/>
      <c r="AI71" s="417"/>
      <c r="AJ71" s="417"/>
      <c r="AK71" s="417"/>
      <c r="AL71" s="417"/>
      <c r="AM71" s="417"/>
      <c r="AN71" s="417"/>
      <c r="AO71" s="417"/>
      <c r="AP71" s="417"/>
      <c r="AQ71" s="417"/>
      <c r="AR71" s="417"/>
      <c r="AS71" s="417"/>
      <c r="AT71" s="417"/>
      <c r="AU71" s="417"/>
      <c r="AV71" s="417"/>
      <c r="AW71" s="417"/>
      <c r="AX71" s="417"/>
      <c r="AY71" s="417"/>
      <c r="AZ71" s="417"/>
      <c r="BA71" s="417"/>
      <c r="BB71" s="417"/>
      <c r="BC71" s="417"/>
      <c r="BD71" s="417"/>
      <c r="BE71" s="417"/>
      <c r="BF71" s="417"/>
      <c r="BG71" s="417"/>
      <c r="BH71" s="417"/>
      <c r="BI71" s="417"/>
      <c r="BJ71" s="417"/>
      <c r="BK71" s="417"/>
      <c r="BL71" s="417"/>
      <c r="BM71" s="417"/>
      <c r="BN71" s="417"/>
      <c r="BO71" s="417"/>
      <c r="BP71" s="417"/>
      <c r="BQ71" s="417"/>
      <c r="BR71" s="417"/>
      <c r="BS71" s="417"/>
      <c r="BT71" s="417"/>
      <c r="BU71" s="417"/>
      <c r="BV71" s="417"/>
      <c r="BW71" s="417"/>
      <c r="BX71" s="417"/>
      <c r="BY71" s="417"/>
      <c r="BZ71" s="417"/>
      <c r="CA71" s="417"/>
      <c r="CB71" s="417"/>
      <c r="CC71" s="417"/>
      <c r="CD71" s="417"/>
      <c r="CE71" s="417"/>
    </row>
    <row r="72" ht="12" hidden="1"/>
    <row r="73" spans="2:83" ht="11.4" customHeight="1">
      <c r="B73" s="443" t="s">
        <v>2109</v>
      </c>
      <c r="C73" s="444"/>
      <c r="D73" s="445" t="s">
        <v>2110</v>
      </c>
      <c r="E73" s="444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  <c r="Q73" s="444"/>
      <c r="R73" s="444"/>
      <c r="S73" s="444"/>
      <c r="T73" s="444"/>
      <c r="U73" s="445" t="s">
        <v>2057</v>
      </c>
      <c r="V73" s="444"/>
      <c r="W73" s="444"/>
      <c r="X73" s="444"/>
      <c r="Y73" s="444"/>
      <c r="Z73" s="444"/>
      <c r="AA73" s="444"/>
      <c r="AB73" s="444"/>
      <c r="AC73" s="444"/>
      <c r="AD73" s="444"/>
      <c r="AE73" s="444"/>
      <c r="AF73" s="444"/>
      <c r="AG73" s="444"/>
      <c r="AH73" s="444"/>
      <c r="AI73" s="444"/>
      <c r="AJ73" s="444"/>
      <c r="AK73" s="444"/>
      <c r="AL73" s="444"/>
      <c r="AM73" s="444"/>
      <c r="AN73" s="444"/>
      <c r="AO73" s="444"/>
      <c r="AP73" s="444"/>
      <c r="AQ73" s="444"/>
      <c r="AR73" s="444"/>
      <c r="AS73" s="444"/>
      <c r="AT73" s="444"/>
      <c r="AU73" s="443" t="s">
        <v>2111</v>
      </c>
      <c r="AV73" s="444"/>
      <c r="AW73" s="444"/>
      <c r="AX73" s="444"/>
      <c r="AY73" s="444"/>
      <c r="AZ73" s="444"/>
      <c r="BA73" s="444"/>
      <c r="BB73" s="444"/>
      <c r="BC73" s="444"/>
      <c r="BD73" s="444"/>
      <c r="BE73" s="443" t="s">
        <v>135</v>
      </c>
      <c r="BF73" s="444"/>
      <c r="BG73" s="444"/>
      <c r="BH73" s="444"/>
      <c r="BI73" s="444"/>
      <c r="BJ73" s="444"/>
      <c r="BK73" s="444"/>
      <c r="BL73" s="444"/>
      <c r="BM73" s="444"/>
      <c r="BN73" s="444"/>
      <c r="BO73" s="444"/>
      <c r="BP73" s="444"/>
      <c r="BQ73" s="444"/>
      <c r="BR73" s="445" t="s">
        <v>2112</v>
      </c>
      <c r="BS73" s="444"/>
      <c r="BT73" s="444"/>
      <c r="BU73" s="444"/>
      <c r="BV73" s="444"/>
      <c r="BW73" s="444"/>
      <c r="BX73" s="444"/>
      <c r="BY73" s="444"/>
      <c r="BZ73" s="444"/>
      <c r="CA73" s="444"/>
      <c r="CB73" s="443" t="s">
        <v>2113</v>
      </c>
      <c r="CC73" s="444"/>
      <c r="CD73" s="444"/>
      <c r="CE73" s="444"/>
    </row>
    <row r="74" spans="2:83" ht="11.4" customHeight="1">
      <c r="B74" s="421">
        <v>1</v>
      </c>
      <c r="C74" s="417"/>
      <c r="D74" s="422" t="s">
        <v>2189</v>
      </c>
      <c r="E74" s="417"/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22" t="s">
        <v>2190</v>
      </c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7"/>
      <c r="AI74" s="417"/>
      <c r="AJ74" s="417"/>
      <c r="AK74" s="417"/>
      <c r="AL74" s="417"/>
      <c r="AM74" s="417"/>
      <c r="AN74" s="417"/>
      <c r="AO74" s="417"/>
      <c r="AP74" s="417"/>
      <c r="AQ74" s="417"/>
      <c r="AR74" s="417"/>
      <c r="AS74" s="417"/>
      <c r="AT74" s="417"/>
      <c r="AU74" s="446">
        <v>0</v>
      </c>
      <c r="AV74" s="417"/>
      <c r="AW74" s="417"/>
      <c r="AX74" s="417"/>
      <c r="AY74" s="417"/>
      <c r="AZ74" s="417"/>
      <c r="BA74" s="417"/>
      <c r="BB74" s="417"/>
      <c r="BC74" s="417"/>
      <c r="BD74" s="417"/>
      <c r="BE74" s="421" t="s">
        <v>2191</v>
      </c>
      <c r="BF74" s="417"/>
      <c r="BG74" s="417"/>
      <c r="BH74" s="417"/>
      <c r="BI74" s="417"/>
      <c r="BJ74" s="417"/>
      <c r="BK74" s="417"/>
      <c r="BL74" s="417"/>
      <c r="BM74" s="417"/>
      <c r="BN74" s="417"/>
      <c r="BO74" s="417"/>
      <c r="BP74" s="417"/>
      <c r="BQ74" s="417"/>
      <c r="BR74" s="422" t="s">
        <v>314</v>
      </c>
      <c r="BS74" s="417"/>
      <c r="BT74" s="417"/>
      <c r="BU74" s="417"/>
      <c r="BV74" s="417"/>
      <c r="BW74" s="417"/>
      <c r="BX74" s="417"/>
      <c r="BY74" s="417"/>
      <c r="BZ74" s="417"/>
      <c r="CA74" s="417"/>
      <c r="CB74" s="446">
        <v>0</v>
      </c>
      <c r="CC74" s="417"/>
      <c r="CD74" s="417"/>
      <c r="CE74" s="417"/>
    </row>
    <row r="75" spans="2:83" ht="11.25" customHeight="1">
      <c r="B75" s="421">
        <v>2</v>
      </c>
      <c r="C75" s="417"/>
      <c r="D75" s="422" t="s">
        <v>2192</v>
      </c>
      <c r="E75" s="417"/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22" t="s">
        <v>2193</v>
      </c>
      <c r="V75" s="417"/>
      <c r="W75" s="417"/>
      <c r="X75" s="417"/>
      <c r="Y75" s="417"/>
      <c r="Z75" s="417"/>
      <c r="AA75" s="417"/>
      <c r="AB75" s="417"/>
      <c r="AC75" s="417"/>
      <c r="AD75" s="417"/>
      <c r="AE75" s="417"/>
      <c r="AF75" s="417"/>
      <c r="AG75" s="417"/>
      <c r="AH75" s="417"/>
      <c r="AI75" s="417"/>
      <c r="AJ75" s="417"/>
      <c r="AK75" s="417"/>
      <c r="AL75" s="417"/>
      <c r="AM75" s="417"/>
      <c r="AN75" s="417"/>
      <c r="AO75" s="417"/>
      <c r="AP75" s="417"/>
      <c r="AQ75" s="417"/>
      <c r="AR75" s="417"/>
      <c r="AS75" s="417"/>
      <c r="AT75" s="417"/>
      <c r="AU75" s="446">
        <v>0</v>
      </c>
      <c r="AV75" s="417"/>
      <c r="AW75" s="417"/>
      <c r="AX75" s="417"/>
      <c r="AY75" s="417"/>
      <c r="AZ75" s="417"/>
      <c r="BA75" s="417"/>
      <c r="BB75" s="417"/>
      <c r="BC75" s="417"/>
      <c r="BD75" s="417"/>
      <c r="BE75" s="421" t="s">
        <v>2181</v>
      </c>
      <c r="BF75" s="417"/>
      <c r="BG75" s="417"/>
      <c r="BH75" s="417"/>
      <c r="BI75" s="417"/>
      <c r="BJ75" s="417"/>
      <c r="BK75" s="417"/>
      <c r="BL75" s="417"/>
      <c r="BM75" s="417"/>
      <c r="BN75" s="417"/>
      <c r="BO75" s="417"/>
      <c r="BP75" s="417"/>
      <c r="BQ75" s="417"/>
      <c r="BR75" s="422" t="s">
        <v>314</v>
      </c>
      <c r="BS75" s="417"/>
      <c r="BT75" s="417"/>
      <c r="BU75" s="417"/>
      <c r="BV75" s="417"/>
      <c r="BW75" s="417"/>
      <c r="BX75" s="417"/>
      <c r="BY75" s="417"/>
      <c r="BZ75" s="417"/>
      <c r="CA75" s="417"/>
      <c r="CB75" s="446">
        <v>0</v>
      </c>
      <c r="CC75" s="417"/>
      <c r="CD75" s="417"/>
      <c r="CE75" s="417"/>
    </row>
    <row r="76" spans="2:83" ht="11.4" customHeight="1">
      <c r="B76" s="421">
        <v>3</v>
      </c>
      <c r="C76" s="417"/>
      <c r="D76" s="422" t="s">
        <v>2194</v>
      </c>
      <c r="E76" s="417"/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22" t="s">
        <v>2195</v>
      </c>
      <c r="V76" s="417"/>
      <c r="W76" s="417"/>
      <c r="X76" s="417"/>
      <c r="Y76" s="417"/>
      <c r="Z76" s="417"/>
      <c r="AA76" s="417"/>
      <c r="AB76" s="417"/>
      <c r="AC76" s="417"/>
      <c r="AD76" s="417"/>
      <c r="AE76" s="417"/>
      <c r="AF76" s="417"/>
      <c r="AG76" s="417"/>
      <c r="AH76" s="417"/>
      <c r="AI76" s="417"/>
      <c r="AJ76" s="417"/>
      <c r="AK76" s="417"/>
      <c r="AL76" s="417"/>
      <c r="AM76" s="417"/>
      <c r="AN76" s="417"/>
      <c r="AO76" s="417"/>
      <c r="AP76" s="417"/>
      <c r="AQ76" s="417"/>
      <c r="AR76" s="417"/>
      <c r="AS76" s="417"/>
      <c r="AT76" s="417"/>
      <c r="AU76" s="446">
        <v>0</v>
      </c>
      <c r="AV76" s="417"/>
      <c r="AW76" s="417"/>
      <c r="AX76" s="417"/>
      <c r="AY76" s="417"/>
      <c r="AZ76" s="417"/>
      <c r="BA76" s="417"/>
      <c r="BB76" s="417"/>
      <c r="BC76" s="417"/>
      <c r="BD76" s="417"/>
      <c r="BE76" s="421" t="s">
        <v>2141</v>
      </c>
      <c r="BF76" s="417"/>
      <c r="BG76" s="417"/>
      <c r="BH76" s="417"/>
      <c r="BI76" s="417"/>
      <c r="BJ76" s="417"/>
      <c r="BK76" s="417"/>
      <c r="BL76" s="417"/>
      <c r="BM76" s="417"/>
      <c r="BN76" s="417"/>
      <c r="BO76" s="417"/>
      <c r="BP76" s="417"/>
      <c r="BQ76" s="417"/>
      <c r="BR76" s="422" t="s">
        <v>314</v>
      </c>
      <c r="BS76" s="417"/>
      <c r="BT76" s="417"/>
      <c r="BU76" s="417"/>
      <c r="BV76" s="417"/>
      <c r="BW76" s="417"/>
      <c r="BX76" s="417"/>
      <c r="BY76" s="417"/>
      <c r="BZ76" s="417"/>
      <c r="CA76" s="417"/>
      <c r="CB76" s="446">
        <v>0</v>
      </c>
      <c r="CC76" s="417"/>
      <c r="CD76" s="417"/>
      <c r="CE76" s="417"/>
    </row>
    <row r="77" spans="2:83" ht="11.25" customHeight="1">
      <c r="B77" s="448">
        <v>0</v>
      </c>
      <c r="C77" s="449"/>
      <c r="D77" s="449"/>
      <c r="E77" s="449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/>
      <c r="U77" s="449"/>
      <c r="V77" s="449"/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49"/>
      <c r="AK77" s="449"/>
      <c r="AL77" s="449"/>
      <c r="AM77" s="449"/>
      <c r="AN77" s="449"/>
      <c r="AO77" s="449"/>
      <c r="AP77" s="449"/>
      <c r="AQ77" s="449"/>
      <c r="AR77" s="449"/>
      <c r="AS77" s="449"/>
      <c r="AT77" s="449"/>
      <c r="AU77" s="449"/>
      <c r="AV77" s="449"/>
      <c r="AW77" s="449"/>
      <c r="AX77" s="449"/>
      <c r="AY77" s="449"/>
      <c r="AZ77" s="449"/>
      <c r="BA77" s="449"/>
      <c r="BB77" s="449"/>
      <c r="BC77" s="449"/>
      <c r="BD77" s="449"/>
      <c r="BE77" s="449"/>
      <c r="BF77" s="449"/>
      <c r="BG77" s="449"/>
      <c r="BH77" s="449"/>
      <c r="BI77" s="449"/>
      <c r="BJ77" s="449"/>
      <c r="BK77" s="449"/>
      <c r="BL77" s="449"/>
      <c r="BM77" s="449"/>
      <c r="BN77" s="449"/>
      <c r="BO77" s="449"/>
      <c r="BP77" s="449"/>
      <c r="BQ77" s="449"/>
      <c r="BR77" s="449"/>
      <c r="BS77" s="449"/>
      <c r="BT77" s="449"/>
      <c r="BU77" s="449"/>
      <c r="BV77" s="449"/>
      <c r="BW77" s="449"/>
      <c r="BX77" s="449"/>
      <c r="BY77" s="449"/>
      <c r="BZ77" s="449"/>
      <c r="CA77" s="449"/>
      <c r="CB77" s="449"/>
      <c r="CC77" s="449"/>
      <c r="CD77" s="449"/>
      <c r="CE77" s="449"/>
    </row>
    <row r="78" ht="12" hidden="1"/>
    <row r="79" ht="2.85" customHeight="1"/>
    <row r="80" ht="4.35" customHeight="1"/>
    <row r="81" ht="2.85" customHeight="1"/>
    <row r="82" ht="12" hidden="1"/>
    <row r="83" spans="2:66" ht="14.4" customHeight="1">
      <c r="B83" s="442" t="s">
        <v>2196</v>
      </c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17"/>
      <c r="AD83" s="417"/>
      <c r="AE83" s="417"/>
      <c r="AF83" s="417"/>
      <c r="AG83" s="417"/>
      <c r="AH83" s="417"/>
      <c r="AI83" s="417"/>
      <c r="AJ83" s="417"/>
      <c r="AK83" s="417"/>
      <c r="AL83" s="417"/>
      <c r="AM83" s="417"/>
      <c r="AN83" s="417"/>
      <c r="AO83" s="417"/>
      <c r="AP83" s="417"/>
      <c r="AQ83" s="417"/>
      <c r="AR83" s="417"/>
      <c r="AS83" s="417"/>
      <c r="AT83" s="417"/>
      <c r="AU83" s="417"/>
      <c r="AV83" s="417"/>
      <c r="AW83" s="417"/>
      <c r="AX83" s="417"/>
      <c r="AY83" s="417"/>
      <c r="AZ83" s="417"/>
      <c r="BA83" s="417"/>
      <c r="BB83" s="417"/>
      <c r="BC83" s="417"/>
      <c r="BD83" s="417"/>
      <c r="BE83" s="417"/>
      <c r="BF83" s="417"/>
      <c r="BG83" s="417"/>
      <c r="BH83" s="417"/>
      <c r="BI83" s="417"/>
      <c r="BJ83" s="417"/>
      <c r="BK83" s="417"/>
      <c r="BL83" s="417"/>
      <c r="BM83" s="417"/>
      <c r="BN83" s="417"/>
    </row>
    <row r="84" spans="2:83" ht="11.4" customHeight="1">
      <c r="B84" s="443" t="s">
        <v>2109</v>
      </c>
      <c r="C84" s="444"/>
      <c r="D84" s="445" t="s">
        <v>2110</v>
      </c>
      <c r="E84" s="444"/>
      <c r="F84" s="444"/>
      <c r="G84" s="444"/>
      <c r="H84" s="444"/>
      <c r="I84" s="444"/>
      <c r="J84" s="444"/>
      <c r="K84" s="444"/>
      <c r="L84" s="444"/>
      <c r="M84" s="444"/>
      <c r="N84" s="444"/>
      <c r="O84" s="444"/>
      <c r="P84" s="444"/>
      <c r="Q84" s="444"/>
      <c r="R84" s="444"/>
      <c r="S84" s="444"/>
      <c r="T84" s="444"/>
      <c r="U84" s="445" t="s">
        <v>2057</v>
      </c>
      <c r="V84" s="444"/>
      <c r="W84" s="444"/>
      <c r="X84" s="444"/>
      <c r="Y84" s="444"/>
      <c r="Z84" s="444"/>
      <c r="AA84" s="444"/>
      <c r="AB84" s="444"/>
      <c r="AC84" s="444"/>
      <c r="AD84" s="444"/>
      <c r="AE84" s="444"/>
      <c r="AF84" s="444"/>
      <c r="AG84" s="444"/>
      <c r="AH84" s="444"/>
      <c r="AI84" s="444"/>
      <c r="AJ84" s="444"/>
      <c r="AK84" s="444"/>
      <c r="AL84" s="444"/>
      <c r="AM84" s="444"/>
      <c r="AN84" s="444"/>
      <c r="AO84" s="444"/>
      <c r="AP84" s="444"/>
      <c r="AQ84" s="444"/>
      <c r="AR84" s="444"/>
      <c r="AS84" s="444"/>
      <c r="AT84" s="444"/>
      <c r="AU84" s="443" t="s">
        <v>2111</v>
      </c>
      <c r="AV84" s="444"/>
      <c r="AW84" s="444"/>
      <c r="AX84" s="444"/>
      <c r="AY84" s="444"/>
      <c r="AZ84" s="444"/>
      <c r="BA84" s="444"/>
      <c r="BB84" s="444"/>
      <c r="BC84" s="444"/>
      <c r="BD84" s="444"/>
      <c r="BE84" s="443" t="s">
        <v>135</v>
      </c>
      <c r="BF84" s="444"/>
      <c r="BG84" s="444"/>
      <c r="BH84" s="444"/>
      <c r="BI84" s="444"/>
      <c r="BJ84" s="444"/>
      <c r="BK84" s="444"/>
      <c r="BL84" s="444"/>
      <c r="BM84" s="444"/>
      <c r="BN84" s="444"/>
      <c r="BO84" s="444"/>
      <c r="BP84" s="444"/>
      <c r="BQ84" s="444"/>
      <c r="BR84" s="445" t="s">
        <v>2112</v>
      </c>
      <c r="BS84" s="444"/>
      <c r="BT84" s="444"/>
      <c r="BU84" s="444"/>
      <c r="BV84" s="444"/>
      <c r="BW84" s="444"/>
      <c r="BX84" s="444"/>
      <c r="BY84" s="444"/>
      <c r="BZ84" s="444"/>
      <c r="CA84" s="444"/>
      <c r="CB84" s="443" t="s">
        <v>2113</v>
      </c>
      <c r="CC84" s="444"/>
      <c r="CD84" s="444"/>
      <c r="CE84" s="444"/>
    </row>
    <row r="85" spans="2:83" ht="11.4" customHeight="1">
      <c r="B85" s="421">
        <v>1</v>
      </c>
      <c r="C85" s="417"/>
      <c r="D85" s="422" t="s">
        <v>2197</v>
      </c>
      <c r="E85" s="417"/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22" t="s">
        <v>2198</v>
      </c>
      <c r="V85" s="417"/>
      <c r="W85" s="417"/>
      <c r="X85" s="417"/>
      <c r="Y85" s="417"/>
      <c r="Z85" s="417"/>
      <c r="AA85" s="417"/>
      <c r="AB85" s="417"/>
      <c r="AC85" s="417"/>
      <c r="AD85" s="417"/>
      <c r="AE85" s="417"/>
      <c r="AF85" s="417"/>
      <c r="AG85" s="417"/>
      <c r="AH85" s="417"/>
      <c r="AI85" s="417"/>
      <c r="AJ85" s="417"/>
      <c r="AK85" s="417"/>
      <c r="AL85" s="417"/>
      <c r="AM85" s="417"/>
      <c r="AN85" s="417"/>
      <c r="AO85" s="417"/>
      <c r="AP85" s="417"/>
      <c r="AQ85" s="417"/>
      <c r="AR85" s="417"/>
      <c r="AS85" s="417"/>
      <c r="AT85" s="417"/>
      <c r="AU85" s="446">
        <v>0</v>
      </c>
      <c r="AV85" s="417"/>
      <c r="AW85" s="417"/>
      <c r="AX85" s="417"/>
      <c r="AY85" s="417"/>
      <c r="AZ85" s="417"/>
      <c r="BA85" s="417"/>
      <c r="BB85" s="417"/>
      <c r="BC85" s="417"/>
      <c r="BD85" s="417"/>
      <c r="BE85" s="421" t="s">
        <v>2153</v>
      </c>
      <c r="BF85" s="417"/>
      <c r="BG85" s="417"/>
      <c r="BH85" s="417"/>
      <c r="BI85" s="417"/>
      <c r="BJ85" s="417"/>
      <c r="BK85" s="417"/>
      <c r="BL85" s="417"/>
      <c r="BM85" s="417"/>
      <c r="BN85" s="417"/>
      <c r="BO85" s="417"/>
      <c r="BP85" s="417"/>
      <c r="BQ85" s="417"/>
      <c r="BR85" s="422" t="s">
        <v>314</v>
      </c>
      <c r="BS85" s="417"/>
      <c r="BT85" s="417"/>
      <c r="BU85" s="417"/>
      <c r="BV85" s="417"/>
      <c r="BW85" s="417"/>
      <c r="BX85" s="417"/>
      <c r="BY85" s="417"/>
      <c r="BZ85" s="417"/>
      <c r="CA85" s="417"/>
      <c r="CB85" s="446">
        <v>0</v>
      </c>
      <c r="CC85" s="417"/>
      <c r="CD85" s="417"/>
      <c r="CE85" s="417"/>
    </row>
    <row r="86" spans="2:83" ht="11.25" customHeight="1">
      <c r="B86" s="421">
        <v>2</v>
      </c>
      <c r="C86" s="417"/>
      <c r="D86" s="422" t="s">
        <v>2199</v>
      </c>
      <c r="E86" s="417"/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22" t="s">
        <v>2200</v>
      </c>
      <c r="V86" s="417"/>
      <c r="W86" s="417"/>
      <c r="X86" s="417"/>
      <c r="Y86" s="417"/>
      <c r="Z86" s="417"/>
      <c r="AA86" s="417"/>
      <c r="AB86" s="417"/>
      <c r="AC86" s="417"/>
      <c r="AD86" s="417"/>
      <c r="AE86" s="417"/>
      <c r="AF86" s="417"/>
      <c r="AG86" s="417"/>
      <c r="AH86" s="417"/>
      <c r="AI86" s="417"/>
      <c r="AJ86" s="417"/>
      <c r="AK86" s="417"/>
      <c r="AL86" s="417"/>
      <c r="AM86" s="417"/>
      <c r="AN86" s="417"/>
      <c r="AO86" s="417"/>
      <c r="AP86" s="417"/>
      <c r="AQ86" s="417"/>
      <c r="AR86" s="417"/>
      <c r="AS86" s="417"/>
      <c r="AT86" s="417"/>
      <c r="AU86" s="446">
        <v>0</v>
      </c>
      <c r="AV86" s="417"/>
      <c r="AW86" s="417"/>
      <c r="AX86" s="417"/>
      <c r="AY86" s="417"/>
      <c r="AZ86" s="417"/>
      <c r="BA86" s="417"/>
      <c r="BB86" s="417"/>
      <c r="BC86" s="417"/>
      <c r="BD86" s="417"/>
      <c r="BE86" s="421" t="s">
        <v>2153</v>
      </c>
      <c r="BF86" s="417"/>
      <c r="BG86" s="417"/>
      <c r="BH86" s="417"/>
      <c r="BI86" s="417"/>
      <c r="BJ86" s="417"/>
      <c r="BK86" s="417"/>
      <c r="BL86" s="417"/>
      <c r="BM86" s="417"/>
      <c r="BN86" s="417"/>
      <c r="BO86" s="417"/>
      <c r="BP86" s="417"/>
      <c r="BQ86" s="417"/>
      <c r="BR86" s="422" t="s">
        <v>314</v>
      </c>
      <c r="BS86" s="417"/>
      <c r="BT86" s="417"/>
      <c r="BU86" s="417"/>
      <c r="BV86" s="417"/>
      <c r="BW86" s="417"/>
      <c r="BX86" s="417"/>
      <c r="BY86" s="417"/>
      <c r="BZ86" s="417"/>
      <c r="CA86" s="417"/>
      <c r="CB86" s="446">
        <v>0</v>
      </c>
      <c r="CC86" s="417"/>
      <c r="CD86" s="417"/>
      <c r="CE86" s="417"/>
    </row>
    <row r="87" spans="2:83" ht="11.4" customHeight="1">
      <c r="B87" s="421">
        <v>3</v>
      </c>
      <c r="C87" s="417"/>
      <c r="D87" s="422" t="s">
        <v>2201</v>
      </c>
      <c r="E87" s="417"/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22" t="s">
        <v>2202</v>
      </c>
      <c r="V87" s="417"/>
      <c r="W87" s="417"/>
      <c r="X87" s="417"/>
      <c r="Y87" s="417"/>
      <c r="Z87" s="417"/>
      <c r="AA87" s="417"/>
      <c r="AB87" s="417"/>
      <c r="AC87" s="417"/>
      <c r="AD87" s="417"/>
      <c r="AE87" s="417"/>
      <c r="AF87" s="417"/>
      <c r="AG87" s="417"/>
      <c r="AH87" s="417"/>
      <c r="AI87" s="417"/>
      <c r="AJ87" s="417"/>
      <c r="AK87" s="417"/>
      <c r="AL87" s="417"/>
      <c r="AM87" s="417"/>
      <c r="AN87" s="417"/>
      <c r="AO87" s="417"/>
      <c r="AP87" s="417"/>
      <c r="AQ87" s="417"/>
      <c r="AR87" s="417"/>
      <c r="AS87" s="417"/>
      <c r="AT87" s="417"/>
      <c r="AU87" s="446">
        <v>0</v>
      </c>
      <c r="AV87" s="417"/>
      <c r="AW87" s="417"/>
      <c r="AX87" s="417"/>
      <c r="AY87" s="417"/>
      <c r="AZ87" s="417"/>
      <c r="BA87" s="417"/>
      <c r="BB87" s="417"/>
      <c r="BC87" s="417"/>
      <c r="BD87" s="417"/>
      <c r="BE87" s="421" t="s">
        <v>2171</v>
      </c>
      <c r="BF87" s="417"/>
      <c r="BG87" s="417"/>
      <c r="BH87" s="417"/>
      <c r="BI87" s="417"/>
      <c r="BJ87" s="417"/>
      <c r="BK87" s="417"/>
      <c r="BL87" s="417"/>
      <c r="BM87" s="417"/>
      <c r="BN87" s="417"/>
      <c r="BO87" s="417"/>
      <c r="BP87" s="417"/>
      <c r="BQ87" s="417"/>
      <c r="BR87" s="422" t="s">
        <v>314</v>
      </c>
      <c r="BS87" s="417"/>
      <c r="BT87" s="417"/>
      <c r="BU87" s="417"/>
      <c r="BV87" s="417"/>
      <c r="BW87" s="417"/>
      <c r="BX87" s="417"/>
      <c r="BY87" s="417"/>
      <c r="BZ87" s="417"/>
      <c r="CA87" s="417"/>
      <c r="CB87" s="446">
        <v>0</v>
      </c>
      <c r="CC87" s="417"/>
      <c r="CD87" s="417"/>
      <c r="CE87" s="417"/>
    </row>
    <row r="88" spans="2:83" ht="11.4" customHeight="1">
      <c r="B88" s="421">
        <v>4</v>
      </c>
      <c r="C88" s="417"/>
      <c r="D88" s="422" t="s">
        <v>2203</v>
      </c>
      <c r="E88" s="417"/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22" t="s">
        <v>2204</v>
      </c>
      <c r="V88" s="417"/>
      <c r="W88" s="417"/>
      <c r="X88" s="417"/>
      <c r="Y88" s="417"/>
      <c r="Z88" s="417"/>
      <c r="AA88" s="417"/>
      <c r="AB88" s="417"/>
      <c r="AC88" s="417"/>
      <c r="AD88" s="417"/>
      <c r="AE88" s="417"/>
      <c r="AF88" s="417"/>
      <c r="AG88" s="417"/>
      <c r="AH88" s="417"/>
      <c r="AI88" s="417"/>
      <c r="AJ88" s="417"/>
      <c r="AK88" s="417"/>
      <c r="AL88" s="417"/>
      <c r="AM88" s="417"/>
      <c r="AN88" s="417"/>
      <c r="AO88" s="417"/>
      <c r="AP88" s="417"/>
      <c r="AQ88" s="417"/>
      <c r="AR88" s="417"/>
      <c r="AS88" s="417"/>
      <c r="AT88" s="417"/>
      <c r="AU88" s="446">
        <v>0</v>
      </c>
      <c r="AV88" s="417"/>
      <c r="AW88" s="417"/>
      <c r="AX88" s="417"/>
      <c r="AY88" s="417"/>
      <c r="AZ88" s="417"/>
      <c r="BA88" s="417"/>
      <c r="BB88" s="417"/>
      <c r="BC88" s="417"/>
      <c r="BD88" s="417"/>
      <c r="BE88" s="421" t="s">
        <v>2205</v>
      </c>
      <c r="BF88" s="417"/>
      <c r="BG88" s="417"/>
      <c r="BH88" s="417"/>
      <c r="BI88" s="417"/>
      <c r="BJ88" s="417"/>
      <c r="BK88" s="417"/>
      <c r="BL88" s="417"/>
      <c r="BM88" s="417"/>
      <c r="BN88" s="417"/>
      <c r="BO88" s="417"/>
      <c r="BP88" s="417"/>
      <c r="BQ88" s="417"/>
      <c r="BR88" s="422" t="s">
        <v>314</v>
      </c>
      <c r="BS88" s="417"/>
      <c r="BT88" s="417"/>
      <c r="BU88" s="417"/>
      <c r="BV88" s="417"/>
      <c r="BW88" s="417"/>
      <c r="BX88" s="417"/>
      <c r="BY88" s="417"/>
      <c r="BZ88" s="417"/>
      <c r="CA88" s="417"/>
      <c r="CB88" s="446">
        <v>0</v>
      </c>
      <c r="CC88" s="417"/>
      <c r="CD88" s="417"/>
      <c r="CE88" s="417"/>
    </row>
    <row r="89" spans="2:83" ht="11.4" customHeight="1">
      <c r="B89" s="421">
        <v>5</v>
      </c>
      <c r="C89" s="417"/>
      <c r="D89" s="422" t="s">
        <v>2206</v>
      </c>
      <c r="E89" s="417"/>
      <c r="F89" s="417"/>
      <c r="G89" s="417"/>
      <c r="H89" s="417"/>
      <c r="I89" s="417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22" t="s">
        <v>2207</v>
      </c>
      <c r="V89" s="417"/>
      <c r="W89" s="417"/>
      <c r="X89" s="417"/>
      <c r="Y89" s="417"/>
      <c r="Z89" s="417"/>
      <c r="AA89" s="417"/>
      <c r="AB89" s="417"/>
      <c r="AC89" s="417"/>
      <c r="AD89" s="417"/>
      <c r="AE89" s="417"/>
      <c r="AF89" s="417"/>
      <c r="AG89" s="417"/>
      <c r="AH89" s="417"/>
      <c r="AI89" s="417"/>
      <c r="AJ89" s="417"/>
      <c r="AK89" s="417"/>
      <c r="AL89" s="417"/>
      <c r="AM89" s="417"/>
      <c r="AN89" s="417"/>
      <c r="AO89" s="417"/>
      <c r="AP89" s="417"/>
      <c r="AQ89" s="417"/>
      <c r="AR89" s="417"/>
      <c r="AS89" s="417"/>
      <c r="AT89" s="417"/>
      <c r="AU89" s="446">
        <v>0</v>
      </c>
      <c r="AV89" s="417"/>
      <c r="AW89" s="417"/>
      <c r="AX89" s="417"/>
      <c r="AY89" s="417"/>
      <c r="AZ89" s="417"/>
      <c r="BA89" s="417"/>
      <c r="BB89" s="417"/>
      <c r="BC89" s="417"/>
      <c r="BD89" s="417"/>
      <c r="BE89" s="421" t="s">
        <v>2208</v>
      </c>
      <c r="BF89" s="417"/>
      <c r="BG89" s="417"/>
      <c r="BH89" s="417"/>
      <c r="BI89" s="417"/>
      <c r="BJ89" s="417"/>
      <c r="BK89" s="417"/>
      <c r="BL89" s="417"/>
      <c r="BM89" s="417"/>
      <c r="BN89" s="417"/>
      <c r="BO89" s="417"/>
      <c r="BP89" s="417"/>
      <c r="BQ89" s="417"/>
      <c r="BR89" s="422" t="s">
        <v>314</v>
      </c>
      <c r="BS89" s="417"/>
      <c r="BT89" s="417"/>
      <c r="BU89" s="417"/>
      <c r="BV89" s="417"/>
      <c r="BW89" s="417"/>
      <c r="BX89" s="417"/>
      <c r="BY89" s="417"/>
      <c r="BZ89" s="417"/>
      <c r="CA89" s="417"/>
      <c r="CB89" s="446">
        <v>0</v>
      </c>
      <c r="CC89" s="417"/>
      <c r="CD89" s="417"/>
      <c r="CE89" s="417"/>
    </row>
    <row r="90" spans="2:83" ht="11.25" customHeight="1">
      <c r="B90" s="421">
        <v>6</v>
      </c>
      <c r="C90" s="417"/>
      <c r="D90" s="422" t="s">
        <v>2209</v>
      </c>
      <c r="E90" s="417"/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22" t="s">
        <v>2210</v>
      </c>
      <c r="V90" s="417"/>
      <c r="W90" s="417"/>
      <c r="X90" s="417"/>
      <c r="Y90" s="417"/>
      <c r="Z90" s="417"/>
      <c r="AA90" s="417"/>
      <c r="AB90" s="417"/>
      <c r="AC90" s="417"/>
      <c r="AD90" s="417"/>
      <c r="AE90" s="417"/>
      <c r="AF90" s="417"/>
      <c r="AG90" s="417"/>
      <c r="AH90" s="417"/>
      <c r="AI90" s="417"/>
      <c r="AJ90" s="417"/>
      <c r="AK90" s="417"/>
      <c r="AL90" s="417"/>
      <c r="AM90" s="417"/>
      <c r="AN90" s="417"/>
      <c r="AO90" s="417"/>
      <c r="AP90" s="417"/>
      <c r="AQ90" s="417"/>
      <c r="AR90" s="417"/>
      <c r="AS90" s="417"/>
      <c r="AT90" s="417"/>
      <c r="AU90" s="446">
        <v>0</v>
      </c>
      <c r="AV90" s="417"/>
      <c r="AW90" s="417"/>
      <c r="AX90" s="417"/>
      <c r="AY90" s="417"/>
      <c r="AZ90" s="417"/>
      <c r="BA90" s="417"/>
      <c r="BB90" s="417"/>
      <c r="BC90" s="417"/>
      <c r="BD90" s="417"/>
      <c r="BE90" s="421" t="s">
        <v>2211</v>
      </c>
      <c r="BF90" s="417"/>
      <c r="BG90" s="417"/>
      <c r="BH90" s="417"/>
      <c r="BI90" s="417"/>
      <c r="BJ90" s="417"/>
      <c r="BK90" s="417"/>
      <c r="BL90" s="417"/>
      <c r="BM90" s="417"/>
      <c r="BN90" s="417"/>
      <c r="BO90" s="417"/>
      <c r="BP90" s="417"/>
      <c r="BQ90" s="417"/>
      <c r="BR90" s="422" t="s">
        <v>314</v>
      </c>
      <c r="BS90" s="417"/>
      <c r="BT90" s="417"/>
      <c r="BU90" s="417"/>
      <c r="BV90" s="417"/>
      <c r="BW90" s="417"/>
      <c r="BX90" s="417"/>
      <c r="BY90" s="417"/>
      <c r="BZ90" s="417"/>
      <c r="CA90" s="417"/>
      <c r="CB90" s="446">
        <v>0</v>
      </c>
      <c r="CC90" s="417"/>
      <c r="CD90" s="417"/>
      <c r="CE90" s="417"/>
    </row>
    <row r="91" spans="2:83" ht="11.4" customHeight="1">
      <c r="B91" s="421">
        <v>7</v>
      </c>
      <c r="C91" s="417"/>
      <c r="D91" s="422" t="s">
        <v>2212</v>
      </c>
      <c r="E91" s="417"/>
      <c r="F91" s="417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22" t="s">
        <v>2213</v>
      </c>
      <c r="V91" s="417"/>
      <c r="W91" s="417"/>
      <c r="X91" s="417"/>
      <c r="Y91" s="417"/>
      <c r="Z91" s="417"/>
      <c r="AA91" s="417"/>
      <c r="AB91" s="417"/>
      <c r="AC91" s="417"/>
      <c r="AD91" s="417"/>
      <c r="AE91" s="417"/>
      <c r="AF91" s="417"/>
      <c r="AG91" s="417"/>
      <c r="AH91" s="417"/>
      <c r="AI91" s="417"/>
      <c r="AJ91" s="417"/>
      <c r="AK91" s="417"/>
      <c r="AL91" s="417"/>
      <c r="AM91" s="417"/>
      <c r="AN91" s="417"/>
      <c r="AO91" s="417"/>
      <c r="AP91" s="417"/>
      <c r="AQ91" s="417"/>
      <c r="AR91" s="417"/>
      <c r="AS91" s="417"/>
      <c r="AT91" s="417"/>
      <c r="AU91" s="446">
        <v>0</v>
      </c>
      <c r="AV91" s="417"/>
      <c r="AW91" s="417"/>
      <c r="AX91" s="417"/>
      <c r="AY91" s="417"/>
      <c r="AZ91" s="417"/>
      <c r="BA91" s="417"/>
      <c r="BB91" s="417"/>
      <c r="BC91" s="417"/>
      <c r="BD91" s="417"/>
      <c r="BE91" s="421" t="s">
        <v>2184</v>
      </c>
      <c r="BF91" s="417"/>
      <c r="BG91" s="417"/>
      <c r="BH91" s="417"/>
      <c r="BI91" s="417"/>
      <c r="BJ91" s="417"/>
      <c r="BK91" s="417"/>
      <c r="BL91" s="417"/>
      <c r="BM91" s="417"/>
      <c r="BN91" s="417"/>
      <c r="BO91" s="417"/>
      <c r="BP91" s="417"/>
      <c r="BQ91" s="417"/>
      <c r="BR91" s="422" t="s">
        <v>314</v>
      </c>
      <c r="BS91" s="417"/>
      <c r="BT91" s="417"/>
      <c r="BU91" s="417"/>
      <c r="BV91" s="417"/>
      <c r="BW91" s="417"/>
      <c r="BX91" s="417"/>
      <c r="BY91" s="417"/>
      <c r="BZ91" s="417"/>
      <c r="CA91" s="417"/>
      <c r="CB91" s="446">
        <v>0</v>
      </c>
      <c r="CC91" s="417"/>
      <c r="CD91" s="417"/>
      <c r="CE91" s="417"/>
    </row>
    <row r="92" spans="2:83" ht="11.4" customHeight="1">
      <c r="B92" s="421">
        <v>8</v>
      </c>
      <c r="C92" s="417"/>
      <c r="D92" s="422" t="s">
        <v>2214</v>
      </c>
      <c r="E92" s="417"/>
      <c r="F92" s="417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7"/>
      <c r="R92" s="417"/>
      <c r="S92" s="417"/>
      <c r="T92" s="417"/>
      <c r="U92" s="422" t="s">
        <v>2215</v>
      </c>
      <c r="V92" s="417"/>
      <c r="W92" s="417"/>
      <c r="X92" s="417"/>
      <c r="Y92" s="417"/>
      <c r="Z92" s="417"/>
      <c r="AA92" s="417"/>
      <c r="AB92" s="417"/>
      <c r="AC92" s="417"/>
      <c r="AD92" s="417"/>
      <c r="AE92" s="417"/>
      <c r="AF92" s="417"/>
      <c r="AG92" s="417"/>
      <c r="AH92" s="417"/>
      <c r="AI92" s="417"/>
      <c r="AJ92" s="417"/>
      <c r="AK92" s="417"/>
      <c r="AL92" s="417"/>
      <c r="AM92" s="417"/>
      <c r="AN92" s="417"/>
      <c r="AO92" s="417"/>
      <c r="AP92" s="417"/>
      <c r="AQ92" s="417"/>
      <c r="AR92" s="417"/>
      <c r="AS92" s="417"/>
      <c r="AT92" s="417"/>
      <c r="AU92" s="446">
        <v>0</v>
      </c>
      <c r="AV92" s="417"/>
      <c r="AW92" s="417"/>
      <c r="AX92" s="417"/>
      <c r="AY92" s="417"/>
      <c r="AZ92" s="417"/>
      <c r="BA92" s="417"/>
      <c r="BB92" s="417"/>
      <c r="BC92" s="417"/>
      <c r="BD92" s="417"/>
      <c r="BE92" s="421" t="s">
        <v>2216</v>
      </c>
      <c r="BF92" s="417"/>
      <c r="BG92" s="417"/>
      <c r="BH92" s="417"/>
      <c r="BI92" s="417"/>
      <c r="BJ92" s="417"/>
      <c r="BK92" s="417"/>
      <c r="BL92" s="417"/>
      <c r="BM92" s="417"/>
      <c r="BN92" s="417"/>
      <c r="BO92" s="417"/>
      <c r="BP92" s="417"/>
      <c r="BQ92" s="417"/>
      <c r="BR92" s="422" t="s">
        <v>314</v>
      </c>
      <c r="BS92" s="417"/>
      <c r="BT92" s="417"/>
      <c r="BU92" s="417"/>
      <c r="BV92" s="417"/>
      <c r="BW92" s="417"/>
      <c r="BX92" s="417"/>
      <c r="BY92" s="417"/>
      <c r="BZ92" s="417"/>
      <c r="CA92" s="417"/>
      <c r="CB92" s="446">
        <v>0</v>
      </c>
      <c r="CC92" s="417"/>
      <c r="CD92" s="417"/>
      <c r="CE92" s="417"/>
    </row>
    <row r="93" spans="2:83" ht="11.4" customHeight="1">
      <c r="B93" s="421">
        <v>9</v>
      </c>
      <c r="C93" s="417"/>
      <c r="D93" s="422" t="s">
        <v>2217</v>
      </c>
      <c r="E93" s="417"/>
      <c r="F93" s="417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7"/>
      <c r="R93" s="417"/>
      <c r="S93" s="417"/>
      <c r="T93" s="417"/>
      <c r="U93" s="422" t="s">
        <v>2218</v>
      </c>
      <c r="V93" s="417"/>
      <c r="W93" s="417"/>
      <c r="X93" s="417"/>
      <c r="Y93" s="417"/>
      <c r="Z93" s="417"/>
      <c r="AA93" s="417"/>
      <c r="AB93" s="417"/>
      <c r="AC93" s="417"/>
      <c r="AD93" s="417"/>
      <c r="AE93" s="417"/>
      <c r="AF93" s="417"/>
      <c r="AG93" s="417"/>
      <c r="AH93" s="417"/>
      <c r="AI93" s="417"/>
      <c r="AJ93" s="417"/>
      <c r="AK93" s="417"/>
      <c r="AL93" s="417"/>
      <c r="AM93" s="417"/>
      <c r="AN93" s="417"/>
      <c r="AO93" s="417"/>
      <c r="AP93" s="417"/>
      <c r="AQ93" s="417"/>
      <c r="AR93" s="417"/>
      <c r="AS93" s="417"/>
      <c r="AT93" s="417"/>
      <c r="AU93" s="446">
        <v>0</v>
      </c>
      <c r="AV93" s="417"/>
      <c r="AW93" s="417"/>
      <c r="AX93" s="417"/>
      <c r="AY93" s="417"/>
      <c r="AZ93" s="417"/>
      <c r="BA93" s="417"/>
      <c r="BB93" s="417"/>
      <c r="BC93" s="417"/>
      <c r="BD93" s="417"/>
      <c r="BE93" s="421" t="s">
        <v>2118</v>
      </c>
      <c r="BF93" s="417"/>
      <c r="BG93" s="417"/>
      <c r="BH93" s="417"/>
      <c r="BI93" s="417"/>
      <c r="BJ93" s="417"/>
      <c r="BK93" s="417"/>
      <c r="BL93" s="417"/>
      <c r="BM93" s="417"/>
      <c r="BN93" s="417"/>
      <c r="BO93" s="417"/>
      <c r="BP93" s="417"/>
      <c r="BQ93" s="417"/>
      <c r="BR93" s="422" t="s">
        <v>314</v>
      </c>
      <c r="BS93" s="417"/>
      <c r="BT93" s="417"/>
      <c r="BU93" s="417"/>
      <c r="BV93" s="417"/>
      <c r="BW93" s="417"/>
      <c r="BX93" s="417"/>
      <c r="BY93" s="417"/>
      <c r="BZ93" s="417"/>
      <c r="CA93" s="417"/>
      <c r="CB93" s="446">
        <v>0</v>
      </c>
      <c r="CC93" s="417"/>
      <c r="CD93" s="417"/>
      <c r="CE93" s="417"/>
    </row>
    <row r="94" spans="2:83" ht="11.25" customHeight="1">
      <c r="B94" s="421">
        <v>10</v>
      </c>
      <c r="C94" s="417"/>
      <c r="D94" s="422" t="s">
        <v>2219</v>
      </c>
      <c r="E94" s="417"/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22" t="s">
        <v>2220</v>
      </c>
      <c r="V94" s="417"/>
      <c r="W94" s="417"/>
      <c r="X94" s="417"/>
      <c r="Y94" s="417"/>
      <c r="Z94" s="417"/>
      <c r="AA94" s="417"/>
      <c r="AB94" s="417"/>
      <c r="AC94" s="417"/>
      <c r="AD94" s="417"/>
      <c r="AE94" s="417"/>
      <c r="AF94" s="417"/>
      <c r="AG94" s="417"/>
      <c r="AH94" s="417"/>
      <c r="AI94" s="417"/>
      <c r="AJ94" s="417"/>
      <c r="AK94" s="417"/>
      <c r="AL94" s="417"/>
      <c r="AM94" s="417"/>
      <c r="AN94" s="417"/>
      <c r="AO94" s="417"/>
      <c r="AP94" s="417"/>
      <c r="AQ94" s="417"/>
      <c r="AR94" s="417"/>
      <c r="AS94" s="417"/>
      <c r="AT94" s="417"/>
      <c r="AU94" s="446">
        <v>0</v>
      </c>
      <c r="AV94" s="417"/>
      <c r="AW94" s="417"/>
      <c r="AX94" s="417"/>
      <c r="AY94" s="417"/>
      <c r="AZ94" s="417"/>
      <c r="BA94" s="417"/>
      <c r="BB94" s="417"/>
      <c r="BC94" s="417"/>
      <c r="BD94" s="417"/>
      <c r="BE94" s="421" t="s">
        <v>2138</v>
      </c>
      <c r="BF94" s="417"/>
      <c r="BG94" s="417"/>
      <c r="BH94" s="417"/>
      <c r="BI94" s="417"/>
      <c r="BJ94" s="417"/>
      <c r="BK94" s="417"/>
      <c r="BL94" s="417"/>
      <c r="BM94" s="417"/>
      <c r="BN94" s="417"/>
      <c r="BO94" s="417"/>
      <c r="BP94" s="417"/>
      <c r="BQ94" s="417"/>
      <c r="BR94" s="422" t="s">
        <v>314</v>
      </c>
      <c r="BS94" s="417"/>
      <c r="BT94" s="417"/>
      <c r="BU94" s="417"/>
      <c r="BV94" s="417"/>
      <c r="BW94" s="417"/>
      <c r="BX94" s="417"/>
      <c r="BY94" s="417"/>
      <c r="BZ94" s="417"/>
      <c r="CA94" s="417"/>
      <c r="CB94" s="446">
        <v>0</v>
      </c>
      <c r="CC94" s="417"/>
      <c r="CD94" s="417"/>
      <c r="CE94" s="417"/>
    </row>
    <row r="95" spans="2:83" ht="11.4" customHeight="1">
      <c r="B95" s="421">
        <v>11</v>
      </c>
      <c r="C95" s="417"/>
      <c r="D95" s="422" t="s">
        <v>2221</v>
      </c>
      <c r="E95" s="417"/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22" t="s">
        <v>2222</v>
      </c>
      <c r="V95" s="417"/>
      <c r="W95" s="417"/>
      <c r="X95" s="417"/>
      <c r="Y95" s="417"/>
      <c r="Z95" s="417"/>
      <c r="AA95" s="417"/>
      <c r="AB95" s="417"/>
      <c r="AC95" s="417"/>
      <c r="AD95" s="417"/>
      <c r="AE95" s="417"/>
      <c r="AF95" s="417"/>
      <c r="AG95" s="417"/>
      <c r="AH95" s="417"/>
      <c r="AI95" s="417"/>
      <c r="AJ95" s="417"/>
      <c r="AK95" s="417"/>
      <c r="AL95" s="417"/>
      <c r="AM95" s="417"/>
      <c r="AN95" s="417"/>
      <c r="AO95" s="417"/>
      <c r="AP95" s="417"/>
      <c r="AQ95" s="417"/>
      <c r="AR95" s="417"/>
      <c r="AS95" s="417"/>
      <c r="AT95" s="417"/>
      <c r="AU95" s="446">
        <v>0</v>
      </c>
      <c r="AV95" s="417"/>
      <c r="AW95" s="417"/>
      <c r="AX95" s="417"/>
      <c r="AY95" s="417"/>
      <c r="AZ95" s="417"/>
      <c r="BA95" s="417"/>
      <c r="BB95" s="417"/>
      <c r="BC95" s="417"/>
      <c r="BD95" s="417"/>
      <c r="BE95" s="421" t="s">
        <v>2181</v>
      </c>
      <c r="BF95" s="417"/>
      <c r="BG95" s="417"/>
      <c r="BH95" s="417"/>
      <c r="BI95" s="417"/>
      <c r="BJ95" s="417"/>
      <c r="BK95" s="417"/>
      <c r="BL95" s="417"/>
      <c r="BM95" s="417"/>
      <c r="BN95" s="417"/>
      <c r="BO95" s="417"/>
      <c r="BP95" s="417"/>
      <c r="BQ95" s="417"/>
      <c r="BR95" s="422" t="s">
        <v>314</v>
      </c>
      <c r="BS95" s="417"/>
      <c r="BT95" s="417"/>
      <c r="BU95" s="417"/>
      <c r="BV95" s="417"/>
      <c r="BW95" s="417"/>
      <c r="BX95" s="417"/>
      <c r="BY95" s="417"/>
      <c r="BZ95" s="417"/>
      <c r="CA95" s="417"/>
      <c r="CB95" s="446">
        <v>0</v>
      </c>
      <c r="CC95" s="417"/>
      <c r="CD95" s="417"/>
      <c r="CE95" s="417"/>
    </row>
    <row r="96" spans="2:83" ht="11.4" customHeight="1">
      <c r="B96" s="421">
        <v>12</v>
      </c>
      <c r="C96" s="417"/>
      <c r="D96" s="422" t="s">
        <v>2221</v>
      </c>
      <c r="E96" s="417"/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22" t="s">
        <v>2222</v>
      </c>
      <c r="V96" s="417"/>
      <c r="W96" s="417"/>
      <c r="X96" s="417"/>
      <c r="Y96" s="417"/>
      <c r="Z96" s="417"/>
      <c r="AA96" s="417"/>
      <c r="AB96" s="417"/>
      <c r="AC96" s="417"/>
      <c r="AD96" s="417"/>
      <c r="AE96" s="417"/>
      <c r="AF96" s="417"/>
      <c r="AG96" s="417"/>
      <c r="AH96" s="417"/>
      <c r="AI96" s="417"/>
      <c r="AJ96" s="417"/>
      <c r="AK96" s="417"/>
      <c r="AL96" s="417"/>
      <c r="AM96" s="417"/>
      <c r="AN96" s="417"/>
      <c r="AO96" s="417"/>
      <c r="AP96" s="417"/>
      <c r="AQ96" s="417"/>
      <c r="AR96" s="417"/>
      <c r="AS96" s="417"/>
      <c r="AT96" s="417"/>
      <c r="AU96" s="446">
        <v>0</v>
      </c>
      <c r="AV96" s="417"/>
      <c r="AW96" s="417"/>
      <c r="AX96" s="417"/>
      <c r="AY96" s="417"/>
      <c r="AZ96" s="417"/>
      <c r="BA96" s="417"/>
      <c r="BB96" s="417"/>
      <c r="BC96" s="417"/>
      <c r="BD96" s="417"/>
      <c r="BE96" s="421" t="s">
        <v>2116</v>
      </c>
      <c r="BF96" s="417"/>
      <c r="BG96" s="417"/>
      <c r="BH96" s="417"/>
      <c r="BI96" s="417"/>
      <c r="BJ96" s="417"/>
      <c r="BK96" s="417"/>
      <c r="BL96" s="417"/>
      <c r="BM96" s="417"/>
      <c r="BN96" s="417"/>
      <c r="BO96" s="417"/>
      <c r="BP96" s="417"/>
      <c r="BQ96" s="417"/>
      <c r="BR96" s="422" t="s">
        <v>314</v>
      </c>
      <c r="BS96" s="417"/>
      <c r="BT96" s="417"/>
      <c r="BU96" s="417"/>
      <c r="BV96" s="417"/>
      <c r="BW96" s="417"/>
      <c r="BX96" s="417"/>
      <c r="BY96" s="417"/>
      <c r="BZ96" s="417"/>
      <c r="CA96" s="417"/>
      <c r="CB96" s="446">
        <v>0</v>
      </c>
      <c r="CC96" s="417"/>
      <c r="CD96" s="417"/>
      <c r="CE96" s="417"/>
    </row>
    <row r="97" spans="2:83" ht="11.4" customHeight="1">
      <c r="B97" s="421">
        <v>13</v>
      </c>
      <c r="C97" s="417"/>
      <c r="D97" s="422" t="s">
        <v>2221</v>
      </c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22" t="s">
        <v>2223</v>
      </c>
      <c r="V97" s="417"/>
      <c r="W97" s="417"/>
      <c r="X97" s="417"/>
      <c r="Y97" s="417"/>
      <c r="Z97" s="417"/>
      <c r="AA97" s="417"/>
      <c r="AB97" s="417"/>
      <c r="AC97" s="417"/>
      <c r="AD97" s="417"/>
      <c r="AE97" s="417"/>
      <c r="AF97" s="417"/>
      <c r="AG97" s="417"/>
      <c r="AH97" s="417"/>
      <c r="AI97" s="417"/>
      <c r="AJ97" s="417"/>
      <c r="AK97" s="417"/>
      <c r="AL97" s="417"/>
      <c r="AM97" s="417"/>
      <c r="AN97" s="417"/>
      <c r="AO97" s="417"/>
      <c r="AP97" s="417"/>
      <c r="AQ97" s="417"/>
      <c r="AR97" s="417"/>
      <c r="AS97" s="417"/>
      <c r="AT97" s="417"/>
      <c r="AU97" s="446">
        <v>0</v>
      </c>
      <c r="AV97" s="417"/>
      <c r="AW97" s="417"/>
      <c r="AX97" s="417"/>
      <c r="AY97" s="417"/>
      <c r="AZ97" s="417"/>
      <c r="BA97" s="417"/>
      <c r="BB97" s="417"/>
      <c r="BC97" s="417"/>
      <c r="BD97" s="417"/>
      <c r="BE97" s="421" t="s">
        <v>2184</v>
      </c>
      <c r="BF97" s="417"/>
      <c r="BG97" s="417"/>
      <c r="BH97" s="417"/>
      <c r="BI97" s="417"/>
      <c r="BJ97" s="417"/>
      <c r="BK97" s="417"/>
      <c r="BL97" s="417"/>
      <c r="BM97" s="417"/>
      <c r="BN97" s="417"/>
      <c r="BO97" s="417"/>
      <c r="BP97" s="417"/>
      <c r="BQ97" s="417"/>
      <c r="BR97" s="422" t="s">
        <v>314</v>
      </c>
      <c r="BS97" s="417"/>
      <c r="BT97" s="417"/>
      <c r="BU97" s="417"/>
      <c r="BV97" s="417"/>
      <c r="BW97" s="417"/>
      <c r="BX97" s="417"/>
      <c r="BY97" s="417"/>
      <c r="BZ97" s="417"/>
      <c r="CA97" s="417"/>
      <c r="CB97" s="446">
        <v>0</v>
      </c>
      <c r="CC97" s="417"/>
      <c r="CD97" s="417"/>
      <c r="CE97" s="417"/>
    </row>
    <row r="98" spans="2:83" ht="11.4" customHeight="1">
      <c r="B98" s="421">
        <v>14</v>
      </c>
      <c r="C98" s="417"/>
      <c r="D98" s="422" t="s">
        <v>2224</v>
      </c>
      <c r="E98" s="417"/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22" t="s">
        <v>2225</v>
      </c>
      <c r="V98" s="417"/>
      <c r="W98" s="417"/>
      <c r="X98" s="417"/>
      <c r="Y98" s="417"/>
      <c r="Z98" s="417"/>
      <c r="AA98" s="417"/>
      <c r="AB98" s="417"/>
      <c r="AC98" s="417"/>
      <c r="AD98" s="417"/>
      <c r="AE98" s="417"/>
      <c r="AF98" s="417"/>
      <c r="AG98" s="417"/>
      <c r="AH98" s="417"/>
      <c r="AI98" s="417"/>
      <c r="AJ98" s="417"/>
      <c r="AK98" s="417"/>
      <c r="AL98" s="417"/>
      <c r="AM98" s="417"/>
      <c r="AN98" s="417"/>
      <c r="AO98" s="417"/>
      <c r="AP98" s="417"/>
      <c r="AQ98" s="417"/>
      <c r="AR98" s="417"/>
      <c r="AS98" s="417"/>
      <c r="AT98" s="417"/>
      <c r="AU98" s="446">
        <v>0</v>
      </c>
      <c r="AV98" s="417"/>
      <c r="AW98" s="417"/>
      <c r="AX98" s="417"/>
      <c r="AY98" s="417"/>
      <c r="AZ98" s="417"/>
      <c r="BA98" s="417"/>
      <c r="BB98" s="417"/>
      <c r="BC98" s="417"/>
      <c r="BD98" s="417"/>
      <c r="BE98" s="421" t="s">
        <v>2226</v>
      </c>
      <c r="BF98" s="417"/>
      <c r="BG98" s="417"/>
      <c r="BH98" s="417"/>
      <c r="BI98" s="417"/>
      <c r="BJ98" s="417"/>
      <c r="BK98" s="417"/>
      <c r="BL98" s="417"/>
      <c r="BM98" s="417"/>
      <c r="BN98" s="417"/>
      <c r="BO98" s="417"/>
      <c r="BP98" s="417"/>
      <c r="BQ98" s="417"/>
      <c r="BR98" s="422" t="s">
        <v>314</v>
      </c>
      <c r="BS98" s="417"/>
      <c r="BT98" s="417"/>
      <c r="BU98" s="417"/>
      <c r="BV98" s="417"/>
      <c r="BW98" s="417"/>
      <c r="BX98" s="417"/>
      <c r="BY98" s="417"/>
      <c r="BZ98" s="417"/>
      <c r="CA98" s="417"/>
      <c r="CB98" s="446">
        <v>0</v>
      </c>
      <c r="CC98" s="417"/>
      <c r="CD98" s="417"/>
      <c r="CE98" s="417"/>
    </row>
    <row r="99" spans="2:83" ht="11.25" customHeight="1">
      <c r="B99" s="421">
        <v>15</v>
      </c>
      <c r="C99" s="417"/>
      <c r="D99" s="422" t="s">
        <v>2227</v>
      </c>
      <c r="E99" s="417"/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22" t="s">
        <v>2228</v>
      </c>
      <c r="V99" s="417"/>
      <c r="W99" s="417"/>
      <c r="X99" s="417"/>
      <c r="Y99" s="417"/>
      <c r="Z99" s="417"/>
      <c r="AA99" s="417"/>
      <c r="AB99" s="417"/>
      <c r="AC99" s="417"/>
      <c r="AD99" s="417"/>
      <c r="AE99" s="417"/>
      <c r="AF99" s="417"/>
      <c r="AG99" s="417"/>
      <c r="AH99" s="417"/>
      <c r="AI99" s="417"/>
      <c r="AJ99" s="417"/>
      <c r="AK99" s="417"/>
      <c r="AL99" s="417"/>
      <c r="AM99" s="417"/>
      <c r="AN99" s="417"/>
      <c r="AO99" s="417"/>
      <c r="AP99" s="417"/>
      <c r="AQ99" s="417"/>
      <c r="AR99" s="417"/>
      <c r="AS99" s="417"/>
      <c r="AT99" s="417"/>
      <c r="AU99" s="446">
        <v>0</v>
      </c>
      <c r="AV99" s="417"/>
      <c r="AW99" s="417"/>
      <c r="AX99" s="417"/>
      <c r="AY99" s="417"/>
      <c r="AZ99" s="417"/>
      <c r="BA99" s="417"/>
      <c r="BB99" s="417"/>
      <c r="BC99" s="417"/>
      <c r="BD99" s="417"/>
      <c r="BE99" s="421" t="s">
        <v>2229</v>
      </c>
      <c r="BF99" s="417"/>
      <c r="BG99" s="417"/>
      <c r="BH99" s="417"/>
      <c r="BI99" s="417"/>
      <c r="BJ99" s="417"/>
      <c r="BK99" s="417"/>
      <c r="BL99" s="417"/>
      <c r="BM99" s="417"/>
      <c r="BN99" s="417"/>
      <c r="BO99" s="417"/>
      <c r="BP99" s="417"/>
      <c r="BQ99" s="417"/>
      <c r="BR99" s="422" t="s">
        <v>314</v>
      </c>
      <c r="BS99" s="417"/>
      <c r="BT99" s="417"/>
      <c r="BU99" s="417"/>
      <c r="BV99" s="417"/>
      <c r="BW99" s="417"/>
      <c r="BX99" s="417"/>
      <c r="BY99" s="417"/>
      <c r="BZ99" s="417"/>
      <c r="CA99" s="417"/>
      <c r="CB99" s="446">
        <v>0</v>
      </c>
      <c r="CC99" s="417"/>
      <c r="CD99" s="417"/>
      <c r="CE99" s="417"/>
    </row>
    <row r="100" spans="2:83" ht="11.4" customHeight="1">
      <c r="B100" s="421">
        <v>16</v>
      </c>
      <c r="C100" s="417"/>
      <c r="D100" s="422" t="s">
        <v>2230</v>
      </c>
      <c r="E100" s="417"/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22" t="s">
        <v>2231</v>
      </c>
      <c r="V100" s="417"/>
      <c r="W100" s="417"/>
      <c r="X100" s="417"/>
      <c r="Y100" s="417"/>
      <c r="Z100" s="417"/>
      <c r="AA100" s="417"/>
      <c r="AB100" s="417"/>
      <c r="AC100" s="417"/>
      <c r="AD100" s="417"/>
      <c r="AE100" s="417"/>
      <c r="AF100" s="417"/>
      <c r="AG100" s="417"/>
      <c r="AH100" s="417"/>
      <c r="AI100" s="417"/>
      <c r="AJ100" s="417"/>
      <c r="AK100" s="417"/>
      <c r="AL100" s="417"/>
      <c r="AM100" s="417"/>
      <c r="AN100" s="417"/>
      <c r="AO100" s="417"/>
      <c r="AP100" s="417"/>
      <c r="AQ100" s="417"/>
      <c r="AR100" s="417"/>
      <c r="AS100" s="417"/>
      <c r="AT100" s="417"/>
      <c r="AU100" s="446">
        <v>0</v>
      </c>
      <c r="AV100" s="417"/>
      <c r="AW100" s="417"/>
      <c r="AX100" s="417"/>
      <c r="AY100" s="417"/>
      <c r="AZ100" s="417"/>
      <c r="BA100" s="417"/>
      <c r="BB100" s="417"/>
      <c r="BC100" s="417"/>
      <c r="BD100" s="417"/>
      <c r="BE100" s="421" t="s">
        <v>2232</v>
      </c>
      <c r="BF100" s="417"/>
      <c r="BG100" s="417"/>
      <c r="BH100" s="417"/>
      <c r="BI100" s="417"/>
      <c r="BJ100" s="417"/>
      <c r="BK100" s="417"/>
      <c r="BL100" s="417"/>
      <c r="BM100" s="417"/>
      <c r="BN100" s="417"/>
      <c r="BO100" s="417"/>
      <c r="BP100" s="417"/>
      <c r="BQ100" s="417"/>
      <c r="BR100" s="422" t="s">
        <v>314</v>
      </c>
      <c r="BS100" s="417"/>
      <c r="BT100" s="417"/>
      <c r="BU100" s="417"/>
      <c r="BV100" s="417"/>
      <c r="BW100" s="417"/>
      <c r="BX100" s="417"/>
      <c r="BY100" s="417"/>
      <c r="BZ100" s="417"/>
      <c r="CA100" s="417"/>
      <c r="CB100" s="446">
        <v>0</v>
      </c>
      <c r="CC100" s="417"/>
      <c r="CD100" s="417"/>
      <c r="CE100" s="417"/>
    </row>
    <row r="101" spans="2:83" ht="11.4" customHeight="1">
      <c r="B101" s="421">
        <v>17</v>
      </c>
      <c r="C101" s="417"/>
      <c r="D101" s="422" t="s">
        <v>2233</v>
      </c>
      <c r="E101" s="417"/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22" t="s">
        <v>2234</v>
      </c>
      <c r="V101" s="417"/>
      <c r="W101" s="417"/>
      <c r="X101" s="417"/>
      <c r="Y101" s="417"/>
      <c r="Z101" s="417"/>
      <c r="AA101" s="417"/>
      <c r="AB101" s="417"/>
      <c r="AC101" s="417"/>
      <c r="AD101" s="417"/>
      <c r="AE101" s="417"/>
      <c r="AF101" s="417"/>
      <c r="AG101" s="417"/>
      <c r="AH101" s="417"/>
      <c r="AI101" s="417"/>
      <c r="AJ101" s="417"/>
      <c r="AK101" s="417"/>
      <c r="AL101" s="417"/>
      <c r="AM101" s="417"/>
      <c r="AN101" s="417"/>
      <c r="AO101" s="417"/>
      <c r="AP101" s="417"/>
      <c r="AQ101" s="417"/>
      <c r="AR101" s="417"/>
      <c r="AS101" s="417"/>
      <c r="AT101" s="417"/>
      <c r="AU101" s="446">
        <v>0</v>
      </c>
      <c r="AV101" s="417"/>
      <c r="AW101" s="417"/>
      <c r="AX101" s="417"/>
      <c r="AY101" s="417"/>
      <c r="AZ101" s="417"/>
      <c r="BA101" s="417"/>
      <c r="BB101" s="417"/>
      <c r="BC101" s="417"/>
      <c r="BD101" s="417"/>
      <c r="BE101" s="421" t="s">
        <v>2226</v>
      </c>
      <c r="BF101" s="417"/>
      <c r="BG101" s="417"/>
      <c r="BH101" s="417"/>
      <c r="BI101" s="417"/>
      <c r="BJ101" s="417"/>
      <c r="BK101" s="417"/>
      <c r="BL101" s="417"/>
      <c r="BM101" s="417"/>
      <c r="BN101" s="417"/>
      <c r="BO101" s="417"/>
      <c r="BP101" s="417"/>
      <c r="BQ101" s="417"/>
      <c r="BR101" s="422" t="s">
        <v>314</v>
      </c>
      <c r="BS101" s="417"/>
      <c r="BT101" s="417"/>
      <c r="BU101" s="417"/>
      <c r="BV101" s="417"/>
      <c r="BW101" s="417"/>
      <c r="BX101" s="417"/>
      <c r="BY101" s="417"/>
      <c r="BZ101" s="417"/>
      <c r="CA101" s="417"/>
      <c r="CB101" s="446">
        <v>0</v>
      </c>
      <c r="CC101" s="417"/>
      <c r="CD101" s="417"/>
      <c r="CE101" s="417"/>
    </row>
    <row r="102" spans="2:83" ht="11.4" customHeight="1">
      <c r="B102" s="421">
        <v>18</v>
      </c>
      <c r="C102" s="417"/>
      <c r="D102" s="422" t="s">
        <v>2235</v>
      </c>
      <c r="E102" s="417"/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22" t="s">
        <v>2236</v>
      </c>
      <c r="V102" s="417"/>
      <c r="W102" s="417"/>
      <c r="X102" s="417"/>
      <c r="Y102" s="417"/>
      <c r="Z102" s="417"/>
      <c r="AA102" s="417"/>
      <c r="AB102" s="417"/>
      <c r="AC102" s="417"/>
      <c r="AD102" s="417"/>
      <c r="AE102" s="417"/>
      <c r="AF102" s="417"/>
      <c r="AG102" s="417"/>
      <c r="AH102" s="417"/>
      <c r="AI102" s="417"/>
      <c r="AJ102" s="417"/>
      <c r="AK102" s="417"/>
      <c r="AL102" s="417"/>
      <c r="AM102" s="417"/>
      <c r="AN102" s="417"/>
      <c r="AO102" s="417"/>
      <c r="AP102" s="417"/>
      <c r="AQ102" s="417"/>
      <c r="AR102" s="417"/>
      <c r="AS102" s="417"/>
      <c r="AT102" s="417"/>
      <c r="AU102" s="446">
        <v>0</v>
      </c>
      <c r="AV102" s="417"/>
      <c r="AW102" s="417"/>
      <c r="AX102" s="417"/>
      <c r="AY102" s="417"/>
      <c r="AZ102" s="417"/>
      <c r="BA102" s="417"/>
      <c r="BB102" s="417"/>
      <c r="BC102" s="417"/>
      <c r="BD102" s="417"/>
      <c r="BE102" s="421" t="s">
        <v>2146</v>
      </c>
      <c r="BF102" s="417"/>
      <c r="BG102" s="417"/>
      <c r="BH102" s="417"/>
      <c r="BI102" s="417"/>
      <c r="BJ102" s="417"/>
      <c r="BK102" s="417"/>
      <c r="BL102" s="417"/>
      <c r="BM102" s="417"/>
      <c r="BN102" s="417"/>
      <c r="BO102" s="417"/>
      <c r="BP102" s="417"/>
      <c r="BQ102" s="417"/>
      <c r="BR102" s="422" t="s">
        <v>314</v>
      </c>
      <c r="BS102" s="417"/>
      <c r="BT102" s="417"/>
      <c r="BU102" s="417"/>
      <c r="BV102" s="417"/>
      <c r="BW102" s="417"/>
      <c r="BX102" s="417"/>
      <c r="BY102" s="417"/>
      <c r="BZ102" s="417"/>
      <c r="CA102" s="417"/>
      <c r="CB102" s="446">
        <v>0</v>
      </c>
      <c r="CC102" s="417"/>
      <c r="CD102" s="417"/>
      <c r="CE102" s="417"/>
    </row>
    <row r="103" spans="2:83" ht="11.25" customHeight="1">
      <c r="B103" s="421">
        <v>19</v>
      </c>
      <c r="C103" s="417"/>
      <c r="D103" s="422" t="s">
        <v>2237</v>
      </c>
      <c r="E103" s="417"/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  <c r="T103" s="417"/>
      <c r="U103" s="422" t="s">
        <v>2238</v>
      </c>
      <c r="V103" s="417"/>
      <c r="W103" s="417"/>
      <c r="X103" s="417"/>
      <c r="Y103" s="417"/>
      <c r="Z103" s="417"/>
      <c r="AA103" s="417"/>
      <c r="AB103" s="417"/>
      <c r="AC103" s="417"/>
      <c r="AD103" s="417"/>
      <c r="AE103" s="417"/>
      <c r="AF103" s="417"/>
      <c r="AG103" s="417"/>
      <c r="AH103" s="417"/>
      <c r="AI103" s="417"/>
      <c r="AJ103" s="417"/>
      <c r="AK103" s="417"/>
      <c r="AL103" s="417"/>
      <c r="AM103" s="417"/>
      <c r="AN103" s="417"/>
      <c r="AO103" s="417"/>
      <c r="AP103" s="417"/>
      <c r="AQ103" s="417"/>
      <c r="AR103" s="417"/>
      <c r="AS103" s="417"/>
      <c r="AT103" s="417"/>
      <c r="AU103" s="446">
        <v>0</v>
      </c>
      <c r="AV103" s="417"/>
      <c r="AW103" s="417"/>
      <c r="AX103" s="417"/>
      <c r="AY103" s="417"/>
      <c r="AZ103" s="417"/>
      <c r="BA103" s="417"/>
      <c r="BB103" s="417"/>
      <c r="BC103" s="417"/>
      <c r="BD103" s="417"/>
      <c r="BE103" s="421" t="s">
        <v>2239</v>
      </c>
      <c r="BF103" s="417"/>
      <c r="BG103" s="417"/>
      <c r="BH103" s="417"/>
      <c r="BI103" s="417"/>
      <c r="BJ103" s="417"/>
      <c r="BK103" s="417"/>
      <c r="BL103" s="417"/>
      <c r="BM103" s="417"/>
      <c r="BN103" s="417"/>
      <c r="BO103" s="417"/>
      <c r="BP103" s="417"/>
      <c r="BQ103" s="417"/>
      <c r="BR103" s="422" t="s">
        <v>314</v>
      </c>
      <c r="BS103" s="417"/>
      <c r="BT103" s="417"/>
      <c r="BU103" s="417"/>
      <c r="BV103" s="417"/>
      <c r="BW103" s="417"/>
      <c r="BX103" s="417"/>
      <c r="BY103" s="417"/>
      <c r="BZ103" s="417"/>
      <c r="CA103" s="417"/>
      <c r="CB103" s="446">
        <v>0</v>
      </c>
      <c r="CC103" s="417"/>
      <c r="CD103" s="417"/>
      <c r="CE103" s="417"/>
    </row>
    <row r="104" spans="2:83" ht="11.4" customHeight="1">
      <c r="B104" s="421">
        <v>20</v>
      </c>
      <c r="C104" s="417"/>
      <c r="D104" s="422" t="s">
        <v>2240</v>
      </c>
      <c r="E104" s="417"/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22" t="s">
        <v>2241</v>
      </c>
      <c r="V104" s="417"/>
      <c r="W104" s="417"/>
      <c r="X104" s="417"/>
      <c r="Y104" s="417"/>
      <c r="Z104" s="417"/>
      <c r="AA104" s="417"/>
      <c r="AB104" s="417"/>
      <c r="AC104" s="417"/>
      <c r="AD104" s="417"/>
      <c r="AE104" s="417"/>
      <c r="AF104" s="417"/>
      <c r="AG104" s="417"/>
      <c r="AH104" s="417"/>
      <c r="AI104" s="417"/>
      <c r="AJ104" s="417"/>
      <c r="AK104" s="417"/>
      <c r="AL104" s="417"/>
      <c r="AM104" s="417"/>
      <c r="AN104" s="417"/>
      <c r="AO104" s="417"/>
      <c r="AP104" s="417"/>
      <c r="AQ104" s="417"/>
      <c r="AR104" s="417"/>
      <c r="AS104" s="417"/>
      <c r="AT104" s="417"/>
      <c r="AU104" s="446">
        <v>0</v>
      </c>
      <c r="AV104" s="417"/>
      <c r="AW104" s="417"/>
      <c r="AX104" s="417"/>
      <c r="AY104" s="417"/>
      <c r="AZ104" s="417"/>
      <c r="BA104" s="417"/>
      <c r="BB104" s="417"/>
      <c r="BC104" s="417"/>
      <c r="BD104" s="417"/>
      <c r="BE104" s="421" t="s">
        <v>2242</v>
      </c>
      <c r="BF104" s="417"/>
      <c r="BG104" s="417"/>
      <c r="BH104" s="417"/>
      <c r="BI104" s="417"/>
      <c r="BJ104" s="417"/>
      <c r="BK104" s="417"/>
      <c r="BL104" s="417"/>
      <c r="BM104" s="417"/>
      <c r="BN104" s="417"/>
      <c r="BO104" s="417"/>
      <c r="BP104" s="417"/>
      <c r="BQ104" s="417"/>
      <c r="BR104" s="422" t="s">
        <v>314</v>
      </c>
      <c r="BS104" s="417"/>
      <c r="BT104" s="417"/>
      <c r="BU104" s="417"/>
      <c r="BV104" s="417"/>
      <c r="BW104" s="417"/>
      <c r="BX104" s="417"/>
      <c r="BY104" s="417"/>
      <c r="BZ104" s="417"/>
      <c r="CA104" s="417"/>
      <c r="CB104" s="446">
        <v>0</v>
      </c>
      <c r="CC104" s="417"/>
      <c r="CD104" s="417"/>
      <c r="CE104" s="417"/>
    </row>
    <row r="105" spans="2:83" ht="11.4" customHeight="1">
      <c r="B105" s="421">
        <v>21</v>
      </c>
      <c r="C105" s="417"/>
      <c r="D105" s="422" t="s">
        <v>2243</v>
      </c>
      <c r="E105" s="417"/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  <c r="S105" s="417"/>
      <c r="T105" s="417"/>
      <c r="U105" s="422" t="s">
        <v>2244</v>
      </c>
      <c r="V105" s="417"/>
      <c r="W105" s="417"/>
      <c r="X105" s="417"/>
      <c r="Y105" s="417"/>
      <c r="Z105" s="417"/>
      <c r="AA105" s="417"/>
      <c r="AB105" s="417"/>
      <c r="AC105" s="417"/>
      <c r="AD105" s="417"/>
      <c r="AE105" s="417"/>
      <c r="AF105" s="417"/>
      <c r="AG105" s="417"/>
      <c r="AH105" s="417"/>
      <c r="AI105" s="417"/>
      <c r="AJ105" s="417"/>
      <c r="AK105" s="417"/>
      <c r="AL105" s="417"/>
      <c r="AM105" s="417"/>
      <c r="AN105" s="417"/>
      <c r="AO105" s="417"/>
      <c r="AP105" s="417"/>
      <c r="AQ105" s="417"/>
      <c r="AR105" s="417"/>
      <c r="AS105" s="417"/>
      <c r="AT105" s="417"/>
      <c r="AU105" s="446">
        <v>0</v>
      </c>
      <c r="AV105" s="417"/>
      <c r="AW105" s="417"/>
      <c r="AX105" s="417"/>
      <c r="AY105" s="417"/>
      <c r="AZ105" s="417"/>
      <c r="BA105" s="417"/>
      <c r="BB105" s="417"/>
      <c r="BC105" s="417"/>
      <c r="BD105" s="417"/>
      <c r="BE105" s="421" t="s">
        <v>2171</v>
      </c>
      <c r="BF105" s="417"/>
      <c r="BG105" s="417"/>
      <c r="BH105" s="417"/>
      <c r="BI105" s="417"/>
      <c r="BJ105" s="417"/>
      <c r="BK105" s="417"/>
      <c r="BL105" s="417"/>
      <c r="BM105" s="417"/>
      <c r="BN105" s="417"/>
      <c r="BO105" s="417"/>
      <c r="BP105" s="417"/>
      <c r="BQ105" s="417"/>
      <c r="BR105" s="422" t="s">
        <v>314</v>
      </c>
      <c r="BS105" s="417"/>
      <c r="BT105" s="417"/>
      <c r="BU105" s="417"/>
      <c r="BV105" s="417"/>
      <c r="BW105" s="417"/>
      <c r="BX105" s="417"/>
      <c r="BY105" s="417"/>
      <c r="BZ105" s="417"/>
      <c r="CA105" s="417"/>
      <c r="CB105" s="446">
        <v>0</v>
      </c>
      <c r="CC105" s="417"/>
      <c r="CD105" s="417"/>
      <c r="CE105" s="417"/>
    </row>
    <row r="106" spans="2:83" ht="11.4" customHeight="1">
      <c r="B106" s="421">
        <v>22</v>
      </c>
      <c r="C106" s="417"/>
      <c r="D106" s="422" t="s">
        <v>2243</v>
      </c>
      <c r="E106" s="417"/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17"/>
      <c r="U106" s="422" t="s">
        <v>2245</v>
      </c>
      <c r="V106" s="417"/>
      <c r="W106" s="417"/>
      <c r="X106" s="417"/>
      <c r="Y106" s="417"/>
      <c r="Z106" s="417"/>
      <c r="AA106" s="417"/>
      <c r="AB106" s="417"/>
      <c r="AC106" s="417"/>
      <c r="AD106" s="417"/>
      <c r="AE106" s="417"/>
      <c r="AF106" s="417"/>
      <c r="AG106" s="417"/>
      <c r="AH106" s="417"/>
      <c r="AI106" s="417"/>
      <c r="AJ106" s="417"/>
      <c r="AK106" s="417"/>
      <c r="AL106" s="417"/>
      <c r="AM106" s="417"/>
      <c r="AN106" s="417"/>
      <c r="AO106" s="417"/>
      <c r="AP106" s="417"/>
      <c r="AQ106" s="417"/>
      <c r="AR106" s="417"/>
      <c r="AS106" s="417"/>
      <c r="AT106" s="417"/>
      <c r="AU106" s="446">
        <v>0</v>
      </c>
      <c r="AV106" s="417"/>
      <c r="AW106" s="417"/>
      <c r="AX106" s="417"/>
      <c r="AY106" s="417"/>
      <c r="AZ106" s="417"/>
      <c r="BA106" s="417"/>
      <c r="BB106" s="417"/>
      <c r="BC106" s="417"/>
      <c r="BD106" s="417"/>
      <c r="BE106" s="421" t="s">
        <v>2138</v>
      </c>
      <c r="BF106" s="417"/>
      <c r="BG106" s="417"/>
      <c r="BH106" s="417"/>
      <c r="BI106" s="417"/>
      <c r="BJ106" s="417"/>
      <c r="BK106" s="417"/>
      <c r="BL106" s="417"/>
      <c r="BM106" s="417"/>
      <c r="BN106" s="417"/>
      <c r="BO106" s="417"/>
      <c r="BP106" s="417"/>
      <c r="BQ106" s="417"/>
      <c r="BR106" s="422" t="s">
        <v>314</v>
      </c>
      <c r="BS106" s="417"/>
      <c r="BT106" s="417"/>
      <c r="BU106" s="417"/>
      <c r="BV106" s="417"/>
      <c r="BW106" s="417"/>
      <c r="BX106" s="417"/>
      <c r="BY106" s="417"/>
      <c r="BZ106" s="417"/>
      <c r="CA106" s="417"/>
      <c r="CB106" s="446">
        <v>0</v>
      </c>
      <c r="CC106" s="417"/>
      <c r="CD106" s="417"/>
      <c r="CE106" s="417"/>
    </row>
    <row r="107" spans="2:83" ht="11.4" customHeight="1">
      <c r="B107" s="421">
        <v>23</v>
      </c>
      <c r="C107" s="417"/>
      <c r="D107" s="422" t="s">
        <v>2243</v>
      </c>
      <c r="E107" s="417"/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7"/>
      <c r="U107" s="422" t="s">
        <v>2246</v>
      </c>
      <c r="V107" s="417"/>
      <c r="W107" s="417"/>
      <c r="X107" s="417"/>
      <c r="Y107" s="417"/>
      <c r="Z107" s="417"/>
      <c r="AA107" s="417"/>
      <c r="AB107" s="417"/>
      <c r="AC107" s="417"/>
      <c r="AD107" s="417"/>
      <c r="AE107" s="417"/>
      <c r="AF107" s="417"/>
      <c r="AG107" s="417"/>
      <c r="AH107" s="417"/>
      <c r="AI107" s="417"/>
      <c r="AJ107" s="417"/>
      <c r="AK107" s="417"/>
      <c r="AL107" s="417"/>
      <c r="AM107" s="417"/>
      <c r="AN107" s="417"/>
      <c r="AO107" s="417"/>
      <c r="AP107" s="417"/>
      <c r="AQ107" s="417"/>
      <c r="AR107" s="417"/>
      <c r="AS107" s="417"/>
      <c r="AT107" s="417"/>
      <c r="AU107" s="446">
        <v>0</v>
      </c>
      <c r="AV107" s="417"/>
      <c r="AW107" s="417"/>
      <c r="AX107" s="417"/>
      <c r="AY107" s="417"/>
      <c r="AZ107" s="417"/>
      <c r="BA107" s="417"/>
      <c r="BB107" s="417"/>
      <c r="BC107" s="417"/>
      <c r="BD107" s="417"/>
      <c r="BE107" s="421" t="s">
        <v>2247</v>
      </c>
      <c r="BF107" s="417"/>
      <c r="BG107" s="417"/>
      <c r="BH107" s="417"/>
      <c r="BI107" s="417"/>
      <c r="BJ107" s="417"/>
      <c r="BK107" s="417"/>
      <c r="BL107" s="417"/>
      <c r="BM107" s="417"/>
      <c r="BN107" s="417"/>
      <c r="BO107" s="417"/>
      <c r="BP107" s="417"/>
      <c r="BQ107" s="417"/>
      <c r="BR107" s="422" t="s">
        <v>314</v>
      </c>
      <c r="BS107" s="417"/>
      <c r="BT107" s="417"/>
      <c r="BU107" s="417"/>
      <c r="BV107" s="417"/>
      <c r="BW107" s="417"/>
      <c r="BX107" s="417"/>
      <c r="BY107" s="417"/>
      <c r="BZ107" s="417"/>
      <c r="CA107" s="417"/>
      <c r="CB107" s="446">
        <v>0</v>
      </c>
      <c r="CC107" s="417"/>
      <c r="CD107" s="417"/>
      <c r="CE107" s="417"/>
    </row>
    <row r="108" spans="2:83" ht="11.25" customHeight="1">
      <c r="B108" s="421">
        <v>24</v>
      </c>
      <c r="C108" s="417"/>
      <c r="D108" s="422" t="s">
        <v>2248</v>
      </c>
      <c r="E108" s="417"/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22" t="s">
        <v>2249</v>
      </c>
      <c r="V108" s="417"/>
      <c r="W108" s="417"/>
      <c r="X108" s="417"/>
      <c r="Y108" s="417"/>
      <c r="Z108" s="417"/>
      <c r="AA108" s="417"/>
      <c r="AB108" s="417"/>
      <c r="AC108" s="417"/>
      <c r="AD108" s="417"/>
      <c r="AE108" s="417"/>
      <c r="AF108" s="417"/>
      <c r="AG108" s="417"/>
      <c r="AH108" s="417"/>
      <c r="AI108" s="417"/>
      <c r="AJ108" s="417"/>
      <c r="AK108" s="417"/>
      <c r="AL108" s="417"/>
      <c r="AM108" s="417"/>
      <c r="AN108" s="417"/>
      <c r="AO108" s="417"/>
      <c r="AP108" s="417"/>
      <c r="AQ108" s="417"/>
      <c r="AR108" s="417"/>
      <c r="AS108" s="417"/>
      <c r="AT108" s="417"/>
      <c r="AU108" s="446">
        <v>0</v>
      </c>
      <c r="AV108" s="417"/>
      <c r="AW108" s="417"/>
      <c r="AX108" s="417"/>
      <c r="AY108" s="417"/>
      <c r="AZ108" s="417"/>
      <c r="BA108" s="417"/>
      <c r="BB108" s="417"/>
      <c r="BC108" s="417"/>
      <c r="BD108" s="417"/>
      <c r="BE108" s="421" t="s">
        <v>2187</v>
      </c>
      <c r="BF108" s="417"/>
      <c r="BG108" s="417"/>
      <c r="BH108" s="417"/>
      <c r="BI108" s="417"/>
      <c r="BJ108" s="417"/>
      <c r="BK108" s="417"/>
      <c r="BL108" s="417"/>
      <c r="BM108" s="417"/>
      <c r="BN108" s="417"/>
      <c r="BO108" s="417"/>
      <c r="BP108" s="417"/>
      <c r="BQ108" s="417"/>
      <c r="BR108" s="422" t="s">
        <v>314</v>
      </c>
      <c r="BS108" s="417"/>
      <c r="BT108" s="417"/>
      <c r="BU108" s="417"/>
      <c r="BV108" s="417"/>
      <c r="BW108" s="417"/>
      <c r="BX108" s="417"/>
      <c r="BY108" s="417"/>
      <c r="BZ108" s="417"/>
      <c r="CA108" s="417"/>
      <c r="CB108" s="446">
        <v>0</v>
      </c>
      <c r="CC108" s="417"/>
      <c r="CD108" s="417"/>
      <c r="CE108" s="417"/>
    </row>
    <row r="109" spans="2:83" ht="11.4" customHeight="1">
      <c r="B109" s="448">
        <v>0</v>
      </c>
      <c r="C109" s="449"/>
      <c r="D109" s="449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  <c r="AB109" s="449"/>
      <c r="AC109" s="449"/>
      <c r="AD109" s="449"/>
      <c r="AE109" s="449"/>
      <c r="AF109" s="449"/>
      <c r="AG109" s="449"/>
      <c r="AH109" s="449"/>
      <c r="AI109" s="449"/>
      <c r="AJ109" s="449"/>
      <c r="AK109" s="449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  <c r="CE109" s="449"/>
    </row>
    <row r="110" ht="3" customHeight="1"/>
    <row r="111" ht="4.35" customHeight="1"/>
    <row r="112" ht="2.85" customHeight="1"/>
    <row r="113" ht="12" hidden="1"/>
    <row r="114" spans="2:82" ht="14.4" customHeight="1">
      <c r="B114" s="442" t="s">
        <v>2250</v>
      </c>
      <c r="C114" s="417"/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  <c r="AA114" s="417"/>
      <c r="AB114" s="417"/>
      <c r="AC114" s="417"/>
      <c r="AD114" s="417"/>
      <c r="AE114" s="417"/>
      <c r="AF114" s="417"/>
      <c r="AG114" s="417"/>
      <c r="AH114" s="417"/>
      <c r="AI114" s="417"/>
      <c r="AJ114" s="417"/>
      <c r="AK114" s="417"/>
      <c r="AL114" s="417"/>
      <c r="AM114" s="417"/>
      <c r="AN114" s="417"/>
      <c r="AO114" s="417"/>
      <c r="AP114" s="417"/>
      <c r="AQ114" s="417"/>
      <c r="AR114" s="417"/>
      <c r="AS114" s="417"/>
      <c r="AT114" s="417"/>
      <c r="AU114" s="417"/>
      <c r="AV114" s="417"/>
      <c r="AW114" s="417"/>
      <c r="AX114" s="417"/>
      <c r="AY114" s="417"/>
      <c r="AZ114" s="417"/>
      <c r="BA114" s="417"/>
      <c r="BB114" s="417"/>
      <c r="BC114" s="417"/>
      <c r="BD114" s="417"/>
      <c r="BE114" s="417"/>
      <c r="BF114" s="417"/>
      <c r="BG114" s="417"/>
      <c r="BH114" s="417"/>
      <c r="BI114" s="417"/>
      <c r="BJ114" s="417"/>
      <c r="BK114" s="417"/>
      <c r="BL114" s="417"/>
      <c r="BM114" s="417"/>
      <c r="BN114" s="417"/>
      <c r="BO114" s="417"/>
      <c r="BP114" s="417"/>
      <c r="BQ114" s="417"/>
      <c r="BR114" s="417"/>
      <c r="BS114" s="417"/>
      <c r="BT114" s="417"/>
      <c r="BU114" s="417"/>
      <c r="BV114" s="417"/>
      <c r="BW114" s="417"/>
      <c r="BX114" s="417"/>
      <c r="BY114" s="417"/>
      <c r="BZ114" s="417"/>
      <c r="CA114" s="417"/>
      <c r="CB114" s="417"/>
      <c r="CC114" s="417"/>
      <c r="CD114" s="417"/>
    </row>
    <row r="115" spans="2:83" ht="11.4" customHeight="1">
      <c r="B115" s="443" t="s">
        <v>2109</v>
      </c>
      <c r="C115" s="444"/>
      <c r="D115" s="445" t="s">
        <v>2110</v>
      </c>
      <c r="E115" s="444"/>
      <c r="F115" s="444"/>
      <c r="G115" s="444"/>
      <c r="H115" s="444"/>
      <c r="I115" s="444"/>
      <c r="J115" s="444"/>
      <c r="K115" s="444"/>
      <c r="L115" s="444"/>
      <c r="M115" s="444"/>
      <c r="N115" s="444"/>
      <c r="O115" s="444"/>
      <c r="P115" s="444"/>
      <c r="Q115" s="444"/>
      <c r="R115" s="444"/>
      <c r="S115" s="444"/>
      <c r="T115" s="444"/>
      <c r="U115" s="445" t="s">
        <v>2057</v>
      </c>
      <c r="V115" s="444"/>
      <c r="W115" s="444"/>
      <c r="X115" s="444"/>
      <c r="Y115" s="444"/>
      <c r="Z115" s="444"/>
      <c r="AA115" s="444"/>
      <c r="AB115" s="444"/>
      <c r="AC115" s="444"/>
      <c r="AD115" s="444"/>
      <c r="AE115" s="444"/>
      <c r="AF115" s="444"/>
      <c r="AG115" s="444"/>
      <c r="AH115" s="444"/>
      <c r="AI115" s="444"/>
      <c r="AJ115" s="444"/>
      <c r="AK115" s="444"/>
      <c r="AL115" s="444"/>
      <c r="AM115" s="444"/>
      <c r="AN115" s="444"/>
      <c r="AO115" s="444"/>
      <c r="AP115" s="444"/>
      <c r="AQ115" s="444"/>
      <c r="AR115" s="444"/>
      <c r="AS115" s="444"/>
      <c r="AT115" s="444"/>
      <c r="AU115" s="443" t="s">
        <v>2111</v>
      </c>
      <c r="AV115" s="444"/>
      <c r="AW115" s="444"/>
      <c r="AX115" s="444"/>
      <c r="AY115" s="444"/>
      <c r="AZ115" s="444"/>
      <c r="BA115" s="444"/>
      <c r="BB115" s="444"/>
      <c r="BC115" s="444"/>
      <c r="BD115" s="444"/>
      <c r="BE115" s="443" t="s">
        <v>135</v>
      </c>
      <c r="BF115" s="444"/>
      <c r="BG115" s="444"/>
      <c r="BH115" s="444"/>
      <c r="BI115" s="444"/>
      <c r="BJ115" s="444"/>
      <c r="BK115" s="444"/>
      <c r="BL115" s="444"/>
      <c r="BM115" s="444"/>
      <c r="BN115" s="444"/>
      <c r="BO115" s="444"/>
      <c r="BP115" s="444"/>
      <c r="BQ115" s="444"/>
      <c r="BR115" s="445" t="s">
        <v>2112</v>
      </c>
      <c r="BS115" s="444"/>
      <c r="BT115" s="444"/>
      <c r="BU115" s="444"/>
      <c r="BV115" s="444"/>
      <c r="BW115" s="444"/>
      <c r="BX115" s="444"/>
      <c r="BY115" s="444"/>
      <c r="BZ115" s="444"/>
      <c r="CA115" s="444"/>
      <c r="CB115" s="443" t="s">
        <v>2113</v>
      </c>
      <c r="CC115" s="444"/>
      <c r="CD115" s="444"/>
      <c r="CE115" s="444"/>
    </row>
    <row r="116" spans="2:83" ht="11.4" customHeight="1">
      <c r="B116" s="421">
        <v>1</v>
      </c>
      <c r="C116" s="417"/>
      <c r="D116" s="422" t="s">
        <v>2251</v>
      </c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22" t="s">
        <v>2252</v>
      </c>
      <c r="V116" s="417"/>
      <c r="W116" s="417"/>
      <c r="X116" s="417"/>
      <c r="Y116" s="417"/>
      <c r="Z116" s="417"/>
      <c r="AA116" s="417"/>
      <c r="AB116" s="417"/>
      <c r="AC116" s="417"/>
      <c r="AD116" s="417"/>
      <c r="AE116" s="417"/>
      <c r="AF116" s="417"/>
      <c r="AG116" s="417"/>
      <c r="AH116" s="417"/>
      <c r="AI116" s="417"/>
      <c r="AJ116" s="417"/>
      <c r="AK116" s="417"/>
      <c r="AL116" s="417"/>
      <c r="AM116" s="417"/>
      <c r="AN116" s="417"/>
      <c r="AO116" s="417"/>
      <c r="AP116" s="417"/>
      <c r="AQ116" s="417"/>
      <c r="AR116" s="417"/>
      <c r="AS116" s="417"/>
      <c r="AT116" s="417"/>
      <c r="AU116" s="446">
        <v>0</v>
      </c>
      <c r="AV116" s="417"/>
      <c r="AW116" s="417"/>
      <c r="AX116" s="417"/>
      <c r="AY116" s="417"/>
      <c r="AZ116" s="417"/>
      <c r="BA116" s="417"/>
      <c r="BB116" s="417"/>
      <c r="BC116" s="417"/>
      <c r="BD116" s="417"/>
      <c r="BE116" s="421" t="s">
        <v>2163</v>
      </c>
      <c r="BF116" s="417"/>
      <c r="BG116" s="417"/>
      <c r="BH116" s="417"/>
      <c r="BI116" s="417"/>
      <c r="BJ116" s="417"/>
      <c r="BK116" s="417"/>
      <c r="BL116" s="417"/>
      <c r="BM116" s="417"/>
      <c r="BN116" s="417"/>
      <c r="BO116" s="417"/>
      <c r="BP116" s="417"/>
      <c r="BQ116" s="417"/>
      <c r="BR116" s="422" t="s">
        <v>314</v>
      </c>
      <c r="BS116" s="417"/>
      <c r="BT116" s="417"/>
      <c r="BU116" s="417"/>
      <c r="BV116" s="417"/>
      <c r="BW116" s="417"/>
      <c r="BX116" s="417"/>
      <c r="BY116" s="417"/>
      <c r="BZ116" s="417"/>
      <c r="CA116" s="417"/>
      <c r="CB116" s="446">
        <v>0</v>
      </c>
      <c r="CC116" s="417"/>
      <c r="CD116" s="417"/>
      <c r="CE116" s="417"/>
    </row>
    <row r="117" spans="2:83" ht="11.25" customHeight="1">
      <c r="B117" s="448">
        <v>0</v>
      </c>
      <c r="C117" s="449"/>
      <c r="D117" s="449"/>
      <c r="E117" s="449"/>
      <c r="F117" s="449"/>
      <c r="G117" s="449"/>
      <c r="H117" s="449"/>
      <c r="I117" s="449"/>
      <c r="J117" s="449"/>
      <c r="K117" s="449"/>
      <c r="L117" s="449"/>
      <c r="M117" s="449"/>
      <c r="N117" s="449"/>
      <c r="O117" s="449"/>
      <c r="P117" s="449"/>
      <c r="Q117" s="449"/>
      <c r="R117" s="449"/>
      <c r="S117" s="449"/>
      <c r="T117" s="449"/>
      <c r="U117" s="449"/>
      <c r="V117" s="449"/>
      <c r="W117" s="449"/>
      <c r="X117" s="449"/>
      <c r="Y117" s="449"/>
      <c r="Z117" s="449"/>
      <c r="AA117" s="449"/>
      <c r="AB117" s="449"/>
      <c r="AC117" s="449"/>
      <c r="AD117" s="449"/>
      <c r="AE117" s="449"/>
      <c r="AF117" s="449"/>
      <c r="AG117" s="449"/>
      <c r="AH117" s="449"/>
      <c r="AI117" s="449"/>
      <c r="AJ117" s="449"/>
      <c r="AK117" s="449"/>
      <c r="AL117" s="449"/>
      <c r="AM117" s="449"/>
      <c r="AN117" s="449"/>
      <c r="AO117" s="449"/>
      <c r="AP117" s="449"/>
      <c r="AQ117" s="449"/>
      <c r="AR117" s="449"/>
      <c r="AS117" s="449"/>
      <c r="AT117" s="449"/>
      <c r="AU117" s="449"/>
      <c r="AV117" s="449"/>
      <c r="AW117" s="449"/>
      <c r="AX117" s="449"/>
      <c r="AY117" s="449"/>
      <c r="AZ117" s="449"/>
      <c r="BA117" s="449"/>
      <c r="BB117" s="449"/>
      <c r="BC117" s="449"/>
      <c r="BD117" s="449"/>
      <c r="BE117" s="449"/>
      <c r="BF117" s="449"/>
      <c r="BG117" s="449"/>
      <c r="BH117" s="449"/>
      <c r="BI117" s="449"/>
      <c r="BJ117" s="449"/>
      <c r="BK117" s="449"/>
      <c r="BL117" s="449"/>
      <c r="BM117" s="449"/>
      <c r="BN117" s="449"/>
      <c r="BO117" s="449"/>
      <c r="BP117" s="449"/>
      <c r="BQ117" s="449"/>
      <c r="BR117" s="449"/>
      <c r="BS117" s="449"/>
      <c r="BT117" s="449"/>
      <c r="BU117" s="449"/>
      <c r="BV117" s="449"/>
      <c r="BW117" s="449"/>
      <c r="BX117" s="449"/>
      <c r="BY117" s="449"/>
      <c r="BZ117" s="449"/>
      <c r="CA117" s="449"/>
      <c r="CB117" s="449"/>
      <c r="CC117" s="449"/>
      <c r="CD117" s="449"/>
      <c r="CE117" s="449"/>
    </row>
    <row r="118" ht="3" customHeight="1"/>
    <row r="119" ht="4.35" customHeight="1"/>
    <row r="120" ht="2.85" customHeight="1"/>
    <row r="121" ht="12" hidden="1"/>
    <row r="122" spans="2:60" ht="14.4" customHeight="1">
      <c r="B122" s="442" t="s">
        <v>2253</v>
      </c>
      <c r="C122" s="417"/>
      <c r="D122" s="417"/>
      <c r="E122" s="417"/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  <c r="Z122" s="417"/>
      <c r="AA122" s="417"/>
      <c r="AB122" s="417"/>
      <c r="AC122" s="417"/>
      <c r="AD122" s="417"/>
      <c r="AE122" s="417"/>
      <c r="AF122" s="417"/>
      <c r="AG122" s="417"/>
      <c r="AH122" s="417"/>
      <c r="AI122" s="417"/>
      <c r="AJ122" s="417"/>
      <c r="AK122" s="417"/>
      <c r="AL122" s="417"/>
      <c r="AM122" s="417"/>
      <c r="AN122" s="417"/>
      <c r="AO122" s="417"/>
      <c r="AP122" s="417"/>
      <c r="AQ122" s="417"/>
      <c r="AR122" s="417"/>
      <c r="AS122" s="417"/>
      <c r="AT122" s="417"/>
      <c r="AU122" s="417"/>
      <c r="AV122" s="417"/>
      <c r="AW122" s="417"/>
      <c r="AX122" s="417"/>
      <c r="AY122" s="417"/>
      <c r="AZ122" s="417"/>
      <c r="BA122" s="417"/>
      <c r="BB122" s="417"/>
      <c r="BC122" s="417"/>
      <c r="BD122" s="417"/>
      <c r="BE122" s="417"/>
      <c r="BF122" s="417"/>
      <c r="BG122" s="417"/>
      <c r="BH122" s="417"/>
    </row>
    <row r="123" spans="2:83" ht="11.4" customHeight="1">
      <c r="B123" s="443" t="s">
        <v>2109</v>
      </c>
      <c r="C123" s="444"/>
      <c r="D123" s="445" t="s">
        <v>2110</v>
      </c>
      <c r="E123" s="444"/>
      <c r="F123" s="444"/>
      <c r="G123" s="444"/>
      <c r="H123" s="444"/>
      <c r="I123" s="444"/>
      <c r="J123" s="444"/>
      <c r="K123" s="444"/>
      <c r="L123" s="444"/>
      <c r="M123" s="444"/>
      <c r="N123" s="444"/>
      <c r="O123" s="444"/>
      <c r="P123" s="444"/>
      <c r="Q123" s="444"/>
      <c r="R123" s="444"/>
      <c r="S123" s="444"/>
      <c r="T123" s="444"/>
      <c r="U123" s="445" t="s">
        <v>2057</v>
      </c>
      <c r="V123" s="444"/>
      <c r="W123" s="444"/>
      <c r="X123" s="444"/>
      <c r="Y123" s="444"/>
      <c r="Z123" s="444"/>
      <c r="AA123" s="444"/>
      <c r="AB123" s="444"/>
      <c r="AC123" s="444"/>
      <c r="AD123" s="444"/>
      <c r="AE123" s="444"/>
      <c r="AF123" s="444"/>
      <c r="AG123" s="444"/>
      <c r="AH123" s="444"/>
      <c r="AI123" s="444"/>
      <c r="AJ123" s="444"/>
      <c r="AK123" s="444"/>
      <c r="AL123" s="444"/>
      <c r="AM123" s="444"/>
      <c r="AN123" s="444"/>
      <c r="AO123" s="444"/>
      <c r="AP123" s="444"/>
      <c r="AQ123" s="444"/>
      <c r="AR123" s="444"/>
      <c r="AS123" s="444"/>
      <c r="AT123" s="444"/>
      <c r="AU123" s="443" t="s">
        <v>2111</v>
      </c>
      <c r="AV123" s="444"/>
      <c r="AW123" s="444"/>
      <c r="AX123" s="444"/>
      <c r="AY123" s="444"/>
      <c r="AZ123" s="444"/>
      <c r="BA123" s="444"/>
      <c r="BB123" s="444"/>
      <c r="BC123" s="444"/>
      <c r="BD123" s="444"/>
      <c r="BE123" s="443" t="s">
        <v>135</v>
      </c>
      <c r="BF123" s="444"/>
      <c r="BG123" s="444"/>
      <c r="BH123" s="444"/>
      <c r="BI123" s="444"/>
      <c r="BJ123" s="444"/>
      <c r="BK123" s="444"/>
      <c r="BL123" s="444"/>
      <c r="BM123" s="444"/>
      <c r="BN123" s="444"/>
      <c r="BO123" s="444"/>
      <c r="BP123" s="444"/>
      <c r="BQ123" s="444"/>
      <c r="BR123" s="445" t="s">
        <v>2112</v>
      </c>
      <c r="BS123" s="444"/>
      <c r="BT123" s="444"/>
      <c r="BU123" s="444"/>
      <c r="BV123" s="444"/>
      <c r="BW123" s="444"/>
      <c r="BX123" s="444"/>
      <c r="BY123" s="444"/>
      <c r="BZ123" s="444"/>
      <c r="CA123" s="444"/>
      <c r="CB123" s="443" t="s">
        <v>2113</v>
      </c>
      <c r="CC123" s="444"/>
      <c r="CD123" s="444"/>
      <c r="CE123" s="444"/>
    </row>
    <row r="124" spans="2:83" ht="11.4" customHeight="1">
      <c r="B124" s="421">
        <v>1</v>
      </c>
      <c r="C124" s="417"/>
      <c r="D124" s="422" t="s">
        <v>2254</v>
      </c>
      <c r="E124" s="417"/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  <c r="T124" s="417"/>
      <c r="U124" s="422" t="s">
        <v>2255</v>
      </c>
      <c r="V124" s="417"/>
      <c r="W124" s="417"/>
      <c r="X124" s="417"/>
      <c r="Y124" s="417"/>
      <c r="Z124" s="417"/>
      <c r="AA124" s="417"/>
      <c r="AB124" s="417"/>
      <c r="AC124" s="417"/>
      <c r="AD124" s="417"/>
      <c r="AE124" s="417"/>
      <c r="AF124" s="417"/>
      <c r="AG124" s="417"/>
      <c r="AH124" s="417"/>
      <c r="AI124" s="417"/>
      <c r="AJ124" s="417"/>
      <c r="AK124" s="417"/>
      <c r="AL124" s="417"/>
      <c r="AM124" s="417"/>
      <c r="AN124" s="417"/>
      <c r="AO124" s="417"/>
      <c r="AP124" s="417"/>
      <c r="AQ124" s="417"/>
      <c r="AR124" s="417"/>
      <c r="AS124" s="417"/>
      <c r="AT124" s="417"/>
      <c r="AU124" s="446">
        <v>0</v>
      </c>
      <c r="AV124" s="417"/>
      <c r="AW124" s="417"/>
      <c r="AX124" s="417"/>
      <c r="AY124" s="417"/>
      <c r="AZ124" s="417"/>
      <c r="BA124" s="417"/>
      <c r="BB124" s="417"/>
      <c r="BC124" s="417"/>
      <c r="BD124" s="417"/>
      <c r="BE124" s="421" t="s">
        <v>2216</v>
      </c>
      <c r="BF124" s="417"/>
      <c r="BG124" s="417"/>
      <c r="BH124" s="417"/>
      <c r="BI124" s="417"/>
      <c r="BJ124" s="417"/>
      <c r="BK124" s="417"/>
      <c r="BL124" s="417"/>
      <c r="BM124" s="417"/>
      <c r="BN124" s="417"/>
      <c r="BO124" s="417"/>
      <c r="BP124" s="417"/>
      <c r="BQ124" s="417"/>
      <c r="BR124" s="422" t="s">
        <v>686</v>
      </c>
      <c r="BS124" s="417"/>
      <c r="BT124" s="417"/>
      <c r="BU124" s="417"/>
      <c r="BV124" s="417"/>
      <c r="BW124" s="417"/>
      <c r="BX124" s="417"/>
      <c r="BY124" s="417"/>
      <c r="BZ124" s="417"/>
      <c r="CA124" s="417"/>
      <c r="CB124" s="446">
        <v>0</v>
      </c>
      <c r="CC124" s="417"/>
      <c r="CD124" s="417"/>
      <c r="CE124" s="417"/>
    </row>
    <row r="125" spans="2:83" ht="11.25" customHeight="1">
      <c r="B125" s="421">
        <v>2</v>
      </c>
      <c r="C125" s="417"/>
      <c r="D125" s="422" t="s">
        <v>2256</v>
      </c>
      <c r="E125" s="417"/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22" t="s">
        <v>2257</v>
      </c>
      <c r="V125" s="417"/>
      <c r="W125" s="417"/>
      <c r="X125" s="417"/>
      <c r="Y125" s="417"/>
      <c r="Z125" s="417"/>
      <c r="AA125" s="417"/>
      <c r="AB125" s="417"/>
      <c r="AC125" s="417"/>
      <c r="AD125" s="417"/>
      <c r="AE125" s="417"/>
      <c r="AF125" s="417"/>
      <c r="AG125" s="417"/>
      <c r="AH125" s="417"/>
      <c r="AI125" s="417"/>
      <c r="AJ125" s="417"/>
      <c r="AK125" s="417"/>
      <c r="AL125" s="417"/>
      <c r="AM125" s="417"/>
      <c r="AN125" s="417"/>
      <c r="AO125" s="417"/>
      <c r="AP125" s="417"/>
      <c r="AQ125" s="417"/>
      <c r="AR125" s="417"/>
      <c r="AS125" s="417"/>
      <c r="AT125" s="417"/>
      <c r="AU125" s="446">
        <v>0</v>
      </c>
      <c r="AV125" s="417"/>
      <c r="AW125" s="417"/>
      <c r="AX125" s="417"/>
      <c r="AY125" s="417"/>
      <c r="AZ125" s="417"/>
      <c r="BA125" s="417"/>
      <c r="BB125" s="417"/>
      <c r="BC125" s="417"/>
      <c r="BD125" s="417"/>
      <c r="BE125" s="421" t="s">
        <v>2216</v>
      </c>
      <c r="BF125" s="417"/>
      <c r="BG125" s="417"/>
      <c r="BH125" s="417"/>
      <c r="BI125" s="417"/>
      <c r="BJ125" s="417"/>
      <c r="BK125" s="417"/>
      <c r="BL125" s="417"/>
      <c r="BM125" s="417"/>
      <c r="BN125" s="417"/>
      <c r="BO125" s="417"/>
      <c r="BP125" s="417"/>
      <c r="BQ125" s="417"/>
      <c r="BR125" s="422" t="s">
        <v>686</v>
      </c>
      <c r="BS125" s="417"/>
      <c r="BT125" s="417"/>
      <c r="BU125" s="417"/>
      <c r="BV125" s="417"/>
      <c r="BW125" s="417"/>
      <c r="BX125" s="417"/>
      <c r="BY125" s="417"/>
      <c r="BZ125" s="417"/>
      <c r="CA125" s="417"/>
      <c r="CB125" s="446">
        <v>0</v>
      </c>
      <c r="CC125" s="417"/>
      <c r="CD125" s="417"/>
      <c r="CE125" s="417"/>
    </row>
    <row r="126" spans="2:83" ht="11.4" customHeight="1">
      <c r="B126" s="421">
        <v>3</v>
      </c>
      <c r="C126" s="417"/>
      <c r="D126" s="422" t="s">
        <v>2256</v>
      </c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22" t="s">
        <v>2258</v>
      </c>
      <c r="V126" s="417"/>
      <c r="W126" s="417"/>
      <c r="X126" s="417"/>
      <c r="Y126" s="417"/>
      <c r="Z126" s="417"/>
      <c r="AA126" s="417"/>
      <c r="AB126" s="417"/>
      <c r="AC126" s="417"/>
      <c r="AD126" s="417"/>
      <c r="AE126" s="417"/>
      <c r="AF126" s="417"/>
      <c r="AG126" s="417"/>
      <c r="AH126" s="417"/>
      <c r="AI126" s="417"/>
      <c r="AJ126" s="417"/>
      <c r="AK126" s="417"/>
      <c r="AL126" s="417"/>
      <c r="AM126" s="417"/>
      <c r="AN126" s="417"/>
      <c r="AO126" s="417"/>
      <c r="AP126" s="417"/>
      <c r="AQ126" s="417"/>
      <c r="AR126" s="417"/>
      <c r="AS126" s="417"/>
      <c r="AT126" s="417"/>
      <c r="AU126" s="446">
        <v>0</v>
      </c>
      <c r="AV126" s="417"/>
      <c r="AW126" s="417"/>
      <c r="AX126" s="417"/>
      <c r="AY126" s="417"/>
      <c r="AZ126" s="417"/>
      <c r="BA126" s="417"/>
      <c r="BB126" s="417"/>
      <c r="BC126" s="417"/>
      <c r="BD126" s="417"/>
      <c r="BE126" s="421" t="s">
        <v>2126</v>
      </c>
      <c r="BF126" s="417"/>
      <c r="BG126" s="417"/>
      <c r="BH126" s="417"/>
      <c r="BI126" s="417"/>
      <c r="BJ126" s="417"/>
      <c r="BK126" s="417"/>
      <c r="BL126" s="417"/>
      <c r="BM126" s="417"/>
      <c r="BN126" s="417"/>
      <c r="BO126" s="417"/>
      <c r="BP126" s="417"/>
      <c r="BQ126" s="417"/>
      <c r="BR126" s="422" t="s">
        <v>686</v>
      </c>
      <c r="BS126" s="417"/>
      <c r="BT126" s="417"/>
      <c r="BU126" s="417"/>
      <c r="BV126" s="417"/>
      <c r="BW126" s="417"/>
      <c r="BX126" s="417"/>
      <c r="BY126" s="417"/>
      <c r="BZ126" s="417"/>
      <c r="CA126" s="417"/>
      <c r="CB126" s="446">
        <v>0</v>
      </c>
      <c r="CC126" s="417"/>
      <c r="CD126" s="417"/>
      <c r="CE126" s="417"/>
    </row>
    <row r="127" spans="2:83" ht="11.4" customHeight="1">
      <c r="B127" s="421">
        <v>4</v>
      </c>
      <c r="C127" s="417"/>
      <c r="D127" s="422" t="s">
        <v>2256</v>
      </c>
      <c r="E127" s="417"/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417"/>
      <c r="U127" s="447" t="s">
        <v>2257</v>
      </c>
      <c r="V127" s="417"/>
      <c r="W127" s="417"/>
      <c r="X127" s="417"/>
      <c r="Y127" s="417"/>
      <c r="Z127" s="417"/>
      <c r="AA127" s="417"/>
      <c r="AB127" s="417"/>
      <c r="AC127" s="417"/>
      <c r="AD127" s="417"/>
      <c r="AE127" s="417"/>
      <c r="AF127" s="417"/>
      <c r="AG127" s="417"/>
      <c r="AH127" s="417"/>
      <c r="AI127" s="417"/>
      <c r="AJ127" s="417"/>
      <c r="AK127" s="417"/>
      <c r="AL127" s="417"/>
      <c r="AM127" s="417"/>
      <c r="AN127" s="417"/>
      <c r="AO127" s="417"/>
      <c r="AP127" s="417"/>
      <c r="AQ127" s="417"/>
      <c r="AR127" s="417"/>
      <c r="AS127" s="417"/>
      <c r="AT127" s="417"/>
      <c r="AU127" s="446">
        <v>0</v>
      </c>
      <c r="AV127" s="417"/>
      <c r="AW127" s="417"/>
      <c r="AX127" s="417"/>
      <c r="AY127" s="417"/>
      <c r="AZ127" s="417"/>
      <c r="BA127" s="417"/>
      <c r="BB127" s="417"/>
      <c r="BC127" s="417"/>
      <c r="BD127" s="417"/>
      <c r="BE127" s="421" t="s">
        <v>2216</v>
      </c>
      <c r="BF127" s="417"/>
      <c r="BG127" s="417"/>
      <c r="BH127" s="417"/>
      <c r="BI127" s="417"/>
      <c r="BJ127" s="417"/>
      <c r="BK127" s="417"/>
      <c r="BL127" s="417"/>
      <c r="BM127" s="417"/>
      <c r="BN127" s="417"/>
      <c r="BO127" s="417"/>
      <c r="BP127" s="417"/>
      <c r="BQ127" s="417"/>
      <c r="BR127" s="422" t="s">
        <v>686</v>
      </c>
      <c r="BS127" s="417"/>
      <c r="BT127" s="417"/>
      <c r="BU127" s="417"/>
      <c r="BV127" s="417"/>
      <c r="BW127" s="417"/>
      <c r="BX127" s="417"/>
      <c r="BY127" s="417"/>
      <c r="BZ127" s="417"/>
      <c r="CA127" s="417"/>
      <c r="CB127" s="446">
        <v>0</v>
      </c>
      <c r="CC127" s="417"/>
      <c r="CD127" s="417"/>
      <c r="CE127" s="417"/>
    </row>
    <row r="128" spans="2:83" ht="11.4" customHeight="1">
      <c r="B128" s="421">
        <v>5</v>
      </c>
      <c r="C128" s="417"/>
      <c r="D128" s="422" t="s">
        <v>2256</v>
      </c>
      <c r="E128" s="417"/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47" t="s">
        <v>2257</v>
      </c>
      <c r="V128" s="417"/>
      <c r="W128" s="417"/>
      <c r="X128" s="417"/>
      <c r="Y128" s="417"/>
      <c r="Z128" s="417"/>
      <c r="AA128" s="417"/>
      <c r="AB128" s="417"/>
      <c r="AC128" s="417"/>
      <c r="AD128" s="417"/>
      <c r="AE128" s="417"/>
      <c r="AF128" s="417"/>
      <c r="AG128" s="417"/>
      <c r="AH128" s="417"/>
      <c r="AI128" s="417"/>
      <c r="AJ128" s="417"/>
      <c r="AK128" s="417"/>
      <c r="AL128" s="417"/>
      <c r="AM128" s="417"/>
      <c r="AN128" s="417"/>
      <c r="AO128" s="417"/>
      <c r="AP128" s="417"/>
      <c r="AQ128" s="417"/>
      <c r="AR128" s="417"/>
      <c r="AS128" s="417"/>
      <c r="AT128" s="417"/>
      <c r="AU128" s="446">
        <v>0</v>
      </c>
      <c r="AV128" s="417"/>
      <c r="AW128" s="417"/>
      <c r="AX128" s="417"/>
      <c r="AY128" s="417"/>
      <c r="AZ128" s="417"/>
      <c r="BA128" s="417"/>
      <c r="BB128" s="417"/>
      <c r="BC128" s="417"/>
      <c r="BD128" s="417"/>
      <c r="BE128" s="421" t="s">
        <v>2118</v>
      </c>
      <c r="BF128" s="417"/>
      <c r="BG128" s="417"/>
      <c r="BH128" s="417"/>
      <c r="BI128" s="417"/>
      <c r="BJ128" s="417"/>
      <c r="BK128" s="417"/>
      <c r="BL128" s="417"/>
      <c r="BM128" s="417"/>
      <c r="BN128" s="417"/>
      <c r="BO128" s="417"/>
      <c r="BP128" s="417"/>
      <c r="BQ128" s="417"/>
      <c r="BR128" s="422" t="s">
        <v>686</v>
      </c>
      <c r="BS128" s="417"/>
      <c r="BT128" s="417"/>
      <c r="BU128" s="417"/>
      <c r="BV128" s="417"/>
      <c r="BW128" s="417"/>
      <c r="BX128" s="417"/>
      <c r="BY128" s="417"/>
      <c r="BZ128" s="417"/>
      <c r="CA128" s="417"/>
      <c r="CB128" s="446">
        <v>0</v>
      </c>
      <c r="CC128" s="417"/>
      <c r="CD128" s="417"/>
      <c r="CE128" s="417"/>
    </row>
    <row r="129" spans="2:83" ht="11.25" customHeight="1">
      <c r="B129" s="421">
        <v>6</v>
      </c>
      <c r="C129" s="417"/>
      <c r="D129" s="422" t="s">
        <v>2259</v>
      </c>
      <c r="E129" s="417"/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417"/>
      <c r="U129" s="422" t="s">
        <v>2260</v>
      </c>
      <c r="V129" s="417"/>
      <c r="W129" s="417"/>
      <c r="X129" s="417"/>
      <c r="Y129" s="417"/>
      <c r="Z129" s="417"/>
      <c r="AA129" s="417"/>
      <c r="AB129" s="417"/>
      <c r="AC129" s="417"/>
      <c r="AD129" s="417"/>
      <c r="AE129" s="417"/>
      <c r="AF129" s="417"/>
      <c r="AG129" s="417"/>
      <c r="AH129" s="417"/>
      <c r="AI129" s="417"/>
      <c r="AJ129" s="417"/>
      <c r="AK129" s="417"/>
      <c r="AL129" s="417"/>
      <c r="AM129" s="417"/>
      <c r="AN129" s="417"/>
      <c r="AO129" s="417"/>
      <c r="AP129" s="417"/>
      <c r="AQ129" s="417"/>
      <c r="AR129" s="417"/>
      <c r="AS129" s="417"/>
      <c r="AT129" s="417"/>
      <c r="AU129" s="446">
        <v>0</v>
      </c>
      <c r="AV129" s="417"/>
      <c r="AW129" s="417"/>
      <c r="AX129" s="417"/>
      <c r="AY129" s="417"/>
      <c r="AZ129" s="417"/>
      <c r="BA129" s="417"/>
      <c r="BB129" s="417"/>
      <c r="BC129" s="417"/>
      <c r="BD129" s="417"/>
      <c r="BE129" s="421" t="s">
        <v>2141</v>
      </c>
      <c r="BF129" s="417"/>
      <c r="BG129" s="417"/>
      <c r="BH129" s="417"/>
      <c r="BI129" s="417"/>
      <c r="BJ129" s="417"/>
      <c r="BK129" s="417"/>
      <c r="BL129" s="417"/>
      <c r="BM129" s="417"/>
      <c r="BN129" s="417"/>
      <c r="BO129" s="417"/>
      <c r="BP129" s="417"/>
      <c r="BQ129" s="417"/>
      <c r="BR129" s="422" t="s">
        <v>686</v>
      </c>
      <c r="BS129" s="417"/>
      <c r="BT129" s="417"/>
      <c r="BU129" s="417"/>
      <c r="BV129" s="417"/>
      <c r="BW129" s="417"/>
      <c r="BX129" s="417"/>
      <c r="BY129" s="417"/>
      <c r="BZ129" s="417"/>
      <c r="CA129" s="417"/>
      <c r="CB129" s="446">
        <v>0</v>
      </c>
      <c r="CC129" s="417"/>
      <c r="CD129" s="417"/>
      <c r="CE129" s="417"/>
    </row>
    <row r="130" spans="2:83" ht="11.4" customHeight="1">
      <c r="B130" s="421">
        <v>7</v>
      </c>
      <c r="C130" s="417"/>
      <c r="D130" s="422" t="s">
        <v>2261</v>
      </c>
      <c r="E130" s="417"/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  <c r="T130" s="417"/>
      <c r="U130" s="422" t="s">
        <v>2262</v>
      </c>
      <c r="V130" s="417"/>
      <c r="W130" s="417"/>
      <c r="X130" s="417"/>
      <c r="Y130" s="417"/>
      <c r="Z130" s="417"/>
      <c r="AA130" s="417"/>
      <c r="AB130" s="417"/>
      <c r="AC130" s="417"/>
      <c r="AD130" s="417"/>
      <c r="AE130" s="417"/>
      <c r="AF130" s="417"/>
      <c r="AG130" s="417"/>
      <c r="AH130" s="417"/>
      <c r="AI130" s="417"/>
      <c r="AJ130" s="417"/>
      <c r="AK130" s="417"/>
      <c r="AL130" s="417"/>
      <c r="AM130" s="417"/>
      <c r="AN130" s="417"/>
      <c r="AO130" s="417"/>
      <c r="AP130" s="417"/>
      <c r="AQ130" s="417"/>
      <c r="AR130" s="417"/>
      <c r="AS130" s="417"/>
      <c r="AT130" s="417"/>
      <c r="AU130" s="446">
        <v>0</v>
      </c>
      <c r="AV130" s="417"/>
      <c r="AW130" s="417"/>
      <c r="AX130" s="417"/>
      <c r="AY130" s="417"/>
      <c r="AZ130" s="417"/>
      <c r="BA130" s="417"/>
      <c r="BB130" s="417"/>
      <c r="BC130" s="417"/>
      <c r="BD130" s="417"/>
      <c r="BE130" s="421" t="s">
        <v>2119</v>
      </c>
      <c r="BF130" s="417"/>
      <c r="BG130" s="417"/>
      <c r="BH130" s="417"/>
      <c r="BI130" s="417"/>
      <c r="BJ130" s="417"/>
      <c r="BK130" s="417"/>
      <c r="BL130" s="417"/>
      <c r="BM130" s="417"/>
      <c r="BN130" s="417"/>
      <c r="BO130" s="417"/>
      <c r="BP130" s="417"/>
      <c r="BQ130" s="417"/>
      <c r="BR130" s="422" t="s">
        <v>686</v>
      </c>
      <c r="BS130" s="417"/>
      <c r="BT130" s="417"/>
      <c r="BU130" s="417"/>
      <c r="BV130" s="417"/>
      <c r="BW130" s="417"/>
      <c r="BX130" s="417"/>
      <c r="BY130" s="417"/>
      <c r="BZ130" s="417"/>
      <c r="CA130" s="417"/>
      <c r="CB130" s="446">
        <v>0</v>
      </c>
      <c r="CC130" s="417"/>
      <c r="CD130" s="417"/>
      <c r="CE130" s="417"/>
    </row>
    <row r="131" spans="2:83" ht="11.4" customHeight="1">
      <c r="B131" s="421">
        <v>8</v>
      </c>
      <c r="C131" s="417"/>
      <c r="D131" s="422" t="s">
        <v>2261</v>
      </c>
      <c r="E131" s="417"/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  <c r="T131" s="417"/>
      <c r="U131" s="447" t="s">
        <v>2262</v>
      </c>
      <c r="V131" s="417"/>
      <c r="W131" s="417"/>
      <c r="X131" s="417"/>
      <c r="Y131" s="417"/>
      <c r="Z131" s="417"/>
      <c r="AA131" s="417"/>
      <c r="AB131" s="417"/>
      <c r="AC131" s="417"/>
      <c r="AD131" s="417"/>
      <c r="AE131" s="417"/>
      <c r="AF131" s="417"/>
      <c r="AG131" s="417"/>
      <c r="AH131" s="417"/>
      <c r="AI131" s="417"/>
      <c r="AJ131" s="417"/>
      <c r="AK131" s="417"/>
      <c r="AL131" s="417"/>
      <c r="AM131" s="417"/>
      <c r="AN131" s="417"/>
      <c r="AO131" s="417"/>
      <c r="AP131" s="417"/>
      <c r="AQ131" s="417"/>
      <c r="AR131" s="417"/>
      <c r="AS131" s="417"/>
      <c r="AT131" s="417"/>
      <c r="AU131" s="446">
        <v>0</v>
      </c>
      <c r="AV131" s="417"/>
      <c r="AW131" s="417"/>
      <c r="AX131" s="417"/>
      <c r="AY131" s="417"/>
      <c r="AZ131" s="417"/>
      <c r="BA131" s="417"/>
      <c r="BB131" s="417"/>
      <c r="BC131" s="417"/>
      <c r="BD131" s="417"/>
      <c r="BE131" s="421" t="s">
        <v>2118</v>
      </c>
      <c r="BF131" s="417"/>
      <c r="BG131" s="417"/>
      <c r="BH131" s="417"/>
      <c r="BI131" s="417"/>
      <c r="BJ131" s="417"/>
      <c r="BK131" s="417"/>
      <c r="BL131" s="417"/>
      <c r="BM131" s="417"/>
      <c r="BN131" s="417"/>
      <c r="BO131" s="417"/>
      <c r="BP131" s="417"/>
      <c r="BQ131" s="417"/>
      <c r="BR131" s="422" t="s">
        <v>686</v>
      </c>
      <c r="BS131" s="417"/>
      <c r="BT131" s="417"/>
      <c r="BU131" s="417"/>
      <c r="BV131" s="417"/>
      <c r="BW131" s="417"/>
      <c r="BX131" s="417"/>
      <c r="BY131" s="417"/>
      <c r="BZ131" s="417"/>
      <c r="CA131" s="417"/>
      <c r="CB131" s="446">
        <v>0</v>
      </c>
      <c r="CC131" s="417"/>
      <c r="CD131" s="417"/>
      <c r="CE131" s="417"/>
    </row>
    <row r="132" spans="2:83" ht="11.4" customHeight="1">
      <c r="B132" s="421">
        <v>9</v>
      </c>
      <c r="C132" s="417"/>
      <c r="D132" s="422" t="s">
        <v>2263</v>
      </c>
      <c r="E132" s="417"/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417"/>
      <c r="U132" s="422" t="s">
        <v>2264</v>
      </c>
      <c r="V132" s="417"/>
      <c r="W132" s="417"/>
      <c r="X132" s="417"/>
      <c r="Y132" s="417"/>
      <c r="Z132" s="417"/>
      <c r="AA132" s="417"/>
      <c r="AB132" s="417"/>
      <c r="AC132" s="417"/>
      <c r="AD132" s="417"/>
      <c r="AE132" s="417"/>
      <c r="AF132" s="417"/>
      <c r="AG132" s="417"/>
      <c r="AH132" s="417"/>
      <c r="AI132" s="417"/>
      <c r="AJ132" s="417"/>
      <c r="AK132" s="417"/>
      <c r="AL132" s="417"/>
      <c r="AM132" s="417"/>
      <c r="AN132" s="417"/>
      <c r="AO132" s="417"/>
      <c r="AP132" s="417"/>
      <c r="AQ132" s="417"/>
      <c r="AR132" s="417"/>
      <c r="AS132" s="417"/>
      <c r="AT132" s="417"/>
      <c r="AU132" s="446">
        <v>0</v>
      </c>
      <c r="AV132" s="417"/>
      <c r="AW132" s="417"/>
      <c r="AX132" s="417"/>
      <c r="AY132" s="417"/>
      <c r="AZ132" s="417"/>
      <c r="BA132" s="417"/>
      <c r="BB132" s="417"/>
      <c r="BC132" s="417"/>
      <c r="BD132" s="417"/>
      <c r="BE132" s="421" t="s">
        <v>2135</v>
      </c>
      <c r="BF132" s="417"/>
      <c r="BG132" s="417"/>
      <c r="BH132" s="417"/>
      <c r="BI132" s="417"/>
      <c r="BJ132" s="417"/>
      <c r="BK132" s="417"/>
      <c r="BL132" s="417"/>
      <c r="BM132" s="417"/>
      <c r="BN132" s="417"/>
      <c r="BO132" s="417"/>
      <c r="BP132" s="417"/>
      <c r="BQ132" s="417"/>
      <c r="BR132" s="422" t="s">
        <v>686</v>
      </c>
      <c r="BS132" s="417"/>
      <c r="BT132" s="417"/>
      <c r="BU132" s="417"/>
      <c r="BV132" s="417"/>
      <c r="BW132" s="417"/>
      <c r="BX132" s="417"/>
      <c r="BY132" s="417"/>
      <c r="BZ132" s="417"/>
      <c r="CA132" s="417"/>
      <c r="CB132" s="446">
        <v>0</v>
      </c>
      <c r="CC132" s="417"/>
      <c r="CD132" s="417"/>
      <c r="CE132" s="417"/>
    </row>
    <row r="133" spans="2:83" ht="11.25" customHeight="1">
      <c r="B133" s="421">
        <v>10</v>
      </c>
      <c r="C133" s="417"/>
      <c r="D133" s="422" t="s">
        <v>2265</v>
      </c>
      <c r="E133" s="417"/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417"/>
      <c r="U133" s="422" t="s">
        <v>2266</v>
      </c>
      <c r="V133" s="417"/>
      <c r="W133" s="417"/>
      <c r="X133" s="417"/>
      <c r="Y133" s="417"/>
      <c r="Z133" s="417"/>
      <c r="AA133" s="417"/>
      <c r="AB133" s="417"/>
      <c r="AC133" s="417"/>
      <c r="AD133" s="417"/>
      <c r="AE133" s="417"/>
      <c r="AF133" s="417"/>
      <c r="AG133" s="417"/>
      <c r="AH133" s="417"/>
      <c r="AI133" s="417"/>
      <c r="AJ133" s="417"/>
      <c r="AK133" s="417"/>
      <c r="AL133" s="417"/>
      <c r="AM133" s="417"/>
      <c r="AN133" s="417"/>
      <c r="AO133" s="417"/>
      <c r="AP133" s="417"/>
      <c r="AQ133" s="417"/>
      <c r="AR133" s="417"/>
      <c r="AS133" s="417"/>
      <c r="AT133" s="417"/>
      <c r="AU133" s="446">
        <v>0</v>
      </c>
      <c r="AV133" s="417"/>
      <c r="AW133" s="417"/>
      <c r="AX133" s="417"/>
      <c r="AY133" s="417"/>
      <c r="AZ133" s="417"/>
      <c r="BA133" s="417"/>
      <c r="BB133" s="417"/>
      <c r="BC133" s="417"/>
      <c r="BD133" s="417"/>
      <c r="BE133" s="421" t="s">
        <v>2267</v>
      </c>
      <c r="BF133" s="417"/>
      <c r="BG133" s="417"/>
      <c r="BH133" s="417"/>
      <c r="BI133" s="417"/>
      <c r="BJ133" s="417"/>
      <c r="BK133" s="417"/>
      <c r="BL133" s="417"/>
      <c r="BM133" s="417"/>
      <c r="BN133" s="417"/>
      <c r="BO133" s="417"/>
      <c r="BP133" s="417"/>
      <c r="BQ133" s="417"/>
      <c r="BR133" s="422" t="s">
        <v>686</v>
      </c>
      <c r="BS133" s="417"/>
      <c r="BT133" s="417"/>
      <c r="BU133" s="417"/>
      <c r="BV133" s="417"/>
      <c r="BW133" s="417"/>
      <c r="BX133" s="417"/>
      <c r="BY133" s="417"/>
      <c r="BZ133" s="417"/>
      <c r="CA133" s="417"/>
      <c r="CB133" s="446">
        <v>0</v>
      </c>
      <c r="CC133" s="417"/>
      <c r="CD133" s="417"/>
      <c r="CE133" s="417"/>
    </row>
    <row r="134" spans="2:83" ht="11.4" customHeight="1">
      <c r="B134" s="421">
        <v>11</v>
      </c>
      <c r="C134" s="417"/>
      <c r="D134" s="422" t="s">
        <v>2268</v>
      </c>
      <c r="E134" s="417"/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  <c r="U134" s="422" t="s">
        <v>2269</v>
      </c>
      <c r="V134" s="417"/>
      <c r="W134" s="417"/>
      <c r="X134" s="417"/>
      <c r="Y134" s="417"/>
      <c r="Z134" s="417"/>
      <c r="AA134" s="417"/>
      <c r="AB134" s="417"/>
      <c r="AC134" s="417"/>
      <c r="AD134" s="417"/>
      <c r="AE134" s="417"/>
      <c r="AF134" s="417"/>
      <c r="AG134" s="417"/>
      <c r="AH134" s="417"/>
      <c r="AI134" s="417"/>
      <c r="AJ134" s="417"/>
      <c r="AK134" s="417"/>
      <c r="AL134" s="417"/>
      <c r="AM134" s="417"/>
      <c r="AN134" s="417"/>
      <c r="AO134" s="417"/>
      <c r="AP134" s="417"/>
      <c r="AQ134" s="417"/>
      <c r="AR134" s="417"/>
      <c r="AS134" s="417"/>
      <c r="AT134" s="417"/>
      <c r="AU134" s="446">
        <v>0</v>
      </c>
      <c r="AV134" s="417"/>
      <c r="AW134" s="417"/>
      <c r="AX134" s="417"/>
      <c r="AY134" s="417"/>
      <c r="AZ134" s="417"/>
      <c r="BA134" s="417"/>
      <c r="BB134" s="417"/>
      <c r="BC134" s="417"/>
      <c r="BD134" s="417"/>
      <c r="BE134" s="421" t="s">
        <v>2126</v>
      </c>
      <c r="BF134" s="417"/>
      <c r="BG134" s="417"/>
      <c r="BH134" s="417"/>
      <c r="BI134" s="417"/>
      <c r="BJ134" s="417"/>
      <c r="BK134" s="417"/>
      <c r="BL134" s="417"/>
      <c r="BM134" s="417"/>
      <c r="BN134" s="417"/>
      <c r="BO134" s="417"/>
      <c r="BP134" s="417"/>
      <c r="BQ134" s="417"/>
      <c r="BR134" s="422" t="s">
        <v>686</v>
      </c>
      <c r="BS134" s="417"/>
      <c r="BT134" s="417"/>
      <c r="BU134" s="417"/>
      <c r="BV134" s="417"/>
      <c r="BW134" s="417"/>
      <c r="BX134" s="417"/>
      <c r="BY134" s="417"/>
      <c r="BZ134" s="417"/>
      <c r="CA134" s="417"/>
      <c r="CB134" s="446">
        <v>0</v>
      </c>
      <c r="CC134" s="417"/>
      <c r="CD134" s="417"/>
      <c r="CE134" s="417"/>
    </row>
    <row r="135" spans="2:83" ht="11.4" customHeight="1">
      <c r="B135" s="421">
        <v>12</v>
      </c>
      <c r="C135" s="417"/>
      <c r="D135" s="422" t="s">
        <v>2270</v>
      </c>
      <c r="E135" s="417"/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  <c r="T135" s="417"/>
      <c r="U135" s="447" t="s">
        <v>2271</v>
      </c>
      <c r="V135" s="417"/>
      <c r="W135" s="417"/>
      <c r="X135" s="417"/>
      <c r="Y135" s="417"/>
      <c r="Z135" s="417"/>
      <c r="AA135" s="417"/>
      <c r="AB135" s="417"/>
      <c r="AC135" s="417"/>
      <c r="AD135" s="417"/>
      <c r="AE135" s="417"/>
      <c r="AF135" s="417"/>
      <c r="AG135" s="417"/>
      <c r="AH135" s="417"/>
      <c r="AI135" s="417"/>
      <c r="AJ135" s="417"/>
      <c r="AK135" s="417"/>
      <c r="AL135" s="417"/>
      <c r="AM135" s="417"/>
      <c r="AN135" s="417"/>
      <c r="AO135" s="417"/>
      <c r="AP135" s="417"/>
      <c r="AQ135" s="417"/>
      <c r="AR135" s="417"/>
      <c r="AS135" s="417"/>
      <c r="AT135" s="417"/>
      <c r="AU135" s="446">
        <v>0</v>
      </c>
      <c r="AV135" s="417"/>
      <c r="AW135" s="417"/>
      <c r="AX135" s="417"/>
      <c r="AY135" s="417"/>
      <c r="AZ135" s="417"/>
      <c r="BA135" s="417"/>
      <c r="BB135" s="417"/>
      <c r="BC135" s="417"/>
      <c r="BD135" s="417"/>
      <c r="BE135" s="421" t="s">
        <v>2216</v>
      </c>
      <c r="BF135" s="417"/>
      <c r="BG135" s="417"/>
      <c r="BH135" s="417"/>
      <c r="BI135" s="417"/>
      <c r="BJ135" s="417"/>
      <c r="BK135" s="417"/>
      <c r="BL135" s="417"/>
      <c r="BM135" s="417"/>
      <c r="BN135" s="417"/>
      <c r="BO135" s="417"/>
      <c r="BP135" s="417"/>
      <c r="BQ135" s="417"/>
      <c r="BR135" s="422" t="s">
        <v>686</v>
      </c>
      <c r="BS135" s="417"/>
      <c r="BT135" s="417"/>
      <c r="BU135" s="417"/>
      <c r="BV135" s="417"/>
      <c r="BW135" s="417"/>
      <c r="BX135" s="417"/>
      <c r="BY135" s="417"/>
      <c r="BZ135" s="417"/>
      <c r="CA135" s="417"/>
      <c r="CB135" s="446">
        <v>0</v>
      </c>
      <c r="CC135" s="417"/>
      <c r="CD135" s="417"/>
      <c r="CE135" s="417"/>
    </row>
    <row r="136" spans="2:83" ht="11.4" customHeight="1">
      <c r="B136" s="421">
        <v>13</v>
      </c>
      <c r="C136" s="417"/>
      <c r="D136" s="422" t="s">
        <v>2272</v>
      </c>
      <c r="E136" s="417"/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  <c r="T136" s="417"/>
      <c r="U136" s="447" t="s">
        <v>2273</v>
      </c>
      <c r="V136" s="417"/>
      <c r="W136" s="417"/>
      <c r="X136" s="417"/>
      <c r="Y136" s="417"/>
      <c r="Z136" s="417"/>
      <c r="AA136" s="417"/>
      <c r="AB136" s="417"/>
      <c r="AC136" s="417"/>
      <c r="AD136" s="417"/>
      <c r="AE136" s="417"/>
      <c r="AF136" s="417"/>
      <c r="AG136" s="417"/>
      <c r="AH136" s="417"/>
      <c r="AI136" s="417"/>
      <c r="AJ136" s="417"/>
      <c r="AK136" s="417"/>
      <c r="AL136" s="417"/>
      <c r="AM136" s="417"/>
      <c r="AN136" s="417"/>
      <c r="AO136" s="417"/>
      <c r="AP136" s="417"/>
      <c r="AQ136" s="417"/>
      <c r="AR136" s="417"/>
      <c r="AS136" s="417"/>
      <c r="AT136" s="417"/>
      <c r="AU136" s="446">
        <v>0</v>
      </c>
      <c r="AV136" s="417"/>
      <c r="AW136" s="417"/>
      <c r="AX136" s="417"/>
      <c r="AY136" s="417"/>
      <c r="AZ136" s="417"/>
      <c r="BA136" s="417"/>
      <c r="BB136" s="417"/>
      <c r="BC136" s="417"/>
      <c r="BD136" s="417"/>
      <c r="BE136" s="421" t="s">
        <v>2135</v>
      </c>
      <c r="BF136" s="417"/>
      <c r="BG136" s="417"/>
      <c r="BH136" s="417"/>
      <c r="BI136" s="417"/>
      <c r="BJ136" s="417"/>
      <c r="BK136" s="417"/>
      <c r="BL136" s="417"/>
      <c r="BM136" s="417"/>
      <c r="BN136" s="417"/>
      <c r="BO136" s="417"/>
      <c r="BP136" s="417"/>
      <c r="BQ136" s="417"/>
      <c r="BR136" s="422" t="s">
        <v>686</v>
      </c>
      <c r="BS136" s="417"/>
      <c r="BT136" s="417"/>
      <c r="BU136" s="417"/>
      <c r="BV136" s="417"/>
      <c r="BW136" s="417"/>
      <c r="BX136" s="417"/>
      <c r="BY136" s="417"/>
      <c r="BZ136" s="417"/>
      <c r="CA136" s="417"/>
      <c r="CB136" s="446">
        <v>0</v>
      </c>
      <c r="CC136" s="417"/>
      <c r="CD136" s="417"/>
      <c r="CE136" s="417"/>
    </row>
    <row r="137" spans="2:83" ht="11.4" customHeight="1">
      <c r="B137" s="421">
        <v>14</v>
      </c>
      <c r="C137" s="417"/>
      <c r="D137" s="422" t="s">
        <v>2274</v>
      </c>
      <c r="E137" s="417"/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7"/>
      <c r="U137" s="422" t="s">
        <v>2275</v>
      </c>
      <c r="V137" s="417"/>
      <c r="W137" s="417"/>
      <c r="X137" s="417"/>
      <c r="Y137" s="417"/>
      <c r="Z137" s="417"/>
      <c r="AA137" s="417"/>
      <c r="AB137" s="417"/>
      <c r="AC137" s="417"/>
      <c r="AD137" s="417"/>
      <c r="AE137" s="417"/>
      <c r="AF137" s="417"/>
      <c r="AG137" s="417"/>
      <c r="AH137" s="417"/>
      <c r="AI137" s="417"/>
      <c r="AJ137" s="417"/>
      <c r="AK137" s="417"/>
      <c r="AL137" s="417"/>
      <c r="AM137" s="417"/>
      <c r="AN137" s="417"/>
      <c r="AO137" s="417"/>
      <c r="AP137" s="417"/>
      <c r="AQ137" s="417"/>
      <c r="AR137" s="417"/>
      <c r="AS137" s="417"/>
      <c r="AT137" s="417"/>
      <c r="AU137" s="446">
        <v>0</v>
      </c>
      <c r="AV137" s="417"/>
      <c r="AW137" s="417"/>
      <c r="AX137" s="417"/>
      <c r="AY137" s="417"/>
      <c r="AZ137" s="417"/>
      <c r="BA137" s="417"/>
      <c r="BB137" s="417"/>
      <c r="BC137" s="417"/>
      <c r="BD137" s="417"/>
      <c r="BE137" s="421" t="s">
        <v>2276</v>
      </c>
      <c r="BF137" s="417"/>
      <c r="BG137" s="417"/>
      <c r="BH137" s="417"/>
      <c r="BI137" s="417"/>
      <c r="BJ137" s="417"/>
      <c r="BK137" s="417"/>
      <c r="BL137" s="417"/>
      <c r="BM137" s="417"/>
      <c r="BN137" s="417"/>
      <c r="BO137" s="417"/>
      <c r="BP137" s="417"/>
      <c r="BQ137" s="417"/>
      <c r="BR137" s="422" t="s">
        <v>686</v>
      </c>
      <c r="BS137" s="417"/>
      <c r="BT137" s="417"/>
      <c r="BU137" s="417"/>
      <c r="BV137" s="417"/>
      <c r="BW137" s="417"/>
      <c r="BX137" s="417"/>
      <c r="BY137" s="417"/>
      <c r="BZ137" s="417"/>
      <c r="CA137" s="417"/>
      <c r="CB137" s="446">
        <v>0</v>
      </c>
      <c r="CC137" s="417"/>
      <c r="CD137" s="417"/>
      <c r="CE137" s="417"/>
    </row>
    <row r="138" spans="2:83" ht="11.25" customHeight="1">
      <c r="B138" s="421">
        <v>15</v>
      </c>
      <c r="C138" s="417"/>
      <c r="D138" s="422" t="s">
        <v>2274</v>
      </c>
      <c r="E138" s="417"/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  <c r="P138" s="417"/>
      <c r="Q138" s="417"/>
      <c r="R138" s="417"/>
      <c r="S138" s="417"/>
      <c r="T138" s="417"/>
      <c r="U138" s="422" t="s">
        <v>2275</v>
      </c>
      <c r="V138" s="417"/>
      <c r="W138" s="417"/>
      <c r="X138" s="417"/>
      <c r="Y138" s="417"/>
      <c r="Z138" s="417"/>
      <c r="AA138" s="417"/>
      <c r="AB138" s="417"/>
      <c r="AC138" s="417"/>
      <c r="AD138" s="417"/>
      <c r="AE138" s="417"/>
      <c r="AF138" s="417"/>
      <c r="AG138" s="417"/>
      <c r="AH138" s="417"/>
      <c r="AI138" s="417"/>
      <c r="AJ138" s="417"/>
      <c r="AK138" s="417"/>
      <c r="AL138" s="417"/>
      <c r="AM138" s="417"/>
      <c r="AN138" s="417"/>
      <c r="AO138" s="417"/>
      <c r="AP138" s="417"/>
      <c r="AQ138" s="417"/>
      <c r="AR138" s="417"/>
      <c r="AS138" s="417"/>
      <c r="AT138" s="417"/>
      <c r="AU138" s="446">
        <v>0</v>
      </c>
      <c r="AV138" s="417"/>
      <c r="AW138" s="417"/>
      <c r="AX138" s="417"/>
      <c r="AY138" s="417"/>
      <c r="AZ138" s="417"/>
      <c r="BA138" s="417"/>
      <c r="BB138" s="417"/>
      <c r="BC138" s="417"/>
      <c r="BD138" s="417"/>
      <c r="BE138" s="421" t="s">
        <v>2216</v>
      </c>
      <c r="BF138" s="417"/>
      <c r="BG138" s="417"/>
      <c r="BH138" s="417"/>
      <c r="BI138" s="417"/>
      <c r="BJ138" s="417"/>
      <c r="BK138" s="417"/>
      <c r="BL138" s="417"/>
      <c r="BM138" s="417"/>
      <c r="BN138" s="417"/>
      <c r="BO138" s="417"/>
      <c r="BP138" s="417"/>
      <c r="BQ138" s="417"/>
      <c r="BR138" s="422" t="s">
        <v>686</v>
      </c>
      <c r="BS138" s="417"/>
      <c r="BT138" s="417"/>
      <c r="BU138" s="417"/>
      <c r="BV138" s="417"/>
      <c r="BW138" s="417"/>
      <c r="BX138" s="417"/>
      <c r="BY138" s="417"/>
      <c r="BZ138" s="417"/>
      <c r="CA138" s="417"/>
      <c r="CB138" s="446">
        <v>0</v>
      </c>
      <c r="CC138" s="417"/>
      <c r="CD138" s="417"/>
      <c r="CE138" s="417"/>
    </row>
    <row r="139" spans="2:83" ht="11.4" customHeight="1">
      <c r="B139" s="421">
        <v>16</v>
      </c>
      <c r="C139" s="417"/>
      <c r="D139" s="422" t="s">
        <v>2274</v>
      </c>
      <c r="E139" s="417"/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22" t="s">
        <v>2275</v>
      </c>
      <c r="V139" s="417"/>
      <c r="W139" s="417"/>
      <c r="X139" s="417"/>
      <c r="Y139" s="417"/>
      <c r="Z139" s="417"/>
      <c r="AA139" s="417"/>
      <c r="AB139" s="417"/>
      <c r="AC139" s="417"/>
      <c r="AD139" s="417"/>
      <c r="AE139" s="417"/>
      <c r="AF139" s="417"/>
      <c r="AG139" s="417"/>
      <c r="AH139" s="417"/>
      <c r="AI139" s="417"/>
      <c r="AJ139" s="417"/>
      <c r="AK139" s="417"/>
      <c r="AL139" s="417"/>
      <c r="AM139" s="417"/>
      <c r="AN139" s="417"/>
      <c r="AO139" s="417"/>
      <c r="AP139" s="417"/>
      <c r="AQ139" s="417"/>
      <c r="AR139" s="417"/>
      <c r="AS139" s="417"/>
      <c r="AT139" s="417"/>
      <c r="AU139" s="446">
        <v>0</v>
      </c>
      <c r="AV139" s="417"/>
      <c r="AW139" s="417"/>
      <c r="AX139" s="417"/>
      <c r="AY139" s="417"/>
      <c r="AZ139" s="417"/>
      <c r="BA139" s="417"/>
      <c r="BB139" s="417"/>
      <c r="BC139" s="417"/>
      <c r="BD139" s="417"/>
      <c r="BE139" s="421" t="s">
        <v>2277</v>
      </c>
      <c r="BF139" s="417"/>
      <c r="BG139" s="417"/>
      <c r="BH139" s="417"/>
      <c r="BI139" s="417"/>
      <c r="BJ139" s="417"/>
      <c r="BK139" s="417"/>
      <c r="BL139" s="417"/>
      <c r="BM139" s="417"/>
      <c r="BN139" s="417"/>
      <c r="BO139" s="417"/>
      <c r="BP139" s="417"/>
      <c r="BQ139" s="417"/>
      <c r="BR139" s="422" t="s">
        <v>686</v>
      </c>
      <c r="BS139" s="417"/>
      <c r="BT139" s="417"/>
      <c r="BU139" s="417"/>
      <c r="BV139" s="417"/>
      <c r="BW139" s="417"/>
      <c r="BX139" s="417"/>
      <c r="BY139" s="417"/>
      <c r="BZ139" s="417"/>
      <c r="CA139" s="417"/>
      <c r="CB139" s="446">
        <v>0</v>
      </c>
      <c r="CC139" s="417"/>
      <c r="CD139" s="417"/>
      <c r="CE139" s="417"/>
    </row>
    <row r="140" spans="2:83" ht="11.4" customHeight="1">
      <c r="B140" s="421">
        <v>17</v>
      </c>
      <c r="C140" s="417"/>
      <c r="D140" s="422" t="s">
        <v>2278</v>
      </c>
      <c r="E140" s="417"/>
      <c r="F140" s="417"/>
      <c r="G140" s="417"/>
      <c r="H140" s="417"/>
      <c r="I140" s="417"/>
      <c r="J140" s="417"/>
      <c r="K140" s="417"/>
      <c r="L140" s="417"/>
      <c r="M140" s="417"/>
      <c r="N140" s="417"/>
      <c r="O140" s="417"/>
      <c r="P140" s="417"/>
      <c r="Q140" s="417"/>
      <c r="R140" s="417"/>
      <c r="S140" s="417"/>
      <c r="T140" s="417"/>
      <c r="U140" s="422" t="s">
        <v>2279</v>
      </c>
      <c r="V140" s="417"/>
      <c r="W140" s="417"/>
      <c r="X140" s="417"/>
      <c r="Y140" s="417"/>
      <c r="Z140" s="417"/>
      <c r="AA140" s="417"/>
      <c r="AB140" s="417"/>
      <c r="AC140" s="417"/>
      <c r="AD140" s="417"/>
      <c r="AE140" s="417"/>
      <c r="AF140" s="417"/>
      <c r="AG140" s="417"/>
      <c r="AH140" s="417"/>
      <c r="AI140" s="417"/>
      <c r="AJ140" s="417"/>
      <c r="AK140" s="417"/>
      <c r="AL140" s="417"/>
      <c r="AM140" s="417"/>
      <c r="AN140" s="417"/>
      <c r="AO140" s="417"/>
      <c r="AP140" s="417"/>
      <c r="AQ140" s="417"/>
      <c r="AR140" s="417"/>
      <c r="AS140" s="417"/>
      <c r="AT140" s="417"/>
      <c r="AU140" s="446">
        <v>0</v>
      </c>
      <c r="AV140" s="417"/>
      <c r="AW140" s="417"/>
      <c r="AX140" s="417"/>
      <c r="AY140" s="417"/>
      <c r="AZ140" s="417"/>
      <c r="BA140" s="417"/>
      <c r="BB140" s="417"/>
      <c r="BC140" s="417"/>
      <c r="BD140" s="417"/>
      <c r="BE140" s="421" t="s">
        <v>2187</v>
      </c>
      <c r="BF140" s="417"/>
      <c r="BG140" s="417"/>
      <c r="BH140" s="417"/>
      <c r="BI140" s="417"/>
      <c r="BJ140" s="417"/>
      <c r="BK140" s="417"/>
      <c r="BL140" s="417"/>
      <c r="BM140" s="417"/>
      <c r="BN140" s="417"/>
      <c r="BO140" s="417"/>
      <c r="BP140" s="417"/>
      <c r="BQ140" s="417"/>
      <c r="BR140" s="422" t="s">
        <v>686</v>
      </c>
      <c r="BS140" s="417"/>
      <c r="BT140" s="417"/>
      <c r="BU140" s="417"/>
      <c r="BV140" s="417"/>
      <c r="BW140" s="417"/>
      <c r="BX140" s="417"/>
      <c r="BY140" s="417"/>
      <c r="BZ140" s="417"/>
      <c r="CA140" s="417"/>
      <c r="CB140" s="446">
        <v>0</v>
      </c>
      <c r="CC140" s="417"/>
      <c r="CD140" s="417"/>
      <c r="CE140" s="417"/>
    </row>
    <row r="141" spans="2:83" ht="11.4" customHeight="1">
      <c r="B141" s="421">
        <v>18</v>
      </c>
      <c r="C141" s="417"/>
      <c r="D141" s="422" t="s">
        <v>2280</v>
      </c>
      <c r="E141" s="417"/>
      <c r="F141" s="417"/>
      <c r="G141" s="417"/>
      <c r="H141" s="417"/>
      <c r="I141" s="417"/>
      <c r="J141" s="417"/>
      <c r="K141" s="417"/>
      <c r="L141" s="417"/>
      <c r="M141" s="417"/>
      <c r="N141" s="417"/>
      <c r="O141" s="417"/>
      <c r="P141" s="417"/>
      <c r="Q141" s="417"/>
      <c r="R141" s="417"/>
      <c r="S141" s="417"/>
      <c r="T141" s="417"/>
      <c r="U141" s="422" t="s">
        <v>2281</v>
      </c>
      <c r="V141" s="417"/>
      <c r="W141" s="417"/>
      <c r="X141" s="417"/>
      <c r="Y141" s="417"/>
      <c r="Z141" s="417"/>
      <c r="AA141" s="417"/>
      <c r="AB141" s="417"/>
      <c r="AC141" s="417"/>
      <c r="AD141" s="417"/>
      <c r="AE141" s="417"/>
      <c r="AF141" s="417"/>
      <c r="AG141" s="417"/>
      <c r="AH141" s="417"/>
      <c r="AI141" s="417"/>
      <c r="AJ141" s="417"/>
      <c r="AK141" s="417"/>
      <c r="AL141" s="417"/>
      <c r="AM141" s="417"/>
      <c r="AN141" s="417"/>
      <c r="AO141" s="417"/>
      <c r="AP141" s="417"/>
      <c r="AQ141" s="417"/>
      <c r="AR141" s="417"/>
      <c r="AS141" s="417"/>
      <c r="AT141" s="417"/>
      <c r="AU141" s="446">
        <v>0</v>
      </c>
      <c r="AV141" s="417"/>
      <c r="AW141" s="417"/>
      <c r="AX141" s="417"/>
      <c r="AY141" s="417"/>
      <c r="AZ141" s="417"/>
      <c r="BA141" s="417"/>
      <c r="BB141" s="417"/>
      <c r="BC141" s="417"/>
      <c r="BD141" s="417"/>
      <c r="BE141" s="421" t="s">
        <v>2135</v>
      </c>
      <c r="BF141" s="417"/>
      <c r="BG141" s="417"/>
      <c r="BH141" s="417"/>
      <c r="BI141" s="417"/>
      <c r="BJ141" s="417"/>
      <c r="BK141" s="417"/>
      <c r="BL141" s="417"/>
      <c r="BM141" s="417"/>
      <c r="BN141" s="417"/>
      <c r="BO141" s="417"/>
      <c r="BP141" s="417"/>
      <c r="BQ141" s="417"/>
      <c r="BR141" s="422" t="s">
        <v>686</v>
      </c>
      <c r="BS141" s="417"/>
      <c r="BT141" s="417"/>
      <c r="BU141" s="417"/>
      <c r="BV141" s="417"/>
      <c r="BW141" s="417"/>
      <c r="BX141" s="417"/>
      <c r="BY141" s="417"/>
      <c r="BZ141" s="417"/>
      <c r="CA141" s="417"/>
      <c r="CB141" s="446">
        <v>0</v>
      </c>
      <c r="CC141" s="417"/>
      <c r="CD141" s="417"/>
      <c r="CE141" s="417"/>
    </row>
    <row r="142" spans="2:83" ht="11.25" customHeight="1">
      <c r="B142" s="448">
        <v>0</v>
      </c>
      <c r="C142" s="449"/>
      <c r="D142" s="449"/>
      <c r="E142" s="449"/>
      <c r="F142" s="449"/>
      <c r="G142" s="449"/>
      <c r="H142" s="449"/>
      <c r="I142" s="449"/>
      <c r="J142" s="449"/>
      <c r="K142" s="449"/>
      <c r="L142" s="449"/>
      <c r="M142" s="449"/>
      <c r="N142" s="449"/>
      <c r="O142" s="449"/>
      <c r="P142" s="449"/>
      <c r="Q142" s="449"/>
      <c r="R142" s="449"/>
      <c r="S142" s="449"/>
      <c r="T142" s="449"/>
      <c r="U142" s="449"/>
      <c r="V142" s="449"/>
      <c r="W142" s="449"/>
      <c r="X142" s="449"/>
      <c r="Y142" s="449"/>
      <c r="Z142" s="449"/>
      <c r="AA142" s="449"/>
      <c r="AB142" s="449"/>
      <c r="AC142" s="449"/>
      <c r="AD142" s="449"/>
      <c r="AE142" s="449"/>
      <c r="AF142" s="449"/>
      <c r="AG142" s="449"/>
      <c r="AH142" s="449"/>
      <c r="AI142" s="449"/>
      <c r="AJ142" s="449"/>
      <c r="AK142" s="449"/>
      <c r="AL142" s="449"/>
      <c r="AM142" s="449"/>
      <c r="AN142" s="449"/>
      <c r="AO142" s="449"/>
      <c r="AP142" s="449"/>
      <c r="AQ142" s="449"/>
      <c r="AR142" s="449"/>
      <c r="AS142" s="449"/>
      <c r="AT142" s="449"/>
      <c r="AU142" s="449"/>
      <c r="AV142" s="449"/>
      <c r="AW142" s="449"/>
      <c r="AX142" s="449"/>
      <c r="AY142" s="449"/>
      <c r="AZ142" s="449"/>
      <c r="BA142" s="449"/>
      <c r="BB142" s="449"/>
      <c r="BC142" s="449"/>
      <c r="BD142" s="449"/>
      <c r="BE142" s="449"/>
      <c r="BF142" s="449"/>
      <c r="BG142" s="449"/>
      <c r="BH142" s="449"/>
      <c r="BI142" s="449"/>
      <c r="BJ142" s="449"/>
      <c r="BK142" s="449"/>
      <c r="BL142" s="449"/>
      <c r="BM142" s="449"/>
      <c r="BN142" s="449"/>
      <c r="BO142" s="449"/>
      <c r="BP142" s="449"/>
      <c r="BQ142" s="449"/>
      <c r="BR142" s="449"/>
      <c r="BS142" s="449"/>
      <c r="BT142" s="449"/>
      <c r="BU142" s="449"/>
      <c r="BV142" s="449"/>
      <c r="BW142" s="449"/>
      <c r="BX142" s="449"/>
      <c r="BY142" s="449"/>
      <c r="BZ142" s="449"/>
      <c r="CA142" s="449"/>
      <c r="CB142" s="449"/>
      <c r="CC142" s="449"/>
      <c r="CD142" s="449"/>
      <c r="CE142" s="449"/>
    </row>
    <row r="143" ht="3" customHeight="1"/>
    <row r="144" ht="4.35" customHeight="1"/>
    <row r="145" ht="2.85" customHeight="1"/>
    <row r="146" spans="2:72" ht="14.4" customHeight="1">
      <c r="B146" s="442" t="s">
        <v>2282</v>
      </c>
      <c r="C146" s="417"/>
      <c r="D146" s="417"/>
      <c r="E146" s="417"/>
      <c r="F146" s="417"/>
      <c r="G146" s="417"/>
      <c r="H146" s="417"/>
      <c r="I146" s="417"/>
      <c r="J146" s="417"/>
      <c r="K146" s="417"/>
      <c r="L146" s="417"/>
      <c r="M146" s="417"/>
      <c r="N146" s="417"/>
      <c r="O146" s="417"/>
      <c r="P146" s="417"/>
      <c r="Q146" s="417"/>
      <c r="R146" s="417"/>
      <c r="S146" s="417"/>
      <c r="T146" s="417"/>
      <c r="U146" s="417"/>
      <c r="V146" s="417"/>
      <c r="W146" s="417"/>
      <c r="X146" s="417"/>
      <c r="Y146" s="417"/>
      <c r="Z146" s="417"/>
      <c r="AA146" s="417"/>
      <c r="AB146" s="417"/>
      <c r="AC146" s="417"/>
      <c r="AD146" s="417"/>
      <c r="AE146" s="417"/>
      <c r="AF146" s="417"/>
      <c r="AG146" s="417"/>
      <c r="AH146" s="417"/>
      <c r="AI146" s="417"/>
      <c r="AJ146" s="417"/>
      <c r="AK146" s="417"/>
      <c r="AL146" s="417"/>
      <c r="AM146" s="417"/>
      <c r="AN146" s="417"/>
      <c r="AO146" s="417"/>
      <c r="AP146" s="417"/>
      <c r="AQ146" s="417"/>
      <c r="AR146" s="417"/>
      <c r="AS146" s="417"/>
      <c r="AT146" s="417"/>
      <c r="AU146" s="417"/>
      <c r="AV146" s="417"/>
      <c r="AW146" s="417"/>
      <c r="AX146" s="417"/>
      <c r="AY146" s="417"/>
      <c r="AZ146" s="417"/>
      <c r="BA146" s="417"/>
      <c r="BB146" s="417"/>
      <c r="BC146" s="417"/>
      <c r="BD146" s="417"/>
      <c r="BE146" s="417"/>
      <c r="BF146" s="417"/>
      <c r="BG146" s="417"/>
      <c r="BH146" s="417"/>
      <c r="BI146" s="417"/>
      <c r="BJ146" s="417"/>
      <c r="BK146" s="417"/>
      <c r="BL146" s="417"/>
      <c r="BM146" s="417"/>
      <c r="BN146" s="417"/>
      <c r="BO146" s="417"/>
      <c r="BP146" s="417"/>
      <c r="BQ146" s="417"/>
      <c r="BR146" s="417"/>
      <c r="BS146" s="417"/>
      <c r="BT146" s="417"/>
    </row>
    <row r="147" ht="12" hidden="1"/>
    <row r="148" spans="2:83" ht="11.4" customHeight="1">
      <c r="B148" s="443" t="s">
        <v>2109</v>
      </c>
      <c r="C148" s="444"/>
      <c r="D148" s="445" t="s">
        <v>2110</v>
      </c>
      <c r="E148" s="444"/>
      <c r="F148" s="444"/>
      <c r="G148" s="444"/>
      <c r="H148" s="444"/>
      <c r="I148" s="444"/>
      <c r="J148" s="444"/>
      <c r="K148" s="444"/>
      <c r="L148" s="444"/>
      <c r="M148" s="444"/>
      <c r="N148" s="444"/>
      <c r="O148" s="444"/>
      <c r="P148" s="444"/>
      <c r="Q148" s="444"/>
      <c r="R148" s="444"/>
      <c r="S148" s="444"/>
      <c r="T148" s="444"/>
      <c r="U148" s="445" t="s">
        <v>2057</v>
      </c>
      <c r="V148" s="444"/>
      <c r="W148" s="444"/>
      <c r="X148" s="444"/>
      <c r="Y148" s="444"/>
      <c r="Z148" s="444"/>
      <c r="AA148" s="444"/>
      <c r="AB148" s="444"/>
      <c r="AC148" s="444"/>
      <c r="AD148" s="444"/>
      <c r="AE148" s="444"/>
      <c r="AF148" s="444"/>
      <c r="AG148" s="444"/>
      <c r="AH148" s="444"/>
      <c r="AI148" s="444"/>
      <c r="AJ148" s="444"/>
      <c r="AK148" s="444"/>
      <c r="AL148" s="444"/>
      <c r="AM148" s="444"/>
      <c r="AN148" s="444"/>
      <c r="AO148" s="444"/>
      <c r="AP148" s="444"/>
      <c r="AQ148" s="444"/>
      <c r="AR148" s="444"/>
      <c r="AS148" s="444"/>
      <c r="AT148" s="444"/>
      <c r="AU148" s="443" t="s">
        <v>2111</v>
      </c>
      <c r="AV148" s="444"/>
      <c r="AW148" s="444"/>
      <c r="AX148" s="444"/>
      <c r="AY148" s="444"/>
      <c r="AZ148" s="444"/>
      <c r="BA148" s="444"/>
      <c r="BB148" s="444"/>
      <c r="BC148" s="444"/>
      <c r="BD148" s="444"/>
      <c r="BE148" s="443" t="s">
        <v>135</v>
      </c>
      <c r="BF148" s="444"/>
      <c r="BG148" s="444"/>
      <c r="BH148" s="444"/>
      <c r="BI148" s="444"/>
      <c r="BJ148" s="444"/>
      <c r="BK148" s="444"/>
      <c r="BL148" s="444"/>
      <c r="BM148" s="444"/>
      <c r="BN148" s="444"/>
      <c r="BO148" s="444"/>
      <c r="BP148" s="444"/>
      <c r="BQ148" s="444"/>
      <c r="BR148" s="445" t="s">
        <v>2112</v>
      </c>
      <c r="BS148" s="444"/>
      <c r="BT148" s="444"/>
      <c r="BU148" s="444"/>
      <c r="BV148" s="444"/>
      <c r="BW148" s="444"/>
      <c r="BX148" s="444"/>
      <c r="BY148" s="444"/>
      <c r="BZ148" s="444"/>
      <c r="CA148" s="444"/>
      <c r="CB148" s="443" t="s">
        <v>2113</v>
      </c>
      <c r="CC148" s="444"/>
      <c r="CD148" s="444"/>
      <c r="CE148" s="444"/>
    </row>
    <row r="149" spans="2:83" ht="11.4" customHeight="1">
      <c r="B149" s="421">
        <v>1</v>
      </c>
      <c r="C149" s="417"/>
      <c r="D149" s="422" t="s">
        <v>2283</v>
      </c>
      <c r="E149" s="417"/>
      <c r="F149" s="417"/>
      <c r="G149" s="417"/>
      <c r="H149" s="417"/>
      <c r="I149" s="417"/>
      <c r="J149" s="417"/>
      <c r="K149" s="417"/>
      <c r="L149" s="417"/>
      <c r="M149" s="417"/>
      <c r="N149" s="417"/>
      <c r="O149" s="417"/>
      <c r="P149" s="417"/>
      <c r="Q149" s="417"/>
      <c r="R149" s="417"/>
      <c r="S149" s="417"/>
      <c r="T149" s="417"/>
      <c r="U149" s="422" t="s">
        <v>2284</v>
      </c>
      <c r="V149" s="417"/>
      <c r="W149" s="417"/>
      <c r="X149" s="417"/>
      <c r="Y149" s="417"/>
      <c r="Z149" s="417"/>
      <c r="AA149" s="417"/>
      <c r="AB149" s="417"/>
      <c r="AC149" s="417"/>
      <c r="AD149" s="417"/>
      <c r="AE149" s="417"/>
      <c r="AF149" s="417"/>
      <c r="AG149" s="417"/>
      <c r="AH149" s="417"/>
      <c r="AI149" s="417"/>
      <c r="AJ149" s="417"/>
      <c r="AK149" s="417"/>
      <c r="AL149" s="417"/>
      <c r="AM149" s="417"/>
      <c r="AN149" s="417"/>
      <c r="AO149" s="417"/>
      <c r="AP149" s="417"/>
      <c r="AQ149" s="417"/>
      <c r="AR149" s="417"/>
      <c r="AS149" s="417"/>
      <c r="AT149" s="417"/>
      <c r="AU149" s="446">
        <v>0</v>
      </c>
      <c r="AV149" s="417"/>
      <c r="AW149" s="417"/>
      <c r="AX149" s="417"/>
      <c r="AY149" s="417"/>
      <c r="AZ149" s="417"/>
      <c r="BA149" s="417"/>
      <c r="BB149" s="417"/>
      <c r="BC149" s="417"/>
      <c r="BD149" s="417"/>
      <c r="BE149" s="421" t="s">
        <v>2119</v>
      </c>
      <c r="BF149" s="417"/>
      <c r="BG149" s="417"/>
      <c r="BH149" s="417"/>
      <c r="BI149" s="417"/>
      <c r="BJ149" s="417"/>
      <c r="BK149" s="417"/>
      <c r="BL149" s="417"/>
      <c r="BM149" s="417"/>
      <c r="BN149" s="417"/>
      <c r="BO149" s="417"/>
      <c r="BP149" s="417"/>
      <c r="BQ149" s="417"/>
      <c r="BR149" s="422" t="s">
        <v>686</v>
      </c>
      <c r="BS149" s="417"/>
      <c r="BT149" s="417"/>
      <c r="BU149" s="417"/>
      <c r="BV149" s="417"/>
      <c r="BW149" s="417"/>
      <c r="BX149" s="417"/>
      <c r="BY149" s="417"/>
      <c r="BZ149" s="417"/>
      <c r="CA149" s="417"/>
      <c r="CB149" s="446">
        <v>0</v>
      </c>
      <c r="CC149" s="417"/>
      <c r="CD149" s="417"/>
      <c r="CE149" s="417"/>
    </row>
    <row r="150" spans="2:83" ht="11.25" customHeight="1">
      <c r="B150" s="421">
        <v>2</v>
      </c>
      <c r="C150" s="417"/>
      <c r="D150" s="422" t="s">
        <v>2285</v>
      </c>
      <c r="E150" s="417"/>
      <c r="F150" s="417"/>
      <c r="G150" s="417"/>
      <c r="H150" s="417"/>
      <c r="I150" s="417"/>
      <c r="J150" s="417"/>
      <c r="K150" s="417"/>
      <c r="L150" s="417"/>
      <c r="M150" s="417"/>
      <c r="N150" s="417"/>
      <c r="O150" s="417"/>
      <c r="P150" s="417"/>
      <c r="Q150" s="417"/>
      <c r="R150" s="417"/>
      <c r="S150" s="417"/>
      <c r="T150" s="417"/>
      <c r="U150" s="422" t="s">
        <v>2286</v>
      </c>
      <c r="V150" s="417"/>
      <c r="W150" s="417"/>
      <c r="X150" s="417"/>
      <c r="Y150" s="417"/>
      <c r="Z150" s="417"/>
      <c r="AA150" s="417"/>
      <c r="AB150" s="417"/>
      <c r="AC150" s="417"/>
      <c r="AD150" s="417"/>
      <c r="AE150" s="417"/>
      <c r="AF150" s="417"/>
      <c r="AG150" s="417"/>
      <c r="AH150" s="417"/>
      <c r="AI150" s="417"/>
      <c r="AJ150" s="417"/>
      <c r="AK150" s="417"/>
      <c r="AL150" s="417"/>
      <c r="AM150" s="417"/>
      <c r="AN150" s="417"/>
      <c r="AO150" s="417"/>
      <c r="AP150" s="417"/>
      <c r="AQ150" s="417"/>
      <c r="AR150" s="417"/>
      <c r="AS150" s="417"/>
      <c r="AT150" s="417"/>
      <c r="AU150" s="446">
        <v>0</v>
      </c>
      <c r="AV150" s="417"/>
      <c r="AW150" s="417"/>
      <c r="AX150" s="417"/>
      <c r="AY150" s="417"/>
      <c r="AZ150" s="417"/>
      <c r="BA150" s="417"/>
      <c r="BB150" s="417"/>
      <c r="BC150" s="417"/>
      <c r="BD150" s="417"/>
      <c r="BE150" s="421" t="s">
        <v>2135</v>
      </c>
      <c r="BF150" s="417"/>
      <c r="BG150" s="417"/>
      <c r="BH150" s="417"/>
      <c r="BI150" s="417"/>
      <c r="BJ150" s="417"/>
      <c r="BK150" s="417"/>
      <c r="BL150" s="417"/>
      <c r="BM150" s="417"/>
      <c r="BN150" s="417"/>
      <c r="BO150" s="417"/>
      <c r="BP150" s="417"/>
      <c r="BQ150" s="417"/>
      <c r="BR150" s="422" t="s">
        <v>686</v>
      </c>
      <c r="BS150" s="417"/>
      <c r="BT150" s="417"/>
      <c r="BU150" s="417"/>
      <c r="BV150" s="417"/>
      <c r="BW150" s="417"/>
      <c r="BX150" s="417"/>
      <c r="BY150" s="417"/>
      <c r="BZ150" s="417"/>
      <c r="CA150" s="417"/>
      <c r="CB150" s="446">
        <v>0</v>
      </c>
      <c r="CC150" s="417"/>
      <c r="CD150" s="417"/>
      <c r="CE150" s="417"/>
    </row>
    <row r="151" spans="2:83" ht="11.4" customHeight="1">
      <c r="B151" s="421">
        <v>3</v>
      </c>
      <c r="C151" s="417"/>
      <c r="D151" s="422" t="s">
        <v>2285</v>
      </c>
      <c r="E151" s="417"/>
      <c r="F151" s="417"/>
      <c r="G151" s="417"/>
      <c r="H151" s="417"/>
      <c r="I151" s="417"/>
      <c r="J151" s="417"/>
      <c r="K151" s="417"/>
      <c r="L151" s="417"/>
      <c r="M151" s="417"/>
      <c r="N151" s="417"/>
      <c r="O151" s="417"/>
      <c r="P151" s="417"/>
      <c r="Q151" s="417"/>
      <c r="R151" s="417"/>
      <c r="S151" s="417"/>
      <c r="T151" s="417"/>
      <c r="U151" s="422" t="s">
        <v>2286</v>
      </c>
      <c r="V151" s="417"/>
      <c r="W151" s="417"/>
      <c r="X151" s="417"/>
      <c r="Y151" s="417"/>
      <c r="Z151" s="417"/>
      <c r="AA151" s="417"/>
      <c r="AB151" s="417"/>
      <c r="AC151" s="417"/>
      <c r="AD151" s="417"/>
      <c r="AE151" s="417"/>
      <c r="AF151" s="417"/>
      <c r="AG151" s="417"/>
      <c r="AH151" s="417"/>
      <c r="AI151" s="417"/>
      <c r="AJ151" s="417"/>
      <c r="AK151" s="417"/>
      <c r="AL151" s="417"/>
      <c r="AM151" s="417"/>
      <c r="AN151" s="417"/>
      <c r="AO151" s="417"/>
      <c r="AP151" s="417"/>
      <c r="AQ151" s="417"/>
      <c r="AR151" s="417"/>
      <c r="AS151" s="417"/>
      <c r="AT151" s="417"/>
      <c r="AU151" s="446">
        <v>0</v>
      </c>
      <c r="AV151" s="417"/>
      <c r="AW151" s="417"/>
      <c r="AX151" s="417"/>
      <c r="AY151" s="417"/>
      <c r="AZ151" s="417"/>
      <c r="BA151" s="417"/>
      <c r="BB151" s="417"/>
      <c r="BC151" s="417"/>
      <c r="BD151" s="417"/>
      <c r="BE151" s="421" t="s">
        <v>2141</v>
      </c>
      <c r="BF151" s="417"/>
      <c r="BG151" s="417"/>
      <c r="BH151" s="417"/>
      <c r="BI151" s="417"/>
      <c r="BJ151" s="417"/>
      <c r="BK151" s="417"/>
      <c r="BL151" s="417"/>
      <c r="BM151" s="417"/>
      <c r="BN151" s="417"/>
      <c r="BO151" s="417"/>
      <c r="BP151" s="417"/>
      <c r="BQ151" s="417"/>
      <c r="BR151" s="422" t="s">
        <v>686</v>
      </c>
      <c r="BS151" s="417"/>
      <c r="BT151" s="417"/>
      <c r="BU151" s="417"/>
      <c r="BV151" s="417"/>
      <c r="BW151" s="417"/>
      <c r="BX151" s="417"/>
      <c r="BY151" s="417"/>
      <c r="BZ151" s="417"/>
      <c r="CA151" s="417"/>
      <c r="CB151" s="446">
        <v>0</v>
      </c>
      <c r="CC151" s="417"/>
      <c r="CD151" s="417"/>
      <c r="CE151" s="417"/>
    </row>
    <row r="152" spans="2:83" ht="11.25" customHeight="1">
      <c r="B152" s="448">
        <v>0</v>
      </c>
      <c r="C152" s="449"/>
      <c r="D152" s="449"/>
      <c r="E152" s="449"/>
      <c r="F152" s="449"/>
      <c r="G152" s="449"/>
      <c r="H152" s="449"/>
      <c r="I152" s="449"/>
      <c r="J152" s="449"/>
      <c r="K152" s="449"/>
      <c r="L152" s="449"/>
      <c r="M152" s="449"/>
      <c r="N152" s="449"/>
      <c r="O152" s="449"/>
      <c r="P152" s="449"/>
      <c r="Q152" s="449"/>
      <c r="R152" s="449"/>
      <c r="S152" s="449"/>
      <c r="T152" s="449"/>
      <c r="U152" s="449"/>
      <c r="V152" s="449"/>
      <c r="W152" s="449"/>
      <c r="X152" s="449"/>
      <c r="Y152" s="449"/>
      <c r="Z152" s="449"/>
      <c r="AA152" s="449"/>
      <c r="AB152" s="449"/>
      <c r="AC152" s="449"/>
      <c r="AD152" s="449"/>
      <c r="AE152" s="449"/>
      <c r="AF152" s="449"/>
      <c r="AG152" s="449"/>
      <c r="AH152" s="449"/>
      <c r="AI152" s="449"/>
      <c r="AJ152" s="449"/>
      <c r="AK152" s="449"/>
      <c r="AL152" s="449"/>
      <c r="AM152" s="449"/>
      <c r="AN152" s="449"/>
      <c r="AO152" s="449"/>
      <c r="AP152" s="449"/>
      <c r="AQ152" s="449"/>
      <c r="AR152" s="449"/>
      <c r="AS152" s="449"/>
      <c r="AT152" s="449"/>
      <c r="AU152" s="449"/>
      <c r="AV152" s="449"/>
      <c r="AW152" s="449"/>
      <c r="AX152" s="449"/>
      <c r="AY152" s="449"/>
      <c r="AZ152" s="449"/>
      <c r="BA152" s="449"/>
      <c r="BB152" s="449"/>
      <c r="BC152" s="449"/>
      <c r="BD152" s="449"/>
      <c r="BE152" s="449"/>
      <c r="BF152" s="449"/>
      <c r="BG152" s="449"/>
      <c r="BH152" s="449"/>
      <c r="BI152" s="449"/>
      <c r="BJ152" s="449"/>
      <c r="BK152" s="449"/>
      <c r="BL152" s="449"/>
      <c r="BM152" s="449"/>
      <c r="BN152" s="449"/>
      <c r="BO152" s="449"/>
      <c r="BP152" s="449"/>
      <c r="BQ152" s="449"/>
      <c r="BR152" s="449"/>
      <c r="BS152" s="449"/>
      <c r="BT152" s="449"/>
      <c r="BU152" s="449"/>
      <c r="BV152" s="449"/>
      <c r="BW152" s="449"/>
      <c r="BX152" s="449"/>
      <c r="BY152" s="449"/>
      <c r="BZ152" s="449"/>
      <c r="CA152" s="449"/>
      <c r="CB152" s="449"/>
      <c r="CC152" s="449"/>
      <c r="CD152" s="449"/>
      <c r="CE152" s="449"/>
    </row>
    <row r="153" ht="12" hidden="1"/>
    <row r="154" ht="2.85" customHeight="1"/>
    <row r="155" ht="4.35" customHeight="1"/>
    <row r="156" ht="2.85" customHeight="1"/>
    <row r="157" ht="12" hidden="1"/>
    <row r="158" spans="2:57" ht="14.4" customHeight="1">
      <c r="B158" s="442" t="s">
        <v>2287</v>
      </c>
      <c r="C158" s="417"/>
      <c r="D158" s="417"/>
      <c r="E158" s="417"/>
      <c r="F158" s="417"/>
      <c r="G158" s="417"/>
      <c r="H158" s="417"/>
      <c r="I158" s="417"/>
      <c r="J158" s="417"/>
      <c r="K158" s="417"/>
      <c r="L158" s="417"/>
      <c r="M158" s="417"/>
      <c r="N158" s="417"/>
      <c r="O158" s="417"/>
      <c r="P158" s="417"/>
      <c r="Q158" s="417"/>
      <c r="R158" s="417"/>
      <c r="S158" s="417"/>
      <c r="T158" s="417"/>
      <c r="U158" s="417"/>
      <c r="V158" s="417"/>
      <c r="W158" s="417"/>
      <c r="X158" s="417"/>
      <c r="Y158" s="417"/>
      <c r="Z158" s="417"/>
      <c r="AA158" s="417"/>
      <c r="AB158" s="417"/>
      <c r="AC158" s="417"/>
      <c r="AD158" s="417"/>
      <c r="AE158" s="417"/>
      <c r="AF158" s="417"/>
      <c r="AG158" s="417"/>
      <c r="AH158" s="417"/>
      <c r="AI158" s="417"/>
      <c r="AJ158" s="417"/>
      <c r="AK158" s="417"/>
      <c r="AL158" s="417"/>
      <c r="AM158" s="417"/>
      <c r="AN158" s="417"/>
      <c r="AO158" s="417"/>
      <c r="AP158" s="417"/>
      <c r="AQ158" s="417"/>
      <c r="AR158" s="417"/>
      <c r="AS158" s="417"/>
      <c r="AT158" s="417"/>
      <c r="AU158" s="417"/>
      <c r="AV158" s="417"/>
      <c r="AW158" s="417"/>
      <c r="AX158" s="417"/>
      <c r="AY158" s="417"/>
      <c r="AZ158" s="417"/>
      <c r="BA158" s="417"/>
      <c r="BB158" s="417"/>
      <c r="BC158" s="417"/>
      <c r="BD158" s="417"/>
      <c r="BE158" s="417"/>
    </row>
    <row r="159" ht="12" hidden="1"/>
    <row r="160" spans="2:83" ht="11.4" customHeight="1">
      <c r="B160" s="443" t="s">
        <v>2109</v>
      </c>
      <c r="C160" s="444"/>
      <c r="D160" s="445" t="s">
        <v>2110</v>
      </c>
      <c r="E160" s="444"/>
      <c r="F160" s="444"/>
      <c r="G160" s="444"/>
      <c r="H160" s="444"/>
      <c r="I160" s="444"/>
      <c r="J160" s="444"/>
      <c r="K160" s="444"/>
      <c r="L160" s="444"/>
      <c r="M160" s="444"/>
      <c r="N160" s="444"/>
      <c r="O160" s="444"/>
      <c r="P160" s="444"/>
      <c r="Q160" s="444"/>
      <c r="R160" s="444"/>
      <c r="S160" s="444"/>
      <c r="T160" s="444"/>
      <c r="U160" s="445" t="s">
        <v>2057</v>
      </c>
      <c r="V160" s="444"/>
      <c r="W160" s="444"/>
      <c r="X160" s="444"/>
      <c r="Y160" s="444"/>
      <c r="Z160" s="444"/>
      <c r="AA160" s="444"/>
      <c r="AB160" s="444"/>
      <c r="AC160" s="444"/>
      <c r="AD160" s="444"/>
      <c r="AE160" s="444"/>
      <c r="AF160" s="444"/>
      <c r="AG160" s="444"/>
      <c r="AH160" s="444"/>
      <c r="AI160" s="444"/>
      <c r="AJ160" s="444"/>
      <c r="AK160" s="444"/>
      <c r="AL160" s="444"/>
      <c r="AM160" s="444"/>
      <c r="AN160" s="444"/>
      <c r="AO160" s="444"/>
      <c r="AP160" s="444"/>
      <c r="AQ160" s="444"/>
      <c r="AR160" s="444"/>
      <c r="AS160" s="444"/>
      <c r="AT160" s="444"/>
      <c r="AU160" s="443" t="s">
        <v>2111</v>
      </c>
      <c r="AV160" s="444"/>
      <c r="AW160" s="444"/>
      <c r="AX160" s="444"/>
      <c r="AY160" s="444"/>
      <c r="AZ160" s="444"/>
      <c r="BA160" s="444"/>
      <c r="BB160" s="444"/>
      <c r="BC160" s="444"/>
      <c r="BD160" s="444"/>
      <c r="BE160" s="443" t="s">
        <v>135</v>
      </c>
      <c r="BF160" s="444"/>
      <c r="BG160" s="444"/>
      <c r="BH160" s="444"/>
      <c r="BI160" s="444"/>
      <c r="BJ160" s="444"/>
      <c r="BK160" s="444"/>
      <c r="BL160" s="444"/>
      <c r="BM160" s="444"/>
      <c r="BN160" s="444"/>
      <c r="BO160" s="444"/>
      <c r="BP160" s="444"/>
      <c r="BQ160" s="444"/>
      <c r="BR160" s="445" t="s">
        <v>2112</v>
      </c>
      <c r="BS160" s="444"/>
      <c r="BT160" s="444"/>
      <c r="BU160" s="444"/>
      <c r="BV160" s="444"/>
      <c r="BW160" s="444"/>
      <c r="BX160" s="444"/>
      <c r="BY160" s="444"/>
      <c r="BZ160" s="444"/>
      <c r="CA160" s="444"/>
      <c r="CB160" s="443" t="s">
        <v>2113</v>
      </c>
      <c r="CC160" s="444"/>
      <c r="CD160" s="444"/>
      <c r="CE160" s="444"/>
    </row>
    <row r="161" spans="2:83" ht="11.4" customHeight="1">
      <c r="B161" s="421">
        <v>1</v>
      </c>
      <c r="C161" s="417"/>
      <c r="D161" s="422" t="s">
        <v>2288</v>
      </c>
      <c r="E161" s="417"/>
      <c r="F161" s="417"/>
      <c r="G161" s="417"/>
      <c r="H161" s="417"/>
      <c r="I161" s="417"/>
      <c r="J161" s="417"/>
      <c r="K161" s="417"/>
      <c r="L161" s="417"/>
      <c r="M161" s="417"/>
      <c r="N161" s="417"/>
      <c r="O161" s="417"/>
      <c r="P161" s="417"/>
      <c r="Q161" s="417"/>
      <c r="R161" s="417"/>
      <c r="S161" s="417"/>
      <c r="T161" s="417"/>
      <c r="U161" s="422" t="s">
        <v>2289</v>
      </c>
      <c r="V161" s="417"/>
      <c r="W161" s="417"/>
      <c r="X161" s="417"/>
      <c r="Y161" s="417"/>
      <c r="Z161" s="417"/>
      <c r="AA161" s="417"/>
      <c r="AB161" s="417"/>
      <c r="AC161" s="417"/>
      <c r="AD161" s="417"/>
      <c r="AE161" s="417"/>
      <c r="AF161" s="417"/>
      <c r="AG161" s="417"/>
      <c r="AH161" s="417"/>
      <c r="AI161" s="417"/>
      <c r="AJ161" s="417"/>
      <c r="AK161" s="417"/>
      <c r="AL161" s="417"/>
      <c r="AM161" s="417"/>
      <c r="AN161" s="417"/>
      <c r="AO161" s="417"/>
      <c r="AP161" s="417"/>
      <c r="AQ161" s="417"/>
      <c r="AR161" s="417"/>
      <c r="AS161" s="417"/>
      <c r="AT161" s="417"/>
      <c r="AU161" s="446">
        <v>0</v>
      </c>
      <c r="AV161" s="417"/>
      <c r="AW161" s="417"/>
      <c r="AX161" s="417"/>
      <c r="AY161" s="417"/>
      <c r="AZ161" s="417"/>
      <c r="BA161" s="417"/>
      <c r="BB161" s="417"/>
      <c r="BC161" s="417"/>
      <c r="BD161" s="417"/>
      <c r="BE161" s="421" t="s">
        <v>2119</v>
      </c>
      <c r="BF161" s="417"/>
      <c r="BG161" s="417"/>
      <c r="BH161" s="417"/>
      <c r="BI161" s="417"/>
      <c r="BJ161" s="417"/>
      <c r="BK161" s="417"/>
      <c r="BL161" s="417"/>
      <c r="BM161" s="417"/>
      <c r="BN161" s="417"/>
      <c r="BO161" s="417"/>
      <c r="BP161" s="417"/>
      <c r="BQ161" s="417"/>
      <c r="BR161" s="422" t="s">
        <v>686</v>
      </c>
      <c r="BS161" s="417"/>
      <c r="BT161" s="417"/>
      <c r="BU161" s="417"/>
      <c r="BV161" s="417"/>
      <c r="BW161" s="417"/>
      <c r="BX161" s="417"/>
      <c r="BY161" s="417"/>
      <c r="BZ161" s="417"/>
      <c r="CA161" s="417"/>
      <c r="CB161" s="446">
        <v>0</v>
      </c>
      <c r="CC161" s="417"/>
      <c r="CD161" s="417"/>
      <c r="CE161" s="417"/>
    </row>
    <row r="162" spans="2:83" ht="11.25" customHeight="1">
      <c r="B162" s="448">
        <v>0</v>
      </c>
      <c r="C162" s="449"/>
      <c r="D162" s="449"/>
      <c r="E162" s="449"/>
      <c r="F162" s="449"/>
      <c r="G162" s="449"/>
      <c r="H162" s="449"/>
      <c r="I162" s="449"/>
      <c r="J162" s="449"/>
      <c r="K162" s="449"/>
      <c r="L162" s="449"/>
      <c r="M162" s="449"/>
      <c r="N162" s="449"/>
      <c r="O162" s="449"/>
      <c r="P162" s="449"/>
      <c r="Q162" s="449"/>
      <c r="R162" s="449"/>
      <c r="S162" s="449"/>
      <c r="T162" s="449"/>
      <c r="U162" s="449"/>
      <c r="V162" s="449"/>
      <c r="W162" s="449"/>
      <c r="X162" s="449"/>
      <c r="Y162" s="449"/>
      <c r="Z162" s="449"/>
      <c r="AA162" s="449"/>
      <c r="AB162" s="449"/>
      <c r="AC162" s="449"/>
      <c r="AD162" s="449"/>
      <c r="AE162" s="449"/>
      <c r="AF162" s="449"/>
      <c r="AG162" s="449"/>
      <c r="AH162" s="449"/>
      <c r="AI162" s="449"/>
      <c r="AJ162" s="449"/>
      <c r="AK162" s="449"/>
      <c r="AL162" s="449"/>
      <c r="AM162" s="449"/>
      <c r="AN162" s="449"/>
      <c r="AO162" s="449"/>
      <c r="AP162" s="449"/>
      <c r="AQ162" s="449"/>
      <c r="AR162" s="449"/>
      <c r="AS162" s="449"/>
      <c r="AT162" s="449"/>
      <c r="AU162" s="449"/>
      <c r="AV162" s="449"/>
      <c r="AW162" s="449"/>
      <c r="AX162" s="449"/>
      <c r="AY162" s="449"/>
      <c r="AZ162" s="449"/>
      <c r="BA162" s="449"/>
      <c r="BB162" s="449"/>
      <c r="BC162" s="449"/>
      <c r="BD162" s="449"/>
      <c r="BE162" s="449"/>
      <c r="BF162" s="449"/>
      <c r="BG162" s="449"/>
      <c r="BH162" s="449"/>
      <c r="BI162" s="449"/>
      <c r="BJ162" s="449"/>
      <c r="BK162" s="449"/>
      <c r="BL162" s="449"/>
      <c r="BM162" s="449"/>
      <c r="BN162" s="449"/>
      <c r="BO162" s="449"/>
      <c r="BP162" s="449"/>
      <c r="BQ162" s="449"/>
      <c r="BR162" s="449"/>
      <c r="BS162" s="449"/>
      <c r="BT162" s="449"/>
      <c r="BU162" s="449"/>
      <c r="BV162" s="449"/>
      <c r="BW162" s="449"/>
      <c r="BX162" s="449"/>
      <c r="BY162" s="449"/>
      <c r="BZ162" s="449"/>
      <c r="CA162" s="449"/>
      <c r="CB162" s="449"/>
      <c r="CC162" s="449"/>
      <c r="CD162" s="449"/>
      <c r="CE162" s="449"/>
    </row>
    <row r="163" ht="3" customHeight="1"/>
    <row r="164" ht="4.35" customHeight="1"/>
    <row r="165" ht="2.85" customHeight="1"/>
    <row r="166" ht="12" hidden="1"/>
    <row r="167" spans="2:61" ht="14.4" customHeight="1">
      <c r="B167" s="442" t="s">
        <v>2290</v>
      </c>
      <c r="C167" s="417"/>
      <c r="D167" s="417"/>
      <c r="E167" s="417"/>
      <c r="F167" s="417"/>
      <c r="G167" s="417"/>
      <c r="H167" s="417"/>
      <c r="I167" s="417"/>
      <c r="J167" s="417"/>
      <c r="K167" s="417"/>
      <c r="L167" s="417"/>
      <c r="M167" s="417"/>
      <c r="N167" s="417"/>
      <c r="O167" s="417"/>
      <c r="P167" s="417"/>
      <c r="Q167" s="417"/>
      <c r="R167" s="417"/>
      <c r="S167" s="417"/>
      <c r="T167" s="417"/>
      <c r="U167" s="417"/>
      <c r="V167" s="417"/>
      <c r="W167" s="417"/>
      <c r="X167" s="417"/>
      <c r="Y167" s="417"/>
      <c r="Z167" s="417"/>
      <c r="AA167" s="417"/>
      <c r="AB167" s="417"/>
      <c r="AC167" s="417"/>
      <c r="AD167" s="417"/>
      <c r="AE167" s="417"/>
      <c r="AF167" s="417"/>
      <c r="AG167" s="417"/>
      <c r="AH167" s="417"/>
      <c r="AI167" s="417"/>
      <c r="AJ167" s="417"/>
      <c r="AK167" s="417"/>
      <c r="AL167" s="417"/>
      <c r="AM167" s="417"/>
      <c r="AN167" s="417"/>
      <c r="AO167" s="417"/>
      <c r="AP167" s="417"/>
      <c r="AQ167" s="417"/>
      <c r="AR167" s="417"/>
      <c r="AS167" s="417"/>
      <c r="AT167" s="417"/>
      <c r="AU167" s="417"/>
      <c r="AV167" s="417"/>
      <c r="AW167" s="417"/>
      <c r="AX167" s="417"/>
      <c r="AY167" s="417"/>
      <c r="AZ167" s="417"/>
      <c r="BA167" s="417"/>
      <c r="BB167" s="417"/>
      <c r="BC167" s="417"/>
      <c r="BD167" s="417"/>
      <c r="BE167" s="417"/>
      <c r="BF167" s="417"/>
      <c r="BG167" s="417"/>
      <c r="BH167" s="417"/>
      <c r="BI167" s="417"/>
    </row>
    <row r="168" ht="12" hidden="1"/>
    <row r="169" spans="2:83" ht="11.4" customHeight="1">
      <c r="B169" s="443" t="s">
        <v>2109</v>
      </c>
      <c r="C169" s="444"/>
      <c r="D169" s="445" t="s">
        <v>2110</v>
      </c>
      <c r="E169" s="444"/>
      <c r="F169" s="444"/>
      <c r="G169" s="444"/>
      <c r="H169" s="444"/>
      <c r="I169" s="444"/>
      <c r="J169" s="444"/>
      <c r="K169" s="444"/>
      <c r="L169" s="444"/>
      <c r="M169" s="444"/>
      <c r="N169" s="444"/>
      <c r="O169" s="444"/>
      <c r="P169" s="444"/>
      <c r="Q169" s="444"/>
      <c r="R169" s="444"/>
      <c r="S169" s="444"/>
      <c r="T169" s="444"/>
      <c r="U169" s="445" t="s">
        <v>2057</v>
      </c>
      <c r="V169" s="444"/>
      <c r="W169" s="444"/>
      <c r="X169" s="444"/>
      <c r="Y169" s="444"/>
      <c r="Z169" s="444"/>
      <c r="AA169" s="444"/>
      <c r="AB169" s="444"/>
      <c r="AC169" s="444"/>
      <c r="AD169" s="444"/>
      <c r="AE169" s="444"/>
      <c r="AF169" s="444"/>
      <c r="AG169" s="444"/>
      <c r="AH169" s="444"/>
      <c r="AI169" s="444"/>
      <c r="AJ169" s="444"/>
      <c r="AK169" s="444"/>
      <c r="AL169" s="444"/>
      <c r="AM169" s="444"/>
      <c r="AN169" s="444"/>
      <c r="AO169" s="444"/>
      <c r="AP169" s="444"/>
      <c r="AQ169" s="444"/>
      <c r="AR169" s="444"/>
      <c r="AS169" s="444"/>
      <c r="AT169" s="444"/>
      <c r="AU169" s="443" t="s">
        <v>2111</v>
      </c>
      <c r="AV169" s="444"/>
      <c r="AW169" s="444"/>
      <c r="AX169" s="444"/>
      <c r="AY169" s="444"/>
      <c r="AZ169" s="444"/>
      <c r="BA169" s="444"/>
      <c r="BB169" s="444"/>
      <c r="BC169" s="444"/>
      <c r="BD169" s="444"/>
      <c r="BE169" s="443" t="s">
        <v>135</v>
      </c>
      <c r="BF169" s="444"/>
      <c r="BG169" s="444"/>
      <c r="BH169" s="444"/>
      <c r="BI169" s="444"/>
      <c r="BJ169" s="444"/>
      <c r="BK169" s="444"/>
      <c r="BL169" s="444"/>
      <c r="BM169" s="444"/>
      <c r="BN169" s="444"/>
      <c r="BO169" s="444"/>
      <c r="BP169" s="444"/>
      <c r="BQ169" s="444"/>
      <c r="BR169" s="445" t="s">
        <v>2112</v>
      </c>
      <c r="BS169" s="444"/>
      <c r="BT169" s="444"/>
      <c r="BU169" s="444"/>
      <c r="BV169" s="444"/>
      <c r="BW169" s="444"/>
      <c r="BX169" s="444"/>
      <c r="BY169" s="444"/>
      <c r="BZ169" s="444"/>
      <c r="CA169" s="444"/>
      <c r="CB169" s="443" t="s">
        <v>2113</v>
      </c>
      <c r="CC169" s="444"/>
      <c r="CD169" s="444"/>
      <c r="CE169" s="444"/>
    </row>
    <row r="170" spans="2:83" ht="11.4" customHeight="1">
      <c r="B170" s="421">
        <v>1</v>
      </c>
      <c r="C170" s="417"/>
      <c r="D170" s="422" t="s">
        <v>2291</v>
      </c>
      <c r="E170" s="417"/>
      <c r="F170" s="417"/>
      <c r="G170" s="417"/>
      <c r="H170" s="417"/>
      <c r="I170" s="417"/>
      <c r="J170" s="417"/>
      <c r="K170" s="417"/>
      <c r="L170" s="417"/>
      <c r="M170" s="417"/>
      <c r="N170" s="417"/>
      <c r="O170" s="417"/>
      <c r="P170" s="417"/>
      <c r="Q170" s="417"/>
      <c r="R170" s="417"/>
      <c r="S170" s="417"/>
      <c r="T170" s="417"/>
      <c r="U170" s="422" t="s">
        <v>2292</v>
      </c>
      <c r="V170" s="417"/>
      <c r="W170" s="417"/>
      <c r="X170" s="417"/>
      <c r="Y170" s="417"/>
      <c r="Z170" s="417"/>
      <c r="AA170" s="417"/>
      <c r="AB170" s="417"/>
      <c r="AC170" s="417"/>
      <c r="AD170" s="417"/>
      <c r="AE170" s="417"/>
      <c r="AF170" s="417"/>
      <c r="AG170" s="417"/>
      <c r="AH170" s="417"/>
      <c r="AI170" s="417"/>
      <c r="AJ170" s="417"/>
      <c r="AK170" s="417"/>
      <c r="AL170" s="417"/>
      <c r="AM170" s="417"/>
      <c r="AN170" s="417"/>
      <c r="AO170" s="417"/>
      <c r="AP170" s="417"/>
      <c r="AQ170" s="417"/>
      <c r="AR170" s="417"/>
      <c r="AS170" s="417"/>
      <c r="AT170" s="417"/>
      <c r="AU170" s="446">
        <v>0</v>
      </c>
      <c r="AV170" s="417"/>
      <c r="AW170" s="417"/>
      <c r="AX170" s="417"/>
      <c r="AY170" s="417"/>
      <c r="AZ170" s="417"/>
      <c r="BA170" s="417"/>
      <c r="BB170" s="417"/>
      <c r="BC170" s="417"/>
      <c r="BD170" s="417"/>
      <c r="BE170" s="421" t="s">
        <v>2119</v>
      </c>
      <c r="BF170" s="417"/>
      <c r="BG170" s="417"/>
      <c r="BH170" s="417"/>
      <c r="BI170" s="417"/>
      <c r="BJ170" s="417"/>
      <c r="BK170" s="417"/>
      <c r="BL170" s="417"/>
      <c r="BM170" s="417"/>
      <c r="BN170" s="417"/>
      <c r="BO170" s="417"/>
      <c r="BP170" s="417"/>
      <c r="BQ170" s="417"/>
      <c r="BR170" s="422" t="s">
        <v>686</v>
      </c>
      <c r="BS170" s="417"/>
      <c r="BT170" s="417"/>
      <c r="BU170" s="417"/>
      <c r="BV170" s="417"/>
      <c r="BW170" s="417"/>
      <c r="BX170" s="417"/>
      <c r="BY170" s="417"/>
      <c r="BZ170" s="417"/>
      <c r="CA170" s="417"/>
      <c r="CB170" s="446">
        <v>0</v>
      </c>
      <c r="CC170" s="417"/>
      <c r="CD170" s="417"/>
      <c r="CE170" s="417"/>
    </row>
    <row r="171" spans="2:83" ht="11.25" customHeight="1">
      <c r="B171" s="421">
        <v>2</v>
      </c>
      <c r="C171" s="417"/>
      <c r="D171" s="422" t="s">
        <v>2291</v>
      </c>
      <c r="E171" s="417"/>
      <c r="F171" s="417"/>
      <c r="G171" s="417"/>
      <c r="H171" s="417"/>
      <c r="I171" s="417"/>
      <c r="J171" s="417"/>
      <c r="K171" s="417"/>
      <c r="L171" s="417"/>
      <c r="M171" s="417"/>
      <c r="N171" s="417"/>
      <c r="O171" s="417"/>
      <c r="P171" s="417"/>
      <c r="Q171" s="417"/>
      <c r="R171" s="417"/>
      <c r="S171" s="417"/>
      <c r="T171" s="417"/>
      <c r="U171" s="422" t="s">
        <v>2292</v>
      </c>
      <c r="V171" s="417"/>
      <c r="W171" s="417"/>
      <c r="X171" s="417"/>
      <c r="Y171" s="417"/>
      <c r="Z171" s="417"/>
      <c r="AA171" s="417"/>
      <c r="AB171" s="417"/>
      <c r="AC171" s="417"/>
      <c r="AD171" s="417"/>
      <c r="AE171" s="417"/>
      <c r="AF171" s="417"/>
      <c r="AG171" s="417"/>
      <c r="AH171" s="417"/>
      <c r="AI171" s="417"/>
      <c r="AJ171" s="417"/>
      <c r="AK171" s="417"/>
      <c r="AL171" s="417"/>
      <c r="AM171" s="417"/>
      <c r="AN171" s="417"/>
      <c r="AO171" s="417"/>
      <c r="AP171" s="417"/>
      <c r="AQ171" s="417"/>
      <c r="AR171" s="417"/>
      <c r="AS171" s="417"/>
      <c r="AT171" s="417"/>
      <c r="AU171" s="446">
        <v>0</v>
      </c>
      <c r="AV171" s="417"/>
      <c r="AW171" s="417"/>
      <c r="AX171" s="417"/>
      <c r="AY171" s="417"/>
      <c r="AZ171" s="417"/>
      <c r="BA171" s="417"/>
      <c r="BB171" s="417"/>
      <c r="BC171" s="417"/>
      <c r="BD171" s="417"/>
      <c r="BE171" s="421" t="s">
        <v>2293</v>
      </c>
      <c r="BF171" s="417"/>
      <c r="BG171" s="417"/>
      <c r="BH171" s="417"/>
      <c r="BI171" s="417"/>
      <c r="BJ171" s="417"/>
      <c r="BK171" s="417"/>
      <c r="BL171" s="417"/>
      <c r="BM171" s="417"/>
      <c r="BN171" s="417"/>
      <c r="BO171" s="417"/>
      <c r="BP171" s="417"/>
      <c r="BQ171" s="417"/>
      <c r="BR171" s="422" t="s">
        <v>686</v>
      </c>
      <c r="BS171" s="417"/>
      <c r="BT171" s="417"/>
      <c r="BU171" s="417"/>
      <c r="BV171" s="417"/>
      <c r="BW171" s="417"/>
      <c r="BX171" s="417"/>
      <c r="BY171" s="417"/>
      <c r="BZ171" s="417"/>
      <c r="CA171" s="417"/>
      <c r="CB171" s="446">
        <v>0</v>
      </c>
      <c r="CC171" s="417"/>
      <c r="CD171" s="417"/>
      <c r="CE171" s="417"/>
    </row>
    <row r="172" spans="2:83" ht="11.4" customHeight="1">
      <c r="B172" s="421">
        <v>3</v>
      </c>
      <c r="C172" s="417"/>
      <c r="D172" s="422" t="s">
        <v>2291</v>
      </c>
      <c r="E172" s="417"/>
      <c r="F172" s="417"/>
      <c r="G172" s="417"/>
      <c r="H172" s="417"/>
      <c r="I172" s="417"/>
      <c r="J172" s="417"/>
      <c r="K172" s="417"/>
      <c r="L172" s="417"/>
      <c r="M172" s="417"/>
      <c r="N172" s="417"/>
      <c r="O172" s="417"/>
      <c r="P172" s="417"/>
      <c r="Q172" s="417"/>
      <c r="R172" s="417"/>
      <c r="S172" s="417"/>
      <c r="T172" s="417"/>
      <c r="U172" s="422" t="s">
        <v>2292</v>
      </c>
      <c r="V172" s="417"/>
      <c r="W172" s="417"/>
      <c r="X172" s="417"/>
      <c r="Y172" s="417"/>
      <c r="Z172" s="417"/>
      <c r="AA172" s="417"/>
      <c r="AB172" s="417"/>
      <c r="AC172" s="417"/>
      <c r="AD172" s="417"/>
      <c r="AE172" s="417"/>
      <c r="AF172" s="417"/>
      <c r="AG172" s="417"/>
      <c r="AH172" s="417"/>
      <c r="AI172" s="417"/>
      <c r="AJ172" s="417"/>
      <c r="AK172" s="417"/>
      <c r="AL172" s="417"/>
      <c r="AM172" s="417"/>
      <c r="AN172" s="417"/>
      <c r="AO172" s="417"/>
      <c r="AP172" s="417"/>
      <c r="AQ172" s="417"/>
      <c r="AR172" s="417"/>
      <c r="AS172" s="417"/>
      <c r="AT172" s="417"/>
      <c r="AU172" s="446">
        <v>0</v>
      </c>
      <c r="AV172" s="417"/>
      <c r="AW172" s="417"/>
      <c r="AX172" s="417"/>
      <c r="AY172" s="417"/>
      <c r="AZ172" s="417"/>
      <c r="BA172" s="417"/>
      <c r="BB172" s="417"/>
      <c r="BC172" s="417"/>
      <c r="BD172" s="417"/>
      <c r="BE172" s="421" t="s">
        <v>2135</v>
      </c>
      <c r="BF172" s="417"/>
      <c r="BG172" s="417"/>
      <c r="BH172" s="417"/>
      <c r="BI172" s="417"/>
      <c r="BJ172" s="417"/>
      <c r="BK172" s="417"/>
      <c r="BL172" s="417"/>
      <c r="BM172" s="417"/>
      <c r="BN172" s="417"/>
      <c r="BO172" s="417"/>
      <c r="BP172" s="417"/>
      <c r="BQ172" s="417"/>
      <c r="BR172" s="422" t="s">
        <v>686</v>
      </c>
      <c r="BS172" s="417"/>
      <c r="BT172" s="417"/>
      <c r="BU172" s="417"/>
      <c r="BV172" s="417"/>
      <c r="BW172" s="417"/>
      <c r="BX172" s="417"/>
      <c r="BY172" s="417"/>
      <c r="BZ172" s="417"/>
      <c r="CA172" s="417"/>
      <c r="CB172" s="446">
        <v>0</v>
      </c>
      <c r="CC172" s="417"/>
      <c r="CD172" s="417"/>
      <c r="CE172" s="417"/>
    </row>
    <row r="173" spans="2:83" ht="11.4" customHeight="1">
      <c r="B173" s="421">
        <v>4</v>
      </c>
      <c r="C173" s="417"/>
      <c r="D173" s="422" t="s">
        <v>2294</v>
      </c>
      <c r="E173" s="417"/>
      <c r="F173" s="417"/>
      <c r="G173" s="417"/>
      <c r="H173" s="417"/>
      <c r="I173" s="417"/>
      <c r="J173" s="417"/>
      <c r="K173" s="417"/>
      <c r="L173" s="417"/>
      <c r="M173" s="417"/>
      <c r="N173" s="417"/>
      <c r="O173" s="417"/>
      <c r="P173" s="417"/>
      <c r="Q173" s="417"/>
      <c r="R173" s="417"/>
      <c r="S173" s="417"/>
      <c r="T173" s="417"/>
      <c r="U173" s="422" t="s">
        <v>2295</v>
      </c>
      <c r="V173" s="417"/>
      <c r="W173" s="417"/>
      <c r="X173" s="417"/>
      <c r="Y173" s="417"/>
      <c r="Z173" s="417"/>
      <c r="AA173" s="417"/>
      <c r="AB173" s="417"/>
      <c r="AC173" s="417"/>
      <c r="AD173" s="417"/>
      <c r="AE173" s="417"/>
      <c r="AF173" s="417"/>
      <c r="AG173" s="417"/>
      <c r="AH173" s="417"/>
      <c r="AI173" s="417"/>
      <c r="AJ173" s="417"/>
      <c r="AK173" s="417"/>
      <c r="AL173" s="417"/>
      <c r="AM173" s="417"/>
      <c r="AN173" s="417"/>
      <c r="AO173" s="417"/>
      <c r="AP173" s="417"/>
      <c r="AQ173" s="417"/>
      <c r="AR173" s="417"/>
      <c r="AS173" s="417"/>
      <c r="AT173" s="417"/>
      <c r="AU173" s="446">
        <v>0</v>
      </c>
      <c r="AV173" s="417"/>
      <c r="AW173" s="417"/>
      <c r="AX173" s="417"/>
      <c r="AY173" s="417"/>
      <c r="AZ173" s="417"/>
      <c r="BA173" s="417"/>
      <c r="BB173" s="417"/>
      <c r="BC173" s="417"/>
      <c r="BD173" s="417"/>
      <c r="BE173" s="421" t="s">
        <v>2119</v>
      </c>
      <c r="BF173" s="417"/>
      <c r="BG173" s="417"/>
      <c r="BH173" s="417"/>
      <c r="BI173" s="417"/>
      <c r="BJ173" s="417"/>
      <c r="BK173" s="417"/>
      <c r="BL173" s="417"/>
      <c r="BM173" s="417"/>
      <c r="BN173" s="417"/>
      <c r="BO173" s="417"/>
      <c r="BP173" s="417"/>
      <c r="BQ173" s="417"/>
      <c r="BR173" s="422" t="s">
        <v>686</v>
      </c>
      <c r="BS173" s="417"/>
      <c r="BT173" s="417"/>
      <c r="BU173" s="417"/>
      <c r="BV173" s="417"/>
      <c r="BW173" s="417"/>
      <c r="BX173" s="417"/>
      <c r="BY173" s="417"/>
      <c r="BZ173" s="417"/>
      <c r="CA173" s="417"/>
      <c r="CB173" s="446">
        <v>0</v>
      </c>
      <c r="CC173" s="417"/>
      <c r="CD173" s="417"/>
      <c r="CE173" s="417"/>
    </row>
    <row r="174" spans="2:83" ht="11.4" customHeight="1">
      <c r="B174" s="421">
        <v>5</v>
      </c>
      <c r="C174" s="417"/>
      <c r="D174" s="422" t="s">
        <v>2296</v>
      </c>
      <c r="E174" s="417"/>
      <c r="F174" s="417"/>
      <c r="G174" s="417"/>
      <c r="H174" s="417"/>
      <c r="I174" s="417"/>
      <c r="J174" s="417"/>
      <c r="K174" s="417"/>
      <c r="L174" s="417"/>
      <c r="M174" s="417"/>
      <c r="N174" s="417"/>
      <c r="O174" s="417"/>
      <c r="P174" s="417"/>
      <c r="Q174" s="417"/>
      <c r="R174" s="417"/>
      <c r="S174" s="417"/>
      <c r="T174" s="417"/>
      <c r="U174" s="422" t="s">
        <v>2297</v>
      </c>
      <c r="V174" s="417"/>
      <c r="W174" s="417"/>
      <c r="X174" s="417"/>
      <c r="Y174" s="417"/>
      <c r="Z174" s="417"/>
      <c r="AA174" s="417"/>
      <c r="AB174" s="417"/>
      <c r="AC174" s="417"/>
      <c r="AD174" s="417"/>
      <c r="AE174" s="417"/>
      <c r="AF174" s="417"/>
      <c r="AG174" s="417"/>
      <c r="AH174" s="417"/>
      <c r="AI174" s="417"/>
      <c r="AJ174" s="417"/>
      <c r="AK174" s="417"/>
      <c r="AL174" s="417"/>
      <c r="AM174" s="417"/>
      <c r="AN174" s="417"/>
      <c r="AO174" s="417"/>
      <c r="AP174" s="417"/>
      <c r="AQ174" s="417"/>
      <c r="AR174" s="417"/>
      <c r="AS174" s="417"/>
      <c r="AT174" s="417"/>
      <c r="AU174" s="446">
        <v>0</v>
      </c>
      <c r="AV174" s="417"/>
      <c r="AW174" s="417"/>
      <c r="AX174" s="417"/>
      <c r="AY174" s="417"/>
      <c r="AZ174" s="417"/>
      <c r="BA174" s="417"/>
      <c r="BB174" s="417"/>
      <c r="BC174" s="417"/>
      <c r="BD174" s="417"/>
      <c r="BE174" s="421" t="s">
        <v>2298</v>
      </c>
      <c r="BF174" s="417"/>
      <c r="BG174" s="417"/>
      <c r="BH174" s="417"/>
      <c r="BI174" s="417"/>
      <c r="BJ174" s="417"/>
      <c r="BK174" s="417"/>
      <c r="BL174" s="417"/>
      <c r="BM174" s="417"/>
      <c r="BN174" s="417"/>
      <c r="BO174" s="417"/>
      <c r="BP174" s="417"/>
      <c r="BQ174" s="417"/>
      <c r="BR174" s="422" t="s">
        <v>686</v>
      </c>
      <c r="BS174" s="417"/>
      <c r="BT174" s="417"/>
      <c r="BU174" s="417"/>
      <c r="BV174" s="417"/>
      <c r="BW174" s="417"/>
      <c r="BX174" s="417"/>
      <c r="BY174" s="417"/>
      <c r="BZ174" s="417"/>
      <c r="CA174" s="417"/>
      <c r="CB174" s="446">
        <v>0</v>
      </c>
      <c r="CC174" s="417"/>
      <c r="CD174" s="417"/>
      <c r="CE174" s="417"/>
    </row>
    <row r="175" spans="2:83" ht="11.25" customHeight="1">
      <c r="B175" s="421">
        <v>6</v>
      </c>
      <c r="C175" s="417"/>
      <c r="D175" s="422" t="s">
        <v>2299</v>
      </c>
      <c r="E175" s="417"/>
      <c r="F175" s="417"/>
      <c r="G175" s="417"/>
      <c r="H175" s="417"/>
      <c r="I175" s="417"/>
      <c r="J175" s="417"/>
      <c r="K175" s="417"/>
      <c r="L175" s="417"/>
      <c r="M175" s="417"/>
      <c r="N175" s="417"/>
      <c r="O175" s="417"/>
      <c r="P175" s="417"/>
      <c r="Q175" s="417"/>
      <c r="R175" s="417"/>
      <c r="S175" s="417"/>
      <c r="T175" s="417"/>
      <c r="U175" s="422" t="s">
        <v>2300</v>
      </c>
      <c r="V175" s="417"/>
      <c r="W175" s="417"/>
      <c r="X175" s="417"/>
      <c r="Y175" s="417"/>
      <c r="Z175" s="417"/>
      <c r="AA175" s="417"/>
      <c r="AB175" s="417"/>
      <c r="AC175" s="417"/>
      <c r="AD175" s="417"/>
      <c r="AE175" s="417"/>
      <c r="AF175" s="417"/>
      <c r="AG175" s="417"/>
      <c r="AH175" s="417"/>
      <c r="AI175" s="417"/>
      <c r="AJ175" s="417"/>
      <c r="AK175" s="417"/>
      <c r="AL175" s="417"/>
      <c r="AM175" s="417"/>
      <c r="AN175" s="417"/>
      <c r="AO175" s="417"/>
      <c r="AP175" s="417"/>
      <c r="AQ175" s="417"/>
      <c r="AR175" s="417"/>
      <c r="AS175" s="417"/>
      <c r="AT175" s="417"/>
      <c r="AU175" s="446">
        <v>0</v>
      </c>
      <c r="AV175" s="417"/>
      <c r="AW175" s="417"/>
      <c r="AX175" s="417"/>
      <c r="AY175" s="417"/>
      <c r="AZ175" s="417"/>
      <c r="BA175" s="417"/>
      <c r="BB175" s="417"/>
      <c r="BC175" s="417"/>
      <c r="BD175" s="417"/>
      <c r="BE175" s="421" t="s">
        <v>2216</v>
      </c>
      <c r="BF175" s="417"/>
      <c r="BG175" s="417"/>
      <c r="BH175" s="417"/>
      <c r="BI175" s="417"/>
      <c r="BJ175" s="417"/>
      <c r="BK175" s="417"/>
      <c r="BL175" s="417"/>
      <c r="BM175" s="417"/>
      <c r="BN175" s="417"/>
      <c r="BO175" s="417"/>
      <c r="BP175" s="417"/>
      <c r="BQ175" s="417"/>
      <c r="BR175" s="422" t="s">
        <v>686</v>
      </c>
      <c r="BS175" s="417"/>
      <c r="BT175" s="417"/>
      <c r="BU175" s="417"/>
      <c r="BV175" s="417"/>
      <c r="BW175" s="417"/>
      <c r="BX175" s="417"/>
      <c r="BY175" s="417"/>
      <c r="BZ175" s="417"/>
      <c r="CA175" s="417"/>
      <c r="CB175" s="446">
        <v>0</v>
      </c>
      <c r="CC175" s="417"/>
      <c r="CD175" s="417"/>
      <c r="CE175" s="417"/>
    </row>
    <row r="176" spans="2:83" ht="11.4" customHeight="1">
      <c r="B176" s="421">
        <v>7</v>
      </c>
      <c r="C176" s="417"/>
      <c r="D176" s="422" t="s">
        <v>2301</v>
      </c>
      <c r="E176" s="417"/>
      <c r="F176" s="417"/>
      <c r="G176" s="417"/>
      <c r="H176" s="417"/>
      <c r="I176" s="417"/>
      <c r="J176" s="417"/>
      <c r="K176" s="417"/>
      <c r="L176" s="417"/>
      <c r="M176" s="417"/>
      <c r="N176" s="417"/>
      <c r="O176" s="417"/>
      <c r="P176" s="417"/>
      <c r="Q176" s="417"/>
      <c r="R176" s="417"/>
      <c r="S176" s="417"/>
      <c r="T176" s="417"/>
      <c r="U176" s="422" t="s">
        <v>2302</v>
      </c>
      <c r="V176" s="417"/>
      <c r="W176" s="417"/>
      <c r="X176" s="417"/>
      <c r="Y176" s="417"/>
      <c r="Z176" s="417"/>
      <c r="AA176" s="417"/>
      <c r="AB176" s="417"/>
      <c r="AC176" s="417"/>
      <c r="AD176" s="417"/>
      <c r="AE176" s="417"/>
      <c r="AF176" s="417"/>
      <c r="AG176" s="417"/>
      <c r="AH176" s="417"/>
      <c r="AI176" s="417"/>
      <c r="AJ176" s="417"/>
      <c r="AK176" s="417"/>
      <c r="AL176" s="417"/>
      <c r="AM176" s="417"/>
      <c r="AN176" s="417"/>
      <c r="AO176" s="417"/>
      <c r="AP176" s="417"/>
      <c r="AQ176" s="417"/>
      <c r="AR176" s="417"/>
      <c r="AS176" s="417"/>
      <c r="AT176" s="417"/>
      <c r="AU176" s="446">
        <v>0</v>
      </c>
      <c r="AV176" s="417"/>
      <c r="AW176" s="417"/>
      <c r="AX176" s="417"/>
      <c r="AY176" s="417"/>
      <c r="AZ176" s="417"/>
      <c r="BA176" s="417"/>
      <c r="BB176" s="417"/>
      <c r="BC176" s="417"/>
      <c r="BD176" s="417"/>
      <c r="BE176" s="421" t="s">
        <v>2135</v>
      </c>
      <c r="BF176" s="417"/>
      <c r="BG176" s="417"/>
      <c r="BH176" s="417"/>
      <c r="BI176" s="417"/>
      <c r="BJ176" s="417"/>
      <c r="BK176" s="417"/>
      <c r="BL176" s="417"/>
      <c r="BM176" s="417"/>
      <c r="BN176" s="417"/>
      <c r="BO176" s="417"/>
      <c r="BP176" s="417"/>
      <c r="BQ176" s="417"/>
      <c r="BR176" s="422" t="s">
        <v>686</v>
      </c>
      <c r="BS176" s="417"/>
      <c r="BT176" s="417"/>
      <c r="BU176" s="417"/>
      <c r="BV176" s="417"/>
      <c r="BW176" s="417"/>
      <c r="BX176" s="417"/>
      <c r="BY176" s="417"/>
      <c r="BZ176" s="417"/>
      <c r="CA176" s="417"/>
      <c r="CB176" s="446">
        <v>0</v>
      </c>
      <c r="CC176" s="417"/>
      <c r="CD176" s="417"/>
      <c r="CE176" s="417"/>
    </row>
    <row r="177" spans="2:83" ht="11.25" customHeight="1">
      <c r="B177" s="448">
        <v>0</v>
      </c>
      <c r="C177" s="449"/>
      <c r="D177" s="449"/>
      <c r="E177" s="449"/>
      <c r="F177" s="449"/>
      <c r="G177" s="449"/>
      <c r="H177" s="449"/>
      <c r="I177" s="449"/>
      <c r="J177" s="449"/>
      <c r="K177" s="449"/>
      <c r="L177" s="449"/>
      <c r="M177" s="449"/>
      <c r="N177" s="449"/>
      <c r="O177" s="449"/>
      <c r="P177" s="449"/>
      <c r="Q177" s="449"/>
      <c r="R177" s="449"/>
      <c r="S177" s="449"/>
      <c r="T177" s="449"/>
      <c r="U177" s="449"/>
      <c r="V177" s="449"/>
      <c r="W177" s="449"/>
      <c r="X177" s="449"/>
      <c r="Y177" s="449"/>
      <c r="Z177" s="449"/>
      <c r="AA177" s="449"/>
      <c r="AB177" s="449"/>
      <c r="AC177" s="449"/>
      <c r="AD177" s="449"/>
      <c r="AE177" s="449"/>
      <c r="AF177" s="449"/>
      <c r="AG177" s="449"/>
      <c r="AH177" s="449"/>
      <c r="AI177" s="449"/>
      <c r="AJ177" s="449"/>
      <c r="AK177" s="449"/>
      <c r="AL177" s="449"/>
      <c r="AM177" s="449"/>
      <c r="AN177" s="449"/>
      <c r="AO177" s="449"/>
      <c r="AP177" s="449"/>
      <c r="AQ177" s="449"/>
      <c r="AR177" s="449"/>
      <c r="AS177" s="449"/>
      <c r="AT177" s="449"/>
      <c r="AU177" s="449"/>
      <c r="AV177" s="449"/>
      <c r="AW177" s="449"/>
      <c r="AX177" s="449"/>
      <c r="AY177" s="449"/>
      <c r="AZ177" s="449"/>
      <c r="BA177" s="449"/>
      <c r="BB177" s="449"/>
      <c r="BC177" s="449"/>
      <c r="BD177" s="449"/>
      <c r="BE177" s="449"/>
      <c r="BF177" s="449"/>
      <c r="BG177" s="449"/>
      <c r="BH177" s="449"/>
      <c r="BI177" s="449"/>
      <c r="BJ177" s="449"/>
      <c r="BK177" s="449"/>
      <c r="BL177" s="449"/>
      <c r="BM177" s="449"/>
      <c r="BN177" s="449"/>
      <c r="BO177" s="449"/>
      <c r="BP177" s="449"/>
      <c r="BQ177" s="449"/>
      <c r="BR177" s="449"/>
      <c r="BS177" s="449"/>
      <c r="BT177" s="449"/>
      <c r="BU177" s="449"/>
      <c r="BV177" s="449"/>
      <c r="BW177" s="449"/>
      <c r="BX177" s="449"/>
      <c r="BY177" s="449"/>
      <c r="BZ177" s="449"/>
      <c r="CA177" s="449"/>
      <c r="CB177" s="449"/>
      <c r="CC177" s="449"/>
      <c r="CD177" s="449"/>
      <c r="CE177" s="449"/>
    </row>
    <row r="178" ht="12" hidden="1"/>
    <row r="179" ht="2.85" customHeight="1"/>
    <row r="180" ht="4.35" customHeight="1"/>
    <row r="181" ht="2.85" customHeight="1"/>
    <row r="182" ht="12" hidden="1"/>
    <row r="183" spans="2:63" ht="14.4" customHeight="1">
      <c r="B183" s="442" t="s">
        <v>2303</v>
      </c>
      <c r="C183" s="417"/>
      <c r="D183" s="417"/>
      <c r="E183" s="417"/>
      <c r="F183" s="417"/>
      <c r="G183" s="417"/>
      <c r="H183" s="417"/>
      <c r="I183" s="417"/>
      <c r="J183" s="417"/>
      <c r="K183" s="417"/>
      <c r="L183" s="417"/>
      <c r="M183" s="417"/>
      <c r="N183" s="417"/>
      <c r="O183" s="417"/>
      <c r="P183" s="417"/>
      <c r="Q183" s="417"/>
      <c r="R183" s="417"/>
      <c r="S183" s="417"/>
      <c r="T183" s="417"/>
      <c r="U183" s="417"/>
      <c r="V183" s="417"/>
      <c r="W183" s="417"/>
      <c r="X183" s="417"/>
      <c r="Y183" s="417"/>
      <c r="Z183" s="417"/>
      <c r="AA183" s="417"/>
      <c r="AB183" s="417"/>
      <c r="AC183" s="417"/>
      <c r="AD183" s="417"/>
      <c r="AE183" s="417"/>
      <c r="AF183" s="417"/>
      <c r="AG183" s="417"/>
      <c r="AH183" s="417"/>
      <c r="AI183" s="417"/>
      <c r="AJ183" s="417"/>
      <c r="AK183" s="417"/>
      <c r="AL183" s="417"/>
      <c r="AM183" s="417"/>
      <c r="AN183" s="417"/>
      <c r="AO183" s="417"/>
      <c r="AP183" s="417"/>
      <c r="AQ183" s="417"/>
      <c r="AR183" s="417"/>
      <c r="AS183" s="417"/>
      <c r="AT183" s="417"/>
      <c r="AU183" s="417"/>
      <c r="AV183" s="417"/>
      <c r="AW183" s="417"/>
      <c r="AX183" s="417"/>
      <c r="AY183" s="417"/>
      <c r="AZ183" s="417"/>
      <c r="BA183" s="417"/>
      <c r="BB183" s="417"/>
      <c r="BC183" s="417"/>
      <c r="BD183" s="417"/>
      <c r="BE183" s="417"/>
      <c r="BF183" s="417"/>
      <c r="BG183" s="417"/>
      <c r="BH183" s="417"/>
      <c r="BI183" s="417"/>
      <c r="BJ183" s="417"/>
      <c r="BK183" s="417"/>
    </row>
    <row r="184" ht="12" hidden="1"/>
    <row r="185" spans="2:83" ht="11.4" customHeight="1">
      <c r="B185" s="443" t="s">
        <v>2109</v>
      </c>
      <c r="C185" s="444"/>
      <c r="D185" s="445" t="s">
        <v>2110</v>
      </c>
      <c r="E185" s="444"/>
      <c r="F185" s="444"/>
      <c r="G185" s="444"/>
      <c r="H185" s="444"/>
      <c r="I185" s="444"/>
      <c r="J185" s="444"/>
      <c r="K185" s="444"/>
      <c r="L185" s="444"/>
      <c r="M185" s="444"/>
      <c r="N185" s="444"/>
      <c r="O185" s="444"/>
      <c r="P185" s="444"/>
      <c r="Q185" s="444"/>
      <c r="R185" s="444"/>
      <c r="S185" s="444"/>
      <c r="T185" s="444"/>
      <c r="U185" s="445" t="s">
        <v>2057</v>
      </c>
      <c r="V185" s="444"/>
      <c r="W185" s="444"/>
      <c r="X185" s="444"/>
      <c r="Y185" s="444"/>
      <c r="Z185" s="444"/>
      <c r="AA185" s="444"/>
      <c r="AB185" s="444"/>
      <c r="AC185" s="444"/>
      <c r="AD185" s="444"/>
      <c r="AE185" s="444"/>
      <c r="AF185" s="444"/>
      <c r="AG185" s="444"/>
      <c r="AH185" s="444"/>
      <c r="AI185" s="444"/>
      <c r="AJ185" s="444"/>
      <c r="AK185" s="444"/>
      <c r="AL185" s="444"/>
      <c r="AM185" s="444"/>
      <c r="AN185" s="444"/>
      <c r="AO185" s="444"/>
      <c r="AP185" s="444"/>
      <c r="AQ185" s="444"/>
      <c r="AR185" s="444"/>
      <c r="AS185" s="444"/>
      <c r="AT185" s="444"/>
      <c r="AU185" s="443" t="s">
        <v>2111</v>
      </c>
      <c r="AV185" s="444"/>
      <c r="AW185" s="444"/>
      <c r="AX185" s="444"/>
      <c r="AY185" s="444"/>
      <c r="AZ185" s="444"/>
      <c r="BA185" s="444"/>
      <c r="BB185" s="444"/>
      <c r="BC185" s="444"/>
      <c r="BD185" s="444"/>
      <c r="BE185" s="443" t="s">
        <v>135</v>
      </c>
      <c r="BF185" s="444"/>
      <c r="BG185" s="444"/>
      <c r="BH185" s="444"/>
      <c r="BI185" s="444"/>
      <c r="BJ185" s="444"/>
      <c r="BK185" s="444"/>
      <c r="BL185" s="444"/>
      <c r="BM185" s="444"/>
      <c r="BN185" s="444"/>
      <c r="BO185" s="444"/>
      <c r="BP185" s="444"/>
      <c r="BQ185" s="444"/>
      <c r="BR185" s="445" t="s">
        <v>2112</v>
      </c>
      <c r="BS185" s="444"/>
      <c r="BT185" s="444"/>
      <c r="BU185" s="444"/>
      <c r="BV185" s="444"/>
      <c r="BW185" s="444"/>
      <c r="BX185" s="444"/>
      <c r="BY185" s="444"/>
      <c r="BZ185" s="444"/>
      <c r="CA185" s="444"/>
      <c r="CB185" s="443" t="s">
        <v>2113</v>
      </c>
      <c r="CC185" s="444"/>
      <c r="CD185" s="444"/>
      <c r="CE185" s="444"/>
    </row>
    <row r="186" spans="2:83" ht="11.4" customHeight="1">
      <c r="B186" s="421">
        <v>1</v>
      </c>
      <c r="C186" s="417"/>
      <c r="D186" s="422" t="s">
        <v>2304</v>
      </c>
      <c r="E186" s="417"/>
      <c r="F186" s="417"/>
      <c r="G186" s="417"/>
      <c r="H186" s="417"/>
      <c r="I186" s="417"/>
      <c r="J186" s="417"/>
      <c r="K186" s="417"/>
      <c r="L186" s="417"/>
      <c r="M186" s="417"/>
      <c r="N186" s="417"/>
      <c r="O186" s="417"/>
      <c r="P186" s="417"/>
      <c r="Q186" s="417"/>
      <c r="R186" s="417"/>
      <c r="S186" s="417"/>
      <c r="T186" s="417"/>
      <c r="U186" s="422" t="s">
        <v>2305</v>
      </c>
      <c r="V186" s="417"/>
      <c r="W186" s="417"/>
      <c r="X186" s="417"/>
      <c r="Y186" s="417"/>
      <c r="Z186" s="417"/>
      <c r="AA186" s="417"/>
      <c r="AB186" s="417"/>
      <c r="AC186" s="417"/>
      <c r="AD186" s="417"/>
      <c r="AE186" s="417"/>
      <c r="AF186" s="417"/>
      <c r="AG186" s="417"/>
      <c r="AH186" s="417"/>
      <c r="AI186" s="417"/>
      <c r="AJ186" s="417"/>
      <c r="AK186" s="417"/>
      <c r="AL186" s="417"/>
      <c r="AM186" s="417"/>
      <c r="AN186" s="417"/>
      <c r="AO186" s="417"/>
      <c r="AP186" s="417"/>
      <c r="AQ186" s="417"/>
      <c r="AR186" s="417"/>
      <c r="AS186" s="417"/>
      <c r="AT186" s="417"/>
      <c r="AU186" s="446">
        <v>0</v>
      </c>
      <c r="AV186" s="417"/>
      <c r="AW186" s="417"/>
      <c r="AX186" s="417"/>
      <c r="AY186" s="417"/>
      <c r="AZ186" s="417"/>
      <c r="BA186" s="417"/>
      <c r="BB186" s="417"/>
      <c r="BC186" s="417"/>
      <c r="BD186" s="417"/>
      <c r="BE186" s="421" t="s">
        <v>2141</v>
      </c>
      <c r="BF186" s="417"/>
      <c r="BG186" s="417"/>
      <c r="BH186" s="417"/>
      <c r="BI186" s="417"/>
      <c r="BJ186" s="417"/>
      <c r="BK186" s="417"/>
      <c r="BL186" s="417"/>
      <c r="BM186" s="417"/>
      <c r="BN186" s="417"/>
      <c r="BO186" s="417"/>
      <c r="BP186" s="417"/>
      <c r="BQ186" s="417"/>
      <c r="BR186" s="422" t="s">
        <v>686</v>
      </c>
      <c r="BS186" s="417"/>
      <c r="BT186" s="417"/>
      <c r="BU186" s="417"/>
      <c r="BV186" s="417"/>
      <c r="BW186" s="417"/>
      <c r="BX186" s="417"/>
      <c r="BY186" s="417"/>
      <c r="BZ186" s="417"/>
      <c r="CA186" s="417"/>
      <c r="CB186" s="446">
        <v>0</v>
      </c>
      <c r="CC186" s="417"/>
      <c r="CD186" s="417"/>
      <c r="CE186" s="417"/>
    </row>
    <row r="187" spans="2:83" ht="11.25" customHeight="1">
      <c r="B187" s="448">
        <v>0</v>
      </c>
      <c r="C187" s="449"/>
      <c r="D187" s="449"/>
      <c r="E187" s="449"/>
      <c r="F187" s="449"/>
      <c r="G187" s="449"/>
      <c r="H187" s="449"/>
      <c r="I187" s="449"/>
      <c r="J187" s="449"/>
      <c r="K187" s="449"/>
      <c r="L187" s="449"/>
      <c r="M187" s="449"/>
      <c r="N187" s="449"/>
      <c r="O187" s="449"/>
      <c r="P187" s="449"/>
      <c r="Q187" s="449"/>
      <c r="R187" s="449"/>
      <c r="S187" s="449"/>
      <c r="T187" s="449"/>
      <c r="U187" s="449"/>
      <c r="V187" s="449"/>
      <c r="W187" s="449"/>
      <c r="X187" s="449"/>
      <c r="Y187" s="449"/>
      <c r="Z187" s="449"/>
      <c r="AA187" s="449"/>
      <c r="AB187" s="449"/>
      <c r="AC187" s="449"/>
      <c r="AD187" s="449"/>
      <c r="AE187" s="449"/>
      <c r="AF187" s="449"/>
      <c r="AG187" s="449"/>
      <c r="AH187" s="449"/>
      <c r="AI187" s="449"/>
      <c r="AJ187" s="449"/>
      <c r="AK187" s="449"/>
      <c r="AL187" s="449"/>
      <c r="AM187" s="449"/>
      <c r="AN187" s="449"/>
      <c r="AO187" s="449"/>
      <c r="AP187" s="449"/>
      <c r="AQ187" s="449"/>
      <c r="AR187" s="449"/>
      <c r="AS187" s="449"/>
      <c r="AT187" s="449"/>
      <c r="AU187" s="449"/>
      <c r="AV187" s="449"/>
      <c r="AW187" s="449"/>
      <c r="AX187" s="449"/>
      <c r="AY187" s="449"/>
      <c r="AZ187" s="449"/>
      <c r="BA187" s="449"/>
      <c r="BB187" s="449"/>
      <c r="BC187" s="449"/>
      <c r="BD187" s="449"/>
      <c r="BE187" s="449"/>
      <c r="BF187" s="449"/>
      <c r="BG187" s="449"/>
      <c r="BH187" s="449"/>
      <c r="BI187" s="449"/>
      <c r="BJ187" s="449"/>
      <c r="BK187" s="449"/>
      <c r="BL187" s="449"/>
      <c r="BM187" s="449"/>
      <c r="BN187" s="449"/>
      <c r="BO187" s="449"/>
      <c r="BP187" s="449"/>
      <c r="BQ187" s="449"/>
      <c r="BR187" s="449"/>
      <c r="BS187" s="449"/>
      <c r="BT187" s="449"/>
      <c r="BU187" s="449"/>
      <c r="BV187" s="449"/>
      <c r="BW187" s="449"/>
      <c r="BX187" s="449"/>
      <c r="BY187" s="449"/>
      <c r="BZ187" s="449"/>
      <c r="CA187" s="449"/>
      <c r="CB187" s="449"/>
      <c r="CC187" s="449"/>
      <c r="CD187" s="449"/>
      <c r="CE187" s="449"/>
    </row>
    <row r="188" ht="3" customHeight="1"/>
    <row r="189" ht="4.35" customHeight="1"/>
    <row r="190" ht="2.85" customHeight="1"/>
    <row r="191" spans="2:81" ht="14.4" customHeight="1">
      <c r="B191" s="442" t="s">
        <v>2306</v>
      </c>
      <c r="C191" s="417"/>
      <c r="D191" s="417"/>
      <c r="E191" s="417"/>
      <c r="F191" s="417"/>
      <c r="G191" s="417"/>
      <c r="H191" s="417"/>
      <c r="I191" s="417"/>
      <c r="J191" s="417"/>
      <c r="K191" s="417"/>
      <c r="L191" s="417"/>
      <c r="M191" s="417"/>
      <c r="N191" s="417"/>
      <c r="O191" s="417"/>
      <c r="P191" s="417"/>
      <c r="Q191" s="417"/>
      <c r="R191" s="417"/>
      <c r="S191" s="417"/>
      <c r="T191" s="417"/>
      <c r="U191" s="417"/>
      <c r="V191" s="417"/>
      <c r="W191" s="417"/>
      <c r="X191" s="417"/>
      <c r="Y191" s="417"/>
      <c r="Z191" s="417"/>
      <c r="AA191" s="417"/>
      <c r="AB191" s="417"/>
      <c r="AC191" s="417"/>
      <c r="AD191" s="417"/>
      <c r="AE191" s="417"/>
      <c r="AF191" s="417"/>
      <c r="AG191" s="417"/>
      <c r="AH191" s="417"/>
      <c r="AI191" s="417"/>
      <c r="AJ191" s="417"/>
      <c r="AK191" s="417"/>
      <c r="AL191" s="417"/>
      <c r="AM191" s="417"/>
      <c r="AN191" s="417"/>
      <c r="AO191" s="417"/>
      <c r="AP191" s="417"/>
      <c r="AQ191" s="417"/>
      <c r="AR191" s="417"/>
      <c r="AS191" s="417"/>
      <c r="AT191" s="417"/>
      <c r="AU191" s="417"/>
      <c r="AV191" s="417"/>
      <c r="AW191" s="417"/>
      <c r="AX191" s="417"/>
      <c r="AY191" s="417"/>
      <c r="AZ191" s="417"/>
      <c r="BA191" s="417"/>
      <c r="BB191" s="417"/>
      <c r="BC191" s="417"/>
      <c r="BD191" s="417"/>
      <c r="BE191" s="417"/>
      <c r="BF191" s="417"/>
      <c r="BG191" s="417"/>
      <c r="BH191" s="417"/>
      <c r="BI191" s="417"/>
      <c r="BJ191" s="417"/>
      <c r="BK191" s="417"/>
      <c r="BL191" s="417"/>
      <c r="BM191" s="417"/>
      <c r="BN191" s="417"/>
      <c r="BO191" s="417"/>
      <c r="BP191" s="417"/>
      <c r="BQ191" s="417"/>
      <c r="BR191" s="417"/>
      <c r="BS191" s="417"/>
      <c r="BT191" s="417"/>
      <c r="BU191" s="417"/>
      <c r="BV191" s="417"/>
      <c r="BW191" s="417"/>
      <c r="BX191" s="417"/>
      <c r="BY191" s="417"/>
      <c r="BZ191" s="417"/>
      <c r="CA191" s="417"/>
      <c r="CB191" s="417"/>
      <c r="CC191" s="417"/>
    </row>
    <row r="192" ht="12" hidden="1"/>
    <row r="193" spans="2:83" ht="11.4" customHeight="1">
      <c r="B193" s="443" t="s">
        <v>2109</v>
      </c>
      <c r="C193" s="444"/>
      <c r="D193" s="445" t="s">
        <v>2110</v>
      </c>
      <c r="E193" s="444"/>
      <c r="F193" s="444"/>
      <c r="G193" s="444"/>
      <c r="H193" s="444"/>
      <c r="I193" s="444"/>
      <c r="J193" s="444"/>
      <c r="K193" s="444"/>
      <c r="L193" s="444"/>
      <c r="M193" s="444"/>
      <c r="N193" s="444"/>
      <c r="O193" s="444"/>
      <c r="P193" s="444"/>
      <c r="Q193" s="444"/>
      <c r="R193" s="444"/>
      <c r="S193" s="444"/>
      <c r="T193" s="444"/>
      <c r="U193" s="445" t="s">
        <v>2057</v>
      </c>
      <c r="V193" s="444"/>
      <c r="W193" s="444"/>
      <c r="X193" s="444"/>
      <c r="Y193" s="444"/>
      <c r="Z193" s="444"/>
      <c r="AA193" s="444"/>
      <c r="AB193" s="444"/>
      <c r="AC193" s="444"/>
      <c r="AD193" s="444"/>
      <c r="AE193" s="444"/>
      <c r="AF193" s="444"/>
      <c r="AG193" s="444"/>
      <c r="AH193" s="444"/>
      <c r="AI193" s="444"/>
      <c r="AJ193" s="444"/>
      <c r="AK193" s="444"/>
      <c r="AL193" s="444"/>
      <c r="AM193" s="444"/>
      <c r="AN193" s="444"/>
      <c r="AO193" s="444"/>
      <c r="AP193" s="444"/>
      <c r="AQ193" s="444"/>
      <c r="AR193" s="444"/>
      <c r="AS193" s="444"/>
      <c r="AT193" s="444"/>
      <c r="AU193" s="443" t="s">
        <v>2111</v>
      </c>
      <c r="AV193" s="444"/>
      <c r="AW193" s="444"/>
      <c r="AX193" s="444"/>
      <c r="AY193" s="444"/>
      <c r="AZ193" s="444"/>
      <c r="BA193" s="444"/>
      <c r="BB193" s="444"/>
      <c r="BC193" s="444"/>
      <c r="BD193" s="444"/>
      <c r="BE193" s="443" t="s">
        <v>135</v>
      </c>
      <c r="BF193" s="444"/>
      <c r="BG193" s="444"/>
      <c r="BH193" s="444"/>
      <c r="BI193" s="444"/>
      <c r="BJ193" s="444"/>
      <c r="BK193" s="444"/>
      <c r="BL193" s="444"/>
      <c r="BM193" s="444"/>
      <c r="BN193" s="444"/>
      <c r="BO193" s="444"/>
      <c r="BP193" s="444"/>
      <c r="BQ193" s="444"/>
      <c r="BR193" s="445" t="s">
        <v>2112</v>
      </c>
      <c r="BS193" s="444"/>
      <c r="BT193" s="444"/>
      <c r="BU193" s="444"/>
      <c r="BV193" s="444"/>
      <c r="BW193" s="444"/>
      <c r="BX193" s="444"/>
      <c r="BY193" s="444"/>
      <c r="BZ193" s="444"/>
      <c r="CA193" s="444"/>
      <c r="CB193" s="443" t="s">
        <v>2113</v>
      </c>
      <c r="CC193" s="444"/>
      <c r="CD193" s="444"/>
      <c r="CE193" s="444"/>
    </row>
    <row r="194" spans="2:83" ht="11.4" customHeight="1">
      <c r="B194" s="421">
        <v>1</v>
      </c>
      <c r="C194" s="417"/>
      <c r="D194" s="422" t="s">
        <v>2307</v>
      </c>
      <c r="E194" s="417"/>
      <c r="F194" s="417"/>
      <c r="G194" s="417"/>
      <c r="H194" s="417"/>
      <c r="I194" s="417"/>
      <c r="J194" s="417"/>
      <c r="K194" s="417"/>
      <c r="L194" s="417"/>
      <c r="M194" s="417"/>
      <c r="N194" s="417"/>
      <c r="O194" s="417"/>
      <c r="P194" s="417"/>
      <c r="Q194" s="417"/>
      <c r="R194" s="417"/>
      <c r="S194" s="417"/>
      <c r="T194" s="417"/>
      <c r="U194" s="422" t="s">
        <v>2308</v>
      </c>
      <c r="V194" s="417"/>
      <c r="W194" s="417"/>
      <c r="X194" s="417"/>
      <c r="Y194" s="417"/>
      <c r="Z194" s="417"/>
      <c r="AA194" s="417"/>
      <c r="AB194" s="417"/>
      <c r="AC194" s="417"/>
      <c r="AD194" s="417"/>
      <c r="AE194" s="417"/>
      <c r="AF194" s="417"/>
      <c r="AG194" s="417"/>
      <c r="AH194" s="417"/>
      <c r="AI194" s="417"/>
      <c r="AJ194" s="417"/>
      <c r="AK194" s="417"/>
      <c r="AL194" s="417"/>
      <c r="AM194" s="417"/>
      <c r="AN194" s="417"/>
      <c r="AO194" s="417"/>
      <c r="AP194" s="417"/>
      <c r="AQ194" s="417"/>
      <c r="AR194" s="417"/>
      <c r="AS194" s="417"/>
      <c r="AT194" s="417"/>
      <c r="AU194" s="446">
        <v>0</v>
      </c>
      <c r="AV194" s="417"/>
      <c r="AW194" s="417"/>
      <c r="AX194" s="417"/>
      <c r="AY194" s="417"/>
      <c r="AZ194" s="417"/>
      <c r="BA194" s="417"/>
      <c r="BB194" s="417"/>
      <c r="BC194" s="417"/>
      <c r="BD194" s="417"/>
      <c r="BE194" s="421" t="s">
        <v>2309</v>
      </c>
      <c r="BF194" s="417"/>
      <c r="BG194" s="417"/>
      <c r="BH194" s="417"/>
      <c r="BI194" s="417"/>
      <c r="BJ194" s="417"/>
      <c r="BK194" s="417"/>
      <c r="BL194" s="417"/>
      <c r="BM194" s="417"/>
      <c r="BN194" s="417"/>
      <c r="BO194" s="417"/>
      <c r="BP194" s="417"/>
      <c r="BQ194" s="417"/>
      <c r="BR194" s="422" t="s">
        <v>686</v>
      </c>
      <c r="BS194" s="417"/>
      <c r="BT194" s="417"/>
      <c r="BU194" s="417"/>
      <c r="BV194" s="417"/>
      <c r="BW194" s="417"/>
      <c r="BX194" s="417"/>
      <c r="BY194" s="417"/>
      <c r="BZ194" s="417"/>
      <c r="CA194" s="417"/>
      <c r="CB194" s="446">
        <v>0</v>
      </c>
      <c r="CC194" s="417"/>
      <c r="CD194" s="417"/>
      <c r="CE194" s="417"/>
    </row>
    <row r="195" spans="2:83" ht="11.25" customHeight="1">
      <c r="B195" s="421">
        <v>2</v>
      </c>
      <c r="C195" s="417"/>
      <c r="D195" s="422" t="s">
        <v>2310</v>
      </c>
      <c r="E195" s="417"/>
      <c r="F195" s="417"/>
      <c r="G195" s="417"/>
      <c r="H195" s="417"/>
      <c r="I195" s="417"/>
      <c r="J195" s="417"/>
      <c r="K195" s="417"/>
      <c r="L195" s="417"/>
      <c r="M195" s="417"/>
      <c r="N195" s="417"/>
      <c r="O195" s="417"/>
      <c r="P195" s="417"/>
      <c r="Q195" s="417"/>
      <c r="R195" s="417"/>
      <c r="S195" s="417"/>
      <c r="T195" s="417"/>
      <c r="U195" s="422" t="s">
        <v>2311</v>
      </c>
      <c r="V195" s="417"/>
      <c r="W195" s="417"/>
      <c r="X195" s="417"/>
      <c r="Y195" s="417"/>
      <c r="Z195" s="417"/>
      <c r="AA195" s="417"/>
      <c r="AB195" s="417"/>
      <c r="AC195" s="417"/>
      <c r="AD195" s="417"/>
      <c r="AE195" s="417"/>
      <c r="AF195" s="417"/>
      <c r="AG195" s="417"/>
      <c r="AH195" s="417"/>
      <c r="AI195" s="417"/>
      <c r="AJ195" s="417"/>
      <c r="AK195" s="417"/>
      <c r="AL195" s="417"/>
      <c r="AM195" s="417"/>
      <c r="AN195" s="417"/>
      <c r="AO195" s="417"/>
      <c r="AP195" s="417"/>
      <c r="AQ195" s="417"/>
      <c r="AR195" s="417"/>
      <c r="AS195" s="417"/>
      <c r="AT195" s="417"/>
      <c r="AU195" s="446">
        <v>0</v>
      </c>
      <c r="AV195" s="417"/>
      <c r="AW195" s="417"/>
      <c r="AX195" s="417"/>
      <c r="AY195" s="417"/>
      <c r="AZ195" s="417"/>
      <c r="BA195" s="417"/>
      <c r="BB195" s="417"/>
      <c r="BC195" s="417"/>
      <c r="BD195" s="417"/>
      <c r="BE195" s="421" t="s">
        <v>2187</v>
      </c>
      <c r="BF195" s="417"/>
      <c r="BG195" s="417"/>
      <c r="BH195" s="417"/>
      <c r="BI195" s="417"/>
      <c r="BJ195" s="417"/>
      <c r="BK195" s="417"/>
      <c r="BL195" s="417"/>
      <c r="BM195" s="417"/>
      <c r="BN195" s="417"/>
      <c r="BO195" s="417"/>
      <c r="BP195" s="417"/>
      <c r="BQ195" s="417"/>
      <c r="BR195" s="422" t="s">
        <v>686</v>
      </c>
      <c r="BS195" s="417"/>
      <c r="BT195" s="417"/>
      <c r="BU195" s="417"/>
      <c r="BV195" s="417"/>
      <c r="BW195" s="417"/>
      <c r="BX195" s="417"/>
      <c r="BY195" s="417"/>
      <c r="BZ195" s="417"/>
      <c r="CA195" s="417"/>
      <c r="CB195" s="446">
        <v>0</v>
      </c>
      <c r="CC195" s="417"/>
      <c r="CD195" s="417"/>
      <c r="CE195" s="417"/>
    </row>
    <row r="196" spans="2:83" ht="11.4" customHeight="1">
      <c r="B196" s="448">
        <v>0</v>
      </c>
      <c r="C196" s="449"/>
      <c r="D196" s="449"/>
      <c r="E196" s="449"/>
      <c r="F196" s="449"/>
      <c r="G196" s="449"/>
      <c r="H196" s="449"/>
      <c r="I196" s="449"/>
      <c r="J196" s="449"/>
      <c r="K196" s="449"/>
      <c r="L196" s="449"/>
      <c r="M196" s="449"/>
      <c r="N196" s="449"/>
      <c r="O196" s="449"/>
      <c r="P196" s="449"/>
      <c r="Q196" s="449"/>
      <c r="R196" s="449"/>
      <c r="S196" s="449"/>
      <c r="T196" s="449"/>
      <c r="U196" s="449"/>
      <c r="V196" s="449"/>
      <c r="W196" s="449"/>
      <c r="X196" s="449"/>
      <c r="Y196" s="449"/>
      <c r="Z196" s="449"/>
      <c r="AA196" s="449"/>
      <c r="AB196" s="449"/>
      <c r="AC196" s="449"/>
      <c r="AD196" s="449"/>
      <c r="AE196" s="449"/>
      <c r="AF196" s="449"/>
      <c r="AG196" s="449"/>
      <c r="AH196" s="449"/>
      <c r="AI196" s="449"/>
      <c r="AJ196" s="449"/>
      <c r="AK196" s="449"/>
      <c r="AL196" s="449"/>
      <c r="AM196" s="449"/>
      <c r="AN196" s="449"/>
      <c r="AO196" s="449"/>
      <c r="AP196" s="449"/>
      <c r="AQ196" s="449"/>
      <c r="AR196" s="449"/>
      <c r="AS196" s="449"/>
      <c r="AT196" s="449"/>
      <c r="AU196" s="449"/>
      <c r="AV196" s="449"/>
      <c r="AW196" s="449"/>
      <c r="AX196" s="449"/>
      <c r="AY196" s="449"/>
      <c r="AZ196" s="449"/>
      <c r="BA196" s="449"/>
      <c r="BB196" s="449"/>
      <c r="BC196" s="449"/>
      <c r="BD196" s="449"/>
      <c r="BE196" s="449"/>
      <c r="BF196" s="449"/>
      <c r="BG196" s="449"/>
      <c r="BH196" s="449"/>
      <c r="BI196" s="449"/>
      <c r="BJ196" s="449"/>
      <c r="BK196" s="449"/>
      <c r="BL196" s="449"/>
      <c r="BM196" s="449"/>
      <c r="BN196" s="449"/>
      <c r="BO196" s="449"/>
      <c r="BP196" s="449"/>
      <c r="BQ196" s="449"/>
      <c r="BR196" s="449"/>
      <c r="BS196" s="449"/>
      <c r="BT196" s="449"/>
      <c r="BU196" s="449"/>
      <c r="BV196" s="449"/>
      <c r="BW196" s="449"/>
      <c r="BX196" s="449"/>
      <c r="BY196" s="449"/>
      <c r="BZ196" s="449"/>
      <c r="CA196" s="449"/>
      <c r="CB196" s="449"/>
      <c r="CC196" s="449"/>
      <c r="CD196" s="449"/>
      <c r="CE196" s="449"/>
    </row>
    <row r="197" ht="3" customHeight="1"/>
    <row r="198" ht="4.35" customHeight="1"/>
    <row r="199" ht="2.85" customHeight="1"/>
    <row r="200" spans="2:45" ht="14.4" customHeight="1">
      <c r="B200" s="442" t="s">
        <v>2312</v>
      </c>
      <c r="C200" s="417"/>
      <c r="D200" s="417"/>
      <c r="E200" s="417"/>
      <c r="F200" s="417"/>
      <c r="G200" s="417"/>
      <c r="H200" s="417"/>
      <c r="I200" s="417"/>
      <c r="J200" s="417"/>
      <c r="K200" s="417"/>
      <c r="L200" s="417"/>
      <c r="M200" s="417"/>
      <c r="N200" s="417"/>
      <c r="O200" s="417"/>
      <c r="P200" s="417"/>
      <c r="Q200" s="417"/>
      <c r="R200" s="417"/>
      <c r="S200" s="417"/>
      <c r="T200" s="417"/>
      <c r="U200" s="417"/>
      <c r="V200" s="417"/>
      <c r="W200" s="417"/>
      <c r="X200" s="417"/>
      <c r="Y200" s="417"/>
      <c r="Z200" s="417"/>
      <c r="AA200" s="417"/>
      <c r="AB200" s="417"/>
      <c r="AC200" s="417"/>
      <c r="AD200" s="417"/>
      <c r="AE200" s="417"/>
      <c r="AF200" s="417"/>
      <c r="AG200" s="417"/>
      <c r="AH200" s="417"/>
      <c r="AI200" s="417"/>
      <c r="AJ200" s="417"/>
      <c r="AK200" s="417"/>
      <c r="AL200" s="417"/>
      <c r="AM200" s="417"/>
      <c r="AN200" s="417"/>
      <c r="AO200" s="417"/>
      <c r="AP200" s="417"/>
      <c r="AQ200" s="417"/>
      <c r="AR200" s="417"/>
      <c r="AS200" s="417"/>
    </row>
    <row r="201" ht="12" hidden="1"/>
    <row r="202" spans="2:83" ht="11.4" customHeight="1">
      <c r="B202" s="443" t="s">
        <v>2109</v>
      </c>
      <c r="C202" s="444"/>
      <c r="D202" s="445" t="s">
        <v>2110</v>
      </c>
      <c r="E202" s="444"/>
      <c r="F202" s="444"/>
      <c r="G202" s="444"/>
      <c r="H202" s="444"/>
      <c r="I202" s="444"/>
      <c r="J202" s="444"/>
      <c r="K202" s="444"/>
      <c r="L202" s="444"/>
      <c r="M202" s="444"/>
      <c r="N202" s="444"/>
      <c r="O202" s="444"/>
      <c r="P202" s="444"/>
      <c r="Q202" s="444"/>
      <c r="R202" s="444"/>
      <c r="S202" s="444"/>
      <c r="T202" s="444"/>
      <c r="U202" s="445" t="s">
        <v>2057</v>
      </c>
      <c r="V202" s="444"/>
      <c r="W202" s="444"/>
      <c r="X202" s="444"/>
      <c r="Y202" s="444"/>
      <c r="Z202" s="444"/>
      <c r="AA202" s="444"/>
      <c r="AB202" s="444"/>
      <c r="AC202" s="444"/>
      <c r="AD202" s="444"/>
      <c r="AE202" s="444"/>
      <c r="AF202" s="444"/>
      <c r="AG202" s="444"/>
      <c r="AH202" s="444"/>
      <c r="AI202" s="444"/>
      <c r="AJ202" s="444"/>
      <c r="AK202" s="444"/>
      <c r="AL202" s="444"/>
      <c r="AM202" s="444"/>
      <c r="AN202" s="444"/>
      <c r="AO202" s="444"/>
      <c r="AP202" s="444"/>
      <c r="AQ202" s="444"/>
      <c r="AR202" s="444"/>
      <c r="AS202" s="444"/>
      <c r="AT202" s="444"/>
      <c r="AU202" s="443" t="s">
        <v>2111</v>
      </c>
      <c r="AV202" s="444"/>
      <c r="AW202" s="444"/>
      <c r="AX202" s="444"/>
      <c r="AY202" s="444"/>
      <c r="AZ202" s="444"/>
      <c r="BA202" s="444"/>
      <c r="BB202" s="444"/>
      <c r="BC202" s="444"/>
      <c r="BD202" s="444"/>
      <c r="BE202" s="443" t="s">
        <v>135</v>
      </c>
      <c r="BF202" s="444"/>
      <c r="BG202" s="444"/>
      <c r="BH202" s="444"/>
      <c r="BI202" s="444"/>
      <c r="BJ202" s="444"/>
      <c r="BK202" s="444"/>
      <c r="BL202" s="444"/>
      <c r="BM202" s="444"/>
      <c r="BN202" s="444"/>
      <c r="BO202" s="444"/>
      <c r="BP202" s="444"/>
      <c r="BQ202" s="444"/>
      <c r="BR202" s="445" t="s">
        <v>2112</v>
      </c>
      <c r="BS202" s="444"/>
      <c r="BT202" s="444"/>
      <c r="BU202" s="444"/>
      <c r="BV202" s="444"/>
      <c r="BW202" s="444"/>
      <c r="BX202" s="444"/>
      <c r="BY202" s="444"/>
      <c r="BZ202" s="444"/>
      <c r="CA202" s="444"/>
      <c r="CB202" s="443" t="s">
        <v>2113</v>
      </c>
      <c r="CC202" s="444"/>
      <c r="CD202" s="444"/>
      <c r="CE202" s="444"/>
    </row>
    <row r="203" spans="2:83" ht="11.4" customHeight="1">
      <c r="B203" s="421">
        <v>1</v>
      </c>
      <c r="C203" s="417"/>
      <c r="D203" s="422" t="s">
        <v>2313</v>
      </c>
      <c r="E203" s="417"/>
      <c r="F203" s="417"/>
      <c r="G203" s="417"/>
      <c r="H203" s="417"/>
      <c r="I203" s="417"/>
      <c r="J203" s="417"/>
      <c r="K203" s="417"/>
      <c r="L203" s="417"/>
      <c r="M203" s="417"/>
      <c r="N203" s="417"/>
      <c r="O203" s="417"/>
      <c r="P203" s="417"/>
      <c r="Q203" s="417"/>
      <c r="R203" s="417"/>
      <c r="S203" s="417"/>
      <c r="T203" s="417"/>
      <c r="U203" s="422" t="s">
        <v>2314</v>
      </c>
      <c r="V203" s="417"/>
      <c r="W203" s="417"/>
      <c r="X203" s="417"/>
      <c r="Y203" s="417"/>
      <c r="Z203" s="417"/>
      <c r="AA203" s="417"/>
      <c r="AB203" s="417"/>
      <c r="AC203" s="417"/>
      <c r="AD203" s="417"/>
      <c r="AE203" s="417"/>
      <c r="AF203" s="417"/>
      <c r="AG203" s="417"/>
      <c r="AH203" s="417"/>
      <c r="AI203" s="417"/>
      <c r="AJ203" s="417"/>
      <c r="AK203" s="417"/>
      <c r="AL203" s="417"/>
      <c r="AM203" s="417"/>
      <c r="AN203" s="417"/>
      <c r="AO203" s="417"/>
      <c r="AP203" s="417"/>
      <c r="AQ203" s="417"/>
      <c r="AR203" s="417"/>
      <c r="AS203" s="417"/>
      <c r="AT203" s="417"/>
      <c r="AU203" s="446">
        <v>0</v>
      </c>
      <c r="AV203" s="417"/>
      <c r="AW203" s="417"/>
      <c r="AX203" s="417"/>
      <c r="AY203" s="417"/>
      <c r="AZ203" s="417"/>
      <c r="BA203" s="417"/>
      <c r="BB203" s="417"/>
      <c r="BC203" s="417"/>
      <c r="BD203" s="417"/>
      <c r="BE203" s="421" t="s">
        <v>2146</v>
      </c>
      <c r="BF203" s="417"/>
      <c r="BG203" s="417"/>
      <c r="BH203" s="417"/>
      <c r="BI203" s="417"/>
      <c r="BJ203" s="417"/>
      <c r="BK203" s="417"/>
      <c r="BL203" s="417"/>
      <c r="BM203" s="417"/>
      <c r="BN203" s="417"/>
      <c r="BO203" s="417"/>
      <c r="BP203" s="417"/>
      <c r="BQ203" s="417"/>
      <c r="BR203" s="422" t="s">
        <v>686</v>
      </c>
      <c r="BS203" s="417"/>
      <c r="BT203" s="417"/>
      <c r="BU203" s="417"/>
      <c r="BV203" s="417"/>
      <c r="BW203" s="417"/>
      <c r="BX203" s="417"/>
      <c r="BY203" s="417"/>
      <c r="BZ203" s="417"/>
      <c r="CA203" s="417"/>
      <c r="CB203" s="446">
        <v>0</v>
      </c>
      <c r="CC203" s="417"/>
      <c r="CD203" s="417"/>
      <c r="CE203" s="417"/>
    </row>
    <row r="204" spans="2:83" ht="11.25" customHeight="1">
      <c r="B204" s="421">
        <v>2</v>
      </c>
      <c r="C204" s="417"/>
      <c r="D204" s="422" t="s">
        <v>2313</v>
      </c>
      <c r="E204" s="417"/>
      <c r="F204" s="417"/>
      <c r="G204" s="417"/>
      <c r="H204" s="417"/>
      <c r="I204" s="417"/>
      <c r="J204" s="417"/>
      <c r="K204" s="417"/>
      <c r="L204" s="417"/>
      <c r="M204" s="417"/>
      <c r="N204" s="417"/>
      <c r="O204" s="417"/>
      <c r="P204" s="417"/>
      <c r="Q204" s="417"/>
      <c r="R204" s="417"/>
      <c r="S204" s="417"/>
      <c r="T204" s="417"/>
      <c r="U204" s="422" t="s">
        <v>2314</v>
      </c>
      <c r="V204" s="417"/>
      <c r="W204" s="417"/>
      <c r="X204" s="417"/>
      <c r="Y204" s="417"/>
      <c r="Z204" s="417"/>
      <c r="AA204" s="417"/>
      <c r="AB204" s="417"/>
      <c r="AC204" s="417"/>
      <c r="AD204" s="417"/>
      <c r="AE204" s="417"/>
      <c r="AF204" s="417"/>
      <c r="AG204" s="417"/>
      <c r="AH204" s="417"/>
      <c r="AI204" s="417"/>
      <c r="AJ204" s="417"/>
      <c r="AK204" s="417"/>
      <c r="AL204" s="417"/>
      <c r="AM204" s="417"/>
      <c r="AN204" s="417"/>
      <c r="AO204" s="417"/>
      <c r="AP204" s="417"/>
      <c r="AQ204" s="417"/>
      <c r="AR204" s="417"/>
      <c r="AS204" s="417"/>
      <c r="AT204" s="417"/>
      <c r="AU204" s="446">
        <v>0</v>
      </c>
      <c r="AV204" s="417"/>
      <c r="AW204" s="417"/>
      <c r="AX204" s="417"/>
      <c r="AY204" s="417"/>
      <c r="AZ204" s="417"/>
      <c r="BA204" s="417"/>
      <c r="BB204" s="417"/>
      <c r="BC204" s="417"/>
      <c r="BD204" s="417"/>
      <c r="BE204" s="421" t="s">
        <v>2315</v>
      </c>
      <c r="BF204" s="417"/>
      <c r="BG204" s="417"/>
      <c r="BH204" s="417"/>
      <c r="BI204" s="417"/>
      <c r="BJ204" s="417"/>
      <c r="BK204" s="417"/>
      <c r="BL204" s="417"/>
      <c r="BM204" s="417"/>
      <c r="BN204" s="417"/>
      <c r="BO204" s="417"/>
      <c r="BP204" s="417"/>
      <c r="BQ204" s="417"/>
      <c r="BR204" s="422" t="s">
        <v>686</v>
      </c>
      <c r="BS204" s="417"/>
      <c r="BT204" s="417"/>
      <c r="BU204" s="417"/>
      <c r="BV204" s="417"/>
      <c r="BW204" s="417"/>
      <c r="BX204" s="417"/>
      <c r="BY204" s="417"/>
      <c r="BZ204" s="417"/>
      <c r="CA204" s="417"/>
      <c r="CB204" s="446">
        <v>0</v>
      </c>
      <c r="CC204" s="417"/>
      <c r="CD204" s="417"/>
      <c r="CE204" s="417"/>
    </row>
    <row r="205" spans="2:83" ht="11.4" customHeight="1">
      <c r="B205" s="421">
        <v>3</v>
      </c>
      <c r="C205" s="417"/>
      <c r="D205" s="422" t="s">
        <v>2316</v>
      </c>
      <c r="E205" s="417"/>
      <c r="F205" s="417"/>
      <c r="G205" s="417"/>
      <c r="H205" s="417"/>
      <c r="I205" s="417"/>
      <c r="J205" s="417"/>
      <c r="K205" s="417"/>
      <c r="L205" s="417"/>
      <c r="M205" s="417"/>
      <c r="N205" s="417"/>
      <c r="O205" s="417"/>
      <c r="P205" s="417"/>
      <c r="Q205" s="417"/>
      <c r="R205" s="417"/>
      <c r="S205" s="417"/>
      <c r="T205" s="417"/>
      <c r="U205" s="422" t="s">
        <v>2317</v>
      </c>
      <c r="V205" s="417"/>
      <c r="W205" s="417"/>
      <c r="X205" s="417"/>
      <c r="Y205" s="417"/>
      <c r="Z205" s="417"/>
      <c r="AA205" s="417"/>
      <c r="AB205" s="417"/>
      <c r="AC205" s="417"/>
      <c r="AD205" s="417"/>
      <c r="AE205" s="417"/>
      <c r="AF205" s="417"/>
      <c r="AG205" s="417"/>
      <c r="AH205" s="417"/>
      <c r="AI205" s="417"/>
      <c r="AJ205" s="417"/>
      <c r="AK205" s="417"/>
      <c r="AL205" s="417"/>
      <c r="AM205" s="417"/>
      <c r="AN205" s="417"/>
      <c r="AO205" s="417"/>
      <c r="AP205" s="417"/>
      <c r="AQ205" s="417"/>
      <c r="AR205" s="417"/>
      <c r="AS205" s="417"/>
      <c r="AT205" s="417"/>
      <c r="AU205" s="446">
        <v>0</v>
      </c>
      <c r="AV205" s="417"/>
      <c r="AW205" s="417"/>
      <c r="AX205" s="417"/>
      <c r="AY205" s="417"/>
      <c r="AZ205" s="417"/>
      <c r="BA205" s="417"/>
      <c r="BB205" s="417"/>
      <c r="BC205" s="417"/>
      <c r="BD205" s="417"/>
      <c r="BE205" s="421" t="s">
        <v>2126</v>
      </c>
      <c r="BF205" s="417"/>
      <c r="BG205" s="417"/>
      <c r="BH205" s="417"/>
      <c r="BI205" s="417"/>
      <c r="BJ205" s="417"/>
      <c r="BK205" s="417"/>
      <c r="BL205" s="417"/>
      <c r="BM205" s="417"/>
      <c r="BN205" s="417"/>
      <c r="BO205" s="417"/>
      <c r="BP205" s="417"/>
      <c r="BQ205" s="417"/>
      <c r="BR205" s="422" t="s">
        <v>314</v>
      </c>
      <c r="BS205" s="417"/>
      <c r="BT205" s="417"/>
      <c r="BU205" s="417"/>
      <c r="BV205" s="417"/>
      <c r="BW205" s="417"/>
      <c r="BX205" s="417"/>
      <c r="BY205" s="417"/>
      <c r="BZ205" s="417"/>
      <c r="CA205" s="417"/>
      <c r="CB205" s="446">
        <v>0</v>
      </c>
      <c r="CC205" s="417"/>
      <c r="CD205" s="417"/>
      <c r="CE205" s="417"/>
    </row>
    <row r="206" spans="2:83" ht="11.4" customHeight="1">
      <c r="B206" s="421">
        <v>4</v>
      </c>
      <c r="C206" s="417"/>
      <c r="D206" s="422" t="s">
        <v>2318</v>
      </c>
      <c r="E206" s="417"/>
      <c r="F206" s="417"/>
      <c r="G206" s="417"/>
      <c r="H206" s="417"/>
      <c r="I206" s="417"/>
      <c r="J206" s="417"/>
      <c r="K206" s="417"/>
      <c r="L206" s="417"/>
      <c r="M206" s="417"/>
      <c r="N206" s="417"/>
      <c r="O206" s="417"/>
      <c r="P206" s="417"/>
      <c r="Q206" s="417"/>
      <c r="R206" s="417"/>
      <c r="S206" s="417"/>
      <c r="T206" s="417"/>
      <c r="U206" s="422" t="s">
        <v>2319</v>
      </c>
      <c r="V206" s="417"/>
      <c r="W206" s="417"/>
      <c r="X206" s="417"/>
      <c r="Y206" s="417"/>
      <c r="Z206" s="417"/>
      <c r="AA206" s="417"/>
      <c r="AB206" s="417"/>
      <c r="AC206" s="417"/>
      <c r="AD206" s="417"/>
      <c r="AE206" s="417"/>
      <c r="AF206" s="417"/>
      <c r="AG206" s="417"/>
      <c r="AH206" s="417"/>
      <c r="AI206" s="417"/>
      <c r="AJ206" s="417"/>
      <c r="AK206" s="417"/>
      <c r="AL206" s="417"/>
      <c r="AM206" s="417"/>
      <c r="AN206" s="417"/>
      <c r="AO206" s="417"/>
      <c r="AP206" s="417"/>
      <c r="AQ206" s="417"/>
      <c r="AR206" s="417"/>
      <c r="AS206" s="417"/>
      <c r="AT206" s="417"/>
      <c r="AU206" s="446">
        <v>0</v>
      </c>
      <c r="AV206" s="417"/>
      <c r="AW206" s="417"/>
      <c r="AX206" s="417"/>
      <c r="AY206" s="417"/>
      <c r="AZ206" s="417"/>
      <c r="BA206" s="417"/>
      <c r="BB206" s="417"/>
      <c r="BC206" s="417"/>
      <c r="BD206" s="417"/>
      <c r="BE206" s="421" t="s">
        <v>2135</v>
      </c>
      <c r="BF206" s="417"/>
      <c r="BG206" s="417"/>
      <c r="BH206" s="417"/>
      <c r="BI206" s="417"/>
      <c r="BJ206" s="417"/>
      <c r="BK206" s="417"/>
      <c r="BL206" s="417"/>
      <c r="BM206" s="417"/>
      <c r="BN206" s="417"/>
      <c r="BO206" s="417"/>
      <c r="BP206" s="417"/>
      <c r="BQ206" s="417"/>
      <c r="BR206" s="422" t="s">
        <v>686</v>
      </c>
      <c r="BS206" s="417"/>
      <c r="BT206" s="417"/>
      <c r="BU206" s="417"/>
      <c r="BV206" s="417"/>
      <c r="BW206" s="417"/>
      <c r="BX206" s="417"/>
      <c r="BY206" s="417"/>
      <c r="BZ206" s="417"/>
      <c r="CA206" s="417"/>
      <c r="CB206" s="446">
        <v>0</v>
      </c>
      <c r="CC206" s="417"/>
      <c r="CD206" s="417"/>
      <c r="CE206" s="417"/>
    </row>
    <row r="207" spans="2:83" ht="11.25" customHeight="1">
      <c r="B207" s="448">
        <v>0</v>
      </c>
      <c r="C207" s="449"/>
      <c r="D207" s="449"/>
      <c r="E207" s="449"/>
      <c r="F207" s="449"/>
      <c r="G207" s="449"/>
      <c r="H207" s="449"/>
      <c r="I207" s="449"/>
      <c r="J207" s="449"/>
      <c r="K207" s="449"/>
      <c r="L207" s="449"/>
      <c r="M207" s="449"/>
      <c r="N207" s="449"/>
      <c r="O207" s="449"/>
      <c r="P207" s="449"/>
      <c r="Q207" s="449"/>
      <c r="R207" s="449"/>
      <c r="S207" s="449"/>
      <c r="T207" s="449"/>
      <c r="U207" s="449"/>
      <c r="V207" s="449"/>
      <c r="W207" s="449"/>
      <c r="X207" s="449"/>
      <c r="Y207" s="449"/>
      <c r="Z207" s="449"/>
      <c r="AA207" s="449"/>
      <c r="AB207" s="449"/>
      <c r="AC207" s="449"/>
      <c r="AD207" s="449"/>
      <c r="AE207" s="449"/>
      <c r="AF207" s="449"/>
      <c r="AG207" s="449"/>
      <c r="AH207" s="449"/>
      <c r="AI207" s="449"/>
      <c r="AJ207" s="449"/>
      <c r="AK207" s="449"/>
      <c r="AL207" s="449"/>
      <c r="AM207" s="449"/>
      <c r="AN207" s="449"/>
      <c r="AO207" s="449"/>
      <c r="AP207" s="449"/>
      <c r="AQ207" s="449"/>
      <c r="AR207" s="449"/>
      <c r="AS207" s="449"/>
      <c r="AT207" s="449"/>
      <c r="AU207" s="449"/>
      <c r="AV207" s="449"/>
      <c r="AW207" s="449"/>
      <c r="AX207" s="449"/>
      <c r="AY207" s="449"/>
      <c r="AZ207" s="449"/>
      <c r="BA207" s="449"/>
      <c r="BB207" s="449"/>
      <c r="BC207" s="449"/>
      <c r="BD207" s="449"/>
      <c r="BE207" s="449"/>
      <c r="BF207" s="449"/>
      <c r="BG207" s="449"/>
      <c r="BH207" s="449"/>
      <c r="BI207" s="449"/>
      <c r="BJ207" s="449"/>
      <c r="BK207" s="449"/>
      <c r="BL207" s="449"/>
      <c r="BM207" s="449"/>
      <c r="BN207" s="449"/>
      <c r="BO207" s="449"/>
      <c r="BP207" s="449"/>
      <c r="BQ207" s="449"/>
      <c r="BR207" s="449"/>
      <c r="BS207" s="449"/>
      <c r="BT207" s="449"/>
      <c r="BU207" s="449"/>
      <c r="BV207" s="449"/>
      <c r="BW207" s="449"/>
      <c r="BX207" s="449"/>
      <c r="BY207" s="449"/>
      <c r="BZ207" s="449"/>
      <c r="CA207" s="449"/>
      <c r="CB207" s="449"/>
      <c r="CC207" s="449"/>
      <c r="CD207" s="449"/>
      <c r="CE207" s="449"/>
    </row>
    <row r="208" ht="12" hidden="1"/>
    <row r="209" ht="2.85" customHeight="1"/>
    <row r="210" ht="1.5" customHeight="1"/>
    <row r="211" spans="2:83" ht="11.25" customHeight="1">
      <c r="B211" s="426" t="s">
        <v>2320</v>
      </c>
      <c r="C211" s="417"/>
      <c r="D211" s="417"/>
      <c r="E211" s="417"/>
      <c r="F211" s="417"/>
      <c r="G211" s="417"/>
      <c r="H211" s="417"/>
      <c r="I211" s="417"/>
      <c r="J211" s="417"/>
      <c r="K211" s="417"/>
      <c r="L211" s="417"/>
      <c r="M211" s="417"/>
      <c r="N211" s="417"/>
      <c r="O211" s="417"/>
      <c r="P211" s="417"/>
      <c r="Q211" s="417"/>
      <c r="R211" s="417"/>
      <c r="S211" s="417"/>
      <c r="T211" s="417"/>
      <c r="U211" s="417"/>
      <c r="V211" s="417"/>
      <c r="W211" s="417"/>
      <c r="X211" s="417"/>
      <c r="Y211" s="417"/>
      <c r="Z211" s="417"/>
      <c r="AA211" s="417"/>
      <c r="AB211" s="417"/>
      <c r="AC211" s="417"/>
      <c r="AD211" s="417"/>
      <c r="AE211" s="417"/>
      <c r="AF211" s="417"/>
      <c r="AG211" s="417"/>
      <c r="AH211" s="417"/>
      <c r="AI211" s="417"/>
      <c r="AJ211" s="417"/>
      <c r="AK211" s="417"/>
      <c r="AL211" s="417"/>
      <c r="AM211" s="417"/>
      <c r="AN211" s="417"/>
      <c r="AO211" s="417"/>
      <c r="AP211" s="417"/>
      <c r="AQ211" s="417"/>
      <c r="AR211" s="417"/>
      <c r="AS211" s="417"/>
      <c r="AT211" s="417"/>
      <c r="AU211" s="417"/>
      <c r="AV211" s="417"/>
      <c r="AW211" s="417"/>
      <c r="AX211" s="417"/>
      <c r="AY211" s="417"/>
      <c r="AZ211" s="417"/>
      <c r="BA211" s="417"/>
      <c r="BB211" s="417"/>
      <c r="BC211" s="417"/>
      <c r="BD211" s="417"/>
      <c r="BE211" s="417"/>
      <c r="BF211" s="417"/>
      <c r="BG211" s="417"/>
      <c r="BH211" s="417"/>
      <c r="BI211" s="417"/>
      <c r="BJ211" s="417"/>
      <c r="BK211" s="417"/>
      <c r="BL211" s="417"/>
      <c r="BM211" s="417"/>
      <c r="BN211" s="417"/>
      <c r="BO211" s="417"/>
      <c r="BP211" s="417"/>
      <c r="BQ211" s="417"/>
      <c r="BR211" s="417"/>
      <c r="BS211" s="417"/>
      <c r="BT211" s="417"/>
      <c r="BU211" s="417"/>
      <c r="BV211" s="417"/>
      <c r="BW211" s="417"/>
      <c r="BX211" s="417"/>
      <c r="BY211" s="417"/>
      <c r="BZ211" s="417"/>
      <c r="CA211" s="417"/>
      <c r="CB211" s="417"/>
      <c r="CC211" s="417"/>
      <c r="CD211" s="417"/>
      <c r="CE211" s="417"/>
    </row>
    <row r="212" ht="1.5" customHeight="1"/>
    <row r="213" spans="3:37" ht="11.25" customHeight="1">
      <c r="C213" s="421" t="s">
        <v>2321</v>
      </c>
      <c r="D213" s="417"/>
      <c r="F213" s="421">
        <v>0</v>
      </c>
      <c r="G213" s="417"/>
      <c r="H213" s="417"/>
      <c r="I213" s="417"/>
      <c r="J213" s="417"/>
      <c r="K213" s="417"/>
      <c r="L213" s="417"/>
      <c r="M213" s="417"/>
      <c r="N213" s="417"/>
      <c r="O213" s="417"/>
      <c r="P213" s="417"/>
      <c r="Q213" s="417"/>
      <c r="S213" s="422" t="s">
        <v>2322</v>
      </c>
      <c r="T213" s="417"/>
      <c r="U213" s="417"/>
      <c r="V213" s="417"/>
      <c r="W213" s="417"/>
      <c r="X213" s="417"/>
      <c r="Y213" s="417"/>
      <c r="Z213" s="417"/>
      <c r="AA213" s="417"/>
      <c r="AB213" s="417"/>
      <c r="AC213" s="417"/>
      <c r="AD213" s="417"/>
      <c r="AE213" s="417"/>
      <c r="AF213" s="417"/>
      <c r="AG213" s="417"/>
      <c r="AH213" s="417"/>
      <c r="AI213" s="417"/>
      <c r="AJ213" s="417"/>
      <c r="AK213" s="417"/>
    </row>
    <row r="214" ht="9.9" customHeight="1"/>
    <row r="215" spans="2:26" ht="11.4" customHeight="1">
      <c r="B215" s="430" t="s">
        <v>3</v>
      </c>
      <c r="C215" s="431"/>
      <c r="D215" s="431"/>
      <c r="E215" s="431"/>
      <c r="F215" s="431"/>
      <c r="G215" s="431"/>
      <c r="H215" s="431"/>
      <c r="I215" s="431"/>
      <c r="J215" s="431"/>
      <c r="K215" s="431"/>
      <c r="M215" s="432" t="s">
        <v>2058</v>
      </c>
      <c r="N215" s="431"/>
      <c r="O215" s="431"/>
      <c r="P215" s="431"/>
      <c r="Q215" s="431"/>
      <c r="R215" s="431"/>
      <c r="S215" s="431"/>
      <c r="T215" s="431"/>
      <c r="U215" s="431"/>
      <c r="V215" s="431"/>
      <c r="W215" s="431"/>
      <c r="X215" s="431"/>
      <c r="Y215" s="431"/>
      <c r="Z215" s="431"/>
    </row>
    <row r="216" spans="2:26" ht="11.25" customHeight="1">
      <c r="B216" s="432" t="s">
        <v>2059</v>
      </c>
      <c r="C216" s="431"/>
      <c r="D216" s="431"/>
      <c r="E216" s="431"/>
      <c r="F216" s="431"/>
      <c r="G216" s="431"/>
      <c r="H216" s="431"/>
      <c r="I216" s="431"/>
      <c r="J216" s="431"/>
      <c r="K216" s="431"/>
      <c r="L216" s="279"/>
      <c r="M216" s="433">
        <v>0</v>
      </c>
      <c r="N216" s="434"/>
      <c r="O216" s="434"/>
      <c r="P216" s="434"/>
      <c r="Q216" s="434"/>
      <c r="R216" s="434"/>
      <c r="S216" s="434"/>
      <c r="T216" s="434"/>
      <c r="U216" s="434"/>
      <c r="V216" s="434"/>
      <c r="W216" s="434"/>
      <c r="X216" s="434"/>
      <c r="Y216" s="434"/>
      <c r="Z216" s="434"/>
    </row>
    <row r="217" ht="12" hidden="1"/>
    <row r="218" ht="3" customHeight="1"/>
    <row r="219" spans="2:26" ht="11.25" customHeight="1">
      <c r="B219" s="435" t="s">
        <v>2105</v>
      </c>
      <c r="C219" s="417"/>
      <c r="D219" s="417"/>
      <c r="E219" s="417"/>
      <c r="F219" s="417"/>
      <c r="G219" s="417"/>
      <c r="H219" s="417"/>
      <c r="I219" s="417"/>
      <c r="J219" s="417"/>
      <c r="K219" s="417"/>
      <c r="M219" s="436">
        <v>0</v>
      </c>
      <c r="N219" s="437"/>
      <c r="O219" s="437"/>
      <c r="P219" s="437"/>
      <c r="Q219" s="437"/>
      <c r="R219" s="437"/>
      <c r="S219" s="437"/>
      <c r="T219" s="437"/>
      <c r="U219" s="437"/>
      <c r="V219" s="437"/>
      <c r="W219" s="437"/>
      <c r="X219" s="437"/>
      <c r="Y219" s="437"/>
      <c r="Z219" s="437"/>
    </row>
    <row r="220" ht="5.85" customHeight="1"/>
    <row r="221" ht="15.6" customHeight="1"/>
    <row r="222" ht="12" hidden="1"/>
    <row r="223" spans="2:83" ht="17.25" customHeight="1">
      <c r="B223" s="416" t="s">
        <v>2323</v>
      </c>
      <c r="C223" s="417"/>
      <c r="D223" s="417"/>
      <c r="E223" s="417"/>
      <c r="F223" s="417"/>
      <c r="G223" s="417"/>
      <c r="H223" s="417"/>
      <c r="I223" s="417"/>
      <c r="J223" s="417"/>
      <c r="K223" s="417"/>
      <c r="L223" s="417"/>
      <c r="M223" s="417"/>
      <c r="N223" s="417"/>
      <c r="O223" s="417"/>
      <c r="P223" s="417"/>
      <c r="Q223" s="417"/>
      <c r="R223" s="417"/>
      <c r="S223" s="417"/>
      <c r="T223" s="417"/>
      <c r="U223" s="417"/>
      <c r="V223" s="417"/>
      <c r="W223" s="417"/>
      <c r="X223" s="417"/>
      <c r="Y223" s="417"/>
      <c r="Z223" s="417"/>
      <c r="AA223" s="417"/>
      <c r="AB223" s="417"/>
      <c r="AC223" s="417"/>
      <c r="AD223" s="417"/>
      <c r="AE223" s="417"/>
      <c r="AF223" s="417"/>
      <c r="AG223" s="417"/>
      <c r="AH223" s="417"/>
      <c r="AI223" s="417"/>
      <c r="AJ223" s="417"/>
      <c r="AK223" s="417"/>
      <c r="AL223" s="417"/>
      <c r="AM223" s="417"/>
      <c r="AN223" s="417"/>
      <c r="AO223" s="417"/>
      <c r="AP223" s="417"/>
      <c r="AQ223" s="417"/>
      <c r="AR223" s="417"/>
      <c r="AS223" s="417"/>
      <c r="AT223" s="417"/>
      <c r="AU223" s="417"/>
      <c r="AV223" s="417"/>
      <c r="AW223" s="417"/>
      <c r="AX223" s="417"/>
      <c r="AY223" s="417"/>
      <c r="AZ223" s="417"/>
      <c r="BA223" s="417"/>
      <c r="BB223" s="417"/>
      <c r="BC223" s="417"/>
      <c r="BD223" s="417"/>
      <c r="BE223" s="417"/>
      <c r="BF223" s="417"/>
      <c r="BG223" s="417"/>
      <c r="BH223" s="417"/>
      <c r="BI223" s="417"/>
      <c r="BJ223" s="417"/>
      <c r="BK223" s="417"/>
      <c r="BL223" s="417"/>
      <c r="BM223" s="417"/>
      <c r="BN223" s="417"/>
      <c r="BO223" s="417"/>
      <c r="BP223" s="417"/>
      <c r="BQ223" s="417"/>
      <c r="BR223" s="417"/>
      <c r="BS223" s="417"/>
      <c r="BT223" s="417"/>
      <c r="BU223" s="417"/>
      <c r="BV223" s="417"/>
      <c r="BW223" s="417"/>
      <c r="BX223" s="417"/>
      <c r="BY223" s="417"/>
      <c r="BZ223" s="417"/>
      <c r="CA223" s="417"/>
      <c r="CB223" s="417"/>
      <c r="CC223" s="417"/>
      <c r="CD223" s="417"/>
      <c r="CE223" s="417"/>
    </row>
    <row r="224" ht="5.85" customHeight="1"/>
    <row r="225" ht="2.85" customHeight="1"/>
    <row r="226" ht="12" hidden="1"/>
    <row r="227" spans="2:83" ht="14.4" customHeight="1">
      <c r="B227" s="442" t="s">
        <v>2324</v>
      </c>
      <c r="C227" s="417"/>
      <c r="D227" s="417"/>
      <c r="E227" s="417"/>
      <c r="F227" s="417"/>
      <c r="G227" s="417"/>
      <c r="H227" s="417"/>
      <c r="I227" s="417"/>
      <c r="J227" s="417"/>
      <c r="K227" s="417"/>
      <c r="L227" s="417"/>
      <c r="M227" s="417"/>
      <c r="N227" s="417"/>
      <c r="O227" s="417"/>
      <c r="P227" s="417"/>
      <c r="Q227" s="417"/>
      <c r="R227" s="417"/>
      <c r="S227" s="417"/>
      <c r="T227" s="417"/>
      <c r="U227" s="417"/>
      <c r="V227" s="417"/>
      <c r="W227" s="417"/>
      <c r="X227" s="417"/>
      <c r="Y227" s="417"/>
      <c r="Z227" s="417"/>
      <c r="AA227" s="417"/>
      <c r="AB227" s="417"/>
      <c r="AC227" s="417"/>
      <c r="AD227" s="417"/>
      <c r="AE227" s="417"/>
      <c r="AF227" s="417"/>
      <c r="AG227" s="417"/>
      <c r="AH227" s="417"/>
      <c r="AI227" s="417"/>
      <c r="AJ227" s="417"/>
      <c r="AK227" s="417"/>
      <c r="AL227" s="417"/>
      <c r="AM227" s="417"/>
      <c r="AN227" s="417"/>
      <c r="AO227" s="417"/>
      <c r="AP227" s="417"/>
      <c r="AQ227" s="417"/>
      <c r="AR227" s="417"/>
      <c r="AS227" s="417"/>
      <c r="AT227" s="417"/>
      <c r="AU227" s="417"/>
      <c r="AV227" s="417"/>
      <c r="AW227" s="417"/>
      <c r="AX227" s="417"/>
      <c r="AY227" s="417"/>
      <c r="AZ227" s="417"/>
      <c r="BA227" s="417"/>
      <c r="BB227" s="417"/>
      <c r="BC227" s="417"/>
      <c r="BD227" s="417"/>
      <c r="BE227" s="417"/>
      <c r="BF227" s="417"/>
      <c r="BG227" s="417"/>
      <c r="BH227" s="417"/>
      <c r="BI227" s="417"/>
      <c r="BJ227" s="417"/>
      <c r="BK227" s="417"/>
      <c r="BL227" s="417"/>
      <c r="BM227" s="417"/>
      <c r="BN227" s="417"/>
      <c r="BO227" s="417"/>
      <c r="BP227" s="417"/>
      <c r="BQ227" s="417"/>
      <c r="BR227" s="417"/>
      <c r="BS227" s="417"/>
      <c r="BT227" s="417"/>
      <c r="BU227" s="417"/>
      <c r="BV227" s="417"/>
      <c r="BW227" s="417"/>
      <c r="BX227" s="417"/>
      <c r="BY227" s="417"/>
      <c r="BZ227" s="417"/>
      <c r="CA227" s="417"/>
      <c r="CB227" s="417"/>
      <c r="CC227" s="417"/>
      <c r="CD227" s="417"/>
      <c r="CE227" s="417"/>
    </row>
    <row r="228" spans="2:83" ht="11.4" customHeight="1">
      <c r="B228" s="443" t="s">
        <v>2109</v>
      </c>
      <c r="C228" s="444"/>
      <c r="D228" s="445" t="s">
        <v>2110</v>
      </c>
      <c r="E228" s="444"/>
      <c r="F228" s="444"/>
      <c r="G228" s="444"/>
      <c r="H228" s="444"/>
      <c r="I228" s="444"/>
      <c r="J228" s="444"/>
      <c r="K228" s="444"/>
      <c r="L228" s="444"/>
      <c r="M228" s="444"/>
      <c r="N228" s="444"/>
      <c r="O228" s="444"/>
      <c r="P228" s="444"/>
      <c r="Q228" s="444"/>
      <c r="R228" s="444"/>
      <c r="S228" s="444"/>
      <c r="T228" s="444"/>
      <c r="U228" s="445" t="s">
        <v>2057</v>
      </c>
      <c r="V228" s="444"/>
      <c r="W228" s="444"/>
      <c r="X228" s="444"/>
      <c r="Y228" s="444"/>
      <c r="Z228" s="444"/>
      <c r="AA228" s="444"/>
      <c r="AB228" s="444"/>
      <c r="AC228" s="444"/>
      <c r="AD228" s="444"/>
      <c r="AE228" s="444"/>
      <c r="AF228" s="444"/>
      <c r="AG228" s="444"/>
      <c r="AH228" s="444"/>
      <c r="AI228" s="444"/>
      <c r="AJ228" s="444"/>
      <c r="AK228" s="444"/>
      <c r="AL228" s="444"/>
      <c r="AM228" s="444"/>
      <c r="AN228" s="444"/>
      <c r="AO228" s="444"/>
      <c r="AP228" s="444"/>
      <c r="AQ228" s="444"/>
      <c r="AR228" s="444"/>
      <c r="AS228" s="444"/>
      <c r="AT228" s="444"/>
      <c r="AU228" s="443" t="s">
        <v>2111</v>
      </c>
      <c r="AV228" s="444"/>
      <c r="AW228" s="444"/>
      <c r="AX228" s="444"/>
      <c r="AY228" s="444"/>
      <c r="AZ228" s="444"/>
      <c r="BA228" s="444"/>
      <c r="BB228" s="444"/>
      <c r="BC228" s="444"/>
      <c r="BD228" s="444"/>
      <c r="BE228" s="443" t="s">
        <v>135</v>
      </c>
      <c r="BF228" s="444"/>
      <c r="BG228" s="444"/>
      <c r="BH228" s="444"/>
      <c r="BI228" s="444"/>
      <c r="BJ228" s="444"/>
      <c r="BK228" s="444"/>
      <c r="BL228" s="444"/>
      <c r="BM228" s="444"/>
      <c r="BN228" s="444"/>
      <c r="BO228" s="444"/>
      <c r="BP228" s="444"/>
      <c r="BQ228" s="444"/>
      <c r="BR228" s="445" t="s">
        <v>2112</v>
      </c>
      <c r="BS228" s="444"/>
      <c r="BT228" s="444"/>
      <c r="BU228" s="444"/>
      <c r="BV228" s="444"/>
      <c r="BW228" s="444"/>
      <c r="BX228" s="444"/>
      <c r="BY228" s="444"/>
      <c r="BZ228" s="444"/>
      <c r="CA228" s="444"/>
      <c r="CB228" s="443" t="s">
        <v>2113</v>
      </c>
      <c r="CC228" s="444"/>
      <c r="CD228" s="444"/>
      <c r="CE228" s="444"/>
    </row>
    <row r="229" spans="2:83" ht="11.4" customHeight="1">
      <c r="B229" s="421">
        <v>1</v>
      </c>
      <c r="C229" s="417"/>
      <c r="D229" s="422" t="s">
        <v>2325</v>
      </c>
      <c r="E229" s="417"/>
      <c r="F229" s="417"/>
      <c r="G229" s="417"/>
      <c r="H229" s="417"/>
      <c r="I229" s="417"/>
      <c r="J229" s="417"/>
      <c r="K229" s="417"/>
      <c r="L229" s="417"/>
      <c r="M229" s="417"/>
      <c r="N229" s="417"/>
      <c r="O229" s="417"/>
      <c r="P229" s="417"/>
      <c r="Q229" s="417"/>
      <c r="R229" s="417"/>
      <c r="S229" s="417"/>
      <c r="T229" s="417"/>
      <c r="U229" s="422" t="s">
        <v>2326</v>
      </c>
      <c r="V229" s="417"/>
      <c r="W229" s="417"/>
      <c r="X229" s="417"/>
      <c r="Y229" s="417"/>
      <c r="Z229" s="417"/>
      <c r="AA229" s="417"/>
      <c r="AB229" s="417"/>
      <c r="AC229" s="417"/>
      <c r="AD229" s="417"/>
      <c r="AE229" s="417"/>
      <c r="AF229" s="417"/>
      <c r="AG229" s="417"/>
      <c r="AH229" s="417"/>
      <c r="AI229" s="417"/>
      <c r="AJ229" s="417"/>
      <c r="AK229" s="417"/>
      <c r="AL229" s="417"/>
      <c r="AM229" s="417"/>
      <c r="AN229" s="417"/>
      <c r="AO229" s="417"/>
      <c r="AP229" s="417"/>
      <c r="AQ229" s="417"/>
      <c r="AR229" s="417"/>
      <c r="AS229" s="417"/>
      <c r="AT229" s="417"/>
      <c r="AU229" s="446">
        <v>0</v>
      </c>
      <c r="AV229" s="417"/>
      <c r="AW229" s="417"/>
      <c r="AX229" s="417"/>
      <c r="AY229" s="417"/>
      <c r="AZ229" s="417"/>
      <c r="BA229" s="417"/>
      <c r="BB229" s="417"/>
      <c r="BC229" s="417"/>
      <c r="BD229" s="417"/>
      <c r="BE229" s="421" t="s">
        <v>2118</v>
      </c>
      <c r="BF229" s="417"/>
      <c r="BG229" s="417"/>
      <c r="BH229" s="417"/>
      <c r="BI229" s="417"/>
      <c r="BJ229" s="417"/>
      <c r="BK229" s="417"/>
      <c r="BL229" s="417"/>
      <c r="BM229" s="417"/>
      <c r="BN229" s="417"/>
      <c r="BO229" s="417"/>
      <c r="BP229" s="417"/>
      <c r="BQ229" s="417"/>
      <c r="BR229" s="422" t="s">
        <v>686</v>
      </c>
      <c r="BS229" s="417"/>
      <c r="BT229" s="417"/>
      <c r="BU229" s="417"/>
      <c r="BV229" s="417"/>
      <c r="BW229" s="417"/>
      <c r="BX229" s="417"/>
      <c r="BY229" s="417"/>
      <c r="BZ229" s="417"/>
      <c r="CA229" s="417"/>
      <c r="CB229" s="446">
        <v>0</v>
      </c>
      <c r="CC229" s="417"/>
      <c r="CD229" s="417"/>
      <c r="CE229" s="417"/>
    </row>
    <row r="230" spans="2:83" ht="11.25" customHeight="1">
      <c r="B230" s="421">
        <v>2</v>
      </c>
      <c r="C230" s="417"/>
      <c r="D230" s="422" t="s">
        <v>2325</v>
      </c>
      <c r="E230" s="417"/>
      <c r="F230" s="417"/>
      <c r="G230" s="417"/>
      <c r="H230" s="417"/>
      <c r="I230" s="417"/>
      <c r="J230" s="417"/>
      <c r="K230" s="417"/>
      <c r="L230" s="417"/>
      <c r="M230" s="417"/>
      <c r="N230" s="417"/>
      <c r="O230" s="417"/>
      <c r="P230" s="417"/>
      <c r="Q230" s="417"/>
      <c r="R230" s="417"/>
      <c r="S230" s="417"/>
      <c r="T230" s="417"/>
      <c r="U230" s="422" t="s">
        <v>2326</v>
      </c>
      <c r="V230" s="417"/>
      <c r="W230" s="417"/>
      <c r="X230" s="417"/>
      <c r="Y230" s="417"/>
      <c r="Z230" s="417"/>
      <c r="AA230" s="417"/>
      <c r="AB230" s="417"/>
      <c r="AC230" s="417"/>
      <c r="AD230" s="417"/>
      <c r="AE230" s="417"/>
      <c r="AF230" s="417"/>
      <c r="AG230" s="417"/>
      <c r="AH230" s="417"/>
      <c r="AI230" s="417"/>
      <c r="AJ230" s="417"/>
      <c r="AK230" s="417"/>
      <c r="AL230" s="417"/>
      <c r="AM230" s="417"/>
      <c r="AN230" s="417"/>
      <c r="AO230" s="417"/>
      <c r="AP230" s="417"/>
      <c r="AQ230" s="417"/>
      <c r="AR230" s="417"/>
      <c r="AS230" s="417"/>
      <c r="AT230" s="417"/>
      <c r="AU230" s="446">
        <v>0</v>
      </c>
      <c r="AV230" s="417"/>
      <c r="AW230" s="417"/>
      <c r="AX230" s="417"/>
      <c r="AY230" s="417"/>
      <c r="AZ230" s="417"/>
      <c r="BA230" s="417"/>
      <c r="BB230" s="417"/>
      <c r="BC230" s="417"/>
      <c r="BD230" s="417"/>
      <c r="BE230" s="421" t="s">
        <v>2118</v>
      </c>
      <c r="BF230" s="417"/>
      <c r="BG230" s="417"/>
      <c r="BH230" s="417"/>
      <c r="BI230" s="417"/>
      <c r="BJ230" s="417"/>
      <c r="BK230" s="417"/>
      <c r="BL230" s="417"/>
      <c r="BM230" s="417"/>
      <c r="BN230" s="417"/>
      <c r="BO230" s="417"/>
      <c r="BP230" s="417"/>
      <c r="BQ230" s="417"/>
      <c r="BR230" s="422" t="s">
        <v>686</v>
      </c>
      <c r="BS230" s="417"/>
      <c r="BT230" s="417"/>
      <c r="BU230" s="417"/>
      <c r="BV230" s="417"/>
      <c r="BW230" s="417"/>
      <c r="BX230" s="417"/>
      <c r="BY230" s="417"/>
      <c r="BZ230" s="417"/>
      <c r="CA230" s="417"/>
      <c r="CB230" s="446">
        <v>0</v>
      </c>
      <c r="CC230" s="417"/>
      <c r="CD230" s="417"/>
      <c r="CE230" s="417"/>
    </row>
    <row r="231" spans="2:83" ht="11.4" customHeight="1">
      <c r="B231" s="421">
        <v>3</v>
      </c>
      <c r="C231" s="417"/>
      <c r="D231" s="422" t="s">
        <v>2327</v>
      </c>
      <c r="E231" s="417"/>
      <c r="F231" s="417"/>
      <c r="G231" s="417"/>
      <c r="H231" s="417"/>
      <c r="I231" s="417"/>
      <c r="J231" s="417"/>
      <c r="K231" s="417"/>
      <c r="L231" s="417"/>
      <c r="M231" s="417"/>
      <c r="N231" s="417"/>
      <c r="O231" s="417"/>
      <c r="P231" s="417"/>
      <c r="Q231" s="417"/>
      <c r="R231" s="417"/>
      <c r="S231" s="417"/>
      <c r="T231" s="417"/>
      <c r="U231" s="422" t="s">
        <v>2328</v>
      </c>
      <c r="V231" s="417"/>
      <c r="W231" s="417"/>
      <c r="X231" s="417"/>
      <c r="Y231" s="417"/>
      <c r="Z231" s="417"/>
      <c r="AA231" s="417"/>
      <c r="AB231" s="417"/>
      <c r="AC231" s="417"/>
      <c r="AD231" s="417"/>
      <c r="AE231" s="417"/>
      <c r="AF231" s="417"/>
      <c r="AG231" s="417"/>
      <c r="AH231" s="417"/>
      <c r="AI231" s="417"/>
      <c r="AJ231" s="417"/>
      <c r="AK231" s="417"/>
      <c r="AL231" s="417"/>
      <c r="AM231" s="417"/>
      <c r="AN231" s="417"/>
      <c r="AO231" s="417"/>
      <c r="AP231" s="417"/>
      <c r="AQ231" s="417"/>
      <c r="AR231" s="417"/>
      <c r="AS231" s="417"/>
      <c r="AT231" s="417"/>
      <c r="AU231" s="446">
        <v>0</v>
      </c>
      <c r="AV231" s="417"/>
      <c r="AW231" s="417"/>
      <c r="AX231" s="417"/>
      <c r="AY231" s="417"/>
      <c r="AZ231" s="417"/>
      <c r="BA231" s="417"/>
      <c r="BB231" s="417"/>
      <c r="BC231" s="417"/>
      <c r="BD231" s="417"/>
      <c r="BE231" s="421" t="s">
        <v>2132</v>
      </c>
      <c r="BF231" s="417"/>
      <c r="BG231" s="417"/>
      <c r="BH231" s="417"/>
      <c r="BI231" s="417"/>
      <c r="BJ231" s="417"/>
      <c r="BK231" s="417"/>
      <c r="BL231" s="417"/>
      <c r="BM231" s="417"/>
      <c r="BN231" s="417"/>
      <c r="BO231" s="417"/>
      <c r="BP231" s="417"/>
      <c r="BQ231" s="417"/>
      <c r="BR231" s="422" t="s">
        <v>686</v>
      </c>
      <c r="BS231" s="417"/>
      <c r="BT231" s="417"/>
      <c r="BU231" s="417"/>
      <c r="BV231" s="417"/>
      <c r="BW231" s="417"/>
      <c r="BX231" s="417"/>
      <c r="BY231" s="417"/>
      <c r="BZ231" s="417"/>
      <c r="CA231" s="417"/>
      <c r="CB231" s="446">
        <v>0</v>
      </c>
      <c r="CC231" s="417"/>
      <c r="CD231" s="417"/>
      <c r="CE231" s="417"/>
    </row>
    <row r="232" spans="2:83" ht="11.25" customHeight="1">
      <c r="B232" s="448">
        <v>0</v>
      </c>
      <c r="C232" s="449"/>
      <c r="D232" s="449"/>
      <c r="E232" s="449"/>
      <c r="F232" s="449"/>
      <c r="G232" s="449"/>
      <c r="H232" s="449"/>
      <c r="I232" s="449"/>
      <c r="J232" s="449"/>
      <c r="K232" s="449"/>
      <c r="L232" s="449"/>
      <c r="M232" s="449"/>
      <c r="N232" s="449"/>
      <c r="O232" s="449"/>
      <c r="P232" s="449"/>
      <c r="Q232" s="449"/>
      <c r="R232" s="449"/>
      <c r="S232" s="449"/>
      <c r="T232" s="449"/>
      <c r="U232" s="449"/>
      <c r="V232" s="449"/>
      <c r="W232" s="449"/>
      <c r="X232" s="449"/>
      <c r="Y232" s="449"/>
      <c r="Z232" s="449"/>
      <c r="AA232" s="449"/>
      <c r="AB232" s="449"/>
      <c r="AC232" s="449"/>
      <c r="AD232" s="449"/>
      <c r="AE232" s="449"/>
      <c r="AF232" s="449"/>
      <c r="AG232" s="449"/>
      <c r="AH232" s="449"/>
      <c r="AI232" s="449"/>
      <c r="AJ232" s="449"/>
      <c r="AK232" s="449"/>
      <c r="AL232" s="449"/>
      <c r="AM232" s="449"/>
      <c r="AN232" s="449"/>
      <c r="AO232" s="449"/>
      <c r="AP232" s="449"/>
      <c r="AQ232" s="449"/>
      <c r="AR232" s="449"/>
      <c r="AS232" s="449"/>
      <c r="AT232" s="449"/>
      <c r="AU232" s="449"/>
      <c r="AV232" s="449"/>
      <c r="AW232" s="449"/>
      <c r="AX232" s="449"/>
      <c r="AY232" s="449"/>
      <c r="AZ232" s="449"/>
      <c r="BA232" s="449"/>
      <c r="BB232" s="449"/>
      <c r="BC232" s="449"/>
      <c r="BD232" s="449"/>
      <c r="BE232" s="449"/>
      <c r="BF232" s="449"/>
      <c r="BG232" s="449"/>
      <c r="BH232" s="449"/>
      <c r="BI232" s="449"/>
      <c r="BJ232" s="449"/>
      <c r="BK232" s="449"/>
      <c r="BL232" s="449"/>
      <c r="BM232" s="449"/>
      <c r="BN232" s="449"/>
      <c r="BO232" s="449"/>
      <c r="BP232" s="449"/>
      <c r="BQ232" s="449"/>
      <c r="BR232" s="449"/>
      <c r="BS232" s="449"/>
      <c r="BT232" s="449"/>
      <c r="BU232" s="449"/>
      <c r="BV232" s="449"/>
      <c r="BW232" s="449"/>
      <c r="BX232" s="449"/>
      <c r="BY232" s="449"/>
      <c r="BZ232" s="449"/>
      <c r="CA232" s="449"/>
      <c r="CB232" s="449"/>
      <c r="CC232" s="449"/>
      <c r="CD232" s="449"/>
      <c r="CE232" s="449"/>
    </row>
    <row r="233" ht="12" hidden="1"/>
    <row r="234" ht="3" customHeight="1"/>
    <row r="235" ht="4.35" customHeight="1"/>
    <row r="236" ht="2.85" customHeight="1"/>
    <row r="237" spans="2:83" ht="14.4" customHeight="1">
      <c r="B237" s="442" t="s">
        <v>2329</v>
      </c>
      <c r="C237" s="417"/>
      <c r="D237" s="417"/>
      <c r="E237" s="417"/>
      <c r="F237" s="417"/>
      <c r="G237" s="417"/>
      <c r="H237" s="417"/>
      <c r="I237" s="417"/>
      <c r="J237" s="417"/>
      <c r="K237" s="417"/>
      <c r="L237" s="417"/>
      <c r="M237" s="417"/>
      <c r="N237" s="417"/>
      <c r="O237" s="417"/>
      <c r="P237" s="417"/>
      <c r="Q237" s="417"/>
      <c r="R237" s="417"/>
      <c r="S237" s="417"/>
      <c r="T237" s="417"/>
      <c r="U237" s="417"/>
      <c r="V237" s="417"/>
      <c r="W237" s="417"/>
      <c r="X237" s="417"/>
      <c r="Y237" s="417"/>
      <c r="Z237" s="417"/>
      <c r="AA237" s="417"/>
      <c r="AB237" s="417"/>
      <c r="AC237" s="417"/>
      <c r="AD237" s="417"/>
      <c r="AE237" s="417"/>
      <c r="AF237" s="417"/>
      <c r="AG237" s="417"/>
      <c r="AH237" s="417"/>
      <c r="AI237" s="417"/>
      <c r="AJ237" s="417"/>
      <c r="AK237" s="417"/>
      <c r="AL237" s="417"/>
      <c r="AM237" s="417"/>
      <c r="AN237" s="417"/>
      <c r="AO237" s="417"/>
      <c r="AP237" s="417"/>
      <c r="AQ237" s="417"/>
      <c r="AR237" s="417"/>
      <c r="AS237" s="417"/>
      <c r="AT237" s="417"/>
      <c r="AU237" s="417"/>
      <c r="AV237" s="417"/>
      <c r="AW237" s="417"/>
      <c r="AX237" s="417"/>
      <c r="AY237" s="417"/>
      <c r="AZ237" s="417"/>
      <c r="BA237" s="417"/>
      <c r="BB237" s="417"/>
      <c r="BC237" s="417"/>
      <c r="BD237" s="417"/>
      <c r="BE237" s="417"/>
      <c r="BF237" s="417"/>
      <c r="BG237" s="417"/>
      <c r="BH237" s="417"/>
      <c r="BI237" s="417"/>
      <c r="BJ237" s="417"/>
      <c r="BK237" s="417"/>
      <c r="BL237" s="417"/>
      <c r="BM237" s="417"/>
      <c r="BN237" s="417"/>
      <c r="BO237" s="417"/>
      <c r="BP237" s="417"/>
      <c r="BQ237" s="417"/>
      <c r="BR237" s="417"/>
      <c r="BS237" s="417"/>
      <c r="BT237" s="417"/>
      <c r="BU237" s="417"/>
      <c r="BV237" s="417"/>
      <c r="BW237" s="417"/>
      <c r="BX237" s="417"/>
      <c r="BY237" s="417"/>
      <c r="BZ237" s="417"/>
      <c r="CA237" s="417"/>
      <c r="CB237" s="417"/>
      <c r="CC237" s="417"/>
      <c r="CD237" s="417"/>
      <c r="CE237" s="417"/>
    </row>
    <row r="238" ht="12" hidden="1"/>
    <row r="239" spans="2:83" ht="11.4" customHeight="1">
      <c r="B239" s="443" t="s">
        <v>2109</v>
      </c>
      <c r="C239" s="444"/>
      <c r="D239" s="445" t="s">
        <v>2110</v>
      </c>
      <c r="E239" s="444"/>
      <c r="F239" s="444"/>
      <c r="G239" s="444"/>
      <c r="H239" s="444"/>
      <c r="I239" s="444"/>
      <c r="J239" s="444"/>
      <c r="K239" s="444"/>
      <c r="L239" s="444"/>
      <c r="M239" s="444"/>
      <c r="N239" s="444"/>
      <c r="O239" s="444"/>
      <c r="P239" s="444"/>
      <c r="Q239" s="444"/>
      <c r="R239" s="444"/>
      <c r="S239" s="444"/>
      <c r="T239" s="444"/>
      <c r="U239" s="445" t="s">
        <v>2057</v>
      </c>
      <c r="V239" s="444"/>
      <c r="W239" s="444"/>
      <c r="X239" s="444"/>
      <c r="Y239" s="444"/>
      <c r="Z239" s="444"/>
      <c r="AA239" s="444"/>
      <c r="AB239" s="444"/>
      <c r="AC239" s="444"/>
      <c r="AD239" s="444"/>
      <c r="AE239" s="444"/>
      <c r="AF239" s="444"/>
      <c r="AG239" s="444"/>
      <c r="AH239" s="444"/>
      <c r="AI239" s="444"/>
      <c r="AJ239" s="444"/>
      <c r="AK239" s="444"/>
      <c r="AL239" s="444"/>
      <c r="AM239" s="444"/>
      <c r="AN239" s="444"/>
      <c r="AO239" s="444"/>
      <c r="AP239" s="444"/>
      <c r="AQ239" s="444"/>
      <c r="AR239" s="444"/>
      <c r="AS239" s="444"/>
      <c r="AT239" s="444"/>
      <c r="AU239" s="443" t="s">
        <v>2111</v>
      </c>
      <c r="AV239" s="444"/>
      <c r="AW239" s="444"/>
      <c r="AX239" s="444"/>
      <c r="AY239" s="444"/>
      <c r="AZ239" s="444"/>
      <c r="BA239" s="444"/>
      <c r="BB239" s="444"/>
      <c r="BC239" s="444"/>
      <c r="BD239" s="444"/>
      <c r="BE239" s="443" t="s">
        <v>135</v>
      </c>
      <c r="BF239" s="444"/>
      <c r="BG239" s="444"/>
      <c r="BH239" s="444"/>
      <c r="BI239" s="444"/>
      <c r="BJ239" s="444"/>
      <c r="BK239" s="444"/>
      <c r="BL239" s="444"/>
      <c r="BM239" s="444"/>
      <c r="BN239" s="444"/>
      <c r="BO239" s="444"/>
      <c r="BP239" s="444"/>
      <c r="BQ239" s="444"/>
      <c r="BR239" s="445" t="s">
        <v>2112</v>
      </c>
      <c r="BS239" s="444"/>
      <c r="BT239" s="444"/>
      <c r="BU239" s="444"/>
      <c r="BV239" s="444"/>
      <c r="BW239" s="444"/>
      <c r="BX239" s="444"/>
      <c r="BY239" s="444"/>
      <c r="BZ239" s="444"/>
      <c r="CA239" s="444"/>
      <c r="CB239" s="443" t="s">
        <v>2113</v>
      </c>
      <c r="CC239" s="444"/>
      <c r="CD239" s="444"/>
      <c r="CE239" s="444"/>
    </row>
    <row r="240" spans="2:83" ht="11.4" customHeight="1">
      <c r="B240" s="421">
        <v>1</v>
      </c>
      <c r="C240" s="417"/>
      <c r="D240" s="422" t="s">
        <v>2330</v>
      </c>
      <c r="E240" s="417"/>
      <c r="F240" s="417"/>
      <c r="G240" s="417"/>
      <c r="H240" s="417"/>
      <c r="I240" s="417"/>
      <c r="J240" s="417"/>
      <c r="K240" s="417"/>
      <c r="L240" s="417"/>
      <c r="M240" s="417"/>
      <c r="N240" s="417"/>
      <c r="O240" s="417"/>
      <c r="P240" s="417"/>
      <c r="Q240" s="417"/>
      <c r="R240" s="417"/>
      <c r="S240" s="417"/>
      <c r="T240" s="417"/>
      <c r="U240" s="422" t="s">
        <v>2331</v>
      </c>
      <c r="V240" s="417"/>
      <c r="W240" s="417"/>
      <c r="X240" s="417"/>
      <c r="Y240" s="417"/>
      <c r="Z240" s="417"/>
      <c r="AA240" s="417"/>
      <c r="AB240" s="417"/>
      <c r="AC240" s="417"/>
      <c r="AD240" s="417"/>
      <c r="AE240" s="417"/>
      <c r="AF240" s="417"/>
      <c r="AG240" s="417"/>
      <c r="AH240" s="417"/>
      <c r="AI240" s="417"/>
      <c r="AJ240" s="417"/>
      <c r="AK240" s="417"/>
      <c r="AL240" s="417"/>
      <c r="AM240" s="417"/>
      <c r="AN240" s="417"/>
      <c r="AO240" s="417"/>
      <c r="AP240" s="417"/>
      <c r="AQ240" s="417"/>
      <c r="AR240" s="417"/>
      <c r="AS240" s="417"/>
      <c r="AT240" s="417"/>
      <c r="AU240" s="446">
        <v>0</v>
      </c>
      <c r="AV240" s="417"/>
      <c r="AW240" s="417"/>
      <c r="AX240" s="417"/>
      <c r="AY240" s="417"/>
      <c r="AZ240" s="417"/>
      <c r="BA240" s="417"/>
      <c r="BB240" s="417"/>
      <c r="BC240" s="417"/>
      <c r="BD240" s="417"/>
      <c r="BE240" s="421" t="s">
        <v>2332</v>
      </c>
      <c r="BF240" s="417"/>
      <c r="BG240" s="417"/>
      <c r="BH240" s="417"/>
      <c r="BI240" s="417"/>
      <c r="BJ240" s="417"/>
      <c r="BK240" s="417"/>
      <c r="BL240" s="417"/>
      <c r="BM240" s="417"/>
      <c r="BN240" s="417"/>
      <c r="BO240" s="417"/>
      <c r="BP240" s="417"/>
      <c r="BQ240" s="417"/>
      <c r="BR240" s="422" t="s">
        <v>314</v>
      </c>
      <c r="BS240" s="417"/>
      <c r="BT240" s="417"/>
      <c r="BU240" s="417"/>
      <c r="BV240" s="417"/>
      <c r="BW240" s="417"/>
      <c r="BX240" s="417"/>
      <c r="BY240" s="417"/>
      <c r="BZ240" s="417"/>
      <c r="CA240" s="417"/>
      <c r="CB240" s="446">
        <v>0</v>
      </c>
      <c r="CC240" s="417"/>
      <c r="CD240" s="417"/>
      <c r="CE240" s="417"/>
    </row>
    <row r="241" spans="2:83" ht="11.25" customHeight="1">
      <c r="B241" s="421">
        <v>2</v>
      </c>
      <c r="C241" s="417"/>
      <c r="D241" s="422" t="s">
        <v>2333</v>
      </c>
      <c r="E241" s="417"/>
      <c r="F241" s="417"/>
      <c r="G241" s="417"/>
      <c r="H241" s="417"/>
      <c r="I241" s="417"/>
      <c r="J241" s="417"/>
      <c r="K241" s="417"/>
      <c r="L241" s="417"/>
      <c r="M241" s="417"/>
      <c r="N241" s="417"/>
      <c r="O241" s="417"/>
      <c r="P241" s="417"/>
      <c r="Q241" s="417"/>
      <c r="R241" s="417"/>
      <c r="S241" s="417"/>
      <c r="T241" s="417"/>
      <c r="U241" s="422" t="s">
        <v>2334</v>
      </c>
      <c r="V241" s="417"/>
      <c r="W241" s="417"/>
      <c r="X241" s="417"/>
      <c r="Y241" s="417"/>
      <c r="Z241" s="417"/>
      <c r="AA241" s="417"/>
      <c r="AB241" s="417"/>
      <c r="AC241" s="417"/>
      <c r="AD241" s="417"/>
      <c r="AE241" s="417"/>
      <c r="AF241" s="417"/>
      <c r="AG241" s="417"/>
      <c r="AH241" s="417"/>
      <c r="AI241" s="417"/>
      <c r="AJ241" s="417"/>
      <c r="AK241" s="417"/>
      <c r="AL241" s="417"/>
      <c r="AM241" s="417"/>
      <c r="AN241" s="417"/>
      <c r="AO241" s="417"/>
      <c r="AP241" s="417"/>
      <c r="AQ241" s="417"/>
      <c r="AR241" s="417"/>
      <c r="AS241" s="417"/>
      <c r="AT241" s="417"/>
      <c r="AU241" s="446">
        <v>0</v>
      </c>
      <c r="AV241" s="417"/>
      <c r="AW241" s="417"/>
      <c r="AX241" s="417"/>
      <c r="AY241" s="417"/>
      <c r="AZ241" s="417"/>
      <c r="BA241" s="417"/>
      <c r="BB241" s="417"/>
      <c r="BC241" s="417"/>
      <c r="BD241" s="417"/>
      <c r="BE241" s="421" t="s">
        <v>2153</v>
      </c>
      <c r="BF241" s="417"/>
      <c r="BG241" s="417"/>
      <c r="BH241" s="417"/>
      <c r="BI241" s="417"/>
      <c r="BJ241" s="417"/>
      <c r="BK241" s="417"/>
      <c r="BL241" s="417"/>
      <c r="BM241" s="417"/>
      <c r="BN241" s="417"/>
      <c r="BO241" s="417"/>
      <c r="BP241" s="417"/>
      <c r="BQ241" s="417"/>
      <c r="BR241" s="422" t="s">
        <v>314</v>
      </c>
      <c r="BS241" s="417"/>
      <c r="BT241" s="417"/>
      <c r="BU241" s="417"/>
      <c r="BV241" s="417"/>
      <c r="BW241" s="417"/>
      <c r="BX241" s="417"/>
      <c r="BY241" s="417"/>
      <c r="BZ241" s="417"/>
      <c r="CA241" s="417"/>
      <c r="CB241" s="446">
        <v>0</v>
      </c>
      <c r="CC241" s="417"/>
      <c r="CD241" s="417"/>
      <c r="CE241" s="417"/>
    </row>
    <row r="242" spans="2:83" ht="11.4" customHeight="1">
      <c r="B242" s="421">
        <v>3</v>
      </c>
      <c r="C242" s="417"/>
      <c r="D242" s="422" t="s">
        <v>2335</v>
      </c>
      <c r="E242" s="417"/>
      <c r="F242" s="417"/>
      <c r="G242" s="417"/>
      <c r="H242" s="417"/>
      <c r="I242" s="417"/>
      <c r="J242" s="417"/>
      <c r="K242" s="417"/>
      <c r="L242" s="417"/>
      <c r="M242" s="417"/>
      <c r="N242" s="417"/>
      <c r="O242" s="417"/>
      <c r="P242" s="417"/>
      <c r="Q242" s="417"/>
      <c r="R242" s="417"/>
      <c r="S242" s="417"/>
      <c r="T242" s="417"/>
      <c r="U242" s="422" t="s">
        <v>2336</v>
      </c>
      <c r="V242" s="417"/>
      <c r="W242" s="417"/>
      <c r="X242" s="417"/>
      <c r="Y242" s="417"/>
      <c r="Z242" s="417"/>
      <c r="AA242" s="417"/>
      <c r="AB242" s="417"/>
      <c r="AC242" s="417"/>
      <c r="AD242" s="417"/>
      <c r="AE242" s="417"/>
      <c r="AF242" s="417"/>
      <c r="AG242" s="417"/>
      <c r="AH242" s="417"/>
      <c r="AI242" s="417"/>
      <c r="AJ242" s="417"/>
      <c r="AK242" s="417"/>
      <c r="AL242" s="417"/>
      <c r="AM242" s="417"/>
      <c r="AN242" s="417"/>
      <c r="AO242" s="417"/>
      <c r="AP242" s="417"/>
      <c r="AQ242" s="417"/>
      <c r="AR242" s="417"/>
      <c r="AS242" s="417"/>
      <c r="AT242" s="417"/>
      <c r="AU242" s="446">
        <v>0</v>
      </c>
      <c r="AV242" s="417"/>
      <c r="AW242" s="417"/>
      <c r="AX242" s="417"/>
      <c r="AY242" s="417"/>
      <c r="AZ242" s="417"/>
      <c r="BA242" s="417"/>
      <c r="BB242" s="417"/>
      <c r="BC242" s="417"/>
      <c r="BD242" s="417"/>
      <c r="BE242" s="421" t="s">
        <v>2164</v>
      </c>
      <c r="BF242" s="417"/>
      <c r="BG242" s="417"/>
      <c r="BH242" s="417"/>
      <c r="BI242" s="417"/>
      <c r="BJ242" s="417"/>
      <c r="BK242" s="417"/>
      <c r="BL242" s="417"/>
      <c r="BM242" s="417"/>
      <c r="BN242" s="417"/>
      <c r="BO242" s="417"/>
      <c r="BP242" s="417"/>
      <c r="BQ242" s="417"/>
      <c r="BR242" s="422" t="s">
        <v>314</v>
      </c>
      <c r="BS242" s="417"/>
      <c r="BT242" s="417"/>
      <c r="BU242" s="417"/>
      <c r="BV242" s="417"/>
      <c r="BW242" s="417"/>
      <c r="BX242" s="417"/>
      <c r="BY242" s="417"/>
      <c r="BZ242" s="417"/>
      <c r="CA242" s="417"/>
      <c r="CB242" s="446">
        <v>0</v>
      </c>
      <c r="CC242" s="417"/>
      <c r="CD242" s="417"/>
      <c r="CE242" s="417"/>
    </row>
    <row r="243" spans="2:83" ht="11.25" customHeight="1">
      <c r="B243" s="448">
        <v>0</v>
      </c>
      <c r="C243" s="449"/>
      <c r="D243" s="449"/>
      <c r="E243" s="449"/>
      <c r="F243" s="449"/>
      <c r="G243" s="449"/>
      <c r="H243" s="449"/>
      <c r="I243" s="449"/>
      <c r="J243" s="449"/>
      <c r="K243" s="449"/>
      <c r="L243" s="449"/>
      <c r="M243" s="449"/>
      <c r="N243" s="449"/>
      <c r="O243" s="449"/>
      <c r="P243" s="449"/>
      <c r="Q243" s="449"/>
      <c r="R243" s="449"/>
      <c r="S243" s="449"/>
      <c r="T243" s="449"/>
      <c r="U243" s="449"/>
      <c r="V243" s="449"/>
      <c r="W243" s="449"/>
      <c r="X243" s="449"/>
      <c r="Y243" s="449"/>
      <c r="Z243" s="449"/>
      <c r="AA243" s="449"/>
      <c r="AB243" s="449"/>
      <c r="AC243" s="449"/>
      <c r="AD243" s="449"/>
      <c r="AE243" s="449"/>
      <c r="AF243" s="449"/>
      <c r="AG243" s="449"/>
      <c r="AH243" s="449"/>
      <c r="AI243" s="449"/>
      <c r="AJ243" s="449"/>
      <c r="AK243" s="449"/>
      <c r="AL243" s="449"/>
      <c r="AM243" s="449"/>
      <c r="AN243" s="449"/>
      <c r="AO243" s="449"/>
      <c r="AP243" s="449"/>
      <c r="AQ243" s="449"/>
      <c r="AR243" s="449"/>
      <c r="AS243" s="449"/>
      <c r="AT243" s="449"/>
      <c r="AU243" s="449"/>
      <c r="AV243" s="449"/>
      <c r="AW243" s="449"/>
      <c r="AX243" s="449"/>
      <c r="AY243" s="449"/>
      <c r="AZ243" s="449"/>
      <c r="BA243" s="449"/>
      <c r="BB243" s="449"/>
      <c r="BC243" s="449"/>
      <c r="BD243" s="449"/>
      <c r="BE243" s="449"/>
      <c r="BF243" s="449"/>
      <c r="BG243" s="449"/>
      <c r="BH243" s="449"/>
      <c r="BI243" s="449"/>
      <c r="BJ243" s="449"/>
      <c r="BK243" s="449"/>
      <c r="BL243" s="449"/>
      <c r="BM243" s="449"/>
      <c r="BN243" s="449"/>
      <c r="BO243" s="449"/>
      <c r="BP243" s="449"/>
      <c r="BQ243" s="449"/>
      <c r="BR243" s="449"/>
      <c r="BS243" s="449"/>
      <c r="BT243" s="449"/>
      <c r="BU243" s="449"/>
      <c r="BV243" s="449"/>
      <c r="BW243" s="449"/>
      <c r="BX243" s="449"/>
      <c r="BY243" s="449"/>
      <c r="BZ243" s="449"/>
      <c r="CA243" s="449"/>
      <c r="CB243" s="449"/>
      <c r="CC243" s="449"/>
      <c r="CD243" s="449"/>
      <c r="CE243" s="449"/>
    </row>
    <row r="244" ht="12" hidden="1"/>
    <row r="245" ht="3" customHeight="1"/>
    <row r="246" ht="4.35" customHeight="1"/>
    <row r="247" ht="2.85" customHeight="1"/>
    <row r="248" ht="12" hidden="1"/>
    <row r="249" spans="2:83" ht="14.4" customHeight="1">
      <c r="B249" s="442" t="s">
        <v>2337</v>
      </c>
      <c r="C249" s="417"/>
      <c r="D249" s="417"/>
      <c r="E249" s="417"/>
      <c r="F249" s="417"/>
      <c r="G249" s="417"/>
      <c r="H249" s="417"/>
      <c r="I249" s="417"/>
      <c r="J249" s="417"/>
      <c r="K249" s="417"/>
      <c r="L249" s="417"/>
      <c r="M249" s="417"/>
      <c r="N249" s="417"/>
      <c r="O249" s="417"/>
      <c r="P249" s="417"/>
      <c r="Q249" s="417"/>
      <c r="R249" s="417"/>
      <c r="S249" s="417"/>
      <c r="T249" s="417"/>
      <c r="U249" s="417"/>
      <c r="V249" s="417"/>
      <c r="W249" s="417"/>
      <c r="X249" s="417"/>
      <c r="Y249" s="417"/>
      <c r="Z249" s="417"/>
      <c r="AA249" s="417"/>
      <c r="AB249" s="417"/>
      <c r="AC249" s="417"/>
      <c r="AD249" s="417"/>
      <c r="AE249" s="417"/>
      <c r="AF249" s="417"/>
      <c r="AG249" s="417"/>
      <c r="AH249" s="417"/>
      <c r="AI249" s="417"/>
      <c r="AJ249" s="417"/>
      <c r="AK249" s="417"/>
      <c r="AL249" s="417"/>
      <c r="AM249" s="417"/>
      <c r="AN249" s="417"/>
      <c r="AO249" s="417"/>
      <c r="AP249" s="417"/>
      <c r="AQ249" s="417"/>
      <c r="AR249" s="417"/>
      <c r="AS249" s="417"/>
      <c r="AT249" s="417"/>
      <c r="AU249" s="417"/>
      <c r="AV249" s="417"/>
      <c r="AW249" s="417"/>
      <c r="AX249" s="417"/>
      <c r="AY249" s="417"/>
      <c r="AZ249" s="417"/>
      <c r="BA249" s="417"/>
      <c r="BB249" s="417"/>
      <c r="BC249" s="417"/>
      <c r="BD249" s="417"/>
      <c r="BE249" s="417"/>
      <c r="BF249" s="417"/>
      <c r="BG249" s="417"/>
      <c r="BH249" s="417"/>
      <c r="BI249" s="417"/>
      <c r="BJ249" s="417"/>
      <c r="BK249" s="417"/>
      <c r="BL249" s="417"/>
      <c r="BM249" s="417"/>
      <c r="BN249" s="417"/>
      <c r="BO249" s="417"/>
      <c r="BP249" s="417"/>
      <c r="BQ249" s="417"/>
      <c r="BR249" s="417"/>
      <c r="BS249" s="417"/>
      <c r="BT249" s="417"/>
      <c r="BU249" s="417"/>
      <c r="BV249" s="417"/>
      <c r="BW249" s="417"/>
      <c r="BX249" s="417"/>
      <c r="BY249" s="417"/>
      <c r="BZ249" s="417"/>
      <c r="CA249" s="417"/>
      <c r="CB249" s="417"/>
      <c r="CC249" s="417"/>
      <c r="CD249" s="417"/>
      <c r="CE249" s="417"/>
    </row>
    <row r="250" ht="12" hidden="1"/>
    <row r="251" spans="2:83" ht="11.4" customHeight="1">
      <c r="B251" s="443" t="s">
        <v>2109</v>
      </c>
      <c r="C251" s="444"/>
      <c r="D251" s="445" t="s">
        <v>2110</v>
      </c>
      <c r="E251" s="444"/>
      <c r="F251" s="444"/>
      <c r="G251" s="444"/>
      <c r="H251" s="444"/>
      <c r="I251" s="444"/>
      <c r="J251" s="444"/>
      <c r="K251" s="444"/>
      <c r="L251" s="444"/>
      <c r="M251" s="444"/>
      <c r="N251" s="444"/>
      <c r="O251" s="444"/>
      <c r="P251" s="444"/>
      <c r="Q251" s="444"/>
      <c r="R251" s="444"/>
      <c r="S251" s="444"/>
      <c r="T251" s="444"/>
      <c r="U251" s="445" t="s">
        <v>2057</v>
      </c>
      <c r="V251" s="444"/>
      <c r="W251" s="444"/>
      <c r="X251" s="444"/>
      <c r="Y251" s="444"/>
      <c r="Z251" s="444"/>
      <c r="AA251" s="444"/>
      <c r="AB251" s="444"/>
      <c r="AC251" s="444"/>
      <c r="AD251" s="444"/>
      <c r="AE251" s="444"/>
      <c r="AF251" s="444"/>
      <c r="AG251" s="444"/>
      <c r="AH251" s="444"/>
      <c r="AI251" s="444"/>
      <c r="AJ251" s="444"/>
      <c r="AK251" s="444"/>
      <c r="AL251" s="444"/>
      <c r="AM251" s="444"/>
      <c r="AN251" s="444"/>
      <c r="AO251" s="444"/>
      <c r="AP251" s="444"/>
      <c r="AQ251" s="444"/>
      <c r="AR251" s="444"/>
      <c r="AS251" s="444"/>
      <c r="AT251" s="444"/>
      <c r="AU251" s="443" t="s">
        <v>2111</v>
      </c>
      <c r="AV251" s="444"/>
      <c r="AW251" s="444"/>
      <c r="AX251" s="444"/>
      <c r="AY251" s="444"/>
      <c r="AZ251" s="444"/>
      <c r="BA251" s="444"/>
      <c r="BB251" s="444"/>
      <c r="BC251" s="444"/>
      <c r="BD251" s="444"/>
      <c r="BE251" s="443" t="s">
        <v>135</v>
      </c>
      <c r="BF251" s="444"/>
      <c r="BG251" s="444"/>
      <c r="BH251" s="444"/>
      <c r="BI251" s="444"/>
      <c r="BJ251" s="444"/>
      <c r="BK251" s="444"/>
      <c r="BL251" s="444"/>
      <c r="BM251" s="444"/>
      <c r="BN251" s="444"/>
      <c r="BO251" s="444"/>
      <c r="BP251" s="444"/>
      <c r="BQ251" s="444"/>
      <c r="BR251" s="445" t="s">
        <v>2112</v>
      </c>
      <c r="BS251" s="444"/>
      <c r="BT251" s="444"/>
      <c r="BU251" s="444"/>
      <c r="BV251" s="444"/>
      <c r="BW251" s="444"/>
      <c r="BX251" s="444"/>
      <c r="BY251" s="444"/>
      <c r="BZ251" s="444"/>
      <c r="CA251" s="444"/>
      <c r="CB251" s="443" t="s">
        <v>2113</v>
      </c>
      <c r="CC251" s="444"/>
      <c r="CD251" s="444"/>
      <c r="CE251" s="444"/>
    </row>
    <row r="252" spans="2:83" ht="11.4" customHeight="1">
      <c r="B252" s="421">
        <v>1</v>
      </c>
      <c r="C252" s="417"/>
      <c r="D252" s="422" t="s">
        <v>2338</v>
      </c>
      <c r="E252" s="417"/>
      <c r="F252" s="417"/>
      <c r="G252" s="417"/>
      <c r="H252" s="417"/>
      <c r="I252" s="417"/>
      <c r="J252" s="417"/>
      <c r="K252" s="417"/>
      <c r="L252" s="417"/>
      <c r="M252" s="417"/>
      <c r="N252" s="417"/>
      <c r="O252" s="417"/>
      <c r="P252" s="417"/>
      <c r="Q252" s="417"/>
      <c r="R252" s="417"/>
      <c r="S252" s="417"/>
      <c r="T252" s="417"/>
      <c r="U252" s="422" t="s">
        <v>2339</v>
      </c>
      <c r="V252" s="417"/>
      <c r="W252" s="417"/>
      <c r="X252" s="417"/>
      <c r="Y252" s="417"/>
      <c r="Z252" s="417"/>
      <c r="AA252" s="417"/>
      <c r="AB252" s="417"/>
      <c r="AC252" s="417"/>
      <c r="AD252" s="417"/>
      <c r="AE252" s="417"/>
      <c r="AF252" s="417"/>
      <c r="AG252" s="417"/>
      <c r="AH252" s="417"/>
      <c r="AI252" s="417"/>
      <c r="AJ252" s="417"/>
      <c r="AK252" s="417"/>
      <c r="AL252" s="417"/>
      <c r="AM252" s="417"/>
      <c r="AN252" s="417"/>
      <c r="AO252" s="417"/>
      <c r="AP252" s="417"/>
      <c r="AQ252" s="417"/>
      <c r="AR252" s="417"/>
      <c r="AS252" s="417"/>
      <c r="AT252" s="417"/>
      <c r="AU252" s="446">
        <v>0</v>
      </c>
      <c r="AV252" s="417"/>
      <c r="AW252" s="417"/>
      <c r="AX252" s="417"/>
      <c r="AY252" s="417"/>
      <c r="AZ252" s="417"/>
      <c r="BA252" s="417"/>
      <c r="BB252" s="417"/>
      <c r="BC252" s="417"/>
      <c r="BD252" s="417"/>
      <c r="BE252" s="421" t="s">
        <v>2340</v>
      </c>
      <c r="BF252" s="417"/>
      <c r="BG252" s="417"/>
      <c r="BH252" s="417"/>
      <c r="BI252" s="417"/>
      <c r="BJ252" s="417"/>
      <c r="BK252" s="417"/>
      <c r="BL252" s="417"/>
      <c r="BM252" s="417"/>
      <c r="BN252" s="417"/>
      <c r="BO252" s="417"/>
      <c r="BP252" s="417"/>
      <c r="BQ252" s="417"/>
      <c r="BR252" s="422" t="s">
        <v>314</v>
      </c>
      <c r="BS252" s="417"/>
      <c r="BT252" s="417"/>
      <c r="BU252" s="417"/>
      <c r="BV252" s="417"/>
      <c r="BW252" s="417"/>
      <c r="BX252" s="417"/>
      <c r="BY252" s="417"/>
      <c r="BZ252" s="417"/>
      <c r="CA252" s="417"/>
      <c r="CB252" s="446">
        <v>0</v>
      </c>
      <c r="CC252" s="417"/>
      <c r="CD252" s="417"/>
      <c r="CE252" s="417"/>
    </row>
    <row r="253" spans="2:83" ht="11.25" customHeight="1">
      <c r="B253" s="421">
        <v>2</v>
      </c>
      <c r="C253" s="417"/>
      <c r="D253" s="422" t="s">
        <v>2341</v>
      </c>
      <c r="E253" s="417"/>
      <c r="F253" s="417"/>
      <c r="G253" s="417"/>
      <c r="H253" s="417"/>
      <c r="I253" s="417"/>
      <c r="J253" s="417"/>
      <c r="K253" s="417"/>
      <c r="L253" s="417"/>
      <c r="M253" s="417"/>
      <c r="N253" s="417"/>
      <c r="O253" s="417"/>
      <c r="P253" s="417"/>
      <c r="Q253" s="417"/>
      <c r="R253" s="417"/>
      <c r="S253" s="417"/>
      <c r="T253" s="417"/>
      <c r="U253" s="422" t="s">
        <v>2342</v>
      </c>
      <c r="V253" s="417"/>
      <c r="W253" s="417"/>
      <c r="X253" s="417"/>
      <c r="Y253" s="417"/>
      <c r="Z253" s="417"/>
      <c r="AA253" s="417"/>
      <c r="AB253" s="417"/>
      <c r="AC253" s="417"/>
      <c r="AD253" s="417"/>
      <c r="AE253" s="417"/>
      <c r="AF253" s="417"/>
      <c r="AG253" s="417"/>
      <c r="AH253" s="417"/>
      <c r="AI253" s="417"/>
      <c r="AJ253" s="417"/>
      <c r="AK253" s="417"/>
      <c r="AL253" s="417"/>
      <c r="AM253" s="417"/>
      <c r="AN253" s="417"/>
      <c r="AO253" s="417"/>
      <c r="AP253" s="417"/>
      <c r="AQ253" s="417"/>
      <c r="AR253" s="417"/>
      <c r="AS253" s="417"/>
      <c r="AT253" s="417"/>
      <c r="AU253" s="446">
        <v>0</v>
      </c>
      <c r="AV253" s="417"/>
      <c r="AW253" s="417"/>
      <c r="AX253" s="417"/>
      <c r="AY253" s="417"/>
      <c r="AZ253" s="417"/>
      <c r="BA253" s="417"/>
      <c r="BB253" s="417"/>
      <c r="BC253" s="417"/>
      <c r="BD253" s="417"/>
      <c r="BE253" s="421" t="s">
        <v>2163</v>
      </c>
      <c r="BF253" s="417"/>
      <c r="BG253" s="417"/>
      <c r="BH253" s="417"/>
      <c r="BI253" s="417"/>
      <c r="BJ253" s="417"/>
      <c r="BK253" s="417"/>
      <c r="BL253" s="417"/>
      <c r="BM253" s="417"/>
      <c r="BN253" s="417"/>
      <c r="BO253" s="417"/>
      <c r="BP253" s="417"/>
      <c r="BQ253" s="417"/>
      <c r="BR253" s="422" t="s">
        <v>314</v>
      </c>
      <c r="BS253" s="417"/>
      <c r="BT253" s="417"/>
      <c r="BU253" s="417"/>
      <c r="BV253" s="417"/>
      <c r="BW253" s="417"/>
      <c r="BX253" s="417"/>
      <c r="BY253" s="417"/>
      <c r="BZ253" s="417"/>
      <c r="CA253" s="417"/>
      <c r="CB253" s="446">
        <v>0</v>
      </c>
      <c r="CC253" s="417"/>
      <c r="CD253" s="417"/>
      <c r="CE253" s="417"/>
    </row>
    <row r="254" spans="2:83" ht="11.4" customHeight="1">
      <c r="B254" s="421">
        <v>3</v>
      </c>
      <c r="C254" s="417"/>
      <c r="D254" s="422" t="s">
        <v>2341</v>
      </c>
      <c r="E254" s="417"/>
      <c r="F254" s="417"/>
      <c r="G254" s="417"/>
      <c r="H254" s="417"/>
      <c r="I254" s="417"/>
      <c r="J254" s="417"/>
      <c r="K254" s="417"/>
      <c r="L254" s="417"/>
      <c r="M254" s="417"/>
      <c r="N254" s="417"/>
      <c r="O254" s="417"/>
      <c r="P254" s="417"/>
      <c r="Q254" s="417"/>
      <c r="R254" s="417"/>
      <c r="S254" s="417"/>
      <c r="T254" s="417"/>
      <c r="U254" s="422" t="s">
        <v>2342</v>
      </c>
      <c r="V254" s="417"/>
      <c r="W254" s="417"/>
      <c r="X254" s="417"/>
      <c r="Y254" s="417"/>
      <c r="Z254" s="417"/>
      <c r="AA254" s="417"/>
      <c r="AB254" s="417"/>
      <c r="AC254" s="417"/>
      <c r="AD254" s="417"/>
      <c r="AE254" s="417"/>
      <c r="AF254" s="417"/>
      <c r="AG254" s="417"/>
      <c r="AH254" s="417"/>
      <c r="AI254" s="417"/>
      <c r="AJ254" s="417"/>
      <c r="AK254" s="417"/>
      <c r="AL254" s="417"/>
      <c r="AM254" s="417"/>
      <c r="AN254" s="417"/>
      <c r="AO254" s="417"/>
      <c r="AP254" s="417"/>
      <c r="AQ254" s="417"/>
      <c r="AR254" s="417"/>
      <c r="AS254" s="417"/>
      <c r="AT254" s="417"/>
      <c r="AU254" s="446">
        <v>0</v>
      </c>
      <c r="AV254" s="417"/>
      <c r="AW254" s="417"/>
      <c r="AX254" s="417"/>
      <c r="AY254" s="417"/>
      <c r="AZ254" s="417"/>
      <c r="BA254" s="417"/>
      <c r="BB254" s="417"/>
      <c r="BC254" s="417"/>
      <c r="BD254" s="417"/>
      <c r="BE254" s="421" t="s">
        <v>2343</v>
      </c>
      <c r="BF254" s="417"/>
      <c r="BG254" s="417"/>
      <c r="BH254" s="417"/>
      <c r="BI254" s="417"/>
      <c r="BJ254" s="417"/>
      <c r="BK254" s="417"/>
      <c r="BL254" s="417"/>
      <c r="BM254" s="417"/>
      <c r="BN254" s="417"/>
      <c r="BO254" s="417"/>
      <c r="BP254" s="417"/>
      <c r="BQ254" s="417"/>
      <c r="BR254" s="422" t="s">
        <v>314</v>
      </c>
      <c r="BS254" s="417"/>
      <c r="BT254" s="417"/>
      <c r="BU254" s="417"/>
      <c r="BV254" s="417"/>
      <c r="BW254" s="417"/>
      <c r="BX254" s="417"/>
      <c r="BY254" s="417"/>
      <c r="BZ254" s="417"/>
      <c r="CA254" s="417"/>
      <c r="CB254" s="446">
        <v>0</v>
      </c>
      <c r="CC254" s="417"/>
      <c r="CD254" s="417"/>
      <c r="CE254" s="417"/>
    </row>
    <row r="255" spans="2:83" ht="11.25" customHeight="1">
      <c r="B255" s="448">
        <v>0</v>
      </c>
      <c r="C255" s="449"/>
      <c r="D255" s="449"/>
      <c r="E255" s="449"/>
      <c r="F255" s="449"/>
      <c r="G255" s="449"/>
      <c r="H255" s="449"/>
      <c r="I255" s="449"/>
      <c r="J255" s="449"/>
      <c r="K255" s="449"/>
      <c r="L255" s="449"/>
      <c r="M255" s="449"/>
      <c r="N255" s="449"/>
      <c r="O255" s="449"/>
      <c r="P255" s="449"/>
      <c r="Q255" s="449"/>
      <c r="R255" s="449"/>
      <c r="S255" s="449"/>
      <c r="T255" s="449"/>
      <c r="U255" s="449"/>
      <c r="V255" s="449"/>
      <c r="W255" s="449"/>
      <c r="X255" s="449"/>
      <c r="Y255" s="449"/>
      <c r="Z255" s="449"/>
      <c r="AA255" s="449"/>
      <c r="AB255" s="449"/>
      <c r="AC255" s="449"/>
      <c r="AD255" s="449"/>
      <c r="AE255" s="449"/>
      <c r="AF255" s="449"/>
      <c r="AG255" s="449"/>
      <c r="AH255" s="449"/>
      <c r="AI255" s="449"/>
      <c r="AJ255" s="449"/>
      <c r="AK255" s="449"/>
      <c r="AL255" s="449"/>
      <c r="AM255" s="449"/>
      <c r="AN255" s="449"/>
      <c r="AO255" s="449"/>
      <c r="AP255" s="449"/>
      <c r="AQ255" s="449"/>
      <c r="AR255" s="449"/>
      <c r="AS255" s="449"/>
      <c r="AT255" s="449"/>
      <c r="AU255" s="449"/>
      <c r="AV255" s="449"/>
      <c r="AW255" s="449"/>
      <c r="AX255" s="449"/>
      <c r="AY255" s="449"/>
      <c r="AZ255" s="449"/>
      <c r="BA255" s="449"/>
      <c r="BB255" s="449"/>
      <c r="BC255" s="449"/>
      <c r="BD255" s="449"/>
      <c r="BE255" s="449"/>
      <c r="BF255" s="449"/>
      <c r="BG255" s="449"/>
      <c r="BH255" s="449"/>
      <c r="BI255" s="449"/>
      <c r="BJ255" s="449"/>
      <c r="BK255" s="449"/>
      <c r="BL255" s="449"/>
      <c r="BM255" s="449"/>
      <c r="BN255" s="449"/>
      <c r="BO255" s="449"/>
      <c r="BP255" s="449"/>
      <c r="BQ255" s="449"/>
      <c r="BR255" s="449"/>
      <c r="BS255" s="449"/>
      <c r="BT255" s="449"/>
      <c r="BU255" s="449"/>
      <c r="BV255" s="449"/>
      <c r="BW255" s="449"/>
      <c r="BX255" s="449"/>
      <c r="BY255" s="449"/>
      <c r="BZ255" s="449"/>
      <c r="CA255" s="449"/>
      <c r="CB255" s="449"/>
      <c r="CC255" s="449"/>
      <c r="CD255" s="449"/>
      <c r="CE255" s="449"/>
    </row>
    <row r="256" ht="12" hidden="1"/>
    <row r="257" ht="2.85" customHeight="1"/>
    <row r="258" ht="4.35" customHeight="1"/>
    <row r="259" ht="2.85" customHeight="1"/>
    <row r="260" ht="12" hidden="1"/>
    <row r="261" spans="2:78" ht="14.4" customHeight="1">
      <c r="B261" s="442" t="s">
        <v>2344</v>
      </c>
      <c r="C261" s="417"/>
      <c r="D261" s="417"/>
      <c r="E261" s="417"/>
      <c r="F261" s="417"/>
      <c r="G261" s="417"/>
      <c r="H261" s="417"/>
      <c r="I261" s="417"/>
      <c r="J261" s="417"/>
      <c r="K261" s="417"/>
      <c r="L261" s="417"/>
      <c r="M261" s="417"/>
      <c r="N261" s="417"/>
      <c r="O261" s="417"/>
      <c r="P261" s="417"/>
      <c r="Q261" s="417"/>
      <c r="R261" s="417"/>
      <c r="S261" s="417"/>
      <c r="T261" s="417"/>
      <c r="U261" s="417"/>
      <c r="V261" s="417"/>
      <c r="W261" s="417"/>
      <c r="X261" s="417"/>
      <c r="Y261" s="417"/>
      <c r="Z261" s="417"/>
      <c r="AA261" s="417"/>
      <c r="AB261" s="417"/>
      <c r="AC261" s="417"/>
      <c r="AD261" s="417"/>
      <c r="AE261" s="417"/>
      <c r="AF261" s="417"/>
      <c r="AG261" s="417"/>
      <c r="AH261" s="417"/>
      <c r="AI261" s="417"/>
      <c r="AJ261" s="417"/>
      <c r="AK261" s="417"/>
      <c r="AL261" s="417"/>
      <c r="AM261" s="417"/>
      <c r="AN261" s="417"/>
      <c r="AO261" s="417"/>
      <c r="AP261" s="417"/>
      <c r="AQ261" s="417"/>
      <c r="AR261" s="417"/>
      <c r="AS261" s="417"/>
      <c r="AT261" s="417"/>
      <c r="AU261" s="417"/>
      <c r="AV261" s="417"/>
      <c r="AW261" s="417"/>
      <c r="AX261" s="417"/>
      <c r="AY261" s="417"/>
      <c r="AZ261" s="417"/>
      <c r="BA261" s="417"/>
      <c r="BB261" s="417"/>
      <c r="BC261" s="417"/>
      <c r="BD261" s="417"/>
      <c r="BE261" s="417"/>
      <c r="BF261" s="417"/>
      <c r="BG261" s="417"/>
      <c r="BH261" s="417"/>
      <c r="BI261" s="417"/>
      <c r="BJ261" s="417"/>
      <c r="BK261" s="417"/>
      <c r="BL261" s="417"/>
      <c r="BM261" s="417"/>
      <c r="BN261" s="417"/>
      <c r="BO261" s="417"/>
      <c r="BP261" s="417"/>
      <c r="BQ261" s="417"/>
      <c r="BR261" s="417"/>
      <c r="BS261" s="417"/>
      <c r="BT261" s="417"/>
      <c r="BU261" s="417"/>
      <c r="BV261" s="417"/>
      <c r="BW261" s="417"/>
      <c r="BX261" s="417"/>
      <c r="BY261" s="417"/>
      <c r="BZ261" s="417"/>
    </row>
    <row r="262" spans="2:83" ht="11.4" customHeight="1">
      <c r="B262" s="443" t="s">
        <v>2109</v>
      </c>
      <c r="C262" s="444"/>
      <c r="D262" s="445" t="s">
        <v>2110</v>
      </c>
      <c r="E262" s="444"/>
      <c r="F262" s="444"/>
      <c r="G262" s="444"/>
      <c r="H262" s="444"/>
      <c r="I262" s="444"/>
      <c r="J262" s="444"/>
      <c r="K262" s="444"/>
      <c r="L262" s="444"/>
      <c r="M262" s="444"/>
      <c r="N262" s="444"/>
      <c r="O262" s="444"/>
      <c r="P262" s="444"/>
      <c r="Q262" s="444"/>
      <c r="R262" s="444"/>
      <c r="S262" s="444"/>
      <c r="T262" s="444"/>
      <c r="U262" s="445" t="s">
        <v>2057</v>
      </c>
      <c r="V262" s="444"/>
      <c r="W262" s="444"/>
      <c r="X262" s="444"/>
      <c r="Y262" s="444"/>
      <c r="Z262" s="444"/>
      <c r="AA262" s="444"/>
      <c r="AB262" s="444"/>
      <c r="AC262" s="444"/>
      <c r="AD262" s="444"/>
      <c r="AE262" s="444"/>
      <c r="AF262" s="444"/>
      <c r="AG262" s="444"/>
      <c r="AH262" s="444"/>
      <c r="AI262" s="444"/>
      <c r="AJ262" s="444"/>
      <c r="AK262" s="444"/>
      <c r="AL262" s="444"/>
      <c r="AM262" s="444"/>
      <c r="AN262" s="444"/>
      <c r="AO262" s="444"/>
      <c r="AP262" s="444"/>
      <c r="AQ262" s="444"/>
      <c r="AR262" s="444"/>
      <c r="AS262" s="444"/>
      <c r="AT262" s="444"/>
      <c r="AU262" s="443" t="s">
        <v>2111</v>
      </c>
      <c r="AV262" s="444"/>
      <c r="AW262" s="444"/>
      <c r="AX262" s="444"/>
      <c r="AY262" s="444"/>
      <c r="AZ262" s="444"/>
      <c r="BA262" s="444"/>
      <c r="BB262" s="444"/>
      <c r="BC262" s="444"/>
      <c r="BD262" s="444"/>
      <c r="BE262" s="443" t="s">
        <v>135</v>
      </c>
      <c r="BF262" s="444"/>
      <c r="BG262" s="444"/>
      <c r="BH262" s="444"/>
      <c r="BI262" s="444"/>
      <c r="BJ262" s="444"/>
      <c r="BK262" s="444"/>
      <c r="BL262" s="444"/>
      <c r="BM262" s="444"/>
      <c r="BN262" s="444"/>
      <c r="BO262" s="444"/>
      <c r="BP262" s="444"/>
      <c r="BQ262" s="444"/>
      <c r="BR262" s="445" t="s">
        <v>2112</v>
      </c>
      <c r="BS262" s="444"/>
      <c r="BT262" s="444"/>
      <c r="BU262" s="444"/>
      <c r="BV262" s="444"/>
      <c r="BW262" s="444"/>
      <c r="BX262" s="444"/>
      <c r="BY262" s="444"/>
      <c r="BZ262" s="444"/>
      <c r="CA262" s="444"/>
      <c r="CB262" s="443" t="s">
        <v>2113</v>
      </c>
      <c r="CC262" s="444"/>
      <c r="CD262" s="444"/>
      <c r="CE262" s="444"/>
    </row>
    <row r="263" spans="2:83" ht="11.4" customHeight="1">
      <c r="B263" s="421">
        <v>1</v>
      </c>
      <c r="C263" s="417"/>
      <c r="D263" s="422" t="s">
        <v>2345</v>
      </c>
      <c r="E263" s="417"/>
      <c r="F263" s="417"/>
      <c r="G263" s="417"/>
      <c r="H263" s="417"/>
      <c r="I263" s="417"/>
      <c r="J263" s="417"/>
      <c r="K263" s="417"/>
      <c r="L263" s="417"/>
      <c r="M263" s="417"/>
      <c r="N263" s="417"/>
      <c r="O263" s="417"/>
      <c r="P263" s="417"/>
      <c r="Q263" s="417"/>
      <c r="R263" s="417"/>
      <c r="S263" s="417"/>
      <c r="T263" s="417"/>
      <c r="U263" s="422" t="s">
        <v>2346</v>
      </c>
      <c r="V263" s="417"/>
      <c r="W263" s="417"/>
      <c r="X263" s="417"/>
      <c r="Y263" s="417"/>
      <c r="Z263" s="417"/>
      <c r="AA263" s="417"/>
      <c r="AB263" s="417"/>
      <c r="AC263" s="417"/>
      <c r="AD263" s="417"/>
      <c r="AE263" s="417"/>
      <c r="AF263" s="417"/>
      <c r="AG263" s="417"/>
      <c r="AH263" s="417"/>
      <c r="AI263" s="417"/>
      <c r="AJ263" s="417"/>
      <c r="AK263" s="417"/>
      <c r="AL263" s="417"/>
      <c r="AM263" s="417"/>
      <c r="AN263" s="417"/>
      <c r="AO263" s="417"/>
      <c r="AP263" s="417"/>
      <c r="AQ263" s="417"/>
      <c r="AR263" s="417"/>
      <c r="AS263" s="417"/>
      <c r="AT263" s="417"/>
      <c r="AU263" s="446">
        <v>0</v>
      </c>
      <c r="AV263" s="417"/>
      <c r="AW263" s="417"/>
      <c r="AX263" s="417"/>
      <c r="AY263" s="417"/>
      <c r="AZ263" s="417"/>
      <c r="BA263" s="417"/>
      <c r="BB263" s="417"/>
      <c r="BC263" s="417"/>
      <c r="BD263" s="417"/>
      <c r="BE263" s="421" t="s">
        <v>2126</v>
      </c>
      <c r="BF263" s="417"/>
      <c r="BG263" s="417"/>
      <c r="BH263" s="417"/>
      <c r="BI263" s="417"/>
      <c r="BJ263" s="417"/>
      <c r="BK263" s="417"/>
      <c r="BL263" s="417"/>
      <c r="BM263" s="417"/>
      <c r="BN263" s="417"/>
      <c r="BO263" s="417"/>
      <c r="BP263" s="417"/>
      <c r="BQ263" s="417"/>
      <c r="BR263" s="422" t="s">
        <v>686</v>
      </c>
      <c r="BS263" s="417"/>
      <c r="BT263" s="417"/>
      <c r="BU263" s="417"/>
      <c r="BV263" s="417"/>
      <c r="BW263" s="417"/>
      <c r="BX263" s="417"/>
      <c r="BY263" s="417"/>
      <c r="BZ263" s="417"/>
      <c r="CA263" s="417"/>
      <c r="CB263" s="446">
        <v>0</v>
      </c>
      <c r="CC263" s="417"/>
      <c r="CD263" s="417"/>
      <c r="CE263" s="417"/>
    </row>
    <row r="264" spans="2:83" ht="11.25" customHeight="1">
      <c r="B264" s="421">
        <v>2</v>
      </c>
      <c r="C264" s="417"/>
      <c r="D264" s="422" t="s">
        <v>2347</v>
      </c>
      <c r="E264" s="417"/>
      <c r="F264" s="417"/>
      <c r="G264" s="417"/>
      <c r="H264" s="417"/>
      <c r="I264" s="417"/>
      <c r="J264" s="417"/>
      <c r="K264" s="417"/>
      <c r="L264" s="417"/>
      <c r="M264" s="417"/>
      <c r="N264" s="417"/>
      <c r="O264" s="417"/>
      <c r="P264" s="417"/>
      <c r="Q264" s="417"/>
      <c r="R264" s="417"/>
      <c r="S264" s="417"/>
      <c r="T264" s="417"/>
      <c r="U264" s="422" t="s">
        <v>2348</v>
      </c>
      <c r="V264" s="417"/>
      <c r="W264" s="417"/>
      <c r="X264" s="417"/>
      <c r="Y264" s="417"/>
      <c r="Z264" s="417"/>
      <c r="AA264" s="417"/>
      <c r="AB264" s="417"/>
      <c r="AC264" s="417"/>
      <c r="AD264" s="417"/>
      <c r="AE264" s="417"/>
      <c r="AF264" s="417"/>
      <c r="AG264" s="417"/>
      <c r="AH264" s="417"/>
      <c r="AI264" s="417"/>
      <c r="AJ264" s="417"/>
      <c r="AK264" s="417"/>
      <c r="AL264" s="417"/>
      <c r="AM264" s="417"/>
      <c r="AN264" s="417"/>
      <c r="AO264" s="417"/>
      <c r="AP264" s="417"/>
      <c r="AQ264" s="417"/>
      <c r="AR264" s="417"/>
      <c r="AS264" s="417"/>
      <c r="AT264" s="417"/>
      <c r="AU264" s="446">
        <v>0</v>
      </c>
      <c r="AV264" s="417"/>
      <c r="AW264" s="417"/>
      <c r="AX264" s="417"/>
      <c r="AY264" s="417"/>
      <c r="AZ264" s="417"/>
      <c r="BA264" s="417"/>
      <c r="BB264" s="417"/>
      <c r="BC264" s="417"/>
      <c r="BD264" s="417"/>
      <c r="BE264" s="421" t="s">
        <v>2135</v>
      </c>
      <c r="BF264" s="417"/>
      <c r="BG264" s="417"/>
      <c r="BH264" s="417"/>
      <c r="BI264" s="417"/>
      <c r="BJ264" s="417"/>
      <c r="BK264" s="417"/>
      <c r="BL264" s="417"/>
      <c r="BM264" s="417"/>
      <c r="BN264" s="417"/>
      <c r="BO264" s="417"/>
      <c r="BP264" s="417"/>
      <c r="BQ264" s="417"/>
      <c r="BR264" s="422" t="s">
        <v>686</v>
      </c>
      <c r="BS264" s="417"/>
      <c r="BT264" s="417"/>
      <c r="BU264" s="417"/>
      <c r="BV264" s="417"/>
      <c r="BW264" s="417"/>
      <c r="BX264" s="417"/>
      <c r="BY264" s="417"/>
      <c r="BZ264" s="417"/>
      <c r="CA264" s="417"/>
      <c r="CB264" s="446">
        <v>0</v>
      </c>
      <c r="CC264" s="417"/>
      <c r="CD264" s="417"/>
      <c r="CE264" s="417"/>
    </row>
    <row r="265" spans="2:83" ht="11.4" customHeight="1">
      <c r="B265" s="448">
        <v>0</v>
      </c>
      <c r="C265" s="449"/>
      <c r="D265" s="449"/>
      <c r="E265" s="449"/>
      <c r="F265" s="449"/>
      <c r="G265" s="449"/>
      <c r="H265" s="449"/>
      <c r="I265" s="449"/>
      <c r="J265" s="449"/>
      <c r="K265" s="449"/>
      <c r="L265" s="449"/>
      <c r="M265" s="449"/>
      <c r="N265" s="449"/>
      <c r="O265" s="449"/>
      <c r="P265" s="449"/>
      <c r="Q265" s="449"/>
      <c r="R265" s="449"/>
      <c r="S265" s="449"/>
      <c r="T265" s="449"/>
      <c r="U265" s="449"/>
      <c r="V265" s="449"/>
      <c r="W265" s="449"/>
      <c r="X265" s="449"/>
      <c r="Y265" s="449"/>
      <c r="Z265" s="449"/>
      <c r="AA265" s="449"/>
      <c r="AB265" s="449"/>
      <c r="AC265" s="449"/>
      <c r="AD265" s="449"/>
      <c r="AE265" s="449"/>
      <c r="AF265" s="449"/>
      <c r="AG265" s="449"/>
      <c r="AH265" s="449"/>
      <c r="AI265" s="449"/>
      <c r="AJ265" s="449"/>
      <c r="AK265" s="449"/>
      <c r="AL265" s="449"/>
      <c r="AM265" s="449"/>
      <c r="AN265" s="449"/>
      <c r="AO265" s="449"/>
      <c r="AP265" s="449"/>
      <c r="AQ265" s="449"/>
      <c r="AR265" s="449"/>
      <c r="AS265" s="449"/>
      <c r="AT265" s="449"/>
      <c r="AU265" s="449"/>
      <c r="AV265" s="449"/>
      <c r="AW265" s="449"/>
      <c r="AX265" s="449"/>
      <c r="AY265" s="449"/>
      <c r="AZ265" s="449"/>
      <c r="BA265" s="449"/>
      <c r="BB265" s="449"/>
      <c r="BC265" s="449"/>
      <c r="BD265" s="449"/>
      <c r="BE265" s="449"/>
      <c r="BF265" s="449"/>
      <c r="BG265" s="449"/>
      <c r="BH265" s="449"/>
      <c r="BI265" s="449"/>
      <c r="BJ265" s="449"/>
      <c r="BK265" s="449"/>
      <c r="BL265" s="449"/>
      <c r="BM265" s="449"/>
      <c r="BN265" s="449"/>
      <c r="BO265" s="449"/>
      <c r="BP265" s="449"/>
      <c r="BQ265" s="449"/>
      <c r="BR265" s="449"/>
      <c r="BS265" s="449"/>
      <c r="BT265" s="449"/>
      <c r="BU265" s="449"/>
      <c r="BV265" s="449"/>
      <c r="BW265" s="449"/>
      <c r="BX265" s="449"/>
      <c r="BY265" s="449"/>
      <c r="BZ265" s="449"/>
      <c r="CA265" s="449"/>
      <c r="CB265" s="449"/>
      <c r="CC265" s="449"/>
      <c r="CD265" s="449"/>
      <c r="CE265" s="449"/>
    </row>
    <row r="266" ht="3" customHeight="1"/>
    <row r="267" spans="3:31" ht="11.25" customHeight="1">
      <c r="C267" s="421" t="s">
        <v>2321</v>
      </c>
      <c r="D267" s="417"/>
      <c r="F267" s="421" t="s">
        <v>2349</v>
      </c>
      <c r="G267" s="417"/>
      <c r="H267" s="417"/>
      <c r="I267" s="422" t="s">
        <v>2322</v>
      </c>
      <c r="J267" s="417"/>
      <c r="K267" s="417"/>
      <c r="L267" s="417"/>
      <c r="M267" s="417"/>
      <c r="N267" s="417"/>
      <c r="O267" s="417"/>
      <c r="P267" s="417"/>
      <c r="Q267" s="417"/>
      <c r="R267" s="417"/>
      <c r="S267" s="417"/>
      <c r="T267" s="417"/>
      <c r="U267" s="417"/>
      <c r="V267" s="417"/>
      <c r="W267" s="417"/>
      <c r="X267" s="417"/>
      <c r="Y267" s="417"/>
      <c r="Z267" s="417"/>
      <c r="AA267" s="417"/>
      <c r="AB267" s="417"/>
      <c r="AC267" s="417"/>
      <c r="AD267" s="417"/>
      <c r="AE267" s="417"/>
    </row>
    <row r="268" ht="4.35" customHeight="1"/>
    <row r="269" ht="2.85" customHeight="1"/>
    <row r="270" ht="12" hidden="1"/>
    <row r="271" spans="2:70" ht="14.4" customHeight="1">
      <c r="B271" s="442" t="s">
        <v>2350</v>
      </c>
      <c r="C271" s="417"/>
      <c r="D271" s="417"/>
      <c r="E271" s="417"/>
      <c r="F271" s="417"/>
      <c r="G271" s="417"/>
      <c r="H271" s="417"/>
      <c r="I271" s="417"/>
      <c r="J271" s="417"/>
      <c r="K271" s="417"/>
      <c r="L271" s="417"/>
      <c r="M271" s="417"/>
      <c r="N271" s="417"/>
      <c r="O271" s="417"/>
      <c r="P271" s="417"/>
      <c r="Q271" s="417"/>
      <c r="R271" s="417"/>
      <c r="S271" s="417"/>
      <c r="T271" s="417"/>
      <c r="U271" s="417"/>
      <c r="V271" s="417"/>
      <c r="W271" s="417"/>
      <c r="X271" s="417"/>
      <c r="Y271" s="417"/>
      <c r="Z271" s="417"/>
      <c r="AA271" s="417"/>
      <c r="AB271" s="417"/>
      <c r="AC271" s="417"/>
      <c r="AD271" s="417"/>
      <c r="AE271" s="417"/>
      <c r="AF271" s="417"/>
      <c r="AG271" s="417"/>
      <c r="AH271" s="417"/>
      <c r="AI271" s="417"/>
      <c r="AJ271" s="417"/>
      <c r="AK271" s="417"/>
      <c r="AL271" s="417"/>
      <c r="AM271" s="417"/>
      <c r="AN271" s="417"/>
      <c r="AO271" s="417"/>
      <c r="AP271" s="417"/>
      <c r="AQ271" s="417"/>
      <c r="AR271" s="417"/>
      <c r="AS271" s="417"/>
      <c r="AT271" s="417"/>
      <c r="AU271" s="417"/>
      <c r="AV271" s="417"/>
      <c r="AW271" s="417"/>
      <c r="AX271" s="417"/>
      <c r="AY271" s="417"/>
      <c r="AZ271" s="417"/>
      <c r="BA271" s="417"/>
      <c r="BB271" s="417"/>
      <c r="BC271" s="417"/>
      <c r="BD271" s="417"/>
      <c r="BE271" s="417"/>
      <c r="BF271" s="417"/>
      <c r="BG271" s="417"/>
      <c r="BH271" s="417"/>
      <c r="BI271" s="417"/>
      <c r="BJ271" s="417"/>
      <c r="BK271" s="417"/>
      <c r="BL271" s="417"/>
      <c r="BM271" s="417"/>
      <c r="BN271" s="417"/>
      <c r="BO271" s="417"/>
      <c r="BP271" s="417"/>
      <c r="BQ271" s="417"/>
      <c r="BR271" s="417"/>
    </row>
    <row r="272" spans="2:83" ht="11.4" customHeight="1">
      <c r="B272" s="443" t="s">
        <v>2109</v>
      </c>
      <c r="C272" s="444"/>
      <c r="D272" s="445" t="s">
        <v>2110</v>
      </c>
      <c r="E272" s="444"/>
      <c r="F272" s="444"/>
      <c r="G272" s="444"/>
      <c r="H272" s="444"/>
      <c r="I272" s="444"/>
      <c r="J272" s="444"/>
      <c r="K272" s="444"/>
      <c r="L272" s="444"/>
      <c r="M272" s="444"/>
      <c r="N272" s="444"/>
      <c r="O272" s="444"/>
      <c r="P272" s="444"/>
      <c r="Q272" s="444"/>
      <c r="R272" s="444"/>
      <c r="S272" s="444"/>
      <c r="T272" s="444"/>
      <c r="U272" s="445" t="s">
        <v>2057</v>
      </c>
      <c r="V272" s="444"/>
      <c r="W272" s="444"/>
      <c r="X272" s="444"/>
      <c r="Y272" s="444"/>
      <c r="Z272" s="444"/>
      <c r="AA272" s="444"/>
      <c r="AB272" s="444"/>
      <c r="AC272" s="444"/>
      <c r="AD272" s="444"/>
      <c r="AE272" s="444"/>
      <c r="AF272" s="444"/>
      <c r="AG272" s="444"/>
      <c r="AH272" s="444"/>
      <c r="AI272" s="444"/>
      <c r="AJ272" s="444"/>
      <c r="AK272" s="444"/>
      <c r="AL272" s="444"/>
      <c r="AM272" s="444"/>
      <c r="AN272" s="444"/>
      <c r="AO272" s="444"/>
      <c r="AP272" s="444"/>
      <c r="AQ272" s="444"/>
      <c r="AR272" s="444"/>
      <c r="AS272" s="444"/>
      <c r="AT272" s="444"/>
      <c r="AU272" s="443" t="s">
        <v>2111</v>
      </c>
      <c r="AV272" s="444"/>
      <c r="AW272" s="444"/>
      <c r="AX272" s="444"/>
      <c r="AY272" s="444"/>
      <c r="AZ272" s="444"/>
      <c r="BA272" s="444"/>
      <c r="BB272" s="444"/>
      <c r="BC272" s="444"/>
      <c r="BD272" s="444"/>
      <c r="BE272" s="443" t="s">
        <v>135</v>
      </c>
      <c r="BF272" s="444"/>
      <c r="BG272" s="444"/>
      <c r="BH272" s="444"/>
      <c r="BI272" s="444"/>
      <c r="BJ272" s="444"/>
      <c r="BK272" s="444"/>
      <c r="BL272" s="444"/>
      <c r="BM272" s="444"/>
      <c r="BN272" s="444"/>
      <c r="BO272" s="444"/>
      <c r="BP272" s="444"/>
      <c r="BQ272" s="444"/>
      <c r="BR272" s="445" t="s">
        <v>2112</v>
      </c>
      <c r="BS272" s="444"/>
      <c r="BT272" s="444"/>
      <c r="BU272" s="444"/>
      <c r="BV272" s="444"/>
      <c r="BW272" s="444"/>
      <c r="BX272" s="444"/>
      <c r="BY272" s="444"/>
      <c r="BZ272" s="444"/>
      <c r="CA272" s="444"/>
      <c r="CB272" s="443" t="s">
        <v>2113</v>
      </c>
      <c r="CC272" s="444"/>
      <c r="CD272" s="444"/>
      <c r="CE272" s="444"/>
    </row>
    <row r="273" spans="2:83" ht="11.4" customHeight="1">
      <c r="B273" s="421">
        <v>1</v>
      </c>
      <c r="C273" s="417"/>
      <c r="D273" s="422" t="s">
        <v>2351</v>
      </c>
      <c r="E273" s="417"/>
      <c r="F273" s="417"/>
      <c r="G273" s="417"/>
      <c r="H273" s="417"/>
      <c r="I273" s="417"/>
      <c r="J273" s="417"/>
      <c r="K273" s="417"/>
      <c r="L273" s="417"/>
      <c r="M273" s="417"/>
      <c r="N273" s="417"/>
      <c r="O273" s="417"/>
      <c r="P273" s="417"/>
      <c r="Q273" s="417"/>
      <c r="R273" s="417"/>
      <c r="S273" s="417"/>
      <c r="T273" s="417"/>
      <c r="U273" s="422" t="s">
        <v>2352</v>
      </c>
      <c r="V273" s="417"/>
      <c r="W273" s="417"/>
      <c r="X273" s="417"/>
      <c r="Y273" s="417"/>
      <c r="Z273" s="417"/>
      <c r="AA273" s="417"/>
      <c r="AB273" s="417"/>
      <c r="AC273" s="417"/>
      <c r="AD273" s="417"/>
      <c r="AE273" s="417"/>
      <c r="AF273" s="417"/>
      <c r="AG273" s="417"/>
      <c r="AH273" s="417"/>
      <c r="AI273" s="417"/>
      <c r="AJ273" s="417"/>
      <c r="AK273" s="417"/>
      <c r="AL273" s="417"/>
      <c r="AM273" s="417"/>
      <c r="AN273" s="417"/>
      <c r="AO273" s="417"/>
      <c r="AP273" s="417"/>
      <c r="AQ273" s="417"/>
      <c r="AR273" s="417"/>
      <c r="AS273" s="417"/>
      <c r="AT273" s="417"/>
      <c r="AU273" s="446">
        <v>0</v>
      </c>
      <c r="AV273" s="417"/>
      <c r="AW273" s="417"/>
      <c r="AX273" s="417"/>
      <c r="AY273" s="417"/>
      <c r="AZ273" s="417"/>
      <c r="BA273" s="417"/>
      <c r="BB273" s="417"/>
      <c r="BC273" s="417"/>
      <c r="BD273" s="417"/>
      <c r="BE273" s="421" t="s">
        <v>2141</v>
      </c>
      <c r="BF273" s="417"/>
      <c r="BG273" s="417"/>
      <c r="BH273" s="417"/>
      <c r="BI273" s="417"/>
      <c r="BJ273" s="417"/>
      <c r="BK273" s="417"/>
      <c r="BL273" s="417"/>
      <c r="BM273" s="417"/>
      <c r="BN273" s="417"/>
      <c r="BO273" s="417"/>
      <c r="BP273" s="417"/>
      <c r="BQ273" s="417"/>
      <c r="BR273" s="422" t="s">
        <v>686</v>
      </c>
      <c r="BS273" s="417"/>
      <c r="BT273" s="417"/>
      <c r="BU273" s="417"/>
      <c r="BV273" s="417"/>
      <c r="BW273" s="417"/>
      <c r="BX273" s="417"/>
      <c r="BY273" s="417"/>
      <c r="BZ273" s="417"/>
      <c r="CA273" s="417"/>
      <c r="CB273" s="446">
        <v>0</v>
      </c>
      <c r="CC273" s="417"/>
      <c r="CD273" s="417"/>
      <c r="CE273" s="417"/>
    </row>
    <row r="274" spans="2:83" ht="11.25" customHeight="1">
      <c r="B274" s="421">
        <v>2</v>
      </c>
      <c r="C274" s="417"/>
      <c r="D274" s="422" t="s">
        <v>2353</v>
      </c>
      <c r="E274" s="417"/>
      <c r="F274" s="417"/>
      <c r="G274" s="417"/>
      <c r="H274" s="417"/>
      <c r="I274" s="417"/>
      <c r="J274" s="417"/>
      <c r="K274" s="417"/>
      <c r="L274" s="417"/>
      <c r="M274" s="417"/>
      <c r="N274" s="417"/>
      <c r="O274" s="417"/>
      <c r="P274" s="417"/>
      <c r="Q274" s="417"/>
      <c r="R274" s="417"/>
      <c r="S274" s="417"/>
      <c r="T274" s="417"/>
      <c r="U274" s="422" t="s">
        <v>2354</v>
      </c>
      <c r="V274" s="417"/>
      <c r="W274" s="417"/>
      <c r="X274" s="417"/>
      <c r="Y274" s="417"/>
      <c r="Z274" s="417"/>
      <c r="AA274" s="417"/>
      <c r="AB274" s="417"/>
      <c r="AC274" s="417"/>
      <c r="AD274" s="417"/>
      <c r="AE274" s="417"/>
      <c r="AF274" s="417"/>
      <c r="AG274" s="417"/>
      <c r="AH274" s="417"/>
      <c r="AI274" s="417"/>
      <c r="AJ274" s="417"/>
      <c r="AK274" s="417"/>
      <c r="AL274" s="417"/>
      <c r="AM274" s="417"/>
      <c r="AN274" s="417"/>
      <c r="AO274" s="417"/>
      <c r="AP274" s="417"/>
      <c r="AQ274" s="417"/>
      <c r="AR274" s="417"/>
      <c r="AS274" s="417"/>
      <c r="AT274" s="417"/>
      <c r="AU274" s="446">
        <v>0</v>
      </c>
      <c r="AV274" s="417"/>
      <c r="AW274" s="417"/>
      <c r="AX274" s="417"/>
      <c r="AY274" s="417"/>
      <c r="AZ274" s="417"/>
      <c r="BA274" s="417"/>
      <c r="BB274" s="417"/>
      <c r="BC274" s="417"/>
      <c r="BD274" s="417"/>
      <c r="BE274" s="421" t="s">
        <v>2135</v>
      </c>
      <c r="BF274" s="417"/>
      <c r="BG274" s="417"/>
      <c r="BH274" s="417"/>
      <c r="BI274" s="417"/>
      <c r="BJ274" s="417"/>
      <c r="BK274" s="417"/>
      <c r="BL274" s="417"/>
      <c r="BM274" s="417"/>
      <c r="BN274" s="417"/>
      <c r="BO274" s="417"/>
      <c r="BP274" s="417"/>
      <c r="BQ274" s="417"/>
      <c r="BR274" s="422" t="s">
        <v>686</v>
      </c>
      <c r="BS274" s="417"/>
      <c r="BT274" s="417"/>
      <c r="BU274" s="417"/>
      <c r="BV274" s="417"/>
      <c r="BW274" s="417"/>
      <c r="BX274" s="417"/>
      <c r="BY274" s="417"/>
      <c r="BZ274" s="417"/>
      <c r="CA274" s="417"/>
      <c r="CB274" s="446">
        <v>0</v>
      </c>
      <c r="CC274" s="417"/>
      <c r="CD274" s="417"/>
      <c r="CE274" s="417"/>
    </row>
    <row r="275" spans="2:83" ht="11.4" customHeight="1">
      <c r="B275" s="421">
        <v>3</v>
      </c>
      <c r="C275" s="417"/>
      <c r="D275" s="422" t="s">
        <v>2355</v>
      </c>
      <c r="E275" s="417"/>
      <c r="F275" s="417"/>
      <c r="G275" s="417"/>
      <c r="H275" s="417"/>
      <c r="I275" s="417"/>
      <c r="J275" s="417"/>
      <c r="K275" s="417"/>
      <c r="L275" s="417"/>
      <c r="M275" s="417"/>
      <c r="N275" s="417"/>
      <c r="O275" s="417"/>
      <c r="P275" s="417"/>
      <c r="Q275" s="417"/>
      <c r="R275" s="417"/>
      <c r="S275" s="417"/>
      <c r="T275" s="417"/>
      <c r="U275" s="422" t="s">
        <v>2356</v>
      </c>
      <c r="V275" s="417"/>
      <c r="W275" s="417"/>
      <c r="X275" s="417"/>
      <c r="Y275" s="417"/>
      <c r="Z275" s="417"/>
      <c r="AA275" s="417"/>
      <c r="AB275" s="417"/>
      <c r="AC275" s="417"/>
      <c r="AD275" s="417"/>
      <c r="AE275" s="417"/>
      <c r="AF275" s="417"/>
      <c r="AG275" s="417"/>
      <c r="AH275" s="417"/>
      <c r="AI275" s="417"/>
      <c r="AJ275" s="417"/>
      <c r="AK275" s="417"/>
      <c r="AL275" s="417"/>
      <c r="AM275" s="417"/>
      <c r="AN275" s="417"/>
      <c r="AO275" s="417"/>
      <c r="AP275" s="417"/>
      <c r="AQ275" s="417"/>
      <c r="AR275" s="417"/>
      <c r="AS275" s="417"/>
      <c r="AT275" s="417"/>
      <c r="AU275" s="446">
        <v>0</v>
      </c>
      <c r="AV275" s="417"/>
      <c r="AW275" s="417"/>
      <c r="AX275" s="417"/>
      <c r="AY275" s="417"/>
      <c r="AZ275" s="417"/>
      <c r="BA275" s="417"/>
      <c r="BB275" s="417"/>
      <c r="BC275" s="417"/>
      <c r="BD275" s="417"/>
      <c r="BE275" s="421" t="s">
        <v>2135</v>
      </c>
      <c r="BF275" s="417"/>
      <c r="BG275" s="417"/>
      <c r="BH275" s="417"/>
      <c r="BI275" s="417"/>
      <c r="BJ275" s="417"/>
      <c r="BK275" s="417"/>
      <c r="BL275" s="417"/>
      <c r="BM275" s="417"/>
      <c r="BN275" s="417"/>
      <c r="BO275" s="417"/>
      <c r="BP275" s="417"/>
      <c r="BQ275" s="417"/>
      <c r="BR275" s="422" t="s">
        <v>686</v>
      </c>
      <c r="BS275" s="417"/>
      <c r="BT275" s="417"/>
      <c r="BU275" s="417"/>
      <c r="BV275" s="417"/>
      <c r="BW275" s="417"/>
      <c r="BX275" s="417"/>
      <c r="BY275" s="417"/>
      <c r="BZ275" s="417"/>
      <c r="CA275" s="417"/>
      <c r="CB275" s="446">
        <v>0</v>
      </c>
      <c r="CC275" s="417"/>
      <c r="CD275" s="417"/>
      <c r="CE275" s="417"/>
    </row>
    <row r="276" spans="2:83" ht="11.4" customHeight="1">
      <c r="B276" s="421">
        <v>4</v>
      </c>
      <c r="C276" s="417"/>
      <c r="D276" s="422" t="s">
        <v>2357</v>
      </c>
      <c r="E276" s="417"/>
      <c r="F276" s="417"/>
      <c r="G276" s="417"/>
      <c r="H276" s="417"/>
      <c r="I276" s="417"/>
      <c r="J276" s="417"/>
      <c r="K276" s="417"/>
      <c r="L276" s="417"/>
      <c r="M276" s="417"/>
      <c r="N276" s="417"/>
      <c r="O276" s="417"/>
      <c r="P276" s="417"/>
      <c r="Q276" s="417"/>
      <c r="R276" s="417"/>
      <c r="S276" s="417"/>
      <c r="T276" s="417"/>
      <c r="U276" s="422" t="s">
        <v>2358</v>
      </c>
      <c r="V276" s="417"/>
      <c r="W276" s="417"/>
      <c r="X276" s="417"/>
      <c r="Y276" s="417"/>
      <c r="Z276" s="417"/>
      <c r="AA276" s="417"/>
      <c r="AB276" s="417"/>
      <c r="AC276" s="417"/>
      <c r="AD276" s="417"/>
      <c r="AE276" s="417"/>
      <c r="AF276" s="417"/>
      <c r="AG276" s="417"/>
      <c r="AH276" s="417"/>
      <c r="AI276" s="417"/>
      <c r="AJ276" s="417"/>
      <c r="AK276" s="417"/>
      <c r="AL276" s="417"/>
      <c r="AM276" s="417"/>
      <c r="AN276" s="417"/>
      <c r="AO276" s="417"/>
      <c r="AP276" s="417"/>
      <c r="AQ276" s="417"/>
      <c r="AR276" s="417"/>
      <c r="AS276" s="417"/>
      <c r="AT276" s="417"/>
      <c r="AU276" s="446">
        <v>0</v>
      </c>
      <c r="AV276" s="417"/>
      <c r="AW276" s="417"/>
      <c r="AX276" s="417"/>
      <c r="AY276" s="417"/>
      <c r="AZ276" s="417"/>
      <c r="BA276" s="417"/>
      <c r="BB276" s="417"/>
      <c r="BC276" s="417"/>
      <c r="BD276" s="417"/>
      <c r="BE276" s="421" t="s">
        <v>2135</v>
      </c>
      <c r="BF276" s="417"/>
      <c r="BG276" s="417"/>
      <c r="BH276" s="417"/>
      <c r="BI276" s="417"/>
      <c r="BJ276" s="417"/>
      <c r="BK276" s="417"/>
      <c r="BL276" s="417"/>
      <c r="BM276" s="417"/>
      <c r="BN276" s="417"/>
      <c r="BO276" s="417"/>
      <c r="BP276" s="417"/>
      <c r="BQ276" s="417"/>
      <c r="BR276" s="422" t="s">
        <v>686</v>
      </c>
      <c r="BS276" s="417"/>
      <c r="BT276" s="417"/>
      <c r="BU276" s="417"/>
      <c r="BV276" s="417"/>
      <c r="BW276" s="417"/>
      <c r="BX276" s="417"/>
      <c r="BY276" s="417"/>
      <c r="BZ276" s="417"/>
      <c r="CA276" s="417"/>
      <c r="CB276" s="446">
        <v>0</v>
      </c>
      <c r="CC276" s="417"/>
      <c r="CD276" s="417"/>
      <c r="CE276" s="417"/>
    </row>
    <row r="277" spans="2:83" ht="11.25" customHeight="1">
      <c r="B277" s="448">
        <v>0</v>
      </c>
      <c r="C277" s="449"/>
      <c r="D277" s="449"/>
      <c r="E277" s="449"/>
      <c r="F277" s="449"/>
      <c r="G277" s="449"/>
      <c r="H277" s="449"/>
      <c r="I277" s="449"/>
      <c r="J277" s="449"/>
      <c r="K277" s="449"/>
      <c r="L277" s="449"/>
      <c r="M277" s="449"/>
      <c r="N277" s="449"/>
      <c r="O277" s="449"/>
      <c r="P277" s="449"/>
      <c r="Q277" s="449"/>
      <c r="R277" s="449"/>
      <c r="S277" s="449"/>
      <c r="T277" s="449"/>
      <c r="U277" s="449"/>
      <c r="V277" s="449"/>
      <c r="W277" s="449"/>
      <c r="X277" s="449"/>
      <c r="Y277" s="449"/>
      <c r="Z277" s="449"/>
      <c r="AA277" s="449"/>
      <c r="AB277" s="449"/>
      <c r="AC277" s="449"/>
      <c r="AD277" s="449"/>
      <c r="AE277" s="449"/>
      <c r="AF277" s="449"/>
      <c r="AG277" s="449"/>
      <c r="AH277" s="449"/>
      <c r="AI277" s="449"/>
      <c r="AJ277" s="449"/>
      <c r="AK277" s="449"/>
      <c r="AL277" s="449"/>
      <c r="AM277" s="449"/>
      <c r="AN277" s="449"/>
      <c r="AO277" s="449"/>
      <c r="AP277" s="449"/>
      <c r="AQ277" s="449"/>
      <c r="AR277" s="449"/>
      <c r="AS277" s="449"/>
      <c r="AT277" s="449"/>
      <c r="AU277" s="449"/>
      <c r="AV277" s="449"/>
      <c r="AW277" s="449"/>
      <c r="AX277" s="449"/>
      <c r="AY277" s="449"/>
      <c r="AZ277" s="449"/>
      <c r="BA277" s="449"/>
      <c r="BB277" s="449"/>
      <c r="BC277" s="449"/>
      <c r="BD277" s="449"/>
      <c r="BE277" s="449"/>
      <c r="BF277" s="449"/>
      <c r="BG277" s="449"/>
      <c r="BH277" s="449"/>
      <c r="BI277" s="449"/>
      <c r="BJ277" s="449"/>
      <c r="BK277" s="449"/>
      <c r="BL277" s="449"/>
      <c r="BM277" s="449"/>
      <c r="BN277" s="449"/>
      <c r="BO277" s="449"/>
      <c r="BP277" s="449"/>
      <c r="BQ277" s="449"/>
      <c r="BR277" s="449"/>
      <c r="BS277" s="449"/>
      <c r="BT277" s="449"/>
      <c r="BU277" s="449"/>
      <c r="BV277" s="449"/>
      <c r="BW277" s="449"/>
      <c r="BX277" s="449"/>
      <c r="BY277" s="449"/>
      <c r="BZ277" s="449"/>
      <c r="CA277" s="449"/>
      <c r="CB277" s="449"/>
      <c r="CC277" s="449"/>
      <c r="CD277" s="449"/>
      <c r="CE277" s="449"/>
    </row>
    <row r="278" ht="12" hidden="1"/>
    <row r="279" ht="3" customHeight="1"/>
    <row r="280" ht="4.35" customHeight="1"/>
    <row r="281" ht="2.85" customHeight="1"/>
    <row r="282" spans="2:62" ht="14.4" customHeight="1">
      <c r="B282" s="442" t="s">
        <v>2359</v>
      </c>
      <c r="C282" s="417"/>
      <c r="D282" s="417"/>
      <c r="E282" s="417"/>
      <c r="F282" s="417"/>
      <c r="G282" s="417"/>
      <c r="H282" s="417"/>
      <c r="I282" s="417"/>
      <c r="J282" s="417"/>
      <c r="K282" s="417"/>
      <c r="L282" s="417"/>
      <c r="M282" s="417"/>
      <c r="N282" s="417"/>
      <c r="O282" s="417"/>
      <c r="P282" s="417"/>
      <c r="Q282" s="417"/>
      <c r="R282" s="417"/>
      <c r="S282" s="417"/>
      <c r="T282" s="417"/>
      <c r="U282" s="417"/>
      <c r="V282" s="417"/>
      <c r="W282" s="417"/>
      <c r="X282" s="417"/>
      <c r="Y282" s="417"/>
      <c r="Z282" s="417"/>
      <c r="AA282" s="417"/>
      <c r="AB282" s="417"/>
      <c r="AC282" s="417"/>
      <c r="AD282" s="417"/>
      <c r="AE282" s="417"/>
      <c r="AF282" s="417"/>
      <c r="AG282" s="417"/>
      <c r="AH282" s="417"/>
      <c r="AI282" s="417"/>
      <c r="AJ282" s="417"/>
      <c r="AK282" s="417"/>
      <c r="AL282" s="417"/>
      <c r="AM282" s="417"/>
      <c r="AN282" s="417"/>
      <c r="AO282" s="417"/>
      <c r="AP282" s="417"/>
      <c r="AQ282" s="417"/>
      <c r="AR282" s="417"/>
      <c r="AS282" s="417"/>
      <c r="AT282" s="417"/>
      <c r="AU282" s="417"/>
      <c r="AV282" s="417"/>
      <c r="AW282" s="417"/>
      <c r="AX282" s="417"/>
      <c r="AY282" s="417"/>
      <c r="AZ282" s="417"/>
      <c r="BA282" s="417"/>
      <c r="BB282" s="417"/>
      <c r="BC282" s="417"/>
      <c r="BD282" s="417"/>
      <c r="BE282" s="417"/>
      <c r="BF282" s="417"/>
      <c r="BG282" s="417"/>
      <c r="BH282" s="417"/>
      <c r="BI282" s="417"/>
      <c r="BJ282" s="417"/>
    </row>
    <row r="283" ht="12" hidden="1"/>
    <row r="284" spans="2:83" ht="11.4" customHeight="1">
      <c r="B284" s="443" t="s">
        <v>2109</v>
      </c>
      <c r="C284" s="444"/>
      <c r="D284" s="445" t="s">
        <v>2110</v>
      </c>
      <c r="E284" s="444"/>
      <c r="F284" s="444"/>
      <c r="G284" s="444"/>
      <c r="H284" s="444"/>
      <c r="I284" s="444"/>
      <c r="J284" s="444"/>
      <c r="K284" s="444"/>
      <c r="L284" s="444"/>
      <c r="M284" s="444"/>
      <c r="N284" s="444"/>
      <c r="O284" s="444"/>
      <c r="P284" s="444"/>
      <c r="Q284" s="444"/>
      <c r="R284" s="444"/>
      <c r="S284" s="444"/>
      <c r="T284" s="444"/>
      <c r="U284" s="445" t="s">
        <v>2057</v>
      </c>
      <c r="V284" s="444"/>
      <c r="W284" s="444"/>
      <c r="X284" s="444"/>
      <c r="Y284" s="444"/>
      <c r="Z284" s="444"/>
      <c r="AA284" s="444"/>
      <c r="AB284" s="444"/>
      <c r="AC284" s="444"/>
      <c r="AD284" s="444"/>
      <c r="AE284" s="444"/>
      <c r="AF284" s="444"/>
      <c r="AG284" s="444"/>
      <c r="AH284" s="444"/>
      <c r="AI284" s="444"/>
      <c r="AJ284" s="444"/>
      <c r="AK284" s="444"/>
      <c r="AL284" s="444"/>
      <c r="AM284" s="444"/>
      <c r="AN284" s="444"/>
      <c r="AO284" s="444"/>
      <c r="AP284" s="444"/>
      <c r="AQ284" s="444"/>
      <c r="AR284" s="444"/>
      <c r="AS284" s="444"/>
      <c r="AT284" s="444"/>
      <c r="AU284" s="443" t="s">
        <v>2111</v>
      </c>
      <c r="AV284" s="444"/>
      <c r="AW284" s="444"/>
      <c r="AX284" s="444"/>
      <c r="AY284" s="444"/>
      <c r="AZ284" s="444"/>
      <c r="BA284" s="444"/>
      <c r="BB284" s="444"/>
      <c r="BC284" s="444"/>
      <c r="BD284" s="444"/>
      <c r="BE284" s="443" t="s">
        <v>135</v>
      </c>
      <c r="BF284" s="444"/>
      <c r="BG284" s="444"/>
      <c r="BH284" s="444"/>
      <c r="BI284" s="444"/>
      <c r="BJ284" s="444"/>
      <c r="BK284" s="444"/>
      <c r="BL284" s="444"/>
      <c r="BM284" s="444"/>
      <c r="BN284" s="444"/>
      <c r="BO284" s="444"/>
      <c r="BP284" s="444"/>
      <c r="BQ284" s="444"/>
      <c r="BR284" s="445" t="s">
        <v>2112</v>
      </c>
      <c r="BS284" s="444"/>
      <c r="BT284" s="444"/>
      <c r="BU284" s="444"/>
      <c r="BV284" s="444"/>
      <c r="BW284" s="444"/>
      <c r="BX284" s="444"/>
      <c r="BY284" s="444"/>
      <c r="BZ284" s="444"/>
      <c r="CA284" s="444"/>
      <c r="CB284" s="443" t="s">
        <v>2113</v>
      </c>
      <c r="CC284" s="444"/>
      <c r="CD284" s="444"/>
      <c r="CE284" s="444"/>
    </row>
    <row r="285" spans="2:83" ht="11.4" customHeight="1">
      <c r="B285" s="421">
        <v>1</v>
      </c>
      <c r="C285" s="417"/>
      <c r="D285" s="422" t="s">
        <v>2360</v>
      </c>
      <c r="E285" s="417"/>
      <c r="F285" s="417"/>
      <c r="G285" s="417"/>
      <c r="H285" s="417"/>
      <c r="I285" s="417"/>
      <c r="J285" s="417"/>
      <c r="K285" s="417"/>
      <c r="L285" s="417"/>
      <c r="M285" s="417"/>
      <c r="N285" s="417"/>
      <c r="O285" s="417"/>
      <c r="P285" s="417"/>
      <c r="Q285" s="417"/>
      <c r="R285" s="417"/>
      <c r="S285" s="417"/>
      <c r="T285" s="417"/>
      <c r="U285" s="422" t="s">
        <v>2361</v>
      </c>
      <c r="V285" s="417"/>
      <c r="W285" s="417"/>
      <c r="X285" s="417"/>
      <c r="Y285" s="417"/>
      <c r="Z285" s="417"/>
      <c r="AA285" s="417"/>
      <c r="AB285" s="417"/>
      <c r="AC285" s="417"/>
      <c r="AD285" s="417"/>
      <c r="AE285" s="417"/>
      <c r="AF285" s="417"/>
      <c r="AG285" s="417"/>
      <c r="AH285" s="417"/>
      <c r="AI285" s="417"/>
      <c r="AJ285" s="417"/>
      <c r="AK285" s="417"/>
      <c r="AL285" s="417"/>
      <c r="AM285" s="417"/>
      <c r="AN285" s="417"/>
      <c r="AO285" s="417"/>
      <c r="AP285" s="417"/>
      <c r="AQ285" s="417"/>
      <c r="AR285" s="417"/>
      <c r="AS285" s="417"/>
      <c r="AT285" s="417"/>
      <c r="AU285" s="446">
        <v>0</v>
      </c>
      <c r="AV285" s="417"/>
      <c r="AW285" s="417"/>
      <c r="AX285" s="417"/>
      <c r="AY285" s="417"/>
      <c r="AZ285" s="417"/>
      <c r="BA285" s="417"/>
      <c r="BB285" s="417"/>
      <c r="BC285" s="417"/>
      <c r="BD285" s="417"/>
      <c r="BE285" s="421" t="s">
        <v>2135</v>
      </c>
      <c r="BF285" s="417"/>
      <c r="BG285" s="417"/>
      <c r="BH285" s="417"/>
      <c r="BI285" s="417"/>
      <c r="BJ285" s="417"/>
      <c r="BK285" s="417"/>
      <c r="BL285" s="417"/>
      <c r="BM285" s="417"/>
      <c r="BN285" s="417"/>
      <c r="BO285" s="417"/>
      <c r="BP285" s="417"/>
      <c r="BQ285" s="417"/>
      <c r="BR285" s="422" t="s">
        <v>686</v>
      </c>
      <c r="BS285" s="417"/>
      <c r="BT285" s="417"/>
      <c r="BU285" s="417"/>
      <c r="BV285" s="417"/>
      <c r="BW285" s="417"/>
      <c r="BX285" s="417"/>
      <c r="BY285" s="417"/>
      <c r="BZ285" s="417"/>
      <c r="CA285" s="417"/>
      <c r="CB285" s="446">
        <v>0</v>
      </c>
      <c r="CC285" s="417"/>
      <c r="CD285" s="417"/>
      <c r="CE285" s="417"/>
    </row>
    <row r="286" spans="2:83" ht="11.25" customHeight="1">
      <c r="B286" s="448">
        <v>0</v>
      </c>
      <c r="C286" s="449"/>
      <c r="D286" s="449"/>
      <c r="E286" s="449"/>
      <c r="F286" s="449"/>
      <c r="G286" s="449"/>
      <c r="H286" s="449"/>
      <c r="I286" s="449"/>
      <c r="J286" s="449"/>
      <c r="K286" s="449"/>
      <c r="L286" s="449"/>
      <c r="M286" s="449"/>
      <c r="N286" s="449"/>
      <c r="O286" s="449"/>
      <c r="P286" s="449"/>
      <c r="Q286" s="449"/>
      <c r="R286" s="449"/>
      <c r="S286" s="449"/>
      <c r="T286" s="449"/>
      <c r="U286" s="449"/>
      <c r="V286" s="449"/>
      <c r="W286" s="449"/>
      <c r="X286" s="449"/>
      <c r="Y286" s="449"/>
      <c r="Z286" s="449"/>
      <c r="AA286" s="449"/>
      <c r="AB286" s="449"/>
      <c r="AC286" s="449"/>
      <c r="AD286" s="449"/>
      <c r="AE286" s="449"/>
      <c r="AF286" s="449"/>
      <c r="AG286" s="449"/>
      <c r="AH286" s="449"/>
      <c r="AI286" s="449"/>
      <c r="AJ286" s="449"/>
      <c r="AK286" s="449"/>
      <c r="AL286" s="449"/>
      <c r="AM286" s="449"/>
      <c r="AN286" s="449"/>
      <c r="AO286" s="449"/>
      <c r="AP286" s="449"/>
      <c r="AQ286" s="449"/>
      <c r="AR286" s="449"/>
      <c r="AS286" s="449"/>
      <c r="AT286" s="449"/>
      <c r="AU286" s="449"/>
      <c r="AV286" s="449"/>
      <c r="AW286" s="449"/>
      <c r="AX286" s="449"/>
      <c r="AY286" s="449"/>
      <c r="AZ286" s="449"/>
      <c r="BA286" s="449"/>
      <c r="BB286" s="449"/>
      <c r="BC286" s="449"/>
      <c r="BD286" s="449"/>
      <c r="BE286" s="449"/>
      <c r="BF286" s="449"/>
      <c r="BG286" s="449"/>
      <c r="BH286" s="449"/>
      <c r="BI286" s="449"/>
      <c r="BJ286" s="449"/>
      <c r="BK286" s="449"/>
      <c r="BL286" s="449"/>
      <c r="BM286" s="449"/>
      <c r="BN286" s="449"/>
      <c r="BO286" s="449"/>
      <c r="BP286" s="449"/>
      <c r="BQ286" s="449"/>
      <c r="BR286" s="449"/>
      <c r="BS286" s="449"/>
      <c r="BT286" s="449"/>
      <c r="BU286" s="449"/>
      <c r="BV286" s="449"/>
      <c r="BW286" s="449"/>
      <c r="BX286" s="449"/>
      <c r="BY286" s="449"/>
      <c r="BZ286" s="449"/>
      <c r="CA286" s="449"/>
      <c r="CB286" s="449"/>
      <c r="CC286" s="449"/>
      <c r="CD286" s="449"/>
      <c r="CE286" s="449"/>
    </row>
    <row r="287" ht="3" customHeight="1"/>
    <row r="288" ht="1.5" customHeight="1"/>
    <row r="289" spans="2:83" ht="11.25" customHeight="1">
      <c r="B289" s="426" t="s">
        <v>2320</v>
      </c>
      <c r="C289" s="417"/>
      <c r="D289" s="417"/>
      <c r="E289" s="417"/>
      <c r="F289" s="417"/>
      <c r="G289" s="417"/>
      <c r="H289" s="417"/>
      <c r="I289" s="417"/>
      <c r="J289" s="417"/>
      <c r="K289" s="417"/>
      <c r="L289" s="417"/>
      <c r="M289" s="417"/>
      <c r="N289" s="417"/>
      <c r="O289" s="417"/>
      <c r="P289" s="417"/>
      <c r="Q289" s="417"/>
      <c r="R289" s="417"/>
      <c r="S289" s="417"/>
      <c r="T289" s="417"/>
      <c r="U289" s="417"/>
      <c r="V289" s="417"/>
      <c r="W289" s="417"/>
      <c r="X289" s="417"/>
      <c r="Y289" s="417"/>
      <c r="Z289" s="417"/>
      <c r="AA289" s="417"/>
      <c r="AB289" s="417"/>
      <c r="AC289" s="417"/>
      <c r="AD289" s="417"/>
      <c r="AE289" s="417"/>
      <c r="AF289" s="417"/>
      <c r="AG289" s="417"/>
      <c r="AH289" s="417"/>
      <c r="AI289" s="417"/>
      <c r="AJ289" s="417"/>
      <c r="AK289" s="417"/>
      <c r="AL289" s="417"/>
      <c r="AM289" s="417"/>
      <c r="AN289" s="417"/>
      <c r="AO289" s="417"/>
      <c r="AP289" s="417"/>
      <c r="AQ289" s="417"/>
      <c r="AR289" s="417"/>
      <c r="AS289" s="417"/>
      <c r="AT289" s="417"/>
      <c r="AU289" s="417"/>
      <c r="AV289" s="417"/>
      <c r="AW289" s="417"/>
      <c r="AX289" s="417"/>
      <c r="AY289" s="417"/>
      <c r="AZ289" s="417"/>
      <c r="BA289" s="417"/>
      <c r="BB289" s="417"/>
      <c r="BC289" s="417"/>
      <c r="BD289" s="417"/>
      <c r="BE289" s="417"/>
      <c r="BF289" s="417"/>
      <c r="BG289" s="417"/>
      <c r="BH289" s="417"/>
      <c r="BI289" s="417"/>
      <c r="BJ289" s="417"/>
      <c r="BK289" s="417"/>
      <c r="BL289" s="417"/>
      <c r="BM289" s="417"/>
      <c r="BN289" s="417"/>
      <c r="BO289" s="417"/>
      <c r="BP289" s="417"/>
      <c r="BQ289" s="417"/>
      <c r="BR289" s="417"/>
      <c r="BS289" s="417"/>
      <c r="BT289" s="417"/>
      <c r="BU289" s="417"/>
      <c r="BV289" s="417"/>
      <c r="BW289" s="417"/>
      <c r="BX289" s="417"/>
      <c r="BY289" s="417"/>
      <c r="BZ289" s="417"/>
      <c r="CA289" s="417"/>
      <c r="CB289" s="417"/>
      <c r="CC289" s="417"/>
      <c r="CD289" s="417"/>
      <c r="CE289" s="417"/>
    </row>
    <row r="290" ht="1.5" customHeight="1"/>
    <row r="291" spans="3:36" ht="11.25" customHeight="1">
      <c r="C291" s="421" t="s">
        <v>2321</v>
      </c>
      <c r="D291" s="417"/>
      <c r="F291" s="421">
        <v>0</v>
      </c>
      <c r="G291" s="417"/>
      <c r="H291" s="417"/>
      <c r="I291" s="417"/>
      <c r="J291" s="417"/>
      <c r="K291" s="417"/>
      <c r="L291" s="417"/>
      <c r="M291" s="417"/>
      <c r="N291" s="417"/>
      <c r="O291" s="417"/>
      <c r="P291" s="422" t="s">
        <v>2322</v>
      </c>
      <c r="Q291" s="417"/>
      <c r="R291" s="417"/>
      <c r="S291" s="417"/>
      <c r="T291" s="417"/>
      <c r="U291" s="417"/>
      <c r="V291" s="417"/>
      <c r="W291" s="417"/>
      <c r="X291" s="417"/>
      <c r="Y291" s="417"/>
      <c r="Z291" s="417"/>
      <c r="AA291" s="417"/>
      <c r="AB291" s="417"/>
      <c r="AC291" s="417"/>
      <c r="AD291" s="417"/>
      <c r="AE291" s="417"/>
      <c r="AF291" s="417"/>
      <c r="AG291" s="417"/>
      <c r="AH291" s="417"/>
      <c r="AI291" s="417"/>
      <c r="AJ291" s="417"/>
    </row>
    <row r="292" ht="12.75" customHeight="1"/>
    <row r="293" spans="2:23" ht="11.4" customHeight="1">
      <c r="B293" s="422" t="s">
        <v>3</v>
      </c>
      <c r="C293" s="417"/>
      <c r="D293" s="417"/>
      <c r="E293" s="417"/>
      <c r="F293" s="417"/>
      <c r="G293" s="417"/>
      <c r="H293" s="417"/>
      <c r="I293" s="417"/>
      <c r="J293" s="417"/>
      <c r="K293" s="427" t="s">
        <v>2059</v>
      </c>
      <c r="L293" s="417"/>
      <c r="M293" s="417"/>
      <c r="N293" s="417"/>
      <c r="O293" s="417"/>
      <c r="P293" s="417"/>
      <c r="Q293" s="417"/>
      <c r="R293" s="417"/>
      <c r="S293" s="417"/>
      <c r="T293" s="417"/>
      <c r="U293" s="417"/>
      <c r="V293" s="417"/>
      <c r="W293" s="417"/>
    </row>
    <row r="294" spans="2:23" ht="11.25" customHeight="1">
      <c r="B294" s="447" t="s">
        <v>2362</v>
      </c>
      <c r="C294" s="417"/>
      <c r="D294" s="417"/>
      <c r="E294" s="417"/>
      <c r="F294" s="417"/>
      <c r="G294" s="417"/>
      <c r="H294" s="417"/>
      <c r="I294" s="417"/>
      <c r="J294" s="417"/>
      <c r="K294" s="450">
        <v>0</v>
      </c>
      <c r="L294" s="437"/>
      <c r="M294" s="437"/>
      <c r="N294" s="437"/>
      <c r="O294" s="437"/>
      <c r="P294" s="437"/>
      <c r="Q294" s="437"/>
      <c r="R294" s="437"/>
      <c r="S294" s="437"/>
      <c r="T294" s="437"/>
      <c r="U294" s="437"/>
      <c r="V294" s="437"/>
      <c r="W294" s="437"/>
    </row>
    <row r="295" ht="12" hidden="1"/>
    <row r="296" ht="14.25" customHeight="1"/>
    <row r="297" spans="2:26" ht="11.4" customHeight="1">
      <c r="B297" s="430" t="s">
        <v>3</v>
      </c>
      <c r="C297" s="431"/>
      <c r="D297" s="431"/>
      <c r="E297" s="431"/>
      <c r="F297" s="431"/>
      <c r="G297" s="431"/>
      <c r="H297" s="431"/>
      <c r="I297" s="431"/>
      <c r="J297" s="431"/>
      <c r="K297" s="431"/>
      <c r="M297" s="432" t="s">
        <v>2058</v>
      </c>
      <c r="N297" s="431"/>
      <c r="O297" s="431"/>
      <c r="P297" s="431"/>
      <c r="Q297" s="431"/>
      <c r="R297" s="431"/>
      <c r="S297" s="431"/>
      <c r="T297" s="431"/>
      <c r="U297" s="431"/>
      <c r="V297" s="431"/>
      <c r="W297" s="431"/>
      <c r="X297" s="431"/>
      <c r="Y297" s="431"/>
      <c r="Z297" s="431"/>
    </row>
    <row r="298" spans="2:26" ht="11.25" customHeight="1">
      <c r="B298" s="432" t="s">
        <v>2059</v>
      </c>
      <c r="C298" s="431"/>
      <c r="D298" s="431"/>
      <c r="E298" s="431"/>
      <c r="F298" s="431"/>
      <c r="G298" s="431"/>
      <c r="H298" s="431"/>
      <c r="I298" s="431"/>
      <c r="J298" s="431"/>
      <c r="K298" s="431"/>
      <c r="L298" s="279"/>
      <c r="M298" s="433">
        <v>0</v>
      </c>
      <c r="N298" s="434"/>
      <c r="O298" s="434"/>
      <c r="P298" s="434"/>
      <c r="Q298" s="434"/>
      <c r="R298" s="434"/>
      <c r="S298" s="434"/>
      <c r="T298" s="434"/>
      <c r="U298" s="434"/>
      <c r="V298" s="434"/>
      <c r="W298" s="434"/>
      <c r="X298" s="434"/>
      <c r="Y298" s="434"/>
      <c r="Z298" s="434"/>
    </row>
    <row r="299" ht="12" hidden="1"/>
    <row r="300" ht="3" customHeight="1"/>
    <row r="301" spans="2:26" ht="11.25" customHeight="1">
      <c r="B301" s="435" t="s">
        <v>2105</v>
      </c>
      <c r="C301" s="417"/>
      <c r="D301" s="417"/>
      <c r="E301" s="417"/>
      <c r="F301" s="417"/>
      <c r="G301" s="417"/>
      <c r="H301" s="417"/>
      <c r="I301" s="417"/>
      <c r="J301" s="417"/>
      <c r="K301" s="417"/>
      <c r="M301" s="436">
        <v>0</v>
      </c>
      <c r="N301" s="437"/>
      <c r="O301" s="437"/>
      <c r="P301" s="437"/>
      <c r="Q301" s="437"/>
      <c r="R301" s="437"/>
      <c r="S301" s="437"/>
      <c r="T301" s="437"/>
      <c r="U301" s="437"/>
      <c r="V301" s="437"/>
      <c r="W301" s="437"/>
      <c r="X301" s="437"/>
      <c r="Y301" s="437"/>
      <c r="Z301" s="437"/>
    </row>
    <row r="302" ht="5.85" customHeight="1"/>
    <row r="303" ht="11.4" customHeight="1"/>
    <row r="304" ht="6" customHeight="1"/>
    <row r="305" spans="2:83" ht="17.25" customHeight="1">
      <c r="B305" s="416" t="s">
        <v>2363</v>
      </c>
      <c r="C305" s="417"/>
      <c r="D305" s="417"/>
      <c r="E305" s="417"/>
      <c r="F305" s="417"/>
      <c r="G305" s="417"/>
      <c r="H305" s="417"/>
      <c r="I305" s="417"/>
      <c r="J305" s="417"/>
      <c r="K305" s="417"/>
      <c r="L305" s="417"/>
      <c r="M305" s="417"/>
      <c r="N305" s="417"/>
      <c r="O305" s="417"/>
      <c r="P305" s="417"/>
      <c r="Q305" s="417"/>
      <c r="R305" s="417"/>
      <c r="S305" s="417"/>
      <c r="T305" s="417"/>
      <c r="U305" s="417"/>
      <c r="V305" s="417"/>
      <c r="W305" s="417"/>
      <c r="X305" s="417"/>
      <c r="Y305" s="417"/>
      <c r="Z305" s="417"/>
      <c r="AA305" s="417"/>
      <c r="AB305" s="417"/>
      <c r="AC305" s="417"/>
      <c r="AD305" s="417"/>
      <c r="AE305" s="417"/>
      <c r="AF305" s="417"/>
      <c r="AG305" s="417"/>
      <c r="AH305" s="417"/>
      <c r="AI305" s="417"/>
      <c r="AJ305" s="417"/>
      <c r="AK305" s="417"/>
      <c r="AL305" s="417"/>
      <c r="AM305" s="417"/>
      <c r="AN305" s="417"/>
      <c r="AO305" s="417"/>
      <c r="AP305" s="417"/>
      <c r="AQ305" s="417"/>
      <c r="AR305" s="417"/>
      <c r="AS305" s="417"/>
      <c r="AT305" s="417"/>
      <c r="AU305" s="417"/>
      <c r="AV305" s="417"/>
      <c r="AW305" s="417"/>
      <c r="AX305" s="417"/>
      <c r="AY305" s="417"/>
      <c r="AZ305" s="417"/>
      <c r="BA305" s="417"/>
      <c r="BB305" s="417"/>
      <c r="BC305" s="417"/>
      <c r="BD305" s="417"/>
      <c r="BE305" s="417"/>
      <c r="BF305" s="417"/>
      <c r="BG305" s="417"/>
      <c r="BH305" s="417"/>
      <c r="BI305" s="417"/>
      <c r="BJ305" s="417"/>
      <c r="BK305" s="417"/>
      <c r="BL305" s="417"/>
      <c r="BM305" s="417"/>
      <c r="BN305" s="417"/>
      <c r="BO305" s="417"/>
      <c r="BP305" s="417"/>
      <c r="BQ305" s="417"/>
      <c r="BR305" s="417"/>
      <c r="BS305" s="417"/>
      <c r="BT305" s="417"/>
      <c r="BU305" s="417"/>
      <c r="BV305" s="417"/>
      <c r="BW305" s="417"/>
      <c r="BX305" s="417"/>
      <c r="BY305" s="417"/>
      <c r="BZ305" s="417"/>
      <c r="CA305" s="417"/>
      <c r="CB305" s="417"/>
      <c r="CC305" s="417"/>
      <c r="CD305" s="417"/>
      <c r="CE305" s="417"/>
    </row>
    <row r="306" ht="5.7" customHeight="1"/>
    <row r="307" ht="2.85" customHeight="1"/>
    <row r="308" ht="12" hidden="1"/>
    <row r="309" spans="2:47" ht="14.4" customHeight="1">
      <c r="B309" s="442" t="s">
        <v>2364</v>
      </c>
      <c r="C309" s="417"/>
      <c r="D309" s="417"/>
      <c r="E309" s="417"/>
      <c r="F309" s="417"/>
      <c r="G309" s="417"/>
      <c r="H309" s="417"/>
      <c r="I309" s="417"/>
      <c r="J309" s="417"/>
      <c r="K309" s="417"/>
      <c r="L309" s="417"/>
      <c r="M309" s="417"/>
      <c r="N309" s="417"/>
      <c r="O309" s="417"/>
      <c r="P309" s="417"/>
      <c r="Q309" s="417"/>
      <c r="R309" s="417"/>
      <c r="S309" s="417"/>
      <c r="T309" s="417"/>
      <c r="U309" s="417"/>
      <c r="V309" s="417"/>
      <c r="W309" s="417"/>
      <c r="X309" s="417"/>
      <c r="Y309" s="417"/>
      <c r="Z309" s="417"/>
      <c r="AA309" s="417"/>
      <c r="AB309" s="417"/>
      <c r="AC309" s="417"/>
      <c r="AD309" s="417"/>
      <c r="AE309" s="417"/>
      <c r="AF309" s="417"/>
      <c r="AG309" s="417"/>
      <c r="AH309" s="417"/>
      <c r="AI309" s="417"/>
      <c r="AJ309" s="417"/>
      <c r="AK309" s="417"/>
      <c r="AL309" s="417"/>
      <c r="AM309" s="417"/>
      <c r="AN309" s="417"/>
      <c r="AO309" s="417"/>
      <c r="AP309" s="417"/>
      <c r="AQ309" s="417"/>
      <c r="AR309" s="417"/>
      <c r="AS309" s="417"/>
      <c r="AT309" s="417"/>
      <c r="AU309" s="417"/>
    </row>
    <row r="310" ht="12" hidden="1"/>
    <row r="311" spans="2:83" ht="11.4" customHeight="1">
      <c r="B311" s="443" t="s">
        <v>2109</v>
      </c>
      <c r="C311" s="444"/>
      <c r="D311" s="445" t="s">
        <v>2110</v>
      </c>
      <c r="E311" s="444"/>
      <c r="F311" s="444"/>
      <c r="G311" s="444"/>
      <c r="H311" s="444"/>
      <c r="I311" s="444"/>
      <c r="J311" s="444"/>
      <c r="K311" s="444"/>
      <c r="L311" s="444"/>
      <c r="M311" s="444"/>
      <c r="N311" s="444"/>
      <c r="O311" s="444"/>
      <c r="P311" s="444"/>
      <c r="Q311" s="444"/>
      <c r="R311" s="444"/>
      <c r="S311" s="444"/>
      <c r="T311" s="444"/>
      <c r="U311" s="445" t="s">
        <v>2057</v>
      </c>
      <c r="V311" s="444"/>
      <c r="W311" s="444"/>
      <c r="X311" s="444"/>
      <c r="Y311" s="444"/>
      <c r="Z311" s="444"/>
      <c r="AA311" s="444"/>
      <c r="AB311" s="444"/>
      <c r="AC311" s="444"/>
      <c r="AD311" s="444"/>
      <c r="AE311" s="444"/>
      <c r="AF311" s="444"/>
      <c r="AG311" s="444"/>
      <c r="AH311" s="444"/>
      <c r="AI311" s="444"/>
      <c r="AJ311" s="444"/>
      <c r="AK311" s="444"/>
      <c r="AL311" s="444"/>
      <c r="AM311" s="444"/>
      <c r="AN311" s="444"/>
      <c r="AO311" s="444"/>
      <c r="AP311" s="444"/>
      <c r="AQ311" s="444"/>
      <c r="AR311" s="444"/>
      <c r="AS311" s="444"/>
      <c r="AT311" s="444"/>
      <c r="AU311" s="443" t="s">
        <v>2111</v>
      </c>
      <c r="AV311" s="444"/>
      <c r="AW311" s="444"/>
      <c r="AX311" s="444"/>
      <c r="AY311" s="444"/>
      <c r="AZ311" s="444"/>
      <c r="BA311" s="444"/>
      <c r="BB311" s="444"/>
      <c r="BC311" s="444"/>
      <c r="BD311" s="444"/>
      <c r="BE311" s="443" t="s">
        <v>135</v>
      </c>
      <c r="BF311" s="444"/>
      <c r="BG311" s="444"/>
      <c r="BH311" s="444"/>
      <c r="BI311" s="444"/>
      <c r="BJ311" s="444"/>
      <c r="BK311" s="444"/>
      <c r="BL311" s="444"/>
      <c r="BM311" s="444"/>
      <c r="BN311" s="444"/>
      <c r="BO311" s="444"/>
      <c r="BP311" s="444"/>
      <c r="BQ311" s="444"/>
      <c r="BR311" s="445" t="s">
        <v>2112</v>
      </c>
      <c r="BS311" s="444"/>
      <c r="BT311" s="444"/>
      <c r="BU311" s="444"/>
      <c r="BV311" s="444"/>
      <c r="BW311" s="444"/>
      <c r="BX311" s="444"/>
      <c r="BY311" s="444"/>
      <c r="BZ311" s="444"/>
      <c r="CA311" s="444"/>
      <c r="CB311" s="443" t="s">
        <v>2113</v>
      </c>
      <c r="CC311" s="444"/>
      <c r="CD311" s="444"/>
      <c r="CE311" s="444"/>
    </row>
    <row r="312" spans="2:83" ht="11.4" customHeight="1">
      <c r="B312" s="421">
        <v>1</v>
      </c>
      <c r="C312" s="417"/>
      <c r="D312" s="422" t="s">
        <v>2365</v>
      </c>
      <c r="E312" s="417"/>
      <c r="F312" s="417"/>
      <c r="G312" s="417"/>
      <c r="H312" s="417"/>
      <c r="I312" s="417"/>
      <c r="J312" s="417"/>
      <c r="K312" s="417"/>
      <c r="L312" s="417"/>
      <c r="M312" s="417"/>
      <c r="N312" s="417"/>
      <c r="O312" s="417"/>
      <c r="P312" s="417"/>
      <c r="Q312" s="417"/>
      <c r="R312" s="417"/>
      <c r="S312" s="417"/>
      <c r="T312" s="417"/>
      <c r="U312" s="422" t="s">
        <v>2366</v>
      </c>
      <c r="V312" s="417"/>
      <c r="W312" s="417"/>
      <c r="X312" s="417"/>
      <c r="Y312" s="417"/>
      <c r="Z312" s="417"/>
      <c r="AA312" s="417"/>
      <c r="AB312" s="417"/>
      <c r="AC312" s="417"/>
      <c r="AD312" s="417"/>
      <c r="AE312" s="417"/>
      <c r="AF312" s="417"/>
      <c r="AG312" s="417"/>
      <c r="AH312" s="417"/>
      <c r="AI312" s="417"/>
      <c r="AJ312" s="417"/>
      <c r="AK312" s="417"/>
      <c r="AL312" s="417"/>
      <c r="AM312" s="417"/>
      <c r="AN312" s="417"/>
      <c r="AO312" s="417"/>
      <c r="AP312" s="417"/>
      <c r="AQ312" s="417"/>
      <c r="AR312" s="417"/>
      <c r="AS312" s="417"/>
      <c r="AT312" s="417"/>
      <c r="AU312" s="446">
        <v>0</v>
      </c>
      <c r="AV312" s="417"/>
      <c r="AW312" s="417"/>
      <c r="AX312" s="417"/>
      <c r="AY312" s="417"/>
      <c r="AZ312" s="417"/>
      <c r="BA312" s="417"/>
      <c r="BB312" s="417"/>
      <c r="BC312" s="417"/>
      <c r="BD312" s="417"/>
      <c r="BE312" s="421" t="s">
        <v>2187</v>
      </c>
      <c r="BF312" s="417"/>
      <c r="BG312" s="417"/>
      <c r="BH312" s="417"/>
      <c r="BI312" s="417"/>
      <c r="BJ312" s="417"/>
      <c r="BK312" s="417"/>
      <c r="BL312" s="417"/>
      <c r="BM312" s="417"/>
      <c r="BN312" s="417"/>
      <c r="BO312" s="417"/>
      <c r="BP312" s="417"/>
      <c r="BQ312" s="417"/>
      <c r="BR312" s="422" t="s">
        <v>686</v>
      </c>
      <c r="BS312" s="417"/>
      <c r="BT312" s="417"/>
      <c r="BU312" s="417"/>
      <c r="BV312" s="417"/>
      <c r="BW312" s="417"/>
      <c r="BX312" s="417"/>
      <c r="BY312" s="417"/>
      <c r="BZ312" s="417"/>
      <c r="CA312" s="417"/>
      <c r="CB312" s="446">
        <v>0</v>
      </c>
      <c r="CC312" s="417"/>
      <c r="CD312" s="417"/>
      <c r="CE312" s="417"/>
    </row>
    <row r="313" spans="2:83" ht="11.25" customHeight="1">
      <c r="B313" s="421">
        <v>2</v>
      </c>
      <c r="C313" s="417"/>
      <c r="D313" s="422" t="s">
        <v>2367</v>
      </c>
      <c r="E313" s="417"/>
      <c r="F313" s="417"/>
      <c r="G313" s="417"/>
      <c r="H313" s="417"/>
      <c r="I313" s="417"/>
      <c r="J313" s="417"/>
      <c r="K313" s="417"/>
      <c r="L313" s="417"/>
      <c r="M313" s="417"/>
      <c r="N313" s="417"/>
      <c r="O313" s="417"/>
      <c r="P313" s="417"/>
      <c r="Q313" s="417"/>
      <c r="R313" s="417"/>
      <c r="S313" s="417"/>
      <c r="T313" s="417"/>
      <c r="U313" s="422" t="s">
        <v>2368</v>
      </c>
      <c r="V313" s="417"/>
      <c r="W313" s="417"/>
      <c r="X313" s="417"/>
      <c r="Y313" s="417"/>
      <c r="Z313" s="417"/>
      <c r="AA313" s="417"/>
      <c r="AB313" s="417"/>
      <c r="AC313" s="417"/>
      <c r="AD313" s="417"/>
      <c r="AE313" s="417"/>
      <c r="AF313" s="417"/>
      <c r="AG313" s="417"/>
      <c r="AH313" s="417"/>
      <c r="AI313" s="417"/>
      <c r="AJ313" s="417"/>
      <c r="AK313" s="417"/>
      <c r="AL313" s="417"/>
      <c r="AM313" s="417"/>
      <c r="AN313" s="417"/>
      <c r="AO313" s="417"/>
      <c r="AP313" s="417"/>
      <c r="AQ313" s="417"/>
      <c r="AR313" s="417"/>
      <c r="AS313" s="417"/>
      <c r="AT313" s="417"/>
      <c r="AU313" s="446">
        <v>0</v>
      </c>
      <c r="AV313" s="417"/>
      <c r="AW313" s="417"/>
      <c r="AX313" s="417"/>
      <c r="AY313" s="417"/>
      <c r="AZ313" s="417"/>
      <c r="BA313" s="417"/>
      <c r="BB313" s="417"/>
      <c r="BC313" s="417"/>
      <c r="BD313" s="417"/>
      <c r="BE313" s="421" t="s">
        <v>2118</v>
      </c>
      <c r="BF313" s="417"/>
      <c r="BG313" s="417"/>
      <c r="BH313" s="417"/>
      <c r="BI313" s="417"/>
      <c r="BJ313" s="417"/>
      <c r="BK313" s="417"/>
      <c r="BL313" s="417"/>
      <c r="BM313" s="417"/>
      <c r="BN313" s="417"/>
      <c r="BO313" s="417"/>
      <c r="BP313" s="417"/>
      <c r="BQ313" s="417"/>
      <c r="BR313" s="422" t="s">
        <v>686</v>
      </c>
      <c r="BS313" s="417"/>
      <c r="BT313" s="417"/>
      <c r="BU313" s="417"/>
      <c r="BV313" s="417"/>
      <c r="BW313" s="417"/>
      <c r="BX313" s="417"/>
      <c r="BY313" s="417"/>
      <c r="BZ313" s="417"/>
      <c r="CA313" s="417"/>
      <c r="CB313" s="446">
        <v>0</v>
      </c>
      <c r="CC313" s="417"/>
      <c r="CD313" s="417"/>
      <c r="CE313" s="417"/>
    </row>
    <row r="314" spans="2:83" ht="11.4" customHeight="1">
      <c r="B314" s="448">
        <v>0</v>
      </c>
      <c r="C314" s="449"/>
      <c r="D314" s="449"/>
      <c r="E314" s="449"/>
      <c r="F314" s="449"/>
      <c r="G314" s="449"/>
      <c r="H314" s="449"/>
      <c r="I314" s="449"/>
      <c r="J314" s="449"/>
      <c r="K314" s="449"/>
      <c r="L314" s="449"/>
      <c r="M314" s="449"/>
      <c r="N314" s="449"/>
      <c r="O314" s="449"/>
      <c r="P314" s="449"/>
      <c r="Q314" s="449"/>
      <c r="R314" s="449"/>
      <c r="S314" s="449"/>
      <c r="T314" s="449"/>
      <c r="U314" s="449"/>
      <c r="V314" s="449"/>
      <c r="W314" s="449"/>
      <c r="X314" s="449"/>
      <c r="Y314" s="449"/>
      <c r="Z314" s="449"/>
      <c r="AA314" s="449"/>
      <c r="AB314" s="449"/>
      <c r="AC314" s="449"/>
      <c r="AD314" s="449"/>
      <c r="AE314" s="449"/>
      <c r="AF314" s="449"/>
      <c r="AG314" s="449"/>
      <c r="AH314" s="449"/>
      <c r="AI314" s="449"/>
      <c r="AJ314" s="449"/>
      <c r="AK314" s="449"/>
      <c r="AL314" s="449"/>
      <c r="AM314" s="449"/>
      <c r="AN314" s="449"/>
      <c r="AO314" s="449"/>
      <c r="AP314" s="449"/>
      <c r="AQ314" s="449"/>
      <c r="AR314" s="449"/>
      <c r="AS314" s="449"/>
      <c r="AT314" s="449"/>
      <c r="AU314" s="449"/>
      <c r="AV314" s="449"/>
      <c r="AW314" s="449"/>
      <c r="AX314" s="449"/>
      <c r="AY314" s="449"/>
      <c r="AZ314" s="449"/>
      <c r="BA314" s="449"/>
      <c r="BB314" s="449"/>
      <c r="BC314" s="449"/>
      <c r="BD314" s="449"/>
      <c r="BE314" s="449"/>
      <c r="BF314" s="449"/>
      <c r="BG314" s="449"/>
      <c r="BH314" s="449"/>
      <c r="BI314" s="449"/>
      <c r="BJ314" s="449"/>
      <c r="BK314" s="449"/>
      <c r="BL314" s="449"/>
      <c r="BM314" s="449"/>
      <c r="BN314" s="449"/>
      <c r="BO314" s="449"/>
      <c r="BP314" s="449"/>
      <c r="BQ314" s="449"/>
      <c r="BR314" s="449"/>
      <c r="BS314" s="449"/>
      <c r="BT314" s="449"/>
      <c r="BU314" s="449"/>
      <c r="BV314" s="449"/>
      <c r="BW314" s="449"/>
      <c r="BX314" s="449"/>
      <c r="BY314" s="449"/>
      <c r="BZ314" s="449"/>
      <c r="CA314" s="449"/>
      <c r="CB314" s="449"/>
      <c r="CC314" s="449"/>
      <c r="CD314" s="449"/>
      <c r="CE314" s="449"/>
    </row>
    <row r="315" ht="3" customHeight="1"/>
    <row r="316" ht="4.35" customHeight="1"/>
    <row r="317" ht="2.85" customHeight="1"/>
    <row r="318" ht="12" hidden="1"/>
    <row r="319" spans="2:43" ht="14.4" customHeight="1">
      <c r="B319" s="442" t="s">
        <v>2369</v>
      </c>
      <c r="C319" s="417"/>
      <c r="D319" s="417"/>
      <c r="E319" s="417"/>
      <c r="F319" s="417"/>
      <c r="G319" s="417"/>
      <c r="H319" s="417"/>
      <c r="I319" s="417"/>
      <c r="J319" s="417"/>
      <c r="K319" s="417"/>
      <c r="L319" s="417"/>
      <c r="M319" s="417"/>
      <c r="N319" s="417"/>
      <c r="O319" s="417"/>
      <c r="P319" s="417"/>
      <c r="Q319" s="417"/>
      <c r="R319" s="417"/>
      <c r="S319" s="417"/>
      <c r="T319" s="417"/>
      <c r="U319" s="417"/>
      <c r="V319" s="417"/>
      <c r="W319" s="417"/>
      <c r="X319" s="417"/>
      <c r="Y319" s="417"/>
      <c r="Z319" s="417"/>
      <c r="AA319" s="417"/>
      <c r="AB319" s="417"/>
      <c r="AC319" s="417"/>
      <c r="AD319" s="417"/>
      <c r="AE319" s="417"/>
      <c r="AF319" s="417"/>
      <c r="AG319" s="417"/>
      <c r="AH319" s="417"/>
      <c r="AI319" s="417"/>
      <c r="AJ319" s="417"/>
      <c r="AK319" s="417"/>
      <c r="AL319" s="417"/>
      <c r="AM319" s="417"/>
      <c r="AN319" s="417"/>
      <c r="AO319" s="417"/>
      <c r="AP319" s="417"/>
      <c r="AQ319" s="417"/>
    </row>
    <row r="320" ht="12" hidden="1"/>
    <row r="321" spans="2:83" ht="11.4" customHeight="1">
      <c r="B321" s="443" t="s">
        <v>2109</v>
      </c>
      <c r="C321" s="444"/>
      <c r="D321" s="445" t="s">
        <v>2110</v>
      </c>
      <c r="E321" s="444"/>
      <c r="F321" s="444"/>
      <c r="G321" s="444"/>
      <c r="H321" s="444"/>
      <c r="I321" s="444"/>
      <c r="J321" s="444"/>
      <c r="K321" s="444"/>
      <c r="L321" s="444"/>
      <c r="M321" s="444"/>
      <c r="N321" s="444"/>
      <c r="O321" s="444"/>
      <c r="P321" s="444"/>
      <c r="Q321" s="444"/>
      <c r="R321" s="444"/>
      <c r="S321" s="444"/>
      <c r="T321" s="444"/>
      <c r="U321" s="445" t="s">
        <v>2057</v>
      </c>
      <c r="V321" s="444"/>
      <c r="W321" s="444"/>
      <c r="X321" s="444"/>
      <c r="Y321" s="444"/>
      <c r="Z321" s="444"/>
      <c r="AA321" s="444"/>
      <c r="AB321" s="444"/>
      <c r="AC321" s="444"/>
      <c r="AD321" s="444"/>
      <c r="AE321" s="444"/>
      <c r="AF321" s="444"/>
      <c r="AG321" s="444"/>
      <c r="AH321" s="444"/>
      <c r="AI321" s="444"/>
      <c r="AJ321" s="444"/>
      <c r="AK321" s="444"/>
      <c r="AL321" s="444"/>
      <c r="AM321" s="444"/>
      <c r="AN321" s="444"/>
      <c r="AO321" s="444"/>
      <c r="AP321" s="444"/>
      <c r="AQ321" s="444"/>
      <c r="AR321" s="444"/>
      <c r="AS321" s="444"/>
      <c r="AT321" s="444"/>
      <c r="AU321" s="443" t="s">
        <v>2111</v>
      </c>
      <c r="AV321" s="444"/>
      <c r="AW321" s="444"/>
      <c r="AX321" s="444"/>
      <c r="AY321" s="444"/>
      <c r="AZ321" s="444"/>
      <c r="BA321" s="444"/>
      <c r="BB321" s="444"/>
      <c r="BC321" s="444"/>
      <c r="BD321" s="444"/>
      <c r="BE321" s="443" t="s">
        <v>135</v>
      </c>
      <c r="BF321" s="444"/>
      <c r="BG321" s="444"/>
      <c r="BH321" s="444"/>
      <c r="BI321" s="444"/>
      <c r="BJ321" s="444"/>
      <c r="BK321" s="444"/>
      <c r="BL321" s="444"/>
      <c r="BM321" s="444"/>
      <c r="BN321" s="444"/>
      <c r="BO321" s="444"/>
      <c r="BP321" s="444"/>
      <c r="BQ321" s="444"/>
      <c r="BR321" s="445" t="s">
        <v>2112</v>
      </c>
      <c r="BS321" s="444"/>
      <c r="BT321" s="444"/>
      <c r="BU321" s="444"/>
      <c r="BV321" s="444"/>
      <c r="BW321" s="444"/>
      <c r="BX321" s="444"/>
      <c r="BY321" s="444"/>
      <c r="BZ321" s="444"/>
      <c r="CA321" s="444"/>
      <c r="CB321" s="443" t="s">
        <v>2113</v>
      </c>
      <c r="CC321" s="444"/>
      <c r="CD321" s="444"/>
      <c r="CE321" s="444"/>
    </row>
    <row r="322" spans="2:83" ht="11.4" customHeight="1">
      <c r="B322" s="421">
        <v>1</v>
      </c>
      <c r="C322" s="417"/>
      <c r="D322" s="422" t="s">
        <v>2370</v>
      </c>
      <c r="E322" s="417"/>
      <c r="F322" s="417"/>
      <c r="G322" s="417"/>
      <c r="H322" s="417"/>
      <c r="I322" s="417"/>
      <c r="J322" s="417"/>
      <c r="K322" s="417"/>
      <c r="L322" s="417"/>
      <c r="M322" s="417"/>
      <c r="N322" s="417"/>
      <c r="O322" s="417"/>
      <c r="P322" s="417"/>
      <c r="Q322" s="417"/>
      <c r="R322" s="417"/>
      <c r="S322" s="417"/>
      <c r="T322" s="417"/>
      <c r="U322" s="422" t="s">
        <v>2371</v>
      </c>
      <c r="V322" s="417"/>
      <c r="W322" s="417"/>
      <c r="X322" s="417"/>
      <c r="Y322" s="417"/>
      <c r="Z322" s="417"/>
      <c r="AA322" s="417"/>
      <c r="AB322" s="417"/>
      <c r="AC322" s="417"/>
      <c r="AD322" s="417"/>
      <c r="AE322" s="417"/>
      <c r="AF322" s="417"/>
      <c r="AG322" s="417"/>
      <c r="AH322" s="417"/>
      <c r="AI322" s="417"/>
      <c r="AJ322" s="417"/>
      <c r="AK322" s="417"/>
      <c r="AL322" s="417"/>
      <c r="AM322" s="417"/>
      <c r="AN322" s="417"/>
      <c r="AO322" s="417"/>
      <c r="AP322" s="417"/>
      <c r="AQ322" s="417"/>
      <c r="AR322" s="417"/>
      <c r="AS322" s="417"/>
      <c r="AT322" s="417"/>
      <c r="AU322" s="446">
        <v>0</v>
      </c>
      <c r="AV322" s="417"/>
      <c r="AW322" s="417"/>
      <c r="AX322" s="417"/>
      <c r="AY322" s="417"/>
      <c r="AZ322" s="417"/>
      <c r="BA322" s="417"/>
      <c r="BB322" s="417"/>
      <c r="BC322" s="417"/>
      <c r="BD322" s="417"/>
      <c r="BE322" s="421" t="s">
        <v>2160</v>
      </c>
      <c r="BF322" s="417"/>
      <c r="BG322" s="417"/>
      <c r="BH322" s="417"/>
      <c r="BI322" s="417"/>
      <c r="BJ322" s="417"/>
      <c r="BK322" s="417"/>
      <c r="BL322" s="417"/>
      <c r="BM322" s="417"/>
      <c r="BN322" s="417"/>
      <c r="BO322" s="417"/>
      <c r="BP322" s="417"/>
      <c r="BQ322" s="417"/>
      <c r="BR322" s="422" t="s">
        <v>314</v>
      </c>
      <c r="BS322" s="417"/>
      <c r="BT322" s="417"/>
      <c r="BU322" s="417"/>
      <c r="BV322" s="417"/>
      <c r="BW322" s="417"/>
      <c r="BX322" s="417"/>
      <c r="BY322" s="417"/>
      <c r="BZ322" s="417"/>
      <c r="CA322" s="417"/>
      <c r="CB322" s="446">
        <v>0</v>
      </c>
      <c r="CC322" s="417"/>
      <c r="CD322" s="417"/>
      <c r="CE322" s="417"/>
    </row>
    <row r="323" spans="2:83" ht="11.25" customHeight="1">
      <c r="B323" s="421">
        <v>2</v>
      </c>
      <c r="C323" s="417"/>
      <c r="D323" s="422" t="s">
        <v>2372</v>
      </c>
      <c r="E323" s="417"/>
      <c r="F323" s="417"/>
      <c r="G323" s="417"/>
      <c r="H323" s="417"/>
      <c r="I323" s="417"/>
      <c r="J323" s="417"/>
      <c r="K323" s="417"/>
      <c r="L323" s="417"/>
      <c r="M323" s="417"/>
      <c r="N323" s="417"/>
      <c r="O323" s="417"/>
      <c r="P323" s="417"/>
      <c r="Q323" s="417"/>
      <c r="R323" s="417"/>
      <c r="S323" s="417"/>
      <c r="T323" s="417"/>
      <c r="U323" s="422" t="s">
        <v>2373</v>
      </c>
      <c r="V323" s="417"/>
      <c r="W323" s="417"/>
      <c r="X323" s="417"/>
      <c r="Y323" s="417"/>
      <c r="Z323" s="417"/>
      <c r="AA323" s="417"/>
      <c r="AB323" s="417"/>
      <c r="AC323" s="417"/>
      <c r="AD323" s="417"/>
      <c r="AE323" s="417"/>
      <c r="AF323" s="417"/>
      <c r="AG323" s="417"/>
      <c r="AH323" s="417"/>
      <c r="AI323" s="417"/>
      <c r="AJ323" s="417"/>
      <c r="AK323" s="417"/>
      <c r="AL323" s="417"/>
      <c r="AM323" s="417"/>
      <c r="AN323" s="417"/>
      <c r="AO323" s="417"/>
      <c r="AP323" s="417"/>
      <c r="AQ323" s="417"/>
      <c r="AR323" s="417"/>
      <c r="AS323" s="417"/>
      <c r="AT323" s="417"/>
      <c r="AU323" s="446">
        <v>0</v>
      </c>
      <c r="AV323" s="417"/>
      <c r="AW323" s="417"/>
      <c r="AX323" s="417"/>
      <c r="AY323" s="417"/>
      <c r="AZ323" s="417"/>
      <c r="BA323" s="417"/>
      <c r="BB323" s="417"/>
      <c r="BC323" s="417"/>
      <c r="BD323" s="417"/>
      <c r="BE323" s="421" t="s">
        <v>2164</v>
      </c>
      <c r="BF323" s="417"/>
      <c r="BG323" s="417"/>
      <c r="BH323" s="417"/>
      <c r="BI323" s="417"/>
      <c r="BJ323" s="417"/>
      <c r="BK323" s="417"/>
      <c r="BL323" s="417"/>
      <c r="BM323" s="417"/>
      <c r="BN323" s="417"/>
      <c r="BO323" s="417"/>
      <c r="BP323" s="417"/>
      <c r="BQ323" s="417"/>
      <c r="BR323" s="422" t="s">
        <v>314</v>
      </c>
      <c r="BS323" s="417"/>
      <c r="BT323" s="417"/>
      <c r="BU323" s="417"/>
      <c r="BV323" s="417"/>
      <c r="BW323" s="417"/>
      <c r="BX323" s="417"/>
      <c r="BY323" s="417"/>
      <c r="BZ323" s="417"/>
      <c r="CA323" s="417"/>
      <c r="CB323" s="446">
        <v>0</v>
      </c>
      <c r="CC323" s="417"/>
      <c r="CD323" s="417"/>
      <c r="CE323" s="417"/>
    </row>
    <row r="324" spans="2:83" ht="11.4" customHeight="1">
      <c r="B324" s="421">
        <v>3</v>
      </c>
      <c r="C324" s="417"/>
      <c r="D324" s="422" t="s">
        <v>2374</v>
      </c>
      <c r="E324" s="417"/>
      <c r="F324" s="417"/>
      <c r="G324" s="417"/>
      <c r="H324" s="417"/>
      <c r="I324" s="417"/>
      <c r="J324" s="417"/>
      <c r="K324" s="417"/>
      <c r="L324" s="417"/>
      <c r="M324" s="417"/>
      <c r="N324" s="417"/>
      <c r="O324" s="417"/>
      <c r="P324" s="417"/>
      <c r="Q324" s="417"/>
      <c r="R324" s="417"/>
      <c r="S324" s="417"/>
      <c r="T324" s="417"/>
      <c r="U324" s="422" t="s">
        <v>2375</v>
      </c>
      <c r="V324" s="417"/>
      <c r="W324" s="417"/>
      <c r="X324" s="417"/>
      <c r="Y324" s="417"/>
      <c r="Z324" s="417"/>
      <c r="AA324" s="417"/>
      <c r="AB324" s="417"/>
      <c r="AC324" s="417"/>
      <c r="AD324" s="417"/>
      <c r="AE324" s="417"/>
      <c r="AF324" s="417"/>
      <c r="AG324" s="417"/>
      <c r="AH324" s="417"/>
      <c r="AI324" s="417"/>
      <c r="AJ324" s="417"/>
      <c r="AK324" s="417"/>
      <c r="AL324" s="417"/>
      <c r="AM324" s="417"/>
      <c r="AN324" s="417"/>
      <c r="AO324" s="417"/>
      <c r="AP324" s="417"/>
      <c r="AQ324" s="417"/>
      <c r="AR324" s="417"/>
      <c r="AS324" s="417"/>
      <c r="AT324" s="417"/>
      <c r="AU324" s="446">
        <v>0</v>
      </c>
      <c r="AV324" s="417"/>
      <c r="AW324" s="417"/>
      <c r="AX324" s="417"/>
      <c r="AY324" s="417"/>
      <c r="AZ324" s="417"/>
      <c r="BA324" s="417"/>
      <c r="BB324" s="417"/>
      <c r="BC324" s="417"/>
      <c r="BD324" s="417"/>
      <c r="BE324" s="421" t="s">
        <v>2376</v>
      </c>
      <c r="BF324" s="417"/>
      <c r="BG324" s="417"/>
      <c r="BH324" s="417"/>
      <c r="BI324" s="417"/>
      <c r="BJ324" s="417"/>
      <c r="BK324" s="417"/>
      <c r="BL324" s="417"/>
      <c r="BM324" s="417"/>
      <c r="BN324" s="417"/>
      <c r="BO324" s="417"/>
      <c r="BP324" s="417"/>
      <c r="BQ324" s="417"/>
      <c r="BR324" s="422" t="s">
        <v>314</v>
      </c>
      <c r="BS324" s="417"/>
      <c r="BT324" s="417"/>
      <c r="BU324" s="417"/>
      <c r="BV324" s="417"/>
      <c r="BW324" s="417"/>
      <c r="BX324" s="417"/>
      <c r="BY324" s="417"/>
      <c r="BZ324" s="417"/>
      <c r="CA324" s="417"/>
      <c r="CB324" s="446">
        <v>0</v>
      </c>
      <c r="CC324" s="417"/>
      <c r="CD324" s="417"/>
      <c r="CE324" s="417"/>
    </row>
    <row r="325" spans="2:83" ht="11.4" customHeight="1">
      <c r="B325" s="421">
        <v>4</v>
      </c>
      <c r="C325" s="417"/>
      <c r="D325" s="422" t="s">
        <v>2377</v>
      </c>
      <c r="E325" s="417"/>
      <c r="F325" s="417"/>
      <c r="G325" s="417"/>
      <c r="H325" s="417"/>
      <c r="I325" s="417"/>
      <c r="J325" s="417"/>
      <c r="K325" s="417"/>
      <c r="L325" s="417"/>
      <c r="M325" s="417"/>
      <c r="N325" s="417"/>
      <c r="O325" s="417"/>
      <c r="P325" s="417"/>
      <c r="Q325" s="417"/>
      <c r="R325" s="417"/>
      <c r="S325" s="417"/>
      <c r="T325" s="417"/>
      <c r="U325" s="422" t="s">
        <v>2378</v>
      </c>
      <c r="V325" s="417"/>
      <c r="W325" s="417"/>
      <c r="X325" s="417"/>
      <c r="Y325" s="417"/>
      <c r="Z325" s="417"/>
      <c r="AA325" s="417"/>
      <c r="AB325" s="417"/>
      <c r="AC325" s="417"/>
      <c r="AD325" s="417"/>
      <c r="AE325" s="417"/>
      <c r="AF325" s="417"/>
      <c r="AG325" s="417"/>
      <c r="AH325" s="417"/>
      <c r="AI325" s="417"/>
      <c r="AJ325" s="417"/>
      <c r="AK325" s="417"/>
      <c r="AL325" s="417"/>
      <c r="AM325" s="417"/>
      <c r="AN325" s="417"/>
      <c r="AO325" s="417"/>
      <c r="AP325" s="417"/>
      <c r="AQ325" s="417"/>
      <c r="AR325" s="417"/>
      <c r="AS325" s="417"/>
      <c r="AT325" s="417"/>
      <c r="AU325" s="446">
        <v>0</v>
      </c>
      <c r="AV325" s="417"/>
      <c r="AW325" s="417"/>
      <c r="AX325" s="417"/>
      <c r="AY325" s="417"/>
      <c r="AZ325" s="417"/>
      <c r="BA325" s="417"/>
      <c r="BB325" s="417"/>
      <c r="BC325" s="417"/>
      <c r="BD325" s="417"/>
      <c r="BE325" s="421" t="s">
        <v>2379</v>
      </c>
      <c r="BF325" s="417"/>
      <c r="BG325" s="417"/>
      <c r="BH325" s="417"/>
      <c r="BI325" s="417"/>
      <c r="BJ325" s="417"/>
      <c r="BK325" s="417"/>
      <c r="BL325" s="417"/>
      <c r="BM325" s="417"/>
      <c r="BN325" s="417"/>
      <c r="BO325" s="417"/>
      <c r="BP325" s="417"/>
      <c r="BQ325" s="417"/>
      <c r="BR325" s="422" t="s">
        <v>314</v>
      </c>
      <c r="BS325" s="417"/>
      <c r="BT325" s="417"/>
      <c r="BU325" s="417"/>
      <c r="BV325" s="417"/>
      <c r="BW325" s="417"/>
      <c r="BX325" s="417"/>
      <c r="BY325" s="417"/>
      <c r="BZ325" s="417"/>
      <c r="CA325" s="417"/>
      <c r="CB325" s="446">
        <v>0</v>
      </c>
      <c r="CC325" s="417"/>
      <c r="CD325" s="417"/>
      <c r="CE325" s="417"/>
    </row>
    <row r="326" spans="2:83" ht="11.4" customHeight="1">
      <c r="B326" s="421">
        <v>5</v>
      </c>
      <c r="C326" s="417"/>
      <c r="D326" s="422" t="s">
        <v>2380</v>
      </c>
      <c r="E326" s="417"/>
      <c r="F326" s="417"/>
      <c r="G326" s="417"/>
      <c r="H326" s="417"/>
      <c r="I326" s="417"/>
      <c r="J326" s="417"/>
      <c r="K326" s="417"/>
      <c r="L326" s="417"/>
      <c r="M326" s="417"/>
      <c r="N326" s="417"/>
      <c r="O326" s="417"/>
      <c r="P326" s="417"/>
      <c r="Q326" s="417"/>
      <c r="R326" s="417"/>
      <c r="S326" s="417"/>
      <c r="T326" s="417"/>
      <c r="U326" s="422" t="s">
        <v>2381</v>
      </c>
      <c r="V326" s="417"/>
      <c r="W326" s="417"/>
      <c r="X326" s="417"/>
      <c r="Y326" s="417"/>
      <c r="Z326" s="417"/>
      <c r="AA326" s="417"/>
      <c r="AB326" s="417"/>
      <c r="AC326" s="417"/>
      <c r="AD326" s="417"/>
      <c r="AE326" s="417"/>
      <c r="AF326" s="417"/>
      <c r="AG326" s="417"/>
      <c r="AH326" s="417"/>
      <c r="AI326" s="417"/>
      <c r="AJ326" s="417"/>
      <c r="AK326" s="417"/>
      <c r="AL326" s="417"/>
      <c r="AM326" s="417"/>
      <c r="AN326" s="417"/>
      <c r="AO326" s="417"/>
      <c r="AP326" s="417"/>
      <c r="AQ326" s="417"/>
      <c r="AR326" s="417"/>
      <c r="AS326" s="417"/>
      <c r="AT326" s="417"/>
      <c r="AU326" s="446">
        <v>0</v>
      </c>
      <c r="AV326" s="417"/>
      <c r="AW326" s="417"/>
      <c r="AX326" s="417"/>
      <c r="AY326" s="417"/>
      <c r="AZ326" s="417"/>
      <c r="BA326" s="417"/>
      <c r="BB326" s="417"/>
      <c r="BC326" s="417"/>
      <c r="BD326" s="417"/>
      <c r="BE326" s="421" t="s">
        <v>2382</v>
      </c>
      <c r="BF326" s="417"/>
      <c r="BG326" s="417"/>
      <c r="BH326" s="417"/>
      <c r="BI326" s="417"/>
      <c r="BJ326" s="417"/>
      <c r="BK326" s="417"/>
      <c r="BL326" s="417"/>
      <c r="BM326" s="417"/>
      <c r="BN326" s="417"/>
      <c r="BO326" s="417"/>
      <c r="BP326" s="417"/>
      <c r="BQ326" s="417"/>
      <c r="BR326" s="422" t="s">
        <v>314</v>
      </c>
      <c r="BS326" s="417"/>
      <c r="BT326" s="417"/>
      <c r="BU326" s="417"/>
      <c r="BV326" s="417"/>
      <c r="BW326" s="417"/>
      <c r="BX326" s="417"/>
      <c r="BY326" s="417"/>
      <c r="BZ326" s="417"/>
      <c r="CA326" s="417"/>
      <c r="CB326" s="446">
        <v>0</v>
      </c>
      <c r="CC326" s="417"/>
      <c r="CD326" s="417"/>
      <c r="CE326" s="417"/>
    </row>
    <row r="327" spans="2:83" ht="11.25" customHeight="1">
      <c r="B327" s="448">
        <v>0</v>
      </c>
      <c r="C327" s="449"/>
      <c r="D327" s="449"/>
      <c r="E327" s="449"/>
      <c r="F327" s="449"/>
      <c r="G327" s="449"/>
      <c r="H327" s="449"/>
      <c r="I327" s="449"/>
      <c r="J327" s="449"/>
      <c r="K327" s="449"/>
      <c r="L327" s="449"/>
      <c r="M327" s="449"/>
      <c r="N327" s="449"/>
      <c r="O327" s="449"/>
      <c r="P327" s="449"/>
      <c r="Q327" s="449"/>
      <c r="R327" s="449"/>
      <c r="S327" s="449"/>
      <c r="T327" s="449"/>
      <c r="U327" s="449"/>
      <c r="V327" s="449"/>
      <c r="W327" s="449"/>
      <c r="X327" s="449"/>
      <c r="Y327" s="449"/>
      <c r="Z327" s="449"/>
      <c r="AA327" s="449"/>
      <c r="AB327" s="449"/>
      <c r="AC327" s="449"/>
      <c r="AD327" s="449"/>
      <c r="AE327" s="449"/>
      <c r="AF327" s="449"/>
      <c r="AG327" s="449"/>
      <c r="AH327" s="449"/>
      <c r="AI327" s="449"/>
      <c r="AJ327" s="449"/>
      <c r="AK327" s="449"/>
      <c r="AL327" s="449"/>
      <c r="AM327" s="449"/>
      <c r="AN327" s="449"/>
      <c r="AO327" s="449"/>
      <c r="AP327" s="449"/>
      <c r="AQ327" s="449"/>
      <c r="AR327" s="449"/>
      <c r="AS327" s="449"/>
      <c r="AT327" s="449"/>
      <c r="AU327" s="449"/>
      <c r="AV327" s="449"/>
      <c r="AW327" s="449"/>
      <c r="AX327" s="449"/>
      <c r="AY327" s="449"/>
      <c r="AZ327" s="449"/>
      <c r="BA327" s="449"/>
      <c r="BB327" s="449"/>
      <c r="BC327" s="449"/>
      <c r="BD327" s="449"/>
      <c r="BE327" s="449"/>
      <c r="BF327" s="449"/>
      <c r="BG327" s="449"/>
      <c r="BH327" s="449"/>
      <c r="BI327" s="449"/>
      <c r="BJ327" s="449"/>
      <c r="BK327" s="449"/>
      <c r="BL327" s="449"/>
      <c r="BM327" s="449"/>
      <c r="BN327" s="449"/>
      <c r="BO327" s="449"/>
      <c r="BP327" s="449"/>
      <c r="BQ327" s="449"/>
      <c r="BR327" s="449"/>
      <c r="BS327" s="449"/>
      <c r="BT327" s="449"/>
      <c r="BU327" s="449"/>
      <c r="BV327" s="449"/>
      <c r="BW327" s="449"/>
      <c r="BX327" s="449"/>
      <c r="BY327" s="449"/>
      <c r="BZ327" s="449"/>
      <c r="CA327" s="449"/>
      <c r="CB327" s="449"/>
      <c r="CC327" s="449"/>
      <c r="CD327" s="449"/>
      <c r="CE327" s="449"/>
    </row>
    <row r="328" ht="3" customHeight="1"/>
    <row r="329" ht="1.5" customHeight="1"/>
    <row r="330" spans="2:83" ht="11.25" customHeight="1">
      <c r="B330" s="426" t="s">
        <v>2320</v>
      </c>
      <c r="C330" s="417"/>
      <c r="D330" s="417"/>
      <c r="E330" s="417"/>
      <c r="F330" s="417"/>
      <c r="G330" s="417"/>
      <c r="H330" s="417"/>
      <c r="I330" s="417"/>
      <c r="J330" s="417"/>
      <c r="K330" s="417"/>
      <c r="L330" s="417"/>
      <c r="M330" s="417"/>
      <c r="N330" s="417"/>
      <c r="O330" s="417"/>
      <c r="P330" s="417"/>
      <c r="Q330" s="417"/>
      <c r="R330" s="417"/>
      <c r="S330" s="417"/>
      <c r="T330" s="417"/>
      <c r="U330" s="417"/>
      <c r="V330" s="417"/>
      <c r="W330" s="417"/>
      <c r="X330" s="417"/>
      <c r="Y330" s="417"/>
      <c r="Z330" s="417"/>
      <c r="AA330" s="417"/>
      <c r="AB330" s="417"/>
      <c r="AC330" s="417"/>
      <c r="AD330" s="417"/>
      <c r="AE330" s="417"/>
      <c r="AF330" s="417"/>
      <c r="AG330" s="417"/>
      <c r="AH330" s="417"/>
      <c r="AI330" s="417"/>
      <c r="AJ330" s="417"/>
      <c r="AK330" s="417"/>
      <c r="AL330" s="417"/>
      <c r="AM330" s="417"/>
      <c r="AN330" s="417"/>
      <c r="AO330" s="417"/>
      <c r="AP330" s="417"/>
      <c r="AQ330" s="417"/>
      <c r="AR330" s="417"/>
      <c r="AS330" s="417"/>
      <c r="AT330" s="417"/>
      <c r="AU330" s="417"/>
      <c r="AV330" s="417"/>
      <c r="AW330" s="417"/>
      <c r="AX330" s="417"/>
      <c r="AY330" s="417"/>
      <c r="AZ330" s="417"/>
      <c r="BA330" s="417"/>
      <c r="BB330" s="417"/>
      <c r="BC330" s="417"/>
      <c r="BD330" s="417"/>
      <c r="BE330" s="417"/>
      <c r="BF330" s="417"/>
      <c r="BG330" s="417"/>
      <c r="BH330" s="417"/>
      <c r="BI330" s="417"/>
      <c r="BJ330" s="417"/>
      <c r="BK330" s="417"/>
      <c r="BL330" s="417"/>
      <c r="BM330" s="417"/>
      <c r="BN330" s="417"/>
      <c r="BO330" s="417"/>
      <c r="BP330" s="417"/>
      <c r="BQ330" s="417"/>
      <c r="BR330" s="417"/>
      <c r="BS330" s="417"/>
      <c r="BT330" s="417"/>
      <c r="BU330" s="417"/>
      <c r="BV330" s="417"/>
      <c r="BW330" s="417"/>
      <c r="BX330" s="417"/>
      <c r="BY330" s="417"/>
      <c r="BZ330" s="417"/>
      <c r="CA330" s="417"/>
      <c r="CB330" s="417"/>
      <c r="CC330" s="417"/>
      <c r="CD330" s="417"/>
      <c r="CE330" s="417"/>
    </row>
    <row r="331" ht="1.5" customHeight="1"/>
    <row r="332" spans="3:36" ht="11.25" customHeight="1">
      <c r="C332" s="421" t="s">
        <v>2321</v>
      </c>
      <c r="D332" s="417"/>
      <c r="F332" s="421">
        <v>0</v>
      </c>
      <c r="G332" s="417"/>
      <c r="H332" s="417"/>
      <c r="I332" s="417"/>
      <c r="J332" s="417"/>
      <c r="K332" s="417"/>
      <c r="L332" s="417"/>
      <c r="M332" s="417"/>
      <c r="N332" s="417"/>
      <c r="O332" s="417"/>
      <c r="P332" s="422" t="s">
        <v>2322</v>
      </c>
      <c r="Q332" s="417"/>
      <c r="R332" s="417"/>
      <c r="S332" s="417"/>
      <c r="T332" s="417"/>
      <c r="U332" s="417"/>
      <c r="V332" s="417"/>
      <c r="W332" s="417"/>
      <c r="X332" s="417"/>
      <c r="Y332" s="417"/>
      <c r="Z332" s="417"/>
      <c r="AA332" s="417"/>
      <c r="AB332" s="417"/>
      <c r="AC332" s="417"/>
      <c r="AD332" s="417"/>
      <c r="AE332" s="417"/>
      <c r="AF332" s="417"/>
      <c r="AG332" s="417"/>
      <c r="AH332" s="417"/>
      <c r="AI332" s="417"/>
      <c r="AJ332" s="417"/>
    </row>
    <row r="333" ht="9.9" customHeight="1"/>
    <row r="334" spans="2:26" ht="11.4" customHeight="1">
      <c r="B334" s="430" t="s">
        <v>3</v>
      </c>
      <c r="C334" s="431"/>
      <c r="D334" s="431"/>
      <c r="E334" s="431"/>
      <c r="F334" s="431"/>
      <c r="G334" s="431"/>
      <c r="H334" s="431"/>
      <c r="I334" s="431"/>
      <c r="J334" s="431"/>
      <c r="K334" s="431"/>
      <c r="M334" s="432" t="s">
        <v>2058</v>
      </c>
      <c r="N334" s="431"/>
      <c r="O334" s="431"/>
      <c r="P334" s="431"/>
      <c r="Q334" s="431"/>
      <c r="R334" s="431"/>
      <c r="S334" s="431"/>
      <c r="T334" s="431"/>
      <c r="U334" s="431"/>
      <c r="V334" s="431"/>
      <c r="W334" s="431"/>
      <c r="X334" s="431"/>
      <c r="Y334" s="431"/>
      <c r="Z334" s="431"/>
    </row>
    <row r="335" spans="2:26" ht="11.25" customHeight="1">
      <c r="B335" s="432" t="s">
        <v>2059</v>
      </c>
      <c r="C335" s="431"/>
      <c r="D335" s="431"/>
      <c r="E335" s="431"/>
      <c r="F335" s="431"/>
      <c r="G335" s="431"/>
      <c r="H335" s="431"/>
      <c r="I335" s="431"/>
      <c r="J335" s="431"/>
      <c r="K335" s="431"/>
      <c r="L335" s="279"/>
      <c r="M335" s="433">
        <v>0</v>
      </c>
      <c r="N335" s="434"/>
      <c r="O335" s="434"/>
      <c r="P335" s="434"/>
      <c r="Q335" s="434"/>
      <c r="R335" s="434"/>
      <c r="S335" s="434"/>
      <c r="T335" s="434"/>
      <c r="U335" s="434"/>
      <c r="V335" s="434"/>
      <c r="W335" s="434"/>
      <c r="X335" s="434"/>
      <c r="Y335" s="434"/>
      <c r="Z335" s="434"/>
    </row>
    <row r="336" ht="12" hidden="1"/>
    <row r="337" ht="3" customHeight="1"/>
    <row r="338" spans="2:26" ht="11.25" customHeight="1">
      <c r="B338" s="435" t="s">
        <v>2105</v>
      </c>
      <c r="C338" s="417"/>
      <c r="D338" s="417"/>
      <c r="E338" s="417"/>
      <c r="F338" s="417"/>
      <c r="G338" s="417"/>
      <c r="H338" s="417"/>
      <c r="I338" s="417"/>
      <c r="J338" s="417"/>
      <c r="K338" s="417"/>
      <c r="M338" s="436">
        <v>0</v>
      </c>
      <c r="N338" s="437"/>
      <c r="O338" s="437"/>
      <c r="P338" s="437"/>
      <c r="Q338" s="437"/>
      <c r="R338" s="437"/>
      <c r="S338" s="437"/>
      <c r="T338" s="437"/>
      <c r="U338" s="437"/>
      <c r="V338" s="437"/>
      <c r="W338" s="437"/>
      <c r="X338" s="437"/>
      <c r="Y338" s="437"/>
      <c r="Z338" s="437"/>
    </row>
    <row r="339" ht="11.4" customHeight="1"/>
    <row r="340" ht="8.1" customHeight="1"/>
    <row r="341" ht="9.6" customHeight="1"/>
    <row r="342" spans="2:83" ht="17.25" customHeight="1">
      <c r="B342" s="416" t="s">
        <v>2383</v>
      </c>
      <c r="C342" s="417"/>
      <c r="D342" s="417"/>
      <c r="E342" s="417"/>
      <c r="F342" s="417"/>
      <c r="G342" s="417"/>
      <c r="H342" s="417"/>
      <c r="I342" s="417"/>
      <c r="J342" s="417"/>
      <c r="K342" s="417"/>
      <c r="L342" s="417"/>
      <c r="M342" s="417"/>
      <c r="N342" s="417"/>
      <c r="O342" s="417"/>
      <c r="P342" s="417"/>
      <c r="Q342" s="417"/>
      <c r="R342" s="417"/>
      <c r="S342" s="417"/>
      <c r="T342" s="417"/>
      <c r="U342" s="417"/>
      <c r="V342" s="417"/>
      <c r="W342" s="417"/>
      <c r="X342" s="417"/>
      <c r="Y342" s="417"/>
      <c r="Z342" s="417"/>
      <c r="AA342" s="417"/>
      <c r="AB342" s="417"/>
      <c r="AC342" s="417"/>
      <c r="AD342" s="417"/>
      <c r="AE342" s="417"/>
      <c r="AF342" s="417"/>
      <c r="AG342" s="417"/>
      <c r="AH342" s="417"/>
      <c r="AI342" s="417"/>
      <c r="AJ342" s="417"/>
      <c r="AK342" s="417"/>
      <c r="AL342" s="417"/>
      <c r="AM342" s="417"/>
      <c r="AN342" s="417"/>
      <c r="AO342" s="417"/>
      <c r="AP342" s="417"/>
      <c r="AQ342" s="417"/>
      <c r="AR342" s="417"/>
      <c r="AS342" s="417"/>
      <c r="AT342" s="417"/>
      <c r="AU342" s="417"/>
      <c r="AV342" s="417"/>
      <c r="AW342" s="417"/>
      <c r="AX342" s="417"/>
      <c r="AY342" s="417"/>
      <c r="AZ342" s="417"/>
      <c r="BA342" s="417"/>
      <c r="BB342" s="417"/>
      <c r="BC342" s="417"/>
      <c r="BD342" s="417"/>
      <c r="BE342" s="417"/>
      <c r="BF342" s="417"/>
      <c r="BG342" s="417"/>
      <c r="BH342" s="417"/>
      <c r="BI342" s="417"/>
      <c r="BJ342" s="417"/>
      <c r="BK342" s="417"/>
      <c r="BL342" s="417"/>
      <c r="BM342" s="417"/>
      <c r="BN342" s="417"/>
      <c r="BO342" s="417"/>
      <c r="BP342" s="417"/>
      <c r="BQ342" s="417"/>
      <c r="BR342" s="417"/>
      <c r="BS342" s="417"/>
      <c r="BT342" s="417"/>
      <c r="BU342" s="417"/>
      <c r="BV342" s="417"/>
      <c r="BW342" s="417"/>
      <c r="BX342" s="417"/>
      <c r="BY342" s="417"/>
      <c r="BZ342" s="417"/>
      <c r="CA342" s="417"/>
      <c r="CB342" s="417"/>
      <c r="CC342" s="417"/>
      <c r="CD342" s="417"/>
      <c r="CE342" s="417"/>
    </row>
    <row r="343" ht="3" customHeight="1"/>
    <row r="344" ht="2.85" customHeight="1"/>
    <row r="345" ht="12" hidden="1"/>
    <row r="346" spans="2:6" ht="14.4" customHeight="1">
      <c r="B346" s="442" t="s">
        <v>2384</v>
      </c>
      <c r="C346" s="417"/>
      <c r="D346" s="417"/>
      <c r="E346" s="417"/>
      <c r="F346" s="417"/>
    </row>
    <row r="347" ht="12" hidden="1"/>
    <row r="348" spans="2:83" ht="11.4" customHeight="1">
      <c r="B348" s="451" t="s">
        <v>2109</v>
      </c>
      <c r="C348" s="444"/>
      <c r="D348" s="452" t="s">
        <v>2110</v>
      </c>
      <c r="E348" s="444"/>
      <c r="F348" s="444"/>
      <c r="G348" s="444"/>
      <c r="H348" s="444"/>
      <c r="I348" s="444"/>
      <c r="J348" s="444"/>
      <c r="K348" s="444"/>
      <c r="L348" s="444"/>
      <c r="M348" s="444"/>
      <c r="N348" s="444"/>
      <c r="O348" s="444"/>
      <c r="P348" s="444"/>
      <c r="Q348" s="444"/>
      <c r="R348" s="444"/>
      <c r="S348" s="444"/>
      <c r="T348" s="444"/>
      <c r="U348" s="452" t="s">
        <v>2057</v>
      </c>
      <c r="V348" s="444"/>
      <c r="W348" s="444"/>
      <c r="X348" s="444"/>
      <c r="Y348" s="444"/>
      <c r="Z348" s="444"/>
      <c r="AA348" s="444"/>
      <c r="AB348" s="444"/>
      <c r="AC348" s="444"/>
      <c r="AD348" s="444"/>
      <c r="AE348" s="444"/>
      <c r="AF348" s="444"/>
      <c r="AG348" s="444"/>
      <c r="AH348" s="444"/>
      <c r="AI348" s="444"/>
      <c r="AJ348" s="444"/>
      <c r="AK348" s="444"/>
      <c r="AL348" s="444"/>
      <c r="AM348" s="444"/>
      <c r="AN348" s="444"/>
      <c r="AO348" s="444"/>
      <c r="AP348" s="444"/>
      <c r="AQ348" s="444"/>
      <c r="AR348" s="444"/>
      <c r="AS348" s="444"/>
      <c r="AT348" s="444"/>
      <c r="AU348" s="451" t="s">
        <v>2111</v>
      </c>
      <c r="AV348" s="444"/>
      <c r="AW348" s="444"/>
      <c r="AX348" s="444"/>
      <c r="AY348" s="444"/>
      <c r="AZ348" s="444"/>
      <c r="BA348" s="444"/>
      <c r="BB348" s="444"/>
      <c r="BC348" s="444"/>
      <c r="BD348" s="444"/>
      <c r="BE348" s="451" t="s">
        <v>135</v>
      </c>
      <c r="BF348" s="444"/>
      <c r="BG348" s="444"/>
      <c r="BH348" s="444"/>
      <c r="BI348" s="444"/>
      <c r="BJ348" s="444"/>
      <c r="BK348" s="444"/>
      <c r="BL348" s="444"/>
      <c r="BM348" s="444"/>
      <c r="BN348" s="444"/>
      <c r="BO348" s="444"/>
      <c r="BP348" s="444"/>
      <c r="BQ348" s="444"/>
      <c r="BR348" s="452" t="s">
        <v>2112</v>
      </c>
      <c r="BS348" s="444"/>
      <c r="BT348" s="444"/>
      <c r="BU348" s="444"/>
      <c r="BV348" s="444"/>
      <c r="BW348" s="444"/>
      <c r="BX348" s="444"/>
      <c r="BY348" s="444"/>
      <c r="BZ348" s="444"/>
      <c r="CA348" s="444"/>
      <c r="CB348" s="451" t="s">
        <v>2113</v>
      </c>
      <c r="CC348" s="444"/>
      <c r="CD348" s="444"/>
      <c r="CE348" s="444"/>
    </row>
    <row r="349" spans="2:83" ht="33.9" customHeight="1">
      <c r="B349" s="421">
        <v>1</v>
      </c>
      <c r="C349" s="417"/>
      <c r="D349" s="422" t="s">
        <v>2385</v>
      </c>
      <c r="E349" s="417"/>
      <c r="F349" s="417"/>
      <c r="G349" s="417"/>
      <c r="H349" s="417"/>
      <c r="I349" s="417"/>
      <c r="J349" s="417"/>
      <c r="K349" s="417"/>
      <c r="L349" s="417"/>
      <c r="M349" s="417"/>
      <c r="N349" s="417"/>
      <c r="O349" s="417"/>
      <c r="P349" s="417"/>
      <c r="Q349" s="417"/>
      <c r="R349" s="417"/>
      <c r="S349" s="417"/>
      <c r="T349" s="417"/>
      <c r="U349" s="422" t="s">
        <v>2386</v>
      </c>
      <c r="V349" s="417"/>
      <c r="W349" s="417"/>
      <c r="X349" s="417"/>
      <c r="Y349" s="417"/>
      <c r="Z349" s="417"/>
      <c r="AA349" s="417"/>
      <c r="AB349" s="417"/>
      <c r="AC349" s="417"/>
      <c r="AD349" s="417"/>
      <c r="AE349" s="417"/>
      <c r="AF349" s="417"/>
      <c r="AG349" s="417"/>
      <c r="AH349" s="417"/>
      <c r="AI349" s="417"/>
      <c r="AJ349" s="417"/>
      <c r="AK349" s="417"/>
      <c r="AL349" s="417"/>
      <c r="AM349" s="417"/>
      <c r="AN349" s="417"/>
      <c r="AO349" s="417"/>
      <c r="AP349" s="417"/>
      <c r="AQ349" s="417"/>
      <c r="AR349" s="417"/>
      <c r="AS349" s="417"/>
      <c r="AT349" s="417"/>
      <c r="AU349" s="446">
        <v>0</v>
      </c>
      <c r="AV349" s="417"/>
      <c r="AW349" s="417"/>
      <c r="AX349" s="417"/>
      <c r="AY349" s="417"/>
      <c r="AZ349" s="417"/>
      <c r="BA349" s="417"/>
      <c r="BB349" s="417"/>
      <c r="BC349" s="417"/>
      <c r="BD349" s="417"/>
      <c r="BE349" s="446">
        <v>1</v>
      </c>
      <c r="BF349" s="417"/>
      <c r="BG349" s="417"/>
      <c r="BH349" s="417"/>
      <c r="BI349" s="417"/>
      <c r="BJ349" s="417"/>
      <c r="BK349" s="417"/>
      <c r="BL349" s="417"/>
      <c r="BM349" s="417"/>
      <c r="BN349" s="417"/>
      <c r="BO349" s="417"/>
      <c r="BP349" s="417"/>
      <c r="BQ349" s="417"/>
      <c r="BR349" s="422" t="s">
        <v>686</v>
      </c>
      <c r="BS349" s="417"/>
      <c r="BT349" s="417"/>
      <c r="BU349" s="417"/>
      <c r="BV349" s="417"/>
      <c r="BW349" s="417"/>
      <c r="BX349" s="417"/>
      <c r="BY349" s="417"/>
      <c r="BZ349" s="417"/>
      <c r="CA349" s="417"/>
      <c r="CB349" s="446">
        <v>0</v>
      </c>
      <c r="CC349" s="417"/>
      <c r="CD349" s="417"/>
      <c r="CE349" s="417"/>
    </row>
    <row r="350" spans="2:83" ht="11.25" customHeight="1">
      <c r="B350" s="448">
        <v>0</v>
      </c>
      <c r="C350" s="449"/>
      <c r="D350" s="449"/>
      <c r="E350" s="449"/>
      <c r="F350" s="449"/>
      <c r="G350" s="449"/>
      <c r="H350" s="449"/>
      <c r="I350" s="449"/>
      <c r="J350" s="449"/>
      <c r="K350" s="449"/>
      <c r="L350" s="449"/>
      <c r="M350" s="449"/>
      <c r="N350" s="449"/>
      <c r="O350" s="449"/>
      <c r="P350" s="449"/>
      <c r="Q350" s="449"/>
      <c r="R350" s="449"/>
      <c r="S350" s="449"/>
      <c r="T350" s="449"/>
      <c r="U350" s="449"/>
      <c r="V350" s="449"/>
      <c r="W350" s="449"/>
      <c r="X350" s="449"/>
      <c r="Y350" s="449"/>
      <c r="Z350" s="449"/>
      <c r="AA350" s="449"/>
      <c r="AB350" s="449"/>
      <c r="AC350" s="449"/>
      <c r="AD350" s="449"/>
      <c r="AE350" s="449"/>
      <c r="AF350" s="449"/>
      <c r="AG350" s="449"/>
      <c r="AH350" s="449"/>
      <c r="AI350" s="449"/>
      <c r="AJ350" s="449"/>
      <c r="AK350" s="449"/>
      <c r="AL350" s="449"/>
      <c r="AM350" s="449"/>
      <c r="AN350" s="449"/>
      <c r="AO350" s="449"/>
      <c r="AP350" s="449"/>
      <c r="AQ350" s="449"/>
      <c r="AR350" s="449"/>
      <c r="AS350" s="449"/>
      <c r="AT350" s="449"/>
      <c r="AU350" s="449"/>
      <c r="AV350" s="449"/>
      <c r="AW350" s="449"/>
      <c r="AX350" s="449"/>
      <c r="AY350" s="449"/>
      <c r="AZ350" s="449"/>
      <c r="BA350" s="449"/>
      <c r="BB350" s="449"/>
      <c r="BC350" s="449"/>
      <c r="BD350" s="449"/>
      <c r="BE350" s="449"/>
      <c r="BF350" s="449"/>
      <c r="BG350" s="449"/>
      <c r="BH350" s="449"/>
      <c r="BI350" s="449"/>
      <c r="BJ350" s="449"/>
      <c r="BK350" s="449"/>
      <c r="BL350" s="449"/>
      <c r="BM350" s="449"/>
      <c r="BN350" s="449"/>
      <c r="BO350" s="449"/>
      <c r="BP350" s="449"/>
      <c r="BQ350" s="449"/>
      <c r="BR350" s="449"/>
      <c r="BS350" s="449"/>
      <c r="BT350" s="449"/>
      <c r="BU350" s="449"/>
      <c r="BV350" s="449"/>
      <c r="BW350" s="449"/>
      <c r="BX350" s="449"/>
      <c r="BY350" s="449"/>
      <c r="BZ350" s="449"/>
      <c r="CA350" s="449"/>
      <c r="CB350" s="449"/>
      <c r="CC350" s="449"/>
      <c r="CD350" s="449"/>
      <c r="CE350" s="449"/>
    </row>
    <row r="351" ht="3" customHeight="1"/>
    <row r="352" ht="4.35" customHeight="1"/>
    <row r="353" ht="2.85" customHeight="1"/>
    <row r="354" spans="2:32" ht="14.4" customHeight="1">
      <c r="B354" s="442" t="s">
        <v>2387</v>
      </c>
      <c r="C354" s="417"/>
      <c r="D354" s="417"/>
      <c r="E354" s="417"/>
      <c r="F354" s="417"/>
      <c r="G354" s="417"/>
      <c r="H354" s="417"/>
      <c r="I354" s="417"/>
      <c r="J354" s="417"/>
      <c r="K354" s="417"/>
      <c r="L354" s="417"/>
      <c r="M354" s="417"/>
      <c r="N354" s="417"/>
      <c r="O354" s="417"/>
      <c r="P354" s="417"/>
      <c r="Q354" s="417"/>
      <c r="R354" s="417"/>
      <c r="S354" s="417"/>
      <c r="T354" s="417"/>
      <c r="U354" s="417"/>
      <c r="V354" s="417"/>
      <c r="W354" s="417"/>
      <c r="X354" s="417"/>
      <c r="Y354" s="417"/>
      <c r="Z354" s="417"/>
      <c r="AA354" s="417"/>
      <c r="AB354" s="417"/>
      <c r="AC354" s="417"/>
      <c r="AD354" s="417"/>
      <c r="AE354" s="417"/>
      <c r="AF354" s="417"/>
    </row>
    <row r="355" ht="12" hidden="1"/>
    <row r="356" spans="2:83" ht="11.4" customHeight="1">
      <c r="B356" s="451" t="s">
        <v>2109</v>
      </c>
      <c r="C356" s="444"/>
      <c r="D356" s="452" t="s">
        <v>2110</v>
      </c>
      <c r="E356" s="444"/>
      <c r="F356" s="444"/>
      <c r="G356" s="444"/>
      <c r="H356" s="444"/>
      <c r="I356" s="444"/>
      <c r="J356" s="444"/>
      <c r="K356" s="444"/>
      <c r="L356" s="444"/>
      <c r="M356" s="444"/>
      <c r="N356" s="444"/>
      <c r="O356" s="444"/>
      <c r="P356" s="444"/>
      <c r="Q356" s="444"/>
      <c r="R356" s="444"/>
      <c r="S356" s="444"/>
      <c r="T356" s="444"/>
      <c r="U356" s="452" t="s">
        <v>2057</v>
      </c>
      <c r="V356" s="444"/>
      <c r="W356" s="444"/>
      <c r="X356" s="444"/>
      <c r="Y356" s="444"/>
      <c r="Z356" s="444"/>
      <c r="AA356" s="444"/>
      <c r="AB356" s="444"/>
      <c r="AC356" s="444"/>
      <c r="AD356" s="444"/>
      <c r="AE356" s="444"/>
      <c r="AF356" s="444"/>
      <c r="AG356" s="444"/>
      <c r="AH356" s="444"/>
      <c r="AI356" s="444"/>
      <c r="AJ356" s="444"/>
      <c r="AK356" s="444"/>
      <c r="AL356" s="444"/>
      <c r="AM356" s="444"/>
      <c r="AN356" s="444"/>
      <c r="AO356" s="444"/>
      <c r="AP356" s="444"/>
      <c r="AQ356" s="444"/>
      <c r="AR356" s="444"/>
      <c r="AS356" s="444"/>
      <c r="AT356" s="444"/>
      <c r="AU356" s="451" t="s">
        <v>2111</v>
      </c>
      <c r="AV356" s="444"/>
      <c r="AW356" s="444"/>
      <c r="AX356" s="444"/>
      <c r="AY356" s="444"/>
      <c r="AZ356" s="444"/>
      <c r="BA356" s="444"/>
      <c r="BB356" s="444"/>
      <c r="BC356" s="444"/>
      <c r="BD356" s="444"/>
      <c r="BE356" s="451" t="s">
        <v>135</v>
      </c>
      <c r="BF356" s="444"/>
      <c r="BG356" s="444"/>
      <c r="BH356" s="444"/>
      <c r="BI356" s="444"/>
      <c r="BJ356" s="444"/>
      <c r="BK356" s="444"/>
      <c r="BL356" s="444"/>
      <c r="BM356" s="444"/>
      <c r="BN356" s="444"/>
      <c r="BO356" s="444"/>
      <c r="BP356" s="444"/>
      <c r="BQ356" s="444"/>
      <c r="BR356" s="452" t="s">
        <v>2112</v>
      </c>
      <c r="BS356" s="444"/>
      <c r="BT356" s="444"/>
      <c r="BU356" s="444"/>
      <c r="BV356" s="444"/>
      <c r="BW356" s="444"/>
      <c r="BX356" s="444"/>
      <c r="BY356" s="444"/>
      <c r="BZ356" s="444"/>
      <c r="CA356" s="444"/>
      <c r="CB356" s="451" t="s">
        <v>2113</v>
      </c>
      <c r="CC356" s="444"/>
      <c r="CD356" s="444"/>
      <c r="CE356" s="444"/>
    </row>
    <row r="357" spans="2:83" ht="11.4" customHeight="1">
      <c r="B357" s="421">
        <v>1</v>
      </c>
      <c r="C357" s="417"/>
      <c r="D357" s="422" t="s">
        <v>2388</v>
      </c>
      <c r="E357" s="417"/>
      <c r="F357" s="417"/>
      <c r="G357" s="417"/>
      <c r="H357" s="417"/>
      <c r="I357" s="417"/>
      <c r="J357" s="417"/>
      <c r="K357" s="417"/>
      <c r="L357" s="417"/>
      <c r="M357" s="417"/>
      <c r="N357" s="417"/>
      <c r="O357" s="417"/>
      <c r="P357" s="417"/>
      <c r="Q357" s="417"/>
      <c r="R357" s="417"/>
      <c r="S357" s="417"/>
      <c r="T357" s="417"/>
      <c r="U357" s="422" t="s">
        <v>2389</v>
      </c>
      <c r="V357" s="417"/>
      <c r="W357" s="417"/>
      <c r="X357" s="417"/>
      <c r="Y357" s="417"/>
      <c r="Z357" s="417"/>
      <c r="AA357" s="417"/>
      <c r="AB357" s="417"/>
      <c r="AC357" s="417"/>
      <c r="AD357" s="417"/>
      <c r="AE357" s="417"/>
      <c r="AF357" s="417"/>
      <c r="AG357" s="417"/>
      <c r="AH357" s="417"/>
      <c r="AI357" s="417"/>
      <c r="AJ357" s="417"/>
      <c r="AK357" s="417"/>
      <c r="AL357" s="417"/>
      <c r="AM357" s="417"/>
      <c r="AN357" s="417"/>
      <c r="AO357" s="417"/>
      <c r="AP357" s="417"/>
      <c r="AQ357" s="417"/>
      <c r="AR357" s="417"/>
      <c r="AS357" s="417"/>
      <c r="AT357" s="417"/>
      <c r="AU357" s="446">
        <v>0</v>
      </c>
      <c r="AV357" s="417"/>
      <c r="AW357" s="417"/>
      <c r="AX357" s="417"/>
      <c r="AY357" s="417"/>
      <c r="AZ357" s="417"/>
      <c r="BA357" s="417"/>
      <c r="BB357" s="417"/>
      <c r="BC357" s="417"/>
      <c r="BD357" s="417"/>
      <c r="BE357" s="446">
        <v>3</v>
      </c>
      <c r="BF357" s="417"/>
      <c r="BG357" s="417"/>
      <c r="BH357" s="417"/>
      <c r="BI357" s="417"/>
      <c r="BJ357" s="417"/>
      <c r="BK357" s="417"/>
      <c r="BL357" s="417"/>
      <c r="BM357" s="417"/>
      <c r="BN357" s="417"/>
      <c r="BO357" s="417"/>
      <c r="BP357" s="417"/>
      <c r="BQ357" s="417"/>
      <c r="BR357" s="422" t="s">
        <v>2390</v>
      </c>
      <c r="BS357" s="417"/>
      <c r="BT357" s="417"/>
      <c r="BU357" s="417"/>
      <c r="BV357" s="417"/>
      <c r="BW357" s="417"/>
      <c r="BX357" s="417"/>
      <c r="BY357" s="417"/>
      <c r="BZ357" s="417"/>
      <c r="CA357" s="417"/>
      <c r="CB357" s="446">
        <v>0</v>
      </c>
      <c r="CC357" s="417"/>
      <c r="CD357" s="417"/>
      <c r="CE357" s="417"/>
    </row>
    <row r="358" spans="2:83" ht="12.9" customHeight="1">
      <c r="B358" s="421">
        <v>2</v>
      </c>
      <c r="C358" s="417"/>
      <c r="D358" s="422" t="s">
        <v>2391</v>
      </c>
      <c r="E358" s="417"/>
      <c r="F358" s="417"/>
      <c r="G358" s="417"/>
      <c r="H358" s="417"/>
      <c r="I358" s="417"/>
      <c r="J358" s="417"/>
      <c r="K358" s="417"/>
      <c r="L358" s="417"/>
      <c r="M358" s="417"/>
      <c r="N358" s="417"/>
      <c r="O358" s="417"/>
      <c r="P358" s="417"/>
      <c r="Q358" s="417"/>
      <c r="R358" s="417"/>
      <c r="S358" s="417"/>
      <c r="T358" s="417"/>
      <c r="U358" s="422" t="s">
        <v>2392</v>
      </c>
      <c r="V358" s="417"/>
      <c r="W358" s="417"/>
      <c r="X358" s="417"/>
      <c r="Y358" s="417"/>
      <c r="Z358" s="417"/>
      <c r="AA358" s="417"/>
      <c r="AB358" s="417"/>
      <c r="AC358" s="417"/>
      <c r="AD358" s="417"/>
      <c r="AE358" s="417"/>
      <c r="AF358" s="417"/>
      <c r="AG358" s="417"/>
      <c r="AH358" s="417"/>
      <c r="AI358" s="417"/>
      <c r="AJ358" s="417"/>
      <c r="AK358" s="417"/>
      <c r="AL358" s="417"/>
      <c r="AM358" s="417"/>
      <c r="AN358" s="417"/>
      <c r="AO358" s="417"/>
      <c r="AP358" s="417"/>
      <c r="AQ358" s="417"/>
      <c r="AR358" s="417"/>
      <c r="AS358" s="417"/>
      <c r="AT358" s="417"/>
      <c r="AU358" s="446">
        <v>0</v>
      </c>
      <c r="AV358" s="417"/>
      <c r="AW358" s="417"/>
      <c r="AX358" s="417"/>
      <c r="AY358" s="417"/>
      <c r="AZ358" s="417"/>
      <c r="BA358" s="417"/>
      <c r="BB358" s="417"/>
      <c r="BC358" s="417"/>
      <c r="BD358" s="417"/>
      <c r="BE358" s="446">
        <v>1</v>
      </c>
      <c r="BF358" s="417"/>
      <c r="BG358" s="417"/>
      <c r="BH358" s="417"/>
      <c r="BI358" s="417"/>
      <c r="BJ358" s="417"/>
      <c r="BK358" s="417"/>
      <c r="BL358" s="417"/>
      <c r="BM358" s="417"/>
      <c r="BN358" s="417"/>
      <c r="BO358" s="417"/>
      <c r="BP358" s="417"/>
      <c r="BQ358" s="417"/>
      <c r="BR358" s="422" t="s">
        <v>686</v>
      </c>
      <c r="BS358" s="417"/>
      <c r="BT358" s="417"/>
      <c r="BU358" s="417"/>
      <c r="BV358" s="417"/>
      <c r="BW358" s="417"/>
      <c r="BX358" s="417"/>
      <c r="BY358" s="417"/>
      <c r="BZ358" s="417"/>
      <c r="CA358" s="417"/>
      <c r="CB358" s="446">
        <v>0</v>
      </c>
      <c r="CC358" s="417"/>
      <c r="CD358" s="417"/>
      <c r="CE358" s="417"/>
    </row>
    <row r="359" spans="2:83" ht="11.4" customHeight="1">
      <c r="B359" s="448">
        <v>0</v>
      </c>
      <c r="C359" s="449"/>
      <c r="D359" s="449"/>
      <c r="E359" s="449"/>
      <c r="F359" s="449"/>
      <c r="G359" s="449"/>
      <c r="H359" s="449"/>
      <c r="I359" s="449"/>
      <c r="J359" s="449"/>
      <c r="K359" s="449"/>
      <c r="L359" s="449"/>
      <c r="M359" s="449"/>
      <c r="N359" s="449"/>
      <c r="O359" s="449"/>
      <c r="P359" s="449"/>
      <c r="Q359" s="449"/>
      <c r="R359" s="449"/>
      <c r="S359" s="449"/>
      <c r="T359" s="449"/>
      <c r="U359" s="449"/>
      <c r="V359" s="449"/>
      <c r="W359" s="449"/>
      <c r="X359" s="449"/>
      <c r="Y359" s="449"/>
      <c r="Z359" s="449"/>
      <c r="AA359" s="449"/>
      <c r="AB359" s="449"/>
      <c r="AC359" s="449"/>
      <c r="AD359" s="449"/>
      <c r="AE359" s="449"/>
      <c r="AF359" s="449"/>
      <c r="AG359" s="449"/>
      <c r="AH359" s="449"/>
      <c r="AI359" s="449"/>
      <c r="AJ359" s="449"/>
      <c r="AK359" s="449"/>
      <c r="AL359" s="449"/>
      <c r="AM359" s="449"/>
      <c r="AN359" s="449"/>
      <c r="AO359" s="449"/>
      <c r="AP359" s="449"/>
      <c r="AQ359" s="449"/>
      <c r="AR359" s="449"/>
      <c r="AS359" s="449"/>
      <c r="AT359" s="449"/>
      <c r="AU359" s="449"/>
      <c r="AV359" s="449"/>
      <c r="AW359" s="449"/>
      <c r="AX359" s="449"/>
      <c r="AY359" s="449"/>
      <c r="AZ359" s="449"/>
      <c r="BA359" s="449"/>
      <c r="BB359" s="449"/>
      <c r="BC359" s="449"/>
      <c r="BD359" s="449"/>
      <c r="BE359" s="449"/>
      <c r="BF359" s="449"/>
      <c r="BG359" s="449"/>
      <c r="BH359" s="449"/>
      <c r="BI359" s="449"/>
      <c r="BJ359" s="449"/>
      <c r="BK359" s="449"/>
      <c r="BL359" s="449"/>
      <c r="BM359" s="449"/>
      <c r="BN359" s="449"/>
      <c r="BO359" s="449"/>
      <c r="BP359" s="449"/>
      <c r="BQ359" s="449"/>
      <c r="BR359" s="449"/>
      <c r="BS359" s="449"/>
      <c r="BT359" s="449"/>
      <c r="BU359" s="449"/>
      <c r="BV359" s="449"/>
      <c r="BW359" s="449"/>
      <c r="BX359" s="449"/>
      <c r="BY359" s="449"/>
      <c r="BZ359" s="449"/>
      <c r="CA359" s="449"/>
      <c r="CB359" s="449"/>
      <c r="CC359" s="449"/>
      <c r="CD359" s="449"/>
      <c r="CE359" s="449"/>
    </row>
    <row r="360" ht="3" customHeight="1"/>
    <row r="361" ht="4.35" customHeight="1"/>
    <row r="362" ht="2.85" customHeight="1"/>
    <row r="363" spans="2:40" ht="14.4" customHeight="1">
      <c r="B363" s="442" t="s">
        <v>2393</v>
      </c>
      <c r="C363" s="417"/>
      <c r="D363" s="417"/>
      <c r="E363" s="417"/>
      <c r="F363" s="417"/>
      <c r="G363" s="417"/>
      <c r="H363" s="417"/>
      <c r="I363" s="417"/>
      <c r="J363" s="417"/>
      <c r="K363" s="417"/>
      <c r="L363" s="417"/>
      <c r="M363" s="417"/>
      <c r="N363" s="417"/>
      <c r="O363" s="417"/>
      <c r="P363" s="417"/>
      <c r="Q363" s="417"/>
      <c r="R363" s="417"/>
      <c r="S363" s="417"/>
      <c r="T363" s="417"/>
      <c r="U363" s="417"/>
      <c r="V363" s="417"/>
      <c r="W363" s="417"/>
      <c r="X363" s="417"/>
      <c r="Y363" s="417"/>
      <c r="Z363" s="417"/>
      <c r="AA363" s="417"/>
      <c r="AB363" s="417"/>
      <c r="AC363" s="417"/>
      <c r="AD363" s="417"/>
      <c r="AE363" s="417"/>
      <c r="AF363" s="417"/>
      <c r="AG363" s="417"/>
      <c r="AH363" s="417"/>
      <c r="AI363" s="417"/>
      <c r="AJ363" s="417"/>
      <c r="AK363" s="417"/>
      <c r="AL363" s="417"/>
      <c r="AM363" s="417"/>
      <c r="AN363" s="417"/>
    </row>
    <row r="364" ht="12" hidden="1"/>
    <row r="365" spans="2:83" ht="11.4" customHeight="1">
      <c r="B365" s="451" t="s">
        <v>2109</v>
      </c>
      <c r="C365" s="444"/>
      <c r="D365" s="452" t="s">
        <v>2110</v>
      </c>
      <c r="E365" s="444"/>
      <c r="F365" s="444"/>
      <c r="G365" s="444"/>
      <c r="H365" s="444"/>
      <c r="I365" s="444"/>
      <c r="J365" s="444"/>
      <c r="K365" s="444"/>
      <c r="L365" s="444"/>
      <c r="M365" s="444"/>
      <c r="N365" s="444"/>
      <c r="O365" s="444"/>
      <c r="P365" s="444"/>
      <c r="Q365" s="444"/>
      <c r="R365" s="444"/>
      <c r="S365" s="444"/>
      <c r="T365" s="444"/>
      <c r="U365" s="452" t="s">
        <v>2057</v>
      </c>
      <c r="V365" s="444"/>
      <c r="W365" s="444"/>
      <c r="X365" s="444"/>
      <c r="Y365" s="444"/>
      <c r="Z365" s="444"/>
      <c r="AA365" s="444"/>
      <c r="AB365" s="444"/>
      <c r="AC365" s="444"/>
      <c r="AD365" s="444"/>
      <c r="AE365" s="444"/>
      <c r="AF365" s="444"/>
      <c r="AG365" s="444"/>
      <c r="AH365" s="444"/>
      <c r="AI365" s="444"/>
      <c r="AJ365" s="444"/>
      <c r="AK365" s="444"/>
      <c r="AL365" s="444"/>
      <c r="AM365" s="444"/>
      <c r="AN365" s="444"/>
      <c r="AO365" s="444"/>
      <c r="AP365" s="444"/>
      <c r="AQ365" s="444"/>
      <c r="AR365" s="444"/>
      <c r="AS365" s="444"/>
      <c r="AT365" s="444"/>
      <c r="AU365" s="451" t="s">
        <v>2111</v>
      </c>
      <c r="AV365" s="444"/>
      <c r="AW365" s="444"/>
      <c r="AX365" s="444"/>
      <c r="AY365" s="444"/>
      <c r="AZ365" s="444"/>
      <c r="BA365" s="444"/>
      <c r="BB365" s="444"/>
      <c r="BC365" s="444"/>
      <c r="BD365" s="444"/>
      <c r="BE365" s="451" t="s">
        <v>135</v>
      </c>
      <c r="BF365" s="444"/>
      <c r="BG365" s="444"/>
      <c r="BH365" s="444"/>
      <c r="BI365" s="444"/>
      <c r="BJ365" s="444"/>
      <c r="BK365" s="444"/>
      <c r="BL365" s="444"/>
      <c r="BM365" s="444"/>
      <c r="BN365" s="444"/>
      <c r="BO365" s="444"/>
      <c r="BP365" s="444"/>
      <c r="BQ365" s="444"/>
      <c r="BR365" s="452" t="s">
        <v>2112</v>
      </c>
      <c r="BS365" s="444"/>
      <c r="BT365" s="444"/>
      <c r="BU365" s="444"/>
      <c r="BV365" s="444"/>
      <c r="BW365" s="444"/>
      <c r="BX365" s="444"/>
      <c r="BY365" s="444"/>
      <c r="BZ365" s="444"/>
      <c r="CA365" s="444"/>
      <c r="CB365" s="451" t="s">
        <v>2113</v>
      </c>
      <c r="CC365" s="444"/>
      <c r="CD365" s="444"/>
      <c r="CE365" s="444"/>
    </row>
    <row r="366" spans="2:83" ht="11.4" customHeight="1">
      <c r="B366" s="421">
        <v>1</v>
      </c>
      <c r="C366" s="417"/>
      <c r="D366" s="422" t="s">
        <v>2394</v>
      </c>
      <c r="E366" s="417"/>
      <c r="F366" s="417"/>
      <c r="G366" s="417"/>
      <c r="H366" s="417"/>
      <c r="I366" s="417"/>
      <c r="J366" s="417"/>
      <c r="K366" s="417"/>
      <c r="L366" s="417"/>
      <c r="M366" s="417"/>
      <c r="N366" s="417"/>
      <c r="O366" s="417"/>
      <c r="P366" s="417"/>
      <c r="Q366" s="417"/>
      <c r="R366" s="417"/>
      <c r="S366" s="417"/>
      <c r="T366" s="417"/>
      <c r="U366" s="422" t="s">
        <v>2395</v>
      </c>
      <c r="V366" s="417"/>
      <c r="W366" s="417"/>
      <c r="X366" s="417"/>
      <c r="Y366" s="417"/>
      <c r="Z366" s="417"/>
      <c r="AA366" s="417"/>
      <c r="AB366" s="417"/>
      <c r="AC366" s="417"/>
      <c r="AD366" s="417"/>
      <c r="AE366" s="417"/>
      <c r="AF366" s="417"/>
      <c r="AG366" s="417"/>
      <c r="AH366" s="417"/>
      <c r="AI366" s="417"/>
      <c r="AJ366" s="417"/>
      <c r="AK366" s="417"/>
      <c r="AL366" s="417"/>
      <c r="AM366" s="417"/>
      <c r="AN366" s="417"/>
      <c r="AO366" s="417"/>
      <c r="AP366" s="417"/>
      <c r="AQ366" s="417"/>
      <c r="AR366" s="417"/>
      <c r="AS366" s="417"/>
      <c r="AT366" s="417"/>
      <c r="AU366" s="446">
        <v>0</v>
      </c>
      <c r="AV366" s="417"/>
      <c r="AW366" s="417"/>
      <c r="AX366" s="417"/>
      <c r="AY366" s="417"/>
      <c r="AZ366" s="417"/>
      <c r="BA366" s="417"/>
      <c r="BB366" s="417"/>
      <c r="BC366" s="417"/>
      <c r="BD366" s="417"/>
      <c r="BE366" s="446">
        <v>8</v>
      </c>
      <c r="BF366" s="417"/>
      <c r="BG366" s="417"/>
      <c r="BH366" s="417"/>
      <c r="BI366" s="417"/>
      <c r="BJ366" s="417"/>
      <c r="BK366" s="417"/>
      <c r="BL366" s="417"/>
      <c r="BM366" s="417"/>
      <c r="BN366" s="417"/>
      <c r="BO366" s="417"/>
      <c r="BP366" s="417"/>
      <c r="BQ366" s="417"/>
      <c r="BR366" s="422" t="s">
        <v>2390</v>
      </c>
      <c r="BS366" s="417"/>
      <c r="BT366" s="417"/>
      <c r="BU366" s="417"/>
      <c r="BV366" s="417"/>
      <c r="BW366" s="417"/>
      <c r="BX366" s="417"/>
      <c r="BY366" s="417"/>
      <c r="BZ366" s="417"/>
      <c r="CA366" s="417"/>
      <c r="CB366" s="446">
        <v>0</v>
      </c>
      <c r="CC366" s="417"/>
      <c r="CD366" s="417"/>
      <c r="CE366" s="417"/>
    </row>
    <row r="367" spans="2:83" ht="11.25" customHeight="1">
      <c r="B367" s="421">
        <v>2</v>
      </c>
      <c r="C367" s="417"/>
      <c r="D367" s="422" t="s">
        <v>2396</v>
      </c>
      <c r="E367" s="417"/>
      <c r="F367" s="417"/>
      <c r="G367" s="417"/>
      <c r="H367" s="417"/>
      <c r="I367" s="417"/>
      <c r="J367" s="417"/>
      <c r="K367" s="417"/>
      <c r="L367" s="417"/>
      <c r="M367" s="417"/>
      <c r="N367" s="417"/>
      <c r="O367" s="417"/>
      <c r="P367" s="417"/>
      <c r="Q367" s="417"/>
      <c r="R367" s="417"/>
      <c r="S367" s="417"/>
      <c r="T367" s="417"/>
      <c r="U367" s="422" t="s">
        <v>2397</v>
      </c>
      <c r="V367" s="417"/>
      <c r="W367" s="417"/>
      <c r="X367" s="417"/>
      <c r="Y367" s="417"/>
      <c r="Z367" s="417"/>
      <c r="AA367" s="417"/>
      <c r="AB367" s="417"/>
      <c r="AC367" s="417"/>
      <c r="AD367" s="417"/>
      <c r="AE367" s="417"/>
      <c r="AF367" s="417"/>
      <c r="AG367" s="417"/>
      <c r="AH367" s="417"/>
      <c r="AI367" s="417"/>
      <c r="AJ367" s="417"/>
      <c r="AK367" s="417"/>
      <c r="AL367" s="417"/>
      <c r="AM367" s="417"/>
      <c r="AN367" s="417"/>
      <c r="AO367" s="417"/>
      <c r="AP367" s="417"/>
      <c r="AQ367" s="417"/>
      <c r="AR367" s="417"/>
      <c r="AS367" s="417"/>
      <c r="AT367" s="417"/>
      <c r="AU367" s="446">
        <v>0</v>
      </c>
      <c r="AV367" s="417"/>
      <c r="AW367" s="417"/>
      <c r="AX367" s="417"/>
      <c r="AY367" s="417"/>
      <c r="AZ367" s="417"/>
      <c r="BA367" s="417"/>
      <c r="BB367" s="417"/>
      <c r="BC367" s="417"/>
      <c r="BD367" s="417"/>
      <c r="BE367" s="446">
        <v>9</v>
      </c>
      <c r="BF367" s="417"/>
      <c r="BG367" s="417"/>
      <c r="BH367" s="417"/>
      <c r="BI367" s="417"/>
      <c r="BJ367" s="417"/>
      <c r="BK367" s="417"/>
      <c r="BL367" s="417"/>
      <c r="BM367" s="417"/>
      <c r="BN367" s="417"/>
      <c r="BO367" s="417"/>
      <c r="BP367" s="417"/>
      <c r="BQ367" s="417"/>
      <c r="BR367" s="422" t="s">
        <v>2390</v>
      </c>
      <c r="BS367" s="417"/>
      <c r="BT367" s="417"/>
      <c r="BU367" s="417"/>
      <c r="BV367" s="417"/>
      <c r="BW367" s="417"/>
      <c r="BX367" s="417"/>
      <c r="BY367" s="417"/>
      <c r="BZ367" s="417"/>
      <c r="CA367" s="417"/>
      <c r="CB367" s="446">
        <v>0</v>
      </c>
      <c r="CC367" s="417"/>
      <c r="CD367" s="417"/>
      <c r="CE367" s="417"/>
    </row>
    <row r="368" spans="2:83" ht="11.4" customHeight="1">
      <c r="B368" s="421">
        <v>3</v>
      </c>
      <c r="C368" s="417"/>
      <c r="D368" s="422" t="s">
        <v>2396</v>
      </c>
      <c r="E368" s="417"/>
      <c r="F368" s="417"/>
      <c r="G368" s="417"/>
      <c r="H368" s="417"/>
      <c r="I368" s="417"/>
      <c r="J368" s="417"/>
      <c r="K368" s="417"/>
      <c r="L368" s="417"/>
      <c r="M368" s="417"/>
      <c r="N368" s="417"/>
      <c r="O368" s="417"/>
      <c r="P368" s="417"/>
      <c r="Q368" s="417"/>
      <c r="R368" s="417"/>
      <c r="S368" s="417"/>
      <c r="T368" s="417"/>
      <c r="U368" s="422" t="s">
        <v>2397</v>
      </c>
      <c r="V368" s="417"/>
      <c r="W368" s="417"/>
      <c r="X368" s="417"/>
      <c r="Y368" s="417"/>
      <c r="Z368" s="417"/>
      <c r="AA368" s="417"/>
      <c r="AB368" s="417"/>
      <c r="AC368" s="417"/>
      <c r="AD368" s="417"/>
      <c r="AE368" s="417"/>
      <c r="AF368" s="417"/>
      <c r="AG368" s="417"/>
      <c r="AH368" s="417"/>
      <c r="AI368" s="417"/>
      <c r="AJ368" s="417"/>
      <c r="AK368" s="417"/>
      <c r="AL368" s="417"/>
      <c r="AM368" s="417"/>
      <c r="AN368" s="417"/>
      <c r="AO368" s="417"/>
      <c r="AP368" s="417"/>
      <c r="AQ368" s="417"/>
      <c r="AR368" s="417"/>
      <c r="AS368" s="417"/>
      <c r="AT368" s="417"/>
      <c r="AU368" s="446">
        <v>0</v>
      </c>
      <c r="AV368" s="417"/>
      <c r="AW368" s="417"/>
      <c r="AX368" s="417"/>
      <c r="AY368" s="417"/>
      <c r="AZ368" s="417"/>
      <c r="BA368" s="417"/>
      <c r="BB368" s="417"/>
      <c r="BC368" s="417"/>
      <c r="BD368" s="417"/>
      <c r="BE368" s="446">
        <v>9</v>
      </c>
      <c r="BF368" s="417"/>
      <c r="BG368" s="417"/>
      <c r="BH368" s="417"/>
      <c r="BI368" s="417"/>
      <c r="BJ368" s="417"/>
      <c r="BK368" s="417"/>
      <c r="BL368" s="417"/>
      <c r="BM368" s="417"/>
      <c r="BN368" s="417"/>
      <c r="BO368" s="417"/>
      <c r="BP368" s="417"/>
      <c r="BQ368" s="417"/>
      <c r="BR368" s="422" t="s">
        <v>2390</v>
      </c>
      <c r="BS368" s="417"/>
      <c r="BT368" s="417"/>
      <c r="BU368" s="417"/>
      <c r="BV368" s="417"/>
      <c r="BW368" s="417"/>
      <c r="BX368" s="417"/>
      <c r="BY368" s="417"/>
      <c r="BZ368" s="417"/>
      <c r="CA368" s="417"/>
      <c r="CB368" s="446">
        <v>0</v>
      </c>
      <c r="CC368" s="417"/>
      <c r="CD368" s="417"/>
      <c r="CE368" s="417"/>
    </row>
    <row r="369" spans="2:83" ht="11.4" customHeight="1">
      <c r="B369" s="421">
        <v>4</v>
      </c>
      <c r="C369" s="417"/>
      <c r="D369" s="422" t="s">
        <v>2398</v>
      </c>
      <c r="E369" s="417"/>
      <c r="F369" s="417"/>
      <c r="G369" s="417"/>
      <c r="H369" s="417"/>
      <c r="I369" s="417"/>
      <c r="J369" s="417"/>
      <c r="K369" s="417"/>
      <c r="L369" s="417"/>
      <c r="M369" s="417"/>
      <c r="N369" s="417"/>
      <c r="O369" s="417"/>
      <c r="P369" s="417"/>
      <c r="Q369" s="417"/>
      <c r="R369" s="417"/>
      <c r="S369" s="417"/>
      <c r="T369" s="417"/>
      <c r="U369" s="422" t="s">
        <v>2399</v>
      </c>
      <c r="V369" s="417"/>
      <c r="W369" s="417"/>
      <c r="X369" s="417"/>
      <c r="Y369" s="417"/>
      <c r="Z369" s="417"/>
      <c r="AA369" s="417"/>
      <c r="AB369" s="417"/>
      <c r="AC369" s="417"/>
      <c r="AD369" s="417"/>
      <c r="AE369" s="417"/>
      <c r="AF369" s="417"/>
      <c r="AG369" s="417"/>
      <c r="AH369" s="417"/>
      <c r="AI369" s="417"/>
      <c r="AJ369" s="417"/>
      <c r="AK369" s="417"/>
      <c r="AL369" s="417"/>
      <c r="AM369" s="417"/>
      <c r="AN369" s="417"/>
      <c r="AO369" s="417"/>
      <c r="AP369" s="417"/>
      <c r="AQ369" s="417"/>
      <c r="AR369" s="417"/>
      <c r="AS369" s="417"/>
      <c r="AT369" s="417"/>
      <c r="AU369" s="446">
        <v>0</v>
      </c>
      <c r="AV369" s="417"/>
      <c r="AW369" s="417"/>
      <c r="AX369" s="417"/>
      <c r="AY369" s="417"/>
      <c r="AZ369" s="417"/>
      <c r="BA369" s="417"/>
      <c r="BB369" s="417"/>
      <c r="BC369" s="417"/>
      <c r="BD369" s="417"/>
      <c r="BE369" s="446">
        <v>3</v>
      </c>
      <c r="BF369" s="417"/>
      <c r="BG369" s="417"/>
      <c r="BH369" s="417"/>
      <c r="BI369" s="417"/>
      <c r="BJ369" s="417"/>
      <c r="BK369" s="417"/>
      <c r="BL369" s="417"/>
      <c r="BM369" s="417"/>
      <c r="BN369" s="417"/>
      <c r="BO369" s="417"/>
      <c r="BP369" s="417"/>
      <c r="BQ369" s="417"/>
      <c r="BR369" s="422" t="s">
        <v>2390</v>
      </c>
      <c r="BS369" s="417"/>
      <c r="BT369" s="417"/>
      <c r="BU369" s="417"/>
      <c r="BV369" s="417"/>
      <c r="BW369" s="417"/>
      <c r="BX369" s="417"/>
      <c r="BY369" s="417"/>
      <c r="BZ369" s="417"/>
      <c r="CA369" s="417"/>
      <c r="CB369" s="446">
        <v>0</v>
      </c>
      <c r="CC369" s="417"/>
      <c r="CD369" s="417"/>
      <c r="CE369" s="417"/>
    </row>
    <row r="370" spans="2:83" ht="11.4" customHeight="1">
      <c r="B370" s="421">
        <v>5</v>
      </c>
      <c r="C370" s="417"/>
      <c r="D370" s="422" t="s">
        <v>2400</v>
      </c>
      <c r="E370" s="417"/>
      <c r="F370" s="417"/>
      <c r="G370" s="417"/>
      <c r="H370" s="417"/>
      <c r="I370" s="417"/>
      <c r="J370" s="417"/>
      <c r="K370" s="417"/>
      <c r="L370" s="417"/>
      <c r="M370" s="417"/>
      <c r="N370" s="417"/>
      <c r="O370" s="417"/>
      <c r="P370" s="417"/>
      <c r="Q370" s="417"/>
      <c r="R370" s="417"/>
      <c r="S370" s="417"/>
      <c r="T370" s="417"/>
      <c r="U370" s="422" t="s">
        <v>2401</v>
      </c>
      <c r="V370" s="417"/>
      <c r="W370" s="417"/>
      <c r="X370" s="417"/>
      <c r="Y370" s="417"/>
      <c r="Z370" s="417"/>
      <c r="AA370" s="417"/>
      <c r="AB370" s="417"/>
      <c r="AC370" s="417"/>
      <c r="AD370" s="417"/>
      <c r="AE370" s="417"/>
      <c r="AF370" s="417"/>
      <c r="AG370" s="417"/>
      <c r="AH370" s="417"/>
      <c r="AI370" s="417"/>
      <c r="AJ370" s="417"/>
      <c r="AK370" s="417"/>
      <c r="AL370" s="417"/>
      <c r="AM370" s="417"/>
      <c r="AN370" s="417"/>
      <c r="AO370" s="417"/>
      <c r="AP370" s="417"/>
      <c r="AQ370" s="417"/>
      <c r="AR370" s="417"/>
      <c r="AS370" s="417"/>
      <c r="AT370" s="417"/>
      <c r="AU370" s="446">
        <v>0</v>
      </c>
      <c r="AV370" s="417"/>
      <c r="AW370" s="417"/>
      <c r="AX370" s="417"/>
      <c r="AY370" s="417"/>
      <c r="AZ370" s="417"/>
      <c r="BA370" s="417"/>
      <c r="BB370" s="417"/>
      <c r="BC370" s="417"/>
      <c r="BD370" s="417"/>
      <c r="BE370" s="446">
        <v>6</v>
      </c>
      <c r="BF370" s="417"/>
      <c r="BG370" s="417"/>
      <c r="BH370" s="417"/>
      <c r="BI370" s="417"/>
      <c r="BJ370" s="417"/>
      <c r="BK370" s="417"/>
      <c r="BL370" s="417"/>
      <c r="BM370" s="417"/>
      <c r="BN370" s="417"/>
      <c r="BO370" s="417"/>
      <c r="BP370" s="417"/>
      <c r="BQ370" s="417"/>
      <c r="BR370" s="422" t="s">
        <v>2390</v>
      </c>
      <c r="BS370" s="417"/>
      <c r="BT370" s="417"/>
      <c r="BU370" s="417"/>
      <c r="BV370" s="417"/>
      <c r="BW370" s="417"/>
      <c r="BX370" s="417"/>
      <c r="BY370" s="417"/>
      <c r="BZ370" s="417"/>
      <c r="CA370" s="417"/>
      <c r="CB370" s="446">
        <v>0</v>
      </c>
      <c r="CC370" s="417"/>
      <c r="CD370" s="417"/>
      <c r="CE370" s="417"/>
    </row>
    <row r="371" spans="2:83" ht="11.25" customHeight="1">
      <c r="B371" s="421">
        <v>6</v>
      </c>
      <c r="C371" s="417"/>
      <c r="D371" s="422" t="s">
        <v>2400</v>
      </c>
      <c r="E371" s="417"/>
      <c r="F371" s="417"/>
      <c r="G371" s="417"/>
      <c r="H371" s="417"/>
      <c r="I371" s="417"/>
      <c r="J371" s="417"/>
      <c r="K371" s="417"/>
      <c r="L371" s="417"/>
      <c r="M371" s="417"/>
      <c r="N371" s="417"/>
      <c r="O371" s="417"/>
      <c r="P371" s="417"/>
      <c r="Q371" s="417"/>
      <c r="R371" s="417"/>
      <c r="S371" s="417"/>
      <c r="T371" s="417"/>
      <c r="U371" s="422" t="s">
        <v>2401</v>
      </c>
      <c r="V371" s="417"/>
      <c r="W371" s="417"/>
      <c r="X371" s="417"/>
      <c r="Y371" s="417"/>
      <c r="Z371" s="417"/>
      <c r="AA371" s="417"/>
      <c r="AB371" s="417"/>
      <c r="AC371" s="417"/>
      <c r="AD371" s="417"/>
      <c r="AE371" s="417"/>
      <c r="AF371" s="417"/>
      <c r="AG371" s="417"/>
      <c r="AH371" s="417"/>
      <c r="AI371" s="417"/>
      <c r="AJ371" s="417"/>
      <c r="AK371" s="417"/>
      <c r="AL371" s="417"/>
      <c r="AM371" s="417"/>
      <c r="AN371" s="417"/>
      <c r="AO371" s="417"/>
      <c r="AP371" s="417"/>
      <c r="AQ371" s="417"/>
      <c r="AR371" s="417"/>
      <c r="AS371" s="417"/>
      <c r="AT371" s="417"/>
      <c r="AU371" s="446">
        <v>0</v>
      </c>
      <c r="AV371" s="417"/>
      <c r="AW371" s="417"/>
      <c r="AX371" s="417"/>
      <c r="AY371" s="417"/>
      <c r="AZ371" s="417"/>
      <c r="BA371" s="417"/>
      <c r="BB371" s="417"/>
      <c r="BC371" s="417"/>
      <c r="BD371" s="417"/>
      <c r="BE371" s="446">
        <v>8</v>
      </c>
      <c r="BF371" s="417"/>
      <c r="BG371" s="417"/>
      <c r="BH371" s="417"/>
      <c r="BI371" s="417"/>
      <c r="BJ371" s="417"/>
      <c r="BK371" s="417"/>
      <c r="BL371" s="417"/>
      <c r="BM371" s="417"/>
      <c r="BN371" s="417"/>
      <c r="BO371" s="417"/>
      <c r="BP371" s="417"/>
      <c r="BQ371" s="417"/>
      <c r="BR371" s="422" t="s">
        <v>2390</v>
      </c>
      <c r="BS371" s="417"/>
      <c r="BT371" s="417"/>
      <c r="BU371" s="417"/>
      <c r="BV371" s="417"/>
      <c r="BW371" s="417"/>
      <c r="BX371" s="417"/>
      <c r="BY371" s="417"/>
      <c r="BZ371" s="417"/>
      <c r="CA371" s="417"/>
      <c r="CB371" s="446">
        <v>0</v>
      </c>
      <c r="CC371" s="417"/>
      <c r="CD371" s="417"/>
      <c r="CE371" s="417"/>
    </row>
    <row r="372" spans="2:83" ht="11.4" customHeight="1">
      <c r="B372" s="421">
        <v>7</v>
      </c>
      <c r="C372" s="417"/>
      <c r="D372" s="422" t="s">
        <v>2402</v>
      </c>
      <c r="E372" s="417"/>
      <c r="F372" s="417"/>
      <c r="G372" s="417"/>
      <c r="H372" s="417"/>
      <c r="I372" s="417"/>
      <c r="J372" s="417"/>
      <c r="K372" s="417"/>
      <c r="L372" s="417"/>
      <c r="M372" s="417"/>
      <c r="N372" s="417"/>
      <c r="O372" s="417"/>
      <c r="P372" s="417"/>
      <c r="Q372" s="417"/>
      <c r="R372" s="417"/>
      <c r="S372" s="417"/>
      <c r="T372" s="417"/>
      <c r="U372" s="422" t="s">
        <v>2403</v>
      </c>
      <c r="V372" s="417"/>
      <c r="W372" s="417"/>
      <c r="X372" s="417"/>
      <c r="Y372" s="417"/>
      <c r="Z372" s="417"/>
      <c r="AA372" s="417"/>
      <c r="AB372" s="417"/>
      <c r="AC372" s="417"/>
      <c r="AD372" s="417"/>
      <c r="AE372" s="417"/>
      <c r="AF372" s="417"/>
      <c r="AG372" s="417"/>
      <c r="AH372" s="417"/>
      <c r="AI372" s="417"/>
      <c r="AJ372" s="417"/>
      <c r="AK372" s="417"/>
      <c r="AL372" s="417"/>
      <c r="AM372" s="417"/>
      <c r="AN372" s="417"/>
      <c r="AO372" s="417"/>
      <c r="AP372" s="417"/>
      <c r="AQ372" s="417"/>
      <c r="AR372" s="417"/>
      <c r="AS372" s="417"/>
      <c r="AT372" s="417"/>
      <c r="AU372" s="446">
        <v>0</v>
      </c>
      <c r="AV372" s="417"/>
      <c r="AW372" s="417"/>
      <c r="AX372" s="417"/>
      <c r="AY372" s="417"/>
      <c r="AZ372" s="417"/>
      <c r="BA372" s="417"/>
      <c r="BB372" s="417"/>
      <c r="BC372" s="417"/>
      <c r="BD372" s="417"/>
      <c r="BE372" s="446">
        <v>1</v>
      </c>
      <c r="BF372" s="417"/>
      <c r="BG372" s="417"/>
      <c r="BH372" s="417"/>
      <c r="BI372" s="417"/>
      <c r="BJ372" s="417"/>
      <c r="BK372" s="417"/>
      <c r="BL372" s="417"/>
      <c r="BM372" s="417"/>
      <c r="BN372" s="417"/>
      <c r="BO372" s="417"/>
      <c r="BP372" s="417"/>
      <c r="BQ372" s="417"/>
      <c r="BR372" s="422" t="s">
        <v>2390</v>
      </c>
      <c r="BS372" s="417"/>
      <c r="BT372" s="417"/>
      <c r="BU372" s="417"/>
      <c r="BV372" s="417"/>
      <c r="BW372" s="417"/>
      <c r="BX372" s="417"/>
      <c r="BY372" s="417"/>
      <c r="BZ372" s="417"/>
      <c r="CA372" s="417"/>
      <c r="CB372" s="446">
        <v>0</v>
      </c>
      <c r="CC372" s="417"/>
      <c r="CD372" s="417"/>
      <c r="CE372" s="417"/>
    </row>
    <row r="373" spans="2:83" ht="11.4" customHeight="1">
      <c r="B373" s="421">
        <v>8</v>
      </c>
      <c r="C373" s="417"/>
      <c r="D373" s="422" t="s">
        <v>2404</v>
      </c>
      <c r="E373" s="417"/>
      <c r="F373" s="417"/>
      <c r="G373" s="417"/>
      <c r="H373" s="417"/>
      <c r="I373" s="417"/>
      <c r="J373" s="417"/>
      <c r="K373" s="417"/>
      <c r="L373" s="417"/>
      <c r="M373" s="417"/>
      <c r="N373" s="417"/>
      <c r="O373" s="417"/>
      <c r="P373" s="417"/>
      <c r="Q373" s="417"/>
      <c r="R373" s="417"/>
      <c r="S373" s="417"/>
      <c r="T373" s="417"/>
      <c r="U373" s="422" t="s">
        <v>2405</v>
      </c>
      <c r="V373" s="417"/>
      <c r="W373" s="417"/>
      <c r="X373" s="417"/>
      <c r="Y373" s="417"/>
      <c r="Z373" s="417"/>
      <c r="AA373" s="417"/>
      <c r="AB373" s="417"/>
      <c r="AC373" s="417"/>
      <c r="AD373" s="417"/>
      <c r="AE373" s="417"/>
      <c r="AF373" s="417"/>
      <c r="AG373" s="417"/>
      <c r="AH373" s="417"/>
      <c r="AI373" s="417"/>
      <c r="AJ373" s="417"/>
      <c r="AK373" s="417"/>
      <c r="AL373" s="417"/>
      <c r="AM373" s="417"/>
      <c r="AN373" s="417"/>
      <c r="AO373" s="417"/>
      <c r="AP373" s="417"/>
      <c r="AQ373" s="417"/>
      <c r="AR373" s="417"/>
      <c r="AS373" s="417"/>
      <c r="AT373" s="417"/>
      <c r="AU373" s="446">
        <v>0</v>
      </c>
      <c r="AV373" s="417"/>
      <c r="AW373" s="417"/>
      <c r="AX373" s="417"/>
      <c r="AY373" s="417"/>
      <c r="AZ373" s="417"/>
      <c r="BA373" s="417"/>
      <c r="BB373" s="417"/>
      <c r="BC373" s="417"/>
      <c r="BD373" s="417"/>
      <c r="BE373" s="446">
        <v>8</v>
      </c>
      <c r="BF373" s="417"/>
      <c r="BG373" s="417"/>
      <c r="BH373" s="417"/>
      <c r="BI373" s="417"/>
      <c r="BJ373" s="417"/>
      <c r="BK373" s="417"/>
      <c r="BL373" s="417"/>
      <c r="BM373" s="417"/>
      <c r="BN373" s="417"/>
      <c r="BO373" s="417"/>
      <c r="BP373" s="417"/>
      <c r="BQ373" s="417"/>
      <c r="BR373" s="422" t="s">
        <v>2390</v>
      </c>
      <c r="BS373" s="417"/>
      <c r="BT373" s="417"/>
      <c r="BU373" s="417"/>
      <c r="BV373" s="417"/>
      <c r="BW373" s="417"/>
      <c r="BX373" s="417"/>
      <c r="BY373" s="417"/>
      <c r="BZ373" s="417"/>
      <c r="CA373" s="417"/>
      <c r="CB373" s="446">
        <v>0</v>
      </c>
      <c r="CC373" s="417"/>
      <c r="CD373" s="417"/>
      <c r="CE373" s="417"/>
    </row>
    <row r="374" spans="2:83" ht="11.25" customHeight="1">
      <c r="B374" s="448">
        <v>0</v>
      </c>
      <c r="C374" s="449"/>
      <c r="D374" s="449"/>
      <c r="E374" s="449"/>
      <c r="F374" s="449"/>
      <c r="G374" s="449"/>
      <c r="H374" s="449"/>
      <c r="I374" s="449"/>
      <c r="J374" s="449"/>
      <c r="K374" s="449"/>
      <c r="L374" s="449"/>
      <c r="M374" s="449"/>
      <c r="N374" s="449"/>
      <c r="O374" s="449"/>
      <c r="P374" s="449"/>
      <c r="Q374" s="449"/>
      <c r="R374" s="449"/>
      <c r="S374" s="449"/>
      <c r="T374" s="449"/>
      <c r="U374" s="449"/>
      <c r="V374" s="449"/>
      <c r="W374" s="449"/>
      <c r="X374" s="449"/>
      <c r="Y374" s="449"/>
      <c r="Z374" s="449"/>
      <c r="AA374" s="449"/>
      <c r="AB374" s="449"/>
      <c r="AC374" s="449"/>
      <c r="AD374" s="449"/>
      <c r="AE374" s="449"/>
      <c r="AF374" s="449"/>
      <c r="AG374" s="449"/>
      <c r="AH374" s="449"/>
      <c r="AI374" s="449"/>
      <c r="AJ374" s="449"/>
      <c r="AK374" s="449"/>
      <c r="AL374" s="449"/>
      <c r="AM374" s="449"/>
      <c r="AN374" s="449"/>
      <c r="AO374" s="449"/>
      <c r="AP374" s="449"/>
      <c r="AQ374" s="449"/>
      <c r="AR374" s="449"/>
      <c r="AS374" s="449"/>
      <c r="AT374" s="449"/>
      <c r="AU374" s="449"/>
      <c r="AV374" s="449"/>
      <c r="AW374" s="449"/>
      <c r="AX374" s="449"/>
      <c r="AY374" s="449"/>
      <c r="AZ374" s="449"/>
      <c r="BA374" s="449"/>
      <c r="BB374" s="449"/>
      <c r="BC374" s="449"/>
      <c r="BD374" s="449"/>
      <c r="BE374" s="449"/>
      <c r="BF374" s="449"/>
      <c r="BG374" s="449"/>
      <c r="BH374" s="449"/>
      <c r="BI374" s="449"/>
      <c r="BJ374" s="449"/>
      <c r="BK374" s="449"/>
      <c r="BL374" s="449"/>
      <c r="BM374" s="449"/>
      <c r="BN374" s="449"/>
      <c r="BO374" s="449"/>
      <c r="BP374" s="449"/>
      <c r="BQ374" s="449"/>
      <c r="BR374" s="449"/>
      <c r="BS374" s="449"/>
      <c r="BT374" s="449"/>
      <c r="BU374" s="449"/>
      <c r="BV374" s="449"/>
      <c r="BW374" s="449"/>
      <c r="BX374" s="449"/>
      <c r="BY374" s="449"/>
      <c r="BZ374" s="449"/>
      <c r="CA374" s="449"/>
      <c r="CB374" s="449"/>
      <c r="CC374" s="449"/>
      <c r="CD374" s="449"/>
      <c r="CE374" s="449"/>
    </row>
    <row r="375" ht="12" hidden="1"/>
    <row r="376" ht="2.85" customHeight="1"/>
    <row r="377" ht="4.35" customHeight="1"/>
    <row r="378" ht="2.85" customHeight="1"/>
    <row r="379" ht="12" hidden="1"/>
    <row r="380" spans="2:49" ht="14.4" customHeight="1">
      <c r="B380" s="442" t="s">
        <v>2406</v>
      </c>
      <c r="C380" s="417"/>
      <c r="D380" s="417"/>
      <c r="E380" s="417"/>
      <c r="F380" s="417"/>
      <c r="G380" s="417"/>
      <c r="H380" s="417"/>
      <c r="I380" s="417"/>
      <c r="J380" s="417"/>
      <c r="K380" s="417"/>
      <c r="L380" s="417"/>
      <c r="M380" s="417"/>
      <c r="N380" s="417"/>
      <c r="O380" s="417"/>
      <c r="P380" s="417"/>
      <c r="Q380" s="417"/>
      <c r="R380" s="417"/>
      <c r="S380" s="417"/>
      <c r="T380" s="417"/>
      <c r="U380" s="417"/>
      <c r="V380" s="417"/>
      <c r="W380" s="417"/>
      <c r="X380" s="417"/>
      <c r="Y380" s="417"/>
      <c r="Z380" s="417"/>
      <c r="AA380" s="417"/>
      <c r="AB380" s="417"/>
      <c r="AC380" s="417"/>
      <c r="AD380" s="417"/>
      <c r="AE380" s="417"/>
      <c r="AF380" s="417"/>
      <c r="AG380" s="417"/>
      <c r="AH380" s="417"/>
      <c r="AI380" s="417"/>
      <c r="AJ380" s="417"/>
      <c r="AK380" s="417"/>
      <c r="AL380" s="417"/>
      <c r="AM380" s="417"/>
      <c r="AN380" s="417"/>
      <c r="AO380" s="417"/>
      <c r="AP380" s="417"/>
      <c r="AQ380" s="417"/>
      <c r="AR380" s="417"/>
      <c r="AS380" s="417"/>
      <c r="AT380" s="417"/>
      <c r="AU380" s="417"/>
      <c r="AV380" s="417"/>
      <c r="AW380" s="417"/>
    </row>
    <row r="381" spans="2:83" ht="11.4" customHeight="1">
      <c r="B381" s="451" t="s">
        <v>2109</v>
      </c>
      <c r="C381" s="444"/>
      <c r="D381" s="452" t="s">
        <v>2110</v>
      </c>
      <c r="E381" s="444"/>
      <c r="F381" s="444"/>
      <c r="G381" s="444"/>
      <c r="H381" s="444"/>
      <c r="I381" s="444"/>
      <c r="J381" s="444"/>
      <c r="K381" s="444"/>
      <c r="L381" s="444"/>
      <c r="M381" s="444"/>
      <c r="N381" s="444"/>
      <c r="O381" s="444"/>
      <c r="P381" s="444"/>
      <c r="Q381" s="444"/>
      <c r="R381" s="444"/>
      <c r="S381" s="444"/>
      <c r="T381" s="444"/>
      <c r="U381" s="452" t="s">
        <v>2057</v>
      </c>
      <c r="V381" s="444"/>
      <c r="W381" s="444"/>
      <c r="X381" s="444"/>
      <c r="Y381" s="444"/>
      <c r="Z381" s="444"/>
      <c r="AA381" s="444"/>
      <c r="AB381" s="444"/>
      <c r="AC381" s="444"/>
      <c r="AD381" s="444"/>
      <c r="AE381" s="444"/>
      <c r="AF381" s="444"/>
      <c r="AG381" s="444"/>
      <c r="AH381" s="444"/>
      <c r="AI381" s="444"/>
      <c r="AJ381" s="444"/>
      <c r="AK381" s="444"/>
      <c r="AL381" s="444"/>
      <c r="AM381" s="444"/>
      <c r="AN381" s="444"/>
      <c r="AO381" s="444"/>
      <c r="AP381" s="444"/>
      <c r="AQ381" s="444"/>
      <c r="AR381" s="444"/>
      <c r="AS381" s="444"/>
      <c r="AT381" s="444"/>
      <c r="AU381" s="451" t="s">
        <v>2111</v>
      </c>
      <c r="AV381" s="444"/>
      <c r="AW381" s="444"/>
      <c r="AX381" s="444"/>
      <c r="AY381" s="444"/>
      <c r="AZ381" s="444"/>
      <c r="BA381" s="444"/>
      <c r="BB381" s="444"/>
      <c r="BC381" s="444"/>
      <c r="BD381" s="444"/>
      <c r="BE381" s="451" t="s">
        <v>135</v>
      </c>
      <c r="BF381" s="444"/>
      <c r="BG381" s="444"/>
      <c r="BH381" s="444"/>
      <c r="BI381" s="444"/>
      <c r="BJ381" s="444"/>
      <c r="BK381" s="444"/>
      <c r="BL381" s="444"/>
      <c r="BM381" s="444"/>
      <c r="BN381" s="444"/>
      <c r="BO381" s="444"/>
      <c r="BP381" s="444"/>
      <c r="BQ381" s="444"/>
      <c r="BR381" s="452" t="s">
        <v>2112</v>
      </c>
      <c r="BS381" s="444"/>
      <c r="BT381" s="444"/>
      <c r="BU381" s="444"/>
      <c r="BV381" s="444"/>
      <c r="BW381" s="444"/>
      <c r="BX381" s="444"/>
      <c r="BY381" s="444"/>
      <c r="BZ381" s="444"/>
      <c r="CA381" s="444"/>
      <c r="CB381" s="451" t="s">
        <v>2113</v>
      </c>
      <c r="CC381" s="444"/>
      <c r="CD381" s="444"/>
      <c r="CE381" s="444"/>
    </row>
    <row r="382" spans="2:83" ht="11.4" customHeight="1">
      <c r="B382" s="421">
        <v>1</v>
      </c>
      <c r="C382" s="417"/>
      <c r="D382" s="422" t="s">
        <v>2407</v>
      </c>
      <c r="E382" s="417"/>
      <c r="F382" s="417"/>
      <c r="G382" s="417"/>
      <c r="H382" s="417"/>
      <c r="I382" s="417"/>
      <c r="J382" s="417"/>
      <c r="K382" s="417"/>
      <c r="L382" s="417"/>
      <c r="M382" s="417"/>
      <c r="N382" s="417"/>
      <c r="O382" s="417"/>
      <c r="P382" s="417"/>
      <c r="Q382" s="417"/>
      <c r="R382" s="417"/>
      <c r="S382" s="417"/>
      <c r="T382" s="417"/>
      <c r="U382" s="422" t="s">
        <v>2408</v>
      </c>
      <c r="V382" s="417"/>
      <c r="W382" s="417"/>
      <c r="X382" s="417"/>
      <c r="Y382" s="417"/>
      <c r="Z382" s="417"/>
      <c r="AA382" s="417"/>
      <c r="AB382" s="417"/>
      <c r="AC382" s="417"/>
      <c r="AD382" s="417"/>
      <c r="AE382" s="417"/>
      <c r="AF382" s="417"/>
      <c r="AG382" s="417"/>
      <c r="AH382" s="417"/>
      <c r="AI382" s="417"/>
      <c r="AJ382" s="417"/>
      <c r="AK382" s="417"/>
      <c r="AL382" s="417"/>
      <c r="AM382" s="417"/>
      <c r="AN382" s="417"/>
      <c r="AO382" s="417"/>
      <c r="AP382" s="417"/>
      <c r="AQ382" s="417"/>
      <c r="AR382" s="417"/>
      <c r="AS382" s="417"/>
      <c r="AT382" s="417"/>
      <c r="AU382" s="446">
        <v>0</v>
      </c>
      <c r="AV382" s="417"/>
      <c r="AW382" s="417"/>
      <c r="AX382" s="417"/>
      <c r="AY382" s="417"/>
      <c r="AZ382" s="417"/>
      <c r="BA382" s="417"/>
      <c r="BB382" s="417"/>
      <c r="BC382" s="417"/>
      <c r="BD382" s="417"/>
      <c r="BE382" s="446">
        <v>25</v>
      </c>
      <c r="BF382" s="417"/>
      <c r="BG382" s="417"/>
      <c r="BH382" s="417"/>
      <c r="BI382" s="417"/>
      <c r="BJ382" s="417"/>
      <c r="BK382" s="417"/>
      <c r="BL382" s="417"/>
      <c r="BM382" s="417"/>
      <c r="BN382" s="417"/>
      <c r="BO382" s="417"/>
      <c r="BP382" s="417"/>
      <c r="BQ382" s="417"/>
      <c r="BR382" s="422" t="s">
        <v>2390</v>
      </c>
      <c r="BS382" s="417"/>
      <c r="BT382" s="417"/>
      <c r="BU382" s="417"/>
      <c r="BV382" s="417"/>
      <c r="BW382" s="417"/>
      <c r="BX382" s="417"/>
      <c r="BY382" s="417"/>
      <c r="BZ382" s="417"/>
      <c r="CA382" s="417"/>
      <c r="CB382" s="446">
        <v>0</v>
      </c>
      <c r="CC382" s="417"/>
      <c r="CD382" s="417"/>
      <c r="CE382" s="417"/>
    </row>
    <row r="383" spans="2:83" ht="11.25" customHeight="1">
      <c r="B383" s="421">
        <v>2</v>
      </c>
      <c r="C383" s="417"/>
      <c r="D383" s="422" t="s">
        <v>2407</v>
      </c>
      <c r="E383" s="417"/>
      <c r="F383" s="417"/>
      <c r="G383" s="417"/>
      <c r="H383" s="417"/>
      <c r="I383" s="417"/>
      <c r="J383" s="417"/>
      <c r="K383" s="417"/>
      <c r="L383" s="417"/>
      <c r="M383" s="417"/>
      <c r="N383" s="417"/>
      <c r="O383" s="417"/>
      <c r="P383" s="417"/>
      <c r="Q383" s="417"/>
      <c r="R383" s="417"/>
      <c r="S383" s="417"/>
      <c r="T383" s="417"/>
      <c r="U383" s="422" t="s">
        <v>2408</v>
      </c>
      <c r="V383" s="417"/>
      <c r="W383" s="417"/>
      <c r="X383" s="417"/>
      <c r="Y383" s="417"/>
      <c r="Z383" s="417"/>
      <c r="AA383" s="417"/>
      <c r="AB383" s="417"/>
      <c r="AC383" s="417"/>
      <c r="AD383" s="417"/>
      <c r="AE383" s="417"/>
      <c r="AF383" s="417"/>
      <c r="AG383" s="417"/>
      <c r="AH383" s="417"/>
      <c r="AI383" s="417"/>
      <c r="AJ383" s="417"/>
      <c r="AK383" s="417"/>
      <c r="AL383" s="417"/>
      <c r="AM383" s="417"/>
      <c r="AN383" s="417"/>
      <c r="AO383" s="417"/>
      <c r="AP383" s="417"/>
      <c r="AQ383" s="417"/>
      <c r="AR383" s="417"/>
      <c r="AS383" s="417"/>
      <c r="AT383" s="417"/>
      <c r="AU383" s="446">
        <v>0</v>
      </c>
      <c r="AV383" s="417"/>
      <c r="AW383" s="417"/>
      <c r="AX383" s="417"/>
      <c r="AY383" s="417"/>
      <c r="AZ383" s="417"/>
      <c r="BA383" s="417"/>
      <c r="BB383" s="417"/>
      <c r="BC383" s="417"/>
      <c r="BD383" s="417"/>
      <c r="BE383" s="446">
        <v>3</v>
      </c>
      <c r="BF383" s="417"/>
      <c r="BG383" s="417"/>
      <c r="BH383" s="417"/>
      <c r="BI383" s="417"/>
      <c r="BJ383" s="417"/>
      <c r="BK383" s="417"/>
      <c r="BL383" s="417"/>
      <c r="BM383" s="417"/>
      <c r="BN383" s="417"/>
      <c r="BO383" s="417"/>
      <c r="BP383" s="417"/>
      <c r="BQ383" s="417"/>
      <c r="BR383" s="422" t="s">
        <v>2390</v>
      </c>
      <c r="BS383" s="417"/>
      <c r="BT383" s="417"/>
      <c r="BU383" s="417"/>
      <c r="BV383" s="417"/>
      <c r="BW383" s="417"/>
      <c r="BX383" s="417"/>
      <c r="BY383" s="417"/>
      <c r="BZ383" s="417"/>
      <c r="CA383" s="417"/>
      <c r="CB383" s="446">
        <v>0</v>
      </c>
      <c r="CC383" s="417"/>
      <c r="CD383" s="417"/>
      <c r="CE383" s="417"/>
    </row>
    <row r="384" spans="2:83" ht="11.4" customHeight="1">
      <c r="B384" s="421">
        <v>3</v>
      </c>
      <c r="C384" s="417"/>
      <c r="D384" s="422" t="s">
        <v>2409</v>
      </c>
      <c r="E384" s="417"/>
      <c r="F384" s="417"/>
      <c r="G384" s="417"/>
      <c r="H384" s="417"/>
      <c r="I384" s="417"/>
      <c r="J384" s="417"/>
      <c r="K384" s="417"/>
      <c r="L384" s="417"/>
      <c r="M384" s="417"/>
      <c r="N384" s="417"/>
      <c r="O384" s="417"/>
      <c r="P384" s="417"/>
      <c r="Q384" s="417"/>
      <c r="R384" s="417"/>
      <c r="S384" s="417"/>
      <c r="T384" s="417"/>
      <c r="U384" s="422" t="s">
        <v>2410</v>
      </c>
      <c r="V384" s="417"/>
      <c r="W384" s="417"/>
      <c r="X384" s="417"/>
      <c r="Y384" s="417"/>
      <c r="Z384" s="417"/>
      <c r="AA384" s="417"/>
      <c r="AB384" s="417"/>
      <c r="AC384" s="417"/>
      <c r="AD384" s="417"/>
      <c r="AE384" s="417"/>
      <c r="AF384" s="417"/>
      <c r="AG384" s="417"/>
      <c r="AH384" s="417"/>
      <c r="AI384" s="417"/>
      <c r="AJ384" s="417"/>
      <c r="AK384" s="417"/>
      <c r="AL384" s="417"/>
      <c r="AM384" s="417"/>
      <c r="AN384" s="417"/>
      <c r="AO384" s="417"/>
      <c r="AP384" s="417"/>
      <c r="AQ384" s="417"/>
      <c r="AR384" s="417"/>
      <c r="AS384" s="417"/>
      <c r="AT384" s="417"/>
      <c r="AU384" s="446">
        <v>0</v>
      </c>
      <c r="AV384" s="417"/>
      <c r="AW384" s="417"/>
      <c r="AX384" s="417"/>
      <c r="AY384" s="417"/>
      <c r="AZ384" s="417"/>
      <c r="BA384" s="417"/>
      <c r="BB384" s="417"/>
      <c r="BC384" s="417"/>
      <c r="BD384" s="417"/>
      <c r="BE384" s="446">
        <v>16</v>
      </c>
      <c r="BF384" s="417"/>
      <c r="BG384" s="417"/>
      <c r="BH384" s="417"/>
      <c r="BI384" s="417"/>
      <c r="BJ384" s="417"/>
      <c r="BK384" s="417"/>
      <c r="BL384" s="417"/>
      <c r="BM384" s="417"/>
      <c r="BN384" s="417"/>
      <c r="BO384" s="417"/>
      <c r="BP384" s="417"/>
      <c r="BQ384" s="417"/>
      <c r="BR384" s="422" t="s">
        <v>2390</v>
      </c>
      <c r="BS384" s="417"/>
      <c r="BT384" s="417"/>
      <c r="BU384" s="417"/>
      <c r="BV384" s="417"/>
      <c r="BW384" s="417"/>
      <c r="BX384" s="417"/>
      <c r="BY384" s="417"/>
      <c r="BZ384" s="417"/>
      <c r="CA384" s="417"/>
      <c r="CB384" s="446">
        <v>0</v>
      </c>
      <c r="CC384" s="417"/>
      <c r="CD384" s="417"/>
      <c r="CE384" s="417"/>
    </row>
    <row r="385" spans="2:83" ht="11.4" customHeight="1">
      <c r="B385" s="421">
        <v>4</v>
      </c>
      <c r="C385" s="417"/>
      <c r="D385" s="422" t="s">
        <v>2411</v>
      </c>
      <c r="E385" s="417"/>
      <c r="F385" s="417"/>
      <c r="G385" s="417"/>
      <c r="H385" s="417"/>
      <c r="I385" s="417"/>
      <c r="J385" s="417"/>
      <c r="K385" s="417"/>
      <c r="L385" s="417"/>
      <c r="M385" s="417"/>
      <c r="N385" s="417"/>
      <c r="O385" s="417"/>
      <c r="P385" s="417"/>
      <c r="Q385" s="417"/>
      <c r="R385" s="417"/>
      <c r="S385" s="417"/>
      <c r="T385" s="417"/>
      <c r="U385" s="422" t="s">
        <v>2412</v>
      </c>
      <c r="V385" s="417"/>
      <c r="W385" s="417"/>
      <c r="X385" s="417"/>
      <c r="Y385" s="417"/>
      <c r="Z385" s="417"/>
      <c r="AA385" s="417"/>
      <c r="AB385" s="417"/>
      <c r="AC385" s="417"/>
      <c r="AD385" s="417"/>
      <c r="AE385" s="417"/>
      <c r="AF385" s="417"/>
      <c r="AG385" s="417"/>
      <c r="AH385" s="417"/>
      <c r="AI385" s="417"/>
      <c r="AJ385" s="417"/>
      <c r="AK385" s="417"/>
      <c r="AL385" s="417"/>
      <c r="AM385" s="417"/>
      <c r="AN385" s="417"/>
      <c r="AO385" s="417"/>
      <c r="AP385" s="417"/>
      <c r="AQ385" s="417"/>
      <c r="AR385" s="417"/>
      <c r="AS385" s="417"/>
      <c r="AT385" s="417"/>
      <c r="AU385" s="446">
        <v>0</v>
      </c>
      <c r="AV385" s="417"/>
      <c r="AW385" s="417"/>
      <c r="AX385" s="417"/>
      <c r="AY385" s="417"/>
      <c r="AZ385" s="417"/>
      <c r="BA385" s="417"/>
      <c r="BB385" s="417"/>
      <c r="BC385" s="417"/>
      <c r="BD385" s="417"/>
      <c r="BE385" s="446">
        <v>1</v>
      </c>
      <c r="BF385" s="417"/>
      <c r="BG385" s="417"/>
      <c r="BH385" s="417"/>
      <c r="BI385" s="417"/>
      <c r="BJ385" s="417"/>
      <c r="BK385" s="417"/>
      <c r="BL385" s="417"/>
      <c r="BM385" s="417"/>
      <c r="BN385" s="417"/>
      <c r="BO385" s="417"/>
      <c r="BP385" s="417"/>
      <c r="BQ385" s="417"/>
      <c r="BR385" s="422" t="s">
        <v>2390</v>
      </c>
      <c r="BS385" s="417"/>
      <c r="BT385" s="417"/>
      <c r="BU385" s="417"/>
      <c r="BV385" s="417"/>
      <c r="BW385" s="417"/>
      <c r="BX385" s="417"/>
      <c r="BY385" s="417"/>
      <c r="BZ385" s="417"/>
      <c r="CA385" s="417"/>
      <c r="CB385" s="446">
        <v>0</v>
      </c>
      <c r="CC385" s="417"/>
      <c r="CD385" s="417"/>
      <c r="CE385" s="417"/>
    </row>
    <row r="386" spans="2:83" ht="11.4" customHeight="1">
      <c r="B386" s="421">
        <v>5</v>
      </c>
      <c r="C386" s="417"/>
      <c r="D386" s="422" t="s">
        <v>2413</v>
      </c>
      <c r="E386" s="417"/>
      <c r="F386" s="417"/>
      <c r="G386" s="417"/>
      <c r="H386" s="417"/>
      <c r="I386" s="417"/>
      <c r="J386" s="417"/>
      <c r="K386" s="417"/>
      <c r="L386" s="417"/>
      <c r="M386" s="417"/>
      <c r="N386" s="417"/>
      <c r="O386" s="417"/>
      <c r="P386" s="417"/>
      <c r="Q386" s="417"/>
      <c r="R386" s="417"/>
      <c r="S386" s="417"/>
      <c r="T386" s="417"/>
      <c r="U386" s="422" t="s">
        <v>2414</v>
      </c>
      <c r="V386" s="417"/>
      <c r="W386" s="417"/>
      <c r="X386" s="417"/>
      <c r="Y386" s="417"/>
      <c r="Z386" s="417"/>
      <c r="AA386" s="417"/>
      <c r="AB386" s="417"/>
      <c r="AC386" s="417"/>
      <c r="AD386" s="417"/>
      <c r="AE386" s="417"/>
      <c r="AF386" s="417"/>
      <c r="AG386" s="417"/>
      <c r="AH386" s="417"/>
      <c r="AI386" s="417"/>
      <c r="AJ386" s="417"/>
      <c r="AK386" s="417"/>
      <c r="AL386" s="417"/>
      <c r="AM386" s="417"/>
      <c r="AN386" s="417"/>
      <c r="AO386" s="417"/>
      <c r="AP386" s="417"/>
      <c r="AQ386" s="417"/>
      <c r="AR386" s="417"/>
      <c r="AS386" s="417"/>
      <c r="AT386" s="417"/>
      <c r="AU386" s="446">
        <v>0</v>
      </c>
      <c r="AV386" s="417"/>
      <c r="AW386" s="417"/>
      <c r="AX386" s="417"/>
      <c r="AY386" s="417"/>
      <c r="AZ386" s="417"/>
      <c r="BA386" s="417"/>
      <c r="BB386" s="417"/>
      <c r="BC386" s="417"/>
      <c r="BD386" s="417"/>
      <c r="BE386" s="446">
        <v>17</v>
      </c>
      <c r="BF386" s="417"/>
      <c r="BG386" s="417"/>
      <c r="BH386" s="417"/>
      <c r="BI386" s="417"/>
      <c r="BJ386" s="417"/>
      <c r="BK386" s="417"/>
      <c r="BL386" s="417"/>
      <c r="BM386" s="417"/>
      <c r="BN386" s="417"/>
      <c r="BO386" s="417"/>
      <c r="BP386" s="417"/>
      <c r="BQ386" s="417"/>
      <c r="BR386" s="422" t="s">
        <v>2390</v>
      </c>
      <c r="BS386" s="417"/>
      <c r="BT386" s="417"/>
      <c r="BU386" s="417"/>
      <c r="BV386" s="417"/>
      <c r="BW386" s="417"/>
      <c r="BX386" s="417"/>
      <c r="BY386" s="417"/>
      <c r="BZ386" s="417"/>
      <c r="CA386" s="417"/>
      <c r="CB386" s="446">
        <v>0</v>
      </c>
      <c r="CC386" s="417"/>
      <c r="CD386" s="417"/>
      <c r="CE386" s="417"/>
    </row>
    <row r="387" spans="2:83" ht="11.25" customHeight="1">
      <c r="B387" s="421">
        <v>6</v>
      </c>
      <c r="C387" s="417"/>
      <c r="D387" s="422" t="s">
        <v>2413</v>
      </c>
      <c r="E387" s="417"/>
      <c r="F387" s="417"/>
      <c r="G387" s="417"/>
      <c r="H387" s="417"/>
      <c r="I387" s="417"/>
      <c r="J387" s="417"/>
      <c r="K387" s="417"/>
      <c r="L387" s="417"/>
      <c r="M387" s="417"/>
      <c r="N387" s="417"/>
      <c r="O387" s="417"/>
      <c r="P387" s="417"/>
      <c r="Q387" s="417"/>
      <c r="R387" s="417"/>
      <c r="S387" s="417"/>
      <c r="T387" s="417"/>
      <c r="U387" s="422" t="s">
        <v>2414</v>
      </c>
      <c r="V387" s="417"/>
      <c r="W387" s="417"/>
      <c r="X387" s="417"/>
      <c r="Y387" s="417"/>
      <c r="Z387" s="417"/>
      <c r="AA387" s="417"/>
      <c r="AB387" s="417"/>
      <c r="AC387" s="417"/>
      <c r="AD387" s="417"/>
      <c r="AE387" s="417"/>
      <c r="AF387" s="417"/>
      <c r="AG387" s="417"/>
      <c r="AH387" s="417"/>
      <c r="AI387" s="417"/>
      <c r="AJ387" s="417"/>
      <c r="AK387" s="417"/>
      <c r="AL387" s="417"/>
      <c r="AM387" s="417"/>
      <c r="AN387" s="417"/>
      <c r="AO387" s="417"/>
      <c r="AP387" s="417"/>
      <c r="AQ387" s="417"/>
      <c r="AR387" s="417"/>
      <c r="AS387" s="417"/>
      <c r="AT387" s="417"/>
      <c r="AU387" s="446">
        <v>0</v>
      </c>
      <c r="AV387" s="417"/>
      <c r="AW387" s="417"/>
      <c r="AX387" s="417"/>
      <c r="AY387" s="417"/>
      <c r="AZ387" s="417"/>
      <c r="BA387" s="417"/>
      <c r="BB387" s="417"/>
      <c r="BC387" s="417"/>
      <c r="BD387" s="417"/>
      <c r="BE387" s="446">
        <v>9</v>
      </c>
      <c r="BF387" s="417"/>
      <c r="BG387" s="417"/>
      <c r="BH387" s="417"/>
      <c r="BI387" s="417"/>
      <c r="BJ387" s="417"/>
      <c r="BK387" s="417"/>
      <c r="BL387" s="417"/>
      <c r="BM387" s="417"/>
      <c r="BN387" s="417"/>
      <c r="BO387" s="417"/>
      <c r="BP387" s="417"/>
      <c r="BQ387" s="417"/>
      <c r="BR387" s="422" t="s">
        <v>2390</v>
      </c>
      <c r="BS387" s="417"/>
      <c r="BT387" s="417"/>
      <c r="BU387" s="417"/>
      <c r="BV387" s="417"/>
      <c r="BW387" s="417"/>
      <c r="BX387" s="417"/>
      <c r="BY387" s="417"/>
      <c r="BZ387" s="417"/>
      <c r="CA387" s="417"/>
      <c r="CB387" s="446">
        <v>0</v>
      </c>
      <c r="CC387" s="417"/>
      <c r="CD387" s="417"/>
      <c r="CE387" s="417"/>
    </row>
    <row r="388" spans="2:83" ht="11.4" customHeight="1">
      <c r="B388" s="448">
        <v>0</v>
      </c>
      <c r="C388" s="449"/>
      <c r="D388" s="449"/>
      <c r="E388" s="449"/>
      <c r="F388" s="449"/>
      <c r="G388" s="449"/>
      <c r="H388" s="449"/>
      <c r="I388" s="449"/>
      <c r="J388" s="449"/>
      <c r="K388" s="449"/>
      <c r="L388" s="449"/>
      <c r="M388" s="449"/>
      <c r="N388" s="449"/>
      <c r="O388" s="449"/>
      <c r="P388" s="449"/>
      <c r="Q388" s="449"/>
      <c r="R388" s="449"/>
      <c r="S388" s="449"/>
      <c r="T388" s="449"/>
      <c r="U388" s="449"/>
      <c r="V388" s="449"/>
      <c r="W388" s="449"/>
      <c r="X388" s="449"/>
      <c r="Y388" s="449"/>
      <c r="Z388" s="449"/>
      <c r="AA388" s="449"/>
      <c r="AB388" s="449"/>
      <c r="AC388" s="449"/>
      <c r="AD388" s="449"/>
      <c r="AE388" s="449"/>
      <c r="AF388" s="449"/>
      <c r="AG388" s="449"/>
      <c r="AH388" s="449"/>
      <c r="AI388" s="449"/>
      <c r="AJ388" s="449"/>
      <c r="AK388" s="449"/>
      <c r="AL388" s="449"/>
      <c r="AM388" s="449"/>
      <c r="AN388" s="449"/>
      <c r="AO388" s="449"/>
      <c r="AP388" s="449"/>
      <c r="AQ388" s="449"/>
      <c r="AR388" s="449"/>
      <c r="AS388" s="449"/>
      <c r="AT388" s="449"/>
      <c r="AU388" s="449"/>
      <c r="AV388" s="449"/>
      <c r="AW388" s="449"/>
      <c r="AX388" s="449"/>
      <c r="AY388" s="449"/>
      <c r="AZ388" s="449"/>
      <c r="BA388" s="449"/>
      <c r="BB388" s="449"/>
      <c r="BC388" s="449"/>
      <c r="BD388" s="449"/>
      <c r="BE388" s="449"/>
      <c r="BF388" s="449"/>
      <c r="BG388" s="449"/>
      <c r="BH388" s="449"/>
      <c r="BI388" s="449"/>
      <c r="BJ388" s="449"/>
      <c r="BK388" s="449"/>
      <c r="BL388" s="449"/>
      <c r="BM388" s="449"/>
      <c r="BN388" s="449"/>
      <c r="BO388" s="449"/>
      <c r="BP388" s="449"/>
      <c r="BQ388" s="449"/>
      <c r="BR388" s="449"/>
      <c r="BS388" s="449"/>
      <c r="BT388" s="449"/>
      <c r="BU388" s="449"/>
      <c r="BV388" s="449"/>
      <c r="BW388" s="449"/>
      <c r="BX388" s="449"/>
      <c r="BY388" s="449"/>
      <c r="BZ388" s="449"/>
      <c r="CA388" s="449"/>
      <c r="CB388" s="449"/>
      <c r="CC388" s="449"/>
      <c r="CD388" s="449"/>
      <c r="CE388" s="449"/>
    </row>
    <row r="389" ht="3" customHeight="1"/>
    <row r="390" ht="4.35" customHeight="1"/>
    <row r="391" ht="2.85" customHeight="1"/>
    <row r="392" ht="12" hidden="1"/>
    <row r="393" spans="2:41" ht="14.4" customHeight="1">
      <c r="B393" s="442" t="s">
        <v>2415</v>
      </c>
      <c r="C393" s="417"/>
      <c r="D393" s="417"/>
      <c r="E393" s="417"/>
      <c r="F393" s="417"/>
      <c r="G393" s="417"/>
      <c r="H393" s="417"/>
      <c r="I393" s="417"/>
      <c r="J393" s="417"/>
      <c r="K393" s="417"/>
      <c r="L393" s="417"/>
      <c r="M393" s="417"/>
      <c r="N393" s="417"/>
      <c r="O393" s="417"/>
      <c r="P393" s="417"/>
      <c r="Q393" s="417"/>
      <c r="R393" s="417"/>
      <c r="S393" s="417"/>
      <c r="T393" s="417"/>
      <c r="U393" s="417"/>
      <c r="V393" s="417"/>
      <c r="W393" s="417"/>
      <c r="X393" s="417"/>
      <c r="Y393" s="417"/>
      <c r="Z393" s="417"/>
      <c r="AA393" s="417"/>
      <c r="AB393" s="417"/>
      <c r="AC393" s="417"/>
      <c r="AD393" s="417"/>
      <c r="AE393" s="417"/>
      <c r="AF393" s="417"/>
      <c r="AG393" s="417"/>
      <c r="AH393" s="417"/>
      <c r="AI393" s="417"/>
      <c r="AJ393" s="417"/>
      <c r="AK393" s="417"/>
      <c r="AL393" s="417"/>
      <c r="AM393" s="417"/>
      <c r="AN393" s="417"/>
      <c r="AO393" s="417"/>
    </row>
    <row r="394" spans="2:83" ht="11.4" customHeight="1">
      <c r="B394" s="451" t="s">
        <v>2109</v>
      </c>
      <c r="C394" s="444"/>
      <c r="D394" s="452" t="s">
        <v>2110</v>
      </c>
      <c r="E394" s="444"/>
      <c r="F394" s="444"/>
      <c r="G394" s="444"/>
      <c r="H394" s="444"/>
      <c r="I394" s="444"/>
      <c r="J394" s="444"/>
      <c r="K394" s="444"/>
      <c r="L394" s="444"/>
      <c r="M394" s="444"/>
      <c r="N394" s="444"/>
      <c r="O394" s="444"/>
      <c r="P394" s="444"/>
      <c r="Q394" s="444"/>
      <c r="R394" s="444"/>
      <c r="S394" s="444"/>
      <c r="T394" s="444"/>
      <c r="U394" s="452" t="s">
        <v>2057</v>
      </c>
      <c r="V394" s="444"/>
      <c r="W394" s="444"/>
      <c r="X394" s="444"/>
      <c r="Y394" s="444"/>
      <c r="Z394" s="444"/>
      <c r="AA394" s="444"/>
      <c r="AB394" s="444"/>
      <c r="AC394" s="444"/>
      <c r="AD394" s="444"/>
      <c r="AE394" s="444"/>
      <c r="AF394" s="444"/>
      <c r="AG394" s="444"/>
      <c r="AH394" s="444"/>
      <c r="AI394" s="444"/>
      <c r="AJ394" s="444"/>
      <c r="AK394" s="444"/>
      <c r="AL394" s="444"/>
      <c r="AM394" s="444"/>
      <c r="AN394" s="444"/>
      <c r="AO394" s="444"/>
      <c r="AP394" s="444"/>
      <c r="AQ394" s="444"/>
      <c r="AR394" s="444"/>
      <c r="AS394" s="444"/>
      <c r="AT394" s="444"/>
      <c r="AU394" s="451" t="s">
        <v>2111</v>
      </c>
      <c r="AV394" s="444"/>
      <c r="AW394" s="444"/>
      <c r="AX394" s="444"/>
      <c r="AY394" s="444"/>
      <c r="AZ394" s="444"/>
      <c r="BA394" s="444"/>
      <c r="BB394" s="444"/>
      <c r="BC394" s="444"/>
      <c r="BD394" s="444"/>
      <c r="BE394" s="451" t="s">
        <v>135</v>
      </c>
      <c r="BF394" s="444"/>
      <c r="BG394" s="444"/>
      <c r="BH394" s="444"/>
      <c r="BI394" s="444"/>
      <c r="BJ394" s="444"/>
      <c r="BK394" s="444"/>
      <c r="BL394" s="444"/>
      <c r="BM394" s="444"/>
      <c r="BN394" s="444"/>
      <c r="BO394" s="444"/>
      <c r="BP394" s="444"/>
      <c r="BQ394" s="444"/>
      <c r="BR394" s="452" t="s">
        <v>2112</v>
      </c>
      <c r="BS394" s="444"/>
      <c r="BT394" s="444"/>
      <c r="BU394" s="444"/>
      <c r="BV394" s="444"/>
      <c r="BW394" s="444"/>
      <c r="BX394" s="444"/>
      <c r="BY394" s="444"/>
      <c r="BZ394" s="444"/>
      <c r="CA394" s="444"/>
      <c r="CB394" s="451" t="s">
        <v>2113</v>
      </c>
      <c r="CC394" s="444"/>
      <c r="CD394" s="444"/>
      <c r="CE394" s="444"/>
    </row>
    <row r="395" spans="2:83" ht="11.4" customHeight="1">
      <c r="B395" s="421">
        <v>1</v>
      </c>
      <c r="C395" s="417"/>
      <c r="D395" s="422" t="s">
        <v>2416</v>
      </c>
      <c r="E395" s="417"/>
      <c r="F395" s="417"/>
      <c r="G395" s="417"/>
      <c r="H395" s="417"/>
      <c r="I395" s="417"/>
      <c r="J395" s="417"/>
      <c r="K395" s="417"/>
      <c r="L395" s="417"/>
      <c r="M395" s="417"/>
      <c r="N395" s="417"/>
      <c r="O395" s="417"/>
      <c r="P395" s="417"/>
      <c r="Q395" s="417"/>
      <c r="R395" s="417"/>
      <c r="S395" s="417"/>
      <c r="T395" s="417"/>
      <c r="U395" s="422" t="s">
        <v>2417</v>
      </c>
      <c r="V395" s="417"/>
      <c r="W395" s="417"/>
      <c r="X395" s="417"/>
      <c r="Y395" s="417"/>
      <c r="Z395" s="417"/>
      <c r="AA395" s="417"/>
      <c r="AB395" s="417"/>
      <c r="AC395" s="417"/>
      <c r="AD395" s="417"/>
      <c r="AE395" s="417"/>
      <c r="AF395" s="417"/>
      <c r="AG395" s="417"/>
      <c r="AH395" s="417"/>
      <c r="AI395" s="417"/>
      <c r="AJ395" s="417"/>
      <c r="AK395" s="417"/>
      <c r="AL395" s="417"/>
      <c r="AM395" s="417"/>
      <c r="AN395" s="417"/>
      <c r="AO395" s="417"/>
      <c r="AP395" s="417"/>
      <c r="AQ395" s="417"/>
      <c r="AR395" s="417"/>
      <c r="AS395" s="417"/>
      <c r="AT395" s="417"/>
      <c r="AU395" s="446">
        <v>0</v>
      </c>
      <c r="AV395" s="417"/>
      <c r="AW395" s="417"/>
      <c r="AX395" s="417"/>
      <c r="AY395" s="417"/>
      <c r="AZ395" s="417"/>
      <c r="BA395" s="417"/>
      <c r="BB395" s="417"/>
      <c r="BC395" s="417"/>
      <c r="BD395" s="417"/>
      <c r="BE395" s="446">
        <v>2</v>
      </c>
      <c r="BF395" s="417"/>
      <c r="BG395" s="417"/>
      <c r="BH395" s="417"/>
      <c r="BI395" s="417"/>
      <c r="BJ395" s="417"/>
      <c r="BK395" s="417"/>
      <c r="BL395" s="417"/>
      <c r="BM395" s="417"/>
      <c r="BN395" s="417"/>
      <c r="BO395" s="417"/>
      <c r="BP395" s="417"/>
      <c r="BQ395" s="417"/>
      <c r="BR395" s="422" t="s">
        <v>2390</v>
      </c>
      <c r="BS395" s="417"/>
      <c r="BT395" s="417"/>
      <c r="BU395" s="417"/>
      <c r="BV395" s="417"/>
      <c r="BW395" s="417"/>
      <c r="BX395" s="417"/>
      <c r="BY395" s="417"/>
      <c r="BZ395" s="417"/>
      <c r="CA395" s="417"/>
      <c r="CB395" s="446">
        <v>0</v>
      </c>
      <c r="CC395" s="417"/>
      <c r="CD395" s="417"/>
      <c r="CE395" s="417"/>
    </row>
    <row r="396" spans="2:83" ht="11.25" customHeight="1">
      <c r="B396" s="421">
        <v>2</v>
      </c>
      <c r="C396" s="417"/>
      <c r="D396" s="422" t="s">
        <v>2418</v>
      </c>
      <c r="E396" s="417"/>
      <c r="F396" s="417"/>
      <c r="G396" s="417"/>
      <c r="H396" s="417"/>
      <c r="I396" s="417"/>
      <c r="J396" s="417"/>
      <c r="K396" s="417"/>
      <c r="L396" s="417"/>
      <c r="M396" s="417"/>
      <c r="N396" s="417"/>
      <c r="O396" s="417"/>
      <c r="P396" s="417"/>
      <c r="Q396" s="417"/>
      <c r="R396" s="417"/>
      <c r="S396" s="417"/>
      <c r="T396" s="417"/>
      <c r="U396" s="422" t="s">
        <v>2419</v>
      </c>
      <c r="V396" s="417"/>
      <c r="W396" s="417"/>
      <c r="X396" s="417"/>
      <c r="Y396" s="417"/>
      <c r="Z396" s="417"/>
      <c r="AA396" s="417"/>
      <c r="AB396" s="417"/>
      <c r="AC396" s="417"/>
      <c r="AD396" s="417"/>
      <c r="AE396" s="417"/>
      <c r="AF396" s="417"/>
      <c r="AG396" s="417"/>
      <c r="AH396" s="417"/>
      <c r="AI396" s="417"/>
      <c r="AJ396" s="417"/>
      <c r="AK396" s="417"/>
      <c r="AL396" s="417"/>
      <c r="AM396" s="417"/>
      <c r="AN396" s="417"/>
      <c r="AO396" s="417"/>
      <c r="AP396" s="417"/>
      <c r="AQ396" s="417"/>
      <c r="AR396" s="417"/>
      <c r="AS396" s="417"/>
      <c r="AT396" s="417"/>
      <c r="AU396" s="446">
        <v>0</v>
      </c>
      <c r="AV396" s="417"/>
      <c r="AW396" s="417"/>
      <c r="AX396" s="417"/>
      <c r="AY396" s="417"/>
      <c r="AZ396" s="417"/>
      <c r="BA396" s="417"/>
      <c r="BB396" s="417"/>
      <c r="BC396" s="417"/>
      <c r="BD396" s="417"/>
      <c r="BE396" s="446">
        <v>1</v>
      </c>
      <c r="BF396" s="417"/>
      <c r="BG396" s="417"/>
      <c r="BH396" s="417"/>
      <c r="BI396" s="417"/>
      <c r="BJ396" s="417"/>
      <c r="BK396" s="417"/>
      <c r="BL396" s="417"/>
      <c r="BM396" s="417"/>
      <c r="BN396" s="417"/>
      <c r="BO396" s="417"/>
      <c r="BP396" s="417"/>
      <c r="BQ396" s="417"/>
      <c r="BR396" s="422" t="s">
        <v>2390</v>
      </c>
      <c r="BS396" s="417"/>
      <c r="BT396" s="417"/>
      <c r="BU396" s="417"/>
      <c r="BV396" s="417"/>
      <c r="BW396" s="417"/>
      <c r="BX396" s="417"/>
      <c r="BY396" s="417"/>
      <c r="BZ396" s="417"/>
      <c r="CA396" s="417"/>
      <c r="CB396" s="446">
        <v>0</v>
      </c>
      <c r="CC396" s="417"/>
      <c r="CD396" s="417"/>
      <c r="CE396" s="417"/>
    </row>
    <row r="397" spans="2:83" ht="11.4" customHeight="1">
      <c r="B397" s="448">
        <v>0</v>
      </c>
      <c r="C397" s="449"/>
      <c r="D397" s="449"/>
      <c r="E397" s="449"/>
      <c r="F397" s="449"/>
      <c r="G397" s="449"/>
      <c r="H397" s="449"/>
      <c r="I397" s="449"/>
      <c r="J397" s="449"/>
      <c r="K397" s="449"/>
      <c r="L397" s="449"/>
      <c r="M397" s="449"/>
      <c r="N397" s="449"/>
      <c r="O397" s="449"/>
      <c r="P397" s="449"/>
      <c r="Q397" s="449"/>
      <c r="R397" s="449"/>
      <c r="S397" s="449"/>
      <c r="T397" s="449"/>
      <c r="U397" s="449"/>
      <c r="V397" s="449"/>
      <c r="W397" s="449"/>
      <c r="X397" s="449"/>
      <c r="Y397" s="449"/>
      <c r="Z397" s="449"/>
      <c r="AA397" s="449"/>
      <c r="AB397" s="449"/>
      <c r="AC397" s="449"/>
      <c r="AD397" s="449"/>
      <c r="AE397" s="449"/>
      <c r="AF397" s="449"/>
      <c r="AG397" s="449"/>
      <c r="AH397" s="449"/>
      <c r="AI397" s="449"/>
      <c r="AJ397" s="449"/>
      <c r="AK397" s="449"/>
      <c r="AL397" s="449"/>
      <c r="AM397" s="449"/>
      <c r="AN397" s="449"/>
      <c r="AO397" s="449"/>
      <c r="AP397" s="449"/>
      <c r="AQ397" s="449"/>
      <c r="AR397" s="449"/>
      <c r="AS397" s="449"/>
      <c r="AT397" s="449"/>
      <c r="AU397" s="449"/>
      <c r="AV397" s="449"/>
      <c r="AW397" s="449"/>
      <c r="AX397" s="449"/>
      <c r="AY397" s="449"/>
      <c r="AZ397" s="449"/>
      <c r="BA397" s="449"/>
      <c r="BB397" s="449"/>
      <c r="BC397" s="449"/>
      <c r="BD397" s="449"/>
      <c r="BE397" s="449"/>
      <c r="BF397" s="449"/>
      <c r="BG397" s="449"/>
      <c r="BH397" s="449"/>
      <c r="BI397" s="449"/>
      <c r="BJ397" s="449"/>
      <c r="BK397" s="449"/>
      <c r="BL397" s="449"/>
      <c r="BM397" s="449"/>
      <c r="BN397" s="449"/>
      <c r="BO397" s="449"/>
      <c r="BP397" s="449"/>
      <c r="BQ397" s="449"/>
      <c r="BR397" s="449"/>
      <c r="BS397" s="449"/>
      <c r="BT397" s="449"/>
      <c r="BU397" s="449"/>
      <c r="BV397" s="449"/>
      <c r="BW397" s="449"/>
      <c r="BX397" s="449"/>
      <c r="BY397" s="449"/>
      <c r="BZ397" s="449"/>
      <c r="CA397" s="449"/>
      <c r="CB397" s="449"/>
      <c r="CC397" s="449"/>
      <c r="CD397" s="449"/>
      <c r="CE397" s="449"/>
    </row>
    <row r="398" ht="3" customHeight="1"/>
    <row r="399" ht="4.35" customHeight="1"/>
    <row r="400" ht="2.85" customHeight="1"/>
    <row r="401" ht="12" hidden="1"/>
    <row r="402" spans="2:33" ht="14.4" customHeight="1">
      <c r="B402" s="442" t="s">
        <v>2420</v>
      </c>
      <c r="C402" s="417"/>
      <c r="D402" s="417"/>
      <c r="E402" s="417"/>
      <c r="F402" s="417"/>
      <c r="G402" s="417"/>
      <c r="H402" s="417"/>
      <c r="I402" s="417"/>
      <c r="J402" s="417"/>
      <c r="K402" s="417"/>
      <c r="L402" s="417"/>
      <c r="M402" s="417"/>
      <c r="N402" s="417"/>
      <c r="O402" s="417"/>
      <c r="P402" s="417"/>
      <c r="Q402" s="417"/>
      <c r="R402" s="417"/>
      <c r="S402" s="417"/>
      <c r="T402" s="417"/>
      <c r="U402" s="417"/>
      <c r="V402" s="417"/>
      <c r="W402" s="417"/>
      <c r="X402" s="417"/>
      <c r="Y402" s="417"/>
      <c r="Z402" s="417"/>
      <c r="AA402" s="417"/>
      <c r="AB402" s="417"/>
      <c r="AC402" s="417"/>
      <c r="AD402" s="417"/>
      <c r="AE402" s="417"/>
      <c r="AF402" s="417"/>
      <c r="AG402" s="417"/>
    </row>
    <row r="403" spans="2:83" ht="11.4" customHeight="1">
      <c r="B403" s="451" t="s">
        <v>2109</v>
      </c>
      <c r="C403" s="444"/>
      <c r="D403" s="452" t="s">
        <v>2110</v>
      </c>
      <c r="E403" s="444"/>
      <c r="F403" s="444"/>
      <c r="G403" s="444"/>
      <c r="H403" s="444"/>
      <c r="I403" s="444"/>
      <c r="J403" s="444"/>
      <c r="K403" s="444"/>
      <c r="L403" s="444"/>
      <c r="M403" s="444"/>
      <c r="N403" s="444"/>
      <c r="O403" s="444"/>
      <c r="P403" s="444"/>
      <c r="Q403" s="444"/>
      <c r="R403" s="444"/>
      <c r="S403" s="444"/>
      <c r="T403" s="444"/>
      <c r="U403" s="452" t="s">
        <v>2057</v>
      </c>
      <c r="V403" s="444"/>
      <c r="W403" s="444"/>
      <c r="X403" s="444"/>
      <c r="Y403" s="444"/>
      <c r="Z403" s="444"/>
      <c r="AA403" s="444"/>
      <c r="AB403" s="444"/>
      <c r="AC403" s="444"/>
      <c r="AD403" s="444"/>
      <c r="AE403" s="444"/>
      <c r="AF403" s="444"/>
      <c r="AG403" s="444"/>
      <c r="AH403" s="444"/>
      <c r="AI403" s="444"/>
      <c r="AJ403" s="444"/>
      <c r="AK403" s="444"/>
      <c r="AL403" s="444"/>
      <c r="AM403" s="444"/>
      <c r="AN403" s="444"/>
      <c r="AO403" s="444"/>
      <c r="AP403" s="444"/>
      <c r="AQ403" s="444"/>
      <c r="AR403" s="444"/>
      <c r="AS403" s="444"/>
      <c r="AT403" s="444"/>
      <c r="AU403" s="451" t="s">
        <v>2111</v>
      </c>
      <c r="AV403" s="444"/>
      <c r="AW403" s="444"/>
      <c r="AX403" s="444"/>
      <c r="AY403" s="444"/>
      <c r="AZ403" s="444"/>
      <c r="BA403" s="444"/>
      <c r="BB403" s="444"/>
      <c r="BC403" s="444"/>
      <c r="BD403" s="444"/>
      <c r="BE403" s="451" t="s">
        <v>135</v>
      </c>
      <c r="BF403" s="444"/>
      <c r="BG403" s="444"/>
      <c r="BH403" s="444"/>
      <c r="BI403" s="444"/>
      <c r="BJ403" s="444"/>
      <c r="BK403" s="444"/>
      <c r="BL403" s="444"/>
      <c r="BM403" s="444"/>
      <c r="BN403" s="444"/>
      <c r="BO403" s="444"/>
      <c r="BP403" s="444"/>
      <c r="BQ403" s="444"/>
      <c r="BR403" s="452" t="s">
        <v>2112</v>
      </c>
      <c r="BS403" s="444"/>
      <c r="BT403" s="444"/>
      <c r="BU403" s="444"/>
      <c r="BV403" s="444"/>
      <c r="BW403" s="444"/>
      <c r="BX403" s="444"/>
      <c r="BY403" s="444"/>
      <c r="BZ403" s="444"/>
      <c r="CA403" s="444"/>
      <c r="CB403" s="451" t="s">
        <v>2113</v>
      </c>
      <c r="CC403" s="444"/>
      <c r="CD403" s="444"/>
      <c r="CE403" s="444"/>
    </row>
    <row r="404" spans="2:83" ht="11.4" customHeight="1">
      <c r="B404" s="421">
        <v>1</v>
      </c>
      <c r="C404" s="417"/>
      <c r="D404" s="422" t="s">
        <v>2421</v>
      </c>
      <c r="E404" s="417"/>
      <c r="F404" s="417"/>
      <c r="G404" s="417"/>
      <c r="H404" s="417"/>
      <c r="I404" s="417"/>
      <c r="J404" s="417"/>
      <c r="K404" s="417"/>
      <c r="L404" s="417"/>
      <c r="M404" s="417"/>
      <c r="N404" s="417"/>
      <c r="O404" s="417"/>
      <c r="P404" s="417"/>
      <c r="Q404" s="417"/>
      <c r="R404" s="417"/>
      <c r="S404" s="417"/>
      <c r="T404" s="417"/>
      <c r="U404" s="422" t="s">
        <v>2422</v>
      </c>
      <c r="V404" s="417"/>
      <c r="W404" s="417"/>
      <c r="X404" s="417"/>
      <c r="Y404" s="417"/>
      <c r="Z404" s="417"/>
      <c r="AA404" s="417"/>
      <c r="AB404" s="417"/>
      <c r="AC404" s="417"/>
      <c r="AD404" s="417"/>
      <c r="AE404" s="417"/>
      <c r="AF404" s="417"/>
      <c r="AG404" s="417"/>
      <c r="AH404" s="417"/>
      <c r="AI404" s="417"/>
      <c r="AJ404" s="417"/>
      <c r="AK404" s="417"/>
      <c r="AL404" s="417"/>
      <c r="AM404" s="417"/>
      <c r="AN404" s="417"/>
      <c r="AO404" s="417"/>
      <c r="AP404" s="417"/>
      <c r="AQ404" s="417"/>
      <c r="AR404" s="417"/>
      <c r="AS404" s="417"/>
      <c r="AT404" s="417"/>
      <c r="AU404" s="446">
        <v>0</v>
      </c>
      <c r="AV404" s="417"/>
      <c r="AW404" s="417"/>
      <c r="AX404" s="417"/>
      <c r="AY404" s="417"/>
      <c r="AZ404" s="417"/>
      <c r="BA404" s="417"/>
      <c r="BB404" s="417"/>
      <c r="BC404" s="417"/>
      <c r="BD404" s="417"/>
      <c r="BE404" s="446">
        <v>3</v>
      </c>
      <c r="BF404" s="417"/>
      <c r="BG404" s="417"/>
      <c r="BH404" s="417"/>
      <c r="BI404" s="417"/>
      <c r="BJ404" s="417"/>
      <c r="BK404" s="417"/>
      <c r="BL404" s="417"/>
      <c r="BM404" s="417"/>
      <c r="BN404" s="417"/>
      <c r="BO404" s="417"/>
      <c r="BP404" s="417"/>
      <c r="BQ404" s="417"/>
      <c r="BR404" s="422" t="s">
        <v>2390</v>
      </c>
      <c r="BS404" s="417"/>
      <c r="BT404" s="417"/>
      <c r="BU404" s="417"/>
      <c r="BV404" s="417"/>
      <c r="BW404" s="417"/>
      <c r="BX404" s="417"/>
      <c r="BY404" s="417"/>
      <c r="BZ404" s="417"/>
      <c r="CA404" s="417"/>
      <c r="CB404" s="446">
        <v>0</v>
      </c>
      <c r="CC404" s="417"/>
      <c r="CD404" s="417"/>
      <c r="CE404" s="417"/>
    </row>
    <row r="405" spans="2:83" ht="11.25" customHeight="1">
      <c r="B405" s="421">
        <v>2</v>
      </c>
      <c r="C405" s="417"/>
      <c r="D405" s="422" t="s">
        <v>2423</v>
      </c>
      <c r="E405" s="417"/>
      <c r="F405" s="417"/>
      <c r="G405" s="417"/>
      <c r="H405" s="417"/>
      <c r="I405" s="417"/>
      <c r="J405" s="417"/>
      <c r="K405" s="417"/>
      <c r="L405" s="417"/>
      <c r="M405" s="417"/>
      <c r="N405" s="417"/>
      <c r="O405" s="417"/>
      <c r="P405" s="417"/>
      <c r="Q405" s="417"/>
      <c r="R405" s="417"/>
      <c r="S405" s="417"/>
      <c r="T405" s="417"/>
      <c r="U405" s="422" t="s">
        <v>2424</v>
      </c>
      <c r="V405" s="417"/>
      <c r="W405" s="417"/>
      <c r="X405" s="417"/>
      <c r="Y405" s="417"/>
      <c r="Z405" s="417"/>
      <c r="AA405" s="417"/>
      <c r="AB405" s="417"/>
      <c r="AC405" s="417"/>
      <c r="AD405" s="417"/>
      <c r="AE405" s="417"/>
      <c r="AF405" s="417"/>
      <c r="AG405" s="417"/>
      <c r="AH405" s="417"/>
      <c r="AI405" s="417"/>
      <c r="AJ405" s="417"/>
      <c r="AK405" s="417"/>
      <c r="AL405" s="417"/>
      <c r="AM405" s="417"/>
      <c r="AN405" s="417"/>
      <c r="AO405" s="417"/>
      <c r="AP405" s="417"/>
      <c r="AQ405" s="417"/>
      <c r="AR405" s="417"/>
      <c r="AS405" s="417"/>
      <c r="AT405" s="417"/>
      <c r="AU405" s="446">
        <v>0</v>
      </c>
      <c r="AV405" s="417"/>
      <c r="AW405" s="417"/>
      <c r="AX405" s="417"/>
      <c r="AY405" s="417"/>
      <c r="AZ405" s="417"/>
      <c r="BA405" s="417"/>
      <c r="BB405" s="417"/>
      <c r="BC405" s="417"/>
      <c r="BD405" s="417"/>
      <c r="BE405" s="446">
        <v>11</v>
      </c>
      <c r="BF405" s="417"/>
      <c r="BG405" s="417"/>
      <c r="BH405" s="417"/>
      <c r="BI405" s="417"/>
      <c r="BJ405" s="417"/>
      <c r="BK405" s="417"/>
      <c r="BL405" s="417"/>
      <c r="BM405" s="417"/>
      <c r="BN405" s="417"/>
      <c r="BO405" s="417"/>
      <c r="BP405" s="417"/>
      <c r="BQ405" s="417"/>
      <c r="BR405" s="422" t="s">
        <v>2390</v>
      </c>
      <c r="BS405" s="417"/>
      <c r="BT405" s="417"/>
      <c r="BU405" s="417"/>
      <c r="BV405" s="417"/>
      <c r="BW405" s="417"/>
      <c r="BX405" s="417"/>
      <c r="BY405" s="417"/>
      <c r="BZ405" s="417"/>
      <c r="CA405" s="417"/>
      <c r="CB405" s="446">
        <v>0</v>
      </c>
      <c r="CC405" s="417"/>
      <c r="CD405" s="417"/>
      <c r="CE405" s="417"/>
    </row>
    <row r="406" spans="2:83" ht="11.4" customHeight="1">
      <c r="B406" s="421">
        <v>3</v>
      </c>
      <c r="C406" s="417"/>
      <c r="D406" s="422" t="s">
        <v>2425</v>
      </c>
      <c r="E406" s="417"/>
      <c r="F406" s="417"/>
      <c r="G406" s="417"/>
      <c r="H406" s="417"/>
      <c r="I406" s="417"/>
      <c r="J406" s="417"/>
      <c r="K406" s="417"/>
      <c r="L406" s="417"/>
      <c r="M406" s="417"/>
      <c r="N406" s="417"/>
      <c r="O406" s="417"/>
      <c r="P406" s="417"/>
      <c r="Q406" s="417"/>
      <c r="R406" s="417"/>
      <c r="S406" s="417"/>
      <c r="T406" s="417"/>
      <c r="U406" s="422" t="s">
        <v>2426</v>
      </c>
      <c r="V406" s="417"/>
      <c r="W406" s="417"/>
      <c r="X406" s="417"/>
      <c r="Y406" s="417"/>
      <c r="Z406" s="417"/>
      <c r="AA406" s="417"/>
      <c r="AB406" s="417"/>
      <c r="AC406" s="417"/>
      <c r="AD406" s="417"/>
      <c r="AE406" s="417"/>
      <c r="AF406" s="417"/>
      <c r="AG406" s="417"/>
      <c r="AH406" s="417"/>
      <c r="AI406" s="417"/>
      <c r="AJ406" s="417"/>
      <c r="AK406" s="417"/>
      <c r="AL406" s="417"/>
      <c r="AM406" s="417"/>
      <c r="AN406" s="417"/>
      <c r="AO406" s="417"/>
      <c r="AP406" s="417"/>
      <c r="AQ406" s="417"/>
      <c r="AR406" s="417"/>
      <c r="AS406" s="417"/>
      <c r="AT406" s="417"/>
      <c r="AU406" s="446">
        <v>0</v>
      </c>
      <c r="AV406" s="417"/>
      <c r="AW406" s="417"/>
      <c r="AX406" s="417"/>
      <c r="AY406" s="417"/>
      <c r="AZ406" s="417"/>
      <c r="BA406" s="417"/>
      <c r="BB406" s="417"/>
      <c r="BC406" s="417"/>
      <c r="BD406" s="417"/>
      <c r="BE406" s="446">
        <v>9</v>
      </c>
      <c r="BF406" s="417"/>
      <c r="BG406" s="417"/>
      <c r="BH406" s="417"/>
      <c r="BI406" s="417"/>
      <c r="BJ406" s="417"/>
      <c r="BK406" s="417"/>
      <c r="BL406" s="417"/>
      <c r="BM406" s="417"/>
      <c r="BN406" s="417"/>
      <c r="BO406" s="417"/>
      <c r="BP406" s="417"/>
      <c r="BQ406" s="417"/>
      <c r="BR406" s="422" t="s">
        <v>2390</v>
      </c>
      <c r="BS406" s="417"/>
      <c r="BT406" s="417"/>
      <c r="BU406" s="417"/>
      <c r="BV406" s="417"/>
      <c r="BW406" s="417"/>
      <c r="BX406" s="417"/>
      <c r="BY406" s="417"/>
      <c r="BZ406" s="417"/>
      <c r="CA406" s="417"/>
      <c r="CB406" s="446">
        <v>0</v>
      </c>
      <c r="CC406" s="417"/>
      <c r="CD406" s="417"/>
      <c r="CE406" s="417"/>
    </row>
    <row r="407" spans="2:83" ht="11.4" customHeight="1">
      <c r="B407" s="421">
        <v>4</v>
      </c>
      <c r="C407" s="417"/>
      <c r="D407" s="422" t="s">
        <v>2427</v>
      </c>
      <c r="E407" s="417"/>
      <c r="F407" s="417"/>
      <c r="G407" s="417"/>
      <c r="H407" s="417"/>
      <c r="I407" s="417"/>
      <c r="J407" s="417"/>
      <c r="K407" s="417"/>
      <c r="L407" s="417"/>
      <c r="M407" s="417"/>
      <c r="N407" s="417"/>
      <c r="O407" s="417"/>
      <c r="P407" s="417"/>
      <c r="Q407" s="417"/>
      <c r="R407" s="417"/>
      <c r="S407" s="417"/>
      <c r="T407" s="417"/>
      <c r="U407" s="422" t="s">
        <v>2428</v>
      </c>
      <c r="V407" s="417"/>
      <c r="W407" s="417"/>
      <c r="X407" s="417"/>
      <c r="Y407" s="417"/>
      <c r="Z407" s="417"/>
      <c r="AA407" s="417"/>
      <c r="AB407" s="417"/>
      <c r="AC407" s="417"/>
      <c r="AD407" s="417"/>
      <c r="AE407" s="417"/>
      <c r="AF407" s="417"/>
      <c r="AG407" s="417"/>
      <c r="AH407" s="417"/>
      <c r="AI407" s="417"/>
      <c r="AJ407" s="417"/>
      <c r="AK407" s="417"/>
      <c r="AL407" s="417"/>
      <c r="AM407" s="417"/>
      <c r="AN407" s="417"/>
      <c r="AO407" s="417"/>
      <c r="AP407" s="417"/>
      <c r="AQ407" s="417"/>
      <c r="AR407" s="417"/>
      <c r="AS407" s="417"/>
      <c r="AT407" s="417"/>
      <c r="AU407" s="446">
        <v>0</v>
      </c>
      <c r="AV407" s="417"/>
      <c r="AW407" s="417"/>
      <c r="AX407" s="417"/>
      <c r="AY407" s="417"/>
      <c r="AZ407" s="417"/>
      <c r="BA407" s="417"/>
      <c r="BB407" s="417"/>
      <c r="BC407" s="417"/>
      <c r="BD407" s="417"/>
      <c r="BE407" s="446">
        <v>9</v>
      </c>
      <c r="BF407" s="417"/>
      <c r="BG407" s="417"/>
      <c r="BH407" s="417"/>
      <c r="BI407" s="417"/>
      <c r="BJ407" s="417"/>
      <c r="BK407" s="417"/>
      <c r="BL407" s="417"/>
      <c r="BM407" s="417"/>
      <c r="BN407" s="417"/>
      <c r="BO407" s="417"/>
      <c r="BP407" s="417"/>
      <c r="BQ407" s="417"/>
      <c r="BR407" s="422" t="s">
        <v>2390</v>
      </c>
      <c r="BS407" s="417"/>
      <c r="BT407" s="417"/>
      <c r="BU407" s="417"/>
      <c r="BV407" s="417"/>
      <c r="BW407" s="417"/>
      <c r="BX407" s="417"/>
      <c r="BY407" s="417"/>
      <c r="BZ407" s="417"/>
      <c r="CA407" s="417"/>
      <c r="CB407" s="446">
        <v>0</v>
      </c>
      <c r="CC407" s="417"/>
      <c r="CD407" s="417"/>
      <c r="CE407" s="417"/>
    </row>
    <row r="408" spans="2:83" ht="11.25" customHeight="1">
      <c r="B408" s="448">
        <v>0</v>
      </c>
      <c r="C408" s="449"/>
      <c r="D408" s="449"/>
      <c r="E408" s="449"/>
      <c r="F408" s="449"/>
      <c r="G408" s="449"/>
      <c r="H408" s="449"/>
      <c r="I408" s="449"/>
      <c r="J408" s="449"/>
      <c r="K408" s="449"/>
      <c r="L408" s="449"/>
      <c r="M408" s="449"/>
      <c r="N408" s="449"/>
      <c r="O408" s="449"/>
      <c r="P408" s="449"/>
      <c r="Q408" s="449"/>
      <c r="R408" s="449"/>
      <c r="S408" s="449"/>
      <c r="T408" s="449"/>
      <c r="U408" s="449"/>
      <c r="V408" s="449"/>
      <c r="W408" s="449"/>
      <c r="X408" s="449"/>
      <c r="Y408" s="449"/>
      <c r="Z408" s="449"/>
      <c r="AA408" s="449"/>
      <c r="AB408" s="449"/>
      <c r="AC408" s="449"/>
      <c r="AD408" s="449"/>
      <c r="AE408" s="449"/>
      <c r="AF408" s="449"/>
      <c r="AG408" s="449"/>
      <c r="AH408" s="449"/>
      <c r="AI408" s="449"/>
      <c r="AJ408" s="449"/>
      <c r="AK408" s="449"/>
      <c r="AL408" s="449"/>
      <c r="AM408" s="449"/>
      <c r="AN408" s="449"/>
      <c r="AO408" s="449"/>
      <c r="AP408" s="449"/>
      <c r="AQ408" s="449"/>
      <c r="AR408" s="449"/>
      <c r="AS408" s="449"/>
      <c r="AT408" s="449"/>
      <c r="AU408" s="449"/>
      <c r="AV408" s="449"/>
      <c r="AW408" s="449"/>
      <c r="AX408" s="449"/>
      <c r="AY408" s="449"/>
      <c r="AZ408" s="449"/>
      <c r="BA408" s="449"/>
      <c r="BB408" s="449"/>
      <c r="BC408" s="449"/>
      <c r="BD408" s="449"/>
      <c r="BE408" s="449"/>
      <c r="BF408" s="449"/>
      <c r="BG408" s="449"/>
      <c r="BH408" s="449"/>
      <c r="BI408" s="449"/>
      <c r="BJ408" s="449"/>
      <c r="BK408" s="449"/>
      <c r="BL408" s="449"/>
      <c r="BM408" s="449"/>
      <c r="BN408" s="449"/>
      <c r="BO408" s="449"/>
      <c r="BP408" s="449"/>
      <c r="BQ408" s="449"/>
      <c r="BR408" s="449"/>
      <c r="BS408" s="449"/>
      <c r="BT408" s="449"/>
      <c r="BU408" s="449"/>
      <c r="BV408" s="449"/>
      <c r="BW408" s="449"/>
      <c r="BX408" s="449"/>
      <c r="BY408" s="449"/>
      <c r="BZ408" s="449"/>
      <c r="CA408" s="449"/>
      <c r="CB408" s="449"/>
      <c r="CC408" s="449"/>
      <c r="CD408" s="449"/>
      <c r="CE408" s="449"/>
    </row>
    <row r="409" ht="12" hidden="1"/>
    <row r="410" ht="3" customHeight="1"/>
    <row r="411" ht="4.35" customHeight="1"/>
    <row r="412" ht="2.85" customHeight="1"/>
    <row r="413" spans="2:34" ht="14.4" customHeight="1">
      <c r="B413" s="442" t="s">
        <v>2429</v>
      </c>
      <c r="C413" s="417"/>
      <c r="D413" s="417"/>
      <c r="E413" s="417"/>
      <c r="F413" s="417"/>
      <c r="G413" s="417"/>
      <c r="H413" s="417"/>
      <c r="I413" s="417"/>
      <c r="J413" s="417"/>
      <c r="K413" s="417"/>
      <c r="L413" s="417"/>
      <c r="M413" s="417"/>
      <c r="N413" s="417"/>
      <c r="O413" s="417"/>
      <c r="P413" s="417"/>
      <c r="Q413" s="417"/>
      <c r="R413" s="417"/>
      <c r="S413" s="417"/>
      <c r="T413" s="417"/>
      <c r="U413" s="417"/>
      <c r="V413" s="417"/>
      <c r="W413" s="417"/>
      <c r="X413" s="417"/>
      <c r="Y413" s="417"/>
      <c r="Z413" s="417"/>
      <c r="AA413" s="417"/>
      <c r="AB413" s="417"/>
      <c r="AC413" s="417"/>
      <c r="AD413" s="417"/>
      <c r="AE413" s="417"/>
      <c r="AF413" s="417"/>
      <c r="AG413" s="417"/>
      <c r="AH413" s="417"/>
    </row>
    <row r="414" ht="12" hidden="1"/>
    <row r="415" spans="2:83" ht="11.4" customHeight="1">
      <c r="B415" s="451" t="s">
        <v>2109</v>
      </c>
      <c r="C415" s="444"/>
      <c r="D415" s="452" t="s">
        <v>2110</v>
      </c>
      <c r="E415" s="444"/>
      <c r="F415" s="444"/>
      <c r="G415" s="444"/>
      <c r="H415" s="444"/>
      <c r="I415" s="444"/>
      <c r="J415" s="444"/>
      <c r="K415" s="444"/>
      <c r="L415" s="444"/>
      <c r="M415" s="444"/>
      <c r="N415" s="444"/>
      <c r="O415" s="444"/>
      <c r="P415" s="444"/>
      <c r="Q415" s="444"/>
      <c r="R415" s="444"/>
      <c r="S415" s="444"/>
      <c r="T415" s="444"/>
      <c r="U415" s="452" t="s">
        <v>2057</v>
      </c>
      <c r="V415" s="444"/>
      <c r="W415" s="444"/>
      <c r="X415" s="444"/>
      <c r="Y415" s="444"/>
      <c r="Z415" s="444"/>
      <c r="AA415" s="444"/>
      <c r="AB415" s="444"/>
      <c r="AC415" s="444"/>
      <c r="AD415" s="444"/>
      <c r="AE415" s="444"/>
      <c r="AF415" s="444"/>
      <c r="AG415" s="444"/>
      <c r="AH415" s="444"/>
      <c r="AI415" s="444"/>
      <c r="AJ415" s="444"/>
      <c r="AK415" s="444"/>
      <c r="AL415" s="444"/>
      <c r="AM415" s="444"/>
      <c r="AN415" s="444"/>
      <c r="AO415" s="444"/>
      <c r="AP415" s="444"/>
      <c r="AQ415" s="444"/>
      <c r="AR415" s="444"/>
      <c r="AS415" s="444"/>
      <c r="AT415" s="444"/>
      <c r="AU415" s="451" t="s">
        <v>2111</v>
      </c>
      <c r="AV415" s="444"/>
      <c r="AW415" s="444"/>
      <c r="AX415" s="444"/>
      <c r="AY415" s="444"/>
      <c r="AZ415" s="444"/>
      <c r="BA415" s="444"/>
      <c r="BB415" s="444"/>
      <c r="BC415" s="444"/>
      <c r="BD415" s="444"/>
      <c r="BE415" s="451" t="s">
        <v>135</v>
      </c>
      <c r="BF415" s="444"/>
      <c r="BG415" s="444"/>
      <c r="BH415" s="444"/>
      <c r="BI415" s="444"/>
      <c r="BJ415" s="444"/>
      <c r="BK415" s="444"/>
      <c r="BL415" s="444"/>
      <c r="BM415" s="444"/>
      <c r="BN415" s="444"/>
      <c r="BO415" s="444"/>
      <c r="BP415" s="444"/>
      <c r="BQ415" s="444"/>
      <c r="BR415" s="452" t="s">
        <v>2112</v>
      </c>
      <c r="BS415" s="444"/>
      <c r="BT415" s="444"/>
      <c r="BU415" s="444"/>
      <c r="BV415" s="444"/>
      <c r="BW415" s="444"/>
      <c r="BX415" s="444"/>
      <c r="BY415" s="444"/>
      <c r="BZ415" s="444"/>
      <c r="CA415" s="444"/>
      <c r="CB415" s="451" t="s">
        <v>2113</v>
      </c>
      <c r="CC415" s="444"/>
      <c r="CD415" s="444"/>
      <c r="CE415" s="444"/>
    </row>
    <row r="416" spans="2:83" ht="11.4" customHeight="1">
      <c r="B416" s="421">
        <v>1</v>
      </c>
      <c r="C416" s="417"/>
      <c r="D416" s="422" t="s">
        <v>2430</v>
      </c>
      <c r="E416" s="417"/>
      <c r="F416" s="417"/>
      <c r="G416" s="417"/>
      <c r="H416" s="417"/>
      <c r="I416" s="417"/>
      <c r="J416" s="417"/>
      <c r="K416" s="417"/>
      <c r="L416" s="417"/>
      <c r="M416" s="417"/>
      <c r="N416" s="417"/>
      <c r="O416" s="417"/>
      <c r="P416" s="417"/>
      <c r="Q416" s="417"/>
      <c r="R416" s="417"/>
      <c r="S416" s="417"/>
      <c r="T416" s="417"/>
      <c r="U416" s="422" t="s">
        <v>2431</v>
      </c>
      <c r="V416" s="417"/>
      <c r="W416" s="417"/>
      <c r="X416" s="417"/>
      <c r="Y416" s="417"/>
      <c r="Z416" s="417"/>
      <c r="AA416" s="417"/>
      <c r="AB416" s="417"/>
      <c r="AC416" s="417"/>
      <c r="AD416" s="417"/>
      <c r="AE416" s="417"/>
      <c r="AF416" s="417"/>
      <c r="AG416" s="417"/>
      <c r="AH416" s="417"/>
      <c r="AI416" s="417"/>
      <c r="AJ416" s="417"/>
      <c r="AK416" s="417"/>
      <c r="AL416" s="417"/>
      <c r="AM416" s="417"/>
      <c r="AN416" s="417"/>
      <c r="AO416" s="417"/>
      <c r="AP416" s="417"/>
      <c r="AQ416" s="417"/>
      <c r="AR416" s="417"/>
      <c r="AS416" s="417"/>
      <c r="AT416" s="417"/>
      <c r="AU416" s="446">
        <v>0</v>
      </c>
      <c r="AV416" s="417"/>
      <c r="AW416" s="417"/>
      <c r="AX416" s="417"/>
      <c r="AY416" s="417"/>
      <c r="AZ416" s="417"/>
      <c r="BA416" s="417"/>
      <c r="BB416" s="417"/>
      <c r="BC416" s="417"/>
      <c r="BD416" s="417"/>
      <c r="BE416" s="446">
        <v>9</v>
      </c>
      <c r="BF416" s="417"/>
      <c r="BG416" s="417"/>
      <c r="BH416" s="417"/>
      <c r="BI416" s="417"/>
      <c r="BJ416" s="417"/>
      <c r="BK416" s="417"/>
      <c r="BL416" s="417"/>
      <c r="BM416" s="417"/>
      <c r="BN416" s="417"/>
      <c r="BO416" s="417"/>
      <c r="BP416" s="417"/>
      <c r="BQ416" s="417"/>
      <c r="BR416" s="422" t="s">
        <v>2390</v>
      </c>
      <c r="BS416" s="417"/>
      <c r="BT416" s="417"/>
      <c r="BU416" s="417"/>
      <c r="BV416" s="417"/>
      <c r="BW416" s="417"/>
      <c r="BX416" s="417"/>
      <c r="BY416" s="417"/>
      <c r="BZ416" s="417"/>
      <c r="CA416" s="417"/>
      <c r="CB416" s="446">
        <v>0</v>
      </c>
      <c r="CC416" s="417"/>
      <c r="CD416" s="417"/>
      <c r="CE416" s="417"/>
    </row>
    <row r="417" spans="2:83" ht="11.25" customHeight="1">
      <c r="B417" s="421">
        <v>2</v>
      </c>
      <c r="C417" s="417"/>
      <c r="D417" s="422" t="s">
        <v>2432</v>
      </c>
      <c r="E417" s="417"/>
      <c r="F417" s="417"/>
      <c r="G417" s="417"/>
      <c r="H417" s="417"/>
      <c r="I417" s="417"/>
      <c r="J417" s="417"/>
      <c r="K417" s="417"/>
      <c r="L417" s="417"/>
      <c r="M417" s="417"/>
      <c r="N417" s="417"/>
      <c r="O417" s="417"/>
      <c r="P417" s="417"/>
      <c r="Q417" s="417"/>
      <c r="R417" s="417"/>
      <c r="S417" s="417"/>
      <c r="T417" s="417"/>
      <c r="U417" s="422" t="s">
        <v>2433</v>
      </c>
      <c r="V417" s="417"/>
      <c r="W417" s="417"/>
      <c r="X417" s="417"/>
      <c r="Y417" s="417"/>
      <c r="Z417" s="417"/>
      <c r="AA417" s="417"/>
      <c r="AB417" s="417"/>
      <c r="AC417" s="417"/>
      <c r="AD417" s="417"/>
      <c r="AE417" s="417"/>
      <c r="AF417" s="417"/>
      <c r="AG417" s="417"/>
      <c r="AH417" s="417"/>
      <c r="AI417" s="417"/>
      <c r="AJ417" s="417"/>
      <c r="AK417" s="417"/>
      <c r="AL417" s="417"/>
      <c r="AM417" s="417"/>
      <c r="AN417" s="417"/>
      <c r="AO417" s="417"/>
      <c r="AP417" s="417"/>
      <c r="AQ417" s="417"/>
      <c r="AR417" s="417"/>
      <c r="AS417" s="417"/>
      <c r="AT417" s="417"/>
      <c r="AU417" s="446">
        <v>0</v>
      </c>
      <c r="AV417" s="417"/>
      <c r="AW417" s="417"/>
      <c r="AX417" s="417"/>
      <c r="AY417" s="417"/>
      <c r="AZ417" s="417"/>
      <c r="BA417" s="417"/>
      <c r="BB417" s="417"/>
      <c r="BC417" s="417"/>
      <c r="BD417" s="417"/>
      <c r="BE417" s="446">
        <v>1</v>
      </c>
      <c r="BF417" s="417"/>
      <c r="BG417" s="417"/>
      <c r="BH417" s="417"/>
      <c r="BI417" s="417"/>
      <c r="BJ417" s="417"/>
      <c r="BK417" s="417"/>
      <c r="BL417" s="417"/>
      <c r="BM417" s="417"/>
      <c r="BN417" s="417"/>
      <c r="BO417" s="417"/>
      <c r="BP417" s="417"/>
      <c r="BQ417" s="417"/>
      <c r="BR417" s="422" t="s">
        <v>2390</v>
      </c>
      <c r="BS417" s="417"/>
      <c r="BT417" s="417"/>
      <c r="BU417" s="417"/>
      <c r="BV417" s="417"/>
      <c r="BW417" s="417"/>
      <c r="BX417" s="417"/>
      <c r="BY417" s="417"/>
      <c r="BZ417" s="417"/>
      <c r="CA417" s="417"/>
      <c r="CB417" s="446">
        <v>0</v>
      </c>
      <c r="CC417" s="417"/>
      <c r="CD417" s="417"/>
      <c r="CE417" s="417"/>
    </row>
    <row r="418" spans="2:83" ht="11.4" customHeight="1">
      <c r="B418" s="421">
        <v>3</v>
      </c>
      <c r="C418" s="417"/>
      <c r="D418" s="422" t="s">
        <v>2434</v>
      </c>
      <c r="E418" s="417"/>
      <c r="F418" s="417"/>
      <c r="G418" s="417"/>
      <c r="H418" s="417"/>
      <c r="I418" s="417"/>
      <c r="J418" s="417"/>
      <c r="K418" s="417"/>
      <c r="L418" s="417"/>
      <c r="M418" s="417"/>
      <c r="N418" s="417"/>
      <c r="O418" s="417"/>
      <c r="P418" s="417"/>
      <c r="Q418" s="417"/>
      <c r="R418" s="417"/>
      <c r="S418" s="417"/>
      <c r="T418" s="417"/>
      <c r="U418" s="422" t="s">
        <v>2435</v>
      </c>
      <c r="V418" s="417"/>
      <c r="W418" s="417"/>
      <c r="X418" s="417"/>
      <c r="Y418" s="417"/>
      <c r="Z418" s="417"/>
      <c r="AA418" s="417"/>
      <c r="AB418" s="417"/>
      <c r="AC418" s="417"/>
      <c r="AD418" s="417"/>
      <c r="AE418" s="417"/>
      <c r="AF418" s="417"/>
      <c r="AG418" s="417"/>
      <c r="AH418" s="417"/>
      <c r="AI418" s="417"/>
      <c r="AJ418" s="417"/>
      <c r="AK418" s="417"/>
      <c r="AL418" s="417"/>
      <c r="AM418" s="417"/>
      <c r="AN418" s="417"/>
      <c r="AO418" s="417"/>
      <c r="AP418" s="417"/>
      <c r="AQ418" s="417"/>
      <c r="AR418" s="417"/>
      <c r="AS418" s="417"/>
      <c r="AT418" s="417"/>
      <c r="AU418" s="446">
        <v>0</v>
      </c>
      <c r="AV418" s="417"/>
      <c r="AW418" s="417"/>
      <c r="AX418" s="417"/>
      <c r="AY418" s="417"/>
      <c r="AZ418" s="417"/>
      <c r="BA418" s="417"/>
      <c r="BB418" s="417"/>
      <c r="BC418" s="417"/>
      <c r="BD418" s="417"/>
      <c r="BE418" s="446">
        <v>39</v>
      </c>
      <c r="BF418" s="417"/>
      <c r="BG418" s="417"/>
      <c r="BH418" s="417"/>
      <c r="BI418" s="417"/>
      <c r="BJ418" s="417"/>
      <c r="BK418" s="417"/>
      <c r="BL418" s="417"/>
      <c r="BM418" s="417"/>
      <c r="BN418" s="417"/>
      <c r="BO418" s="417"/>
      <c r="BP418" s="417"/>
      <c r="BQ418" s="417"/>
      <c r="BR418" s="422" t="s">
        <v>2390</v>
      </c>
      <c r="BS418" s="417"/>
      <c r="BT418" s="417"/>
      <c r="BU418" s="417"/>
      <c r="BV418" s="417"/>
      <c r="BW418" s="417"/>
      <c r="BX418" s="417"/>
      <c r="BY418" s="417"/>
      <c r="BZ418" s="417"/>
      <c r="CA418" s="417"/>
      <c r="CB418" s="446">
        <v>0</v>
      </c>
      <c r="CC418" s="417"/>
      <c r="CD418" s="417"/>
      <c r="CE418" s="417"/>
    </row>
    <row r="419" spans="2:83" ht="11.4" customHeight="1">
      <c r="B419" s="421">
        <v>4</v>
      </c>
      <c r="C419" s="417"/>
      <c r="D419" s="422" t="s">
        <v>2436</v>
      </c>
      <c r="E419" s="417"/>
      <c r="F419" s="417"/>
      <c r="G419" s="417"/>
      <c r="H419" s="417"/>
      <c r="I419" s="417"/>
      <c r="J419" s="417"/>
      <c r="K419" s="417"/>
      <c r="L419" s="417"/>
      <c r="M419" s="417"/>
      <c r="N419" s="417"/>
      <c r="O419" s="417"/>
      <c r="P419" s="417"/>
      <c r="Q419" s="417"/>
      <c r="R419" s="417"/>
      <c r="S419" s="417"/>
      <c r="T419" s="417"/>
      <c r="U419" s="422" t="s">
        <v>2437</v>
      </c>
      <c r="V419" s="417"/>
      <c r="W419" s="417"/>
      <c r="X419" s="417"/>
      <c r="Y419" s="417"/>
      <c r="Z419" s="417"/>
      <c r="AA419" s="417"/>
      <c r="AB419" s="417"/>
      <c r="AC419" s="417"/>
      <c r="AD419" s="417"/>
      <c r="AE419" s="417"/>
      <c r="AF419" s="417"/>
      <c r="AG419" s="417"/>
      <c r="AH419" s="417"/>
      <c r="AI419" s="417"/>
      <c r="AJ419" s="417"/>
      <c r="AK419" s="417"/>
      <c r="AL419" s="417"/>
      <c r="AM419" s="417"/>
      <c r="AN419" s="417"/>
      <c r="AO419" s="417"/>
      <c r="AP419" s="417"/>
      <c r="AQ419" s="417"/>
      <c r="AR419" s="417"/>
      <c r="AS419" s="417"/>
      <c r="AT419" s="417"/>
      <c r="AU419" s="446">
        <v>0</v>
      </c>
      <c r="AV419" s="417"/>
      <c r="AW419" s="417"/>
      <c r="AX419" s="417"/>
      <c r="AY419" s="417"/>
      <c r="AZ419" s="417"/>
      <c r="BA419" s="417"/>
      <c r="BB419" s="417"/>
      <c r="BC419" s="417"/>
      <c r="BD419" s="417"/>
      <c r="BE419" s="446">
        <v>6</v>
      </c>
      <c r="BF419" s="417"/>
      <c r="BG419" s="417"/>
      <c r="BH419" s="417"/>
      <c r="BI419" s="417"/>
      <c r="BJ419" s="417"/>
      <c r="BK419" s="417"/>
      <c r="BL419" s="417"/>
      <c r="BM419" s="417"/>
      <c r="BN419" s="417"/>
      <c r="BO419" s="417"/>
      <c r="BP419" s="417"/>
      <c r="BQ419" s="417"/>
      <c r="BR419" s="422" t="s">
        <v>2390</v>
      </c>
      <c r="BS419" s="417"/>
      <c r="BT419" s="417"/>
      <c r="BU419" s="417"/>
      <c r="BV419" s="417"/>
      <c r="BW419" s="417"/>
      <c r="BX419" s="417"/>
      <c r="BY419" s="417"/>
      <c r="BZ419" s="417"/>
      <c r="CA419" s="417"/>
      <c r="CB419" s="446">
        <v>0</v>
      </c>
      <c r="CC419" s="417"/>
      <c r="CD419" s="417"/>
      <c r="CE419" s="417"/>
    </row>
    <row r="420" spans="2:83" ht="11.4" customHeight="1">
      <c r="B420" s="421">
        <v>5</v>
      </c>
      <c r="C420" s="417"/>
      <c r="D420" s="422" t="s">
        <v>2438</v>
      </c>
      <c r="E420" s="417"/>
      <c r="F420" s="417"/>
      <c r="G420" s="417"/>
      <c r="H420" s="417"/>
      <c r="I420" s="417"/>
      <c r="J420" s="417"/>
      <c r="K420" s="417"/>
      <c r="L420" s="417"/>
      <c r="M420" s="417"/>
      <c r="N420" s="417"/>
      <c r="O420" s="417"/>
      <c r="P420" s="417"/>
      <c r="Q420" s="417"/>
      <c r="R420" s="417"/>
      <c r="S420" s="417"/>
      <c r="T420" s="417"/>
      <c r="U420" s="422" t="s">
        <v>2439</v>
      </c>
      <c r="V420" s="417"/>
      <c r="W420" s="417"/>
      <c r="X420" s="417"/>
      <c r="Y420" s="417"/>
      <c r="Z420" s="417"/>
      <c r="AA420" s="417"/>
      <c r="AB420" s="417"/>
      <c r="AC420" s="417"/>
      <c r="AD420" s="417"/>
      <c r="AE420" s="417"/>
      <c r="AF420" s="417"/>
      <c r="AG420" s="417"/>
      <c r="AH420" s="417"/>
      <c r="AI420" s="417"/>
      <c r="AJ420" s="417"/>
      <c r="AK420" s="417"/>
      <c r="AL420" s="417"/>
      <c r="AM420" s="417"/>
      <c r="AN420" s="417"/>
      <c r="AO420" s="417"/>
      <c r="AP420" s="417"/>
      <c r="AQ420" s="417"/>
      <c r="AR420" s="417"/>
      <c r="AS420" s="417"/>
      <c r="AT420" s="417"/>
      <c r="AU420" s="446">
        <v>0</v>
      </c>
      <c r="AV420" s="417"/>
      <c r="AW420" s="417"/>
      <c r="AX420" s="417"/>
      <c r="AY420" s="417"/>
      <c r="AZ420" s="417"/>
      <c r="BA420" s="417"/>
      <c r="BB420" s="417"/>
      <c r="BC420" s="417"/>
      <c r="BD420" s="417"/>
      <c r="BE420" s="446">
        <v>32</v>
      </c>
      <c r="BF420" s="417"/>
      <c r="BG420" s="417"/>
      <c r="BH420" s="417"/>
      <c r="BI420" s="417"/>
      <c r="BJ420" s="417"/>
      <c r="BK420" s="417"/>
      <c r="BL420" s="417"/>
      <c r="BM420" s="417"/>
      <c r="BN420" s="417"/>
      <c r="BO420" s="417"/>
      <c r="BP420" s="417"/>
      <c r="BQ420" s="417"/>
      <c r="BR420" s="422" t="s">
        <v>2390</v>
      </c>
      <c r="BS420" s="417"/>
      <c r="BT420" s="417"/>
      <c r="BU420" s="417"/>
      <c r="BV420" s="417"/>
      <c r="BW420" s="417"/>
      <c r="BX420" s="417"/>
      <c r="BY420" s="417"/>
      <c r="BZ420" s="417"/>
      <c r="CA420" s="417"/>
      <c r="CB420" s="446">
        <v>0</v>
      </c>
      <c r="CC420" s="417"/>
      <c r="CD420" s="417"/>
      <c r="CE420" s="417"/>
    </row>
    <row r="421" spans="2:83" ht="11.25" customHeight="1">
      <c r="B421" s="421">
        <v>6</v>
      </c>
      <c r="C421" s="417"/>
      <c r="D421" s="422" t="s">
        <v>2440</v>
      </c>
      <c r="E421" s="417"/>
      <c r="F421" s="417"/>
      <c r="G421" s="417"/>
      <c r="H421" s="417"/>
      <c r="I421" s="417"/>
      <c r="J421" s="417"/>
      <c r="K421" s="417"/>
      <c r="L421" s="417"/>
      <c r="M421" s="417"/>
      <c r="N421" s="417"/>
      <c r="O421" s="417"/>
      <c r="P421" s="417"/>
      <c r="Q421" s="417"/>
      <c r="R421" s="417"/>
      <c r="S421" s="417"/>
      <c r="T421" s="417"/>
      <c r="U421" s="422" t="s">
        <v>2441</v>
      </c>
      <c r="V421" s="417"/>
      <c r="W421" s="417"/>
      <c r="X421" s="417"/>
      <c r="Y421" s="417"/>
      <c r="Z421" s="417"/>
      <c r="AA421" s="417"/>
      <c r="AB421" s="417"/>
      <c r="AC421" s="417"/>
      <c r="AD421" s="417"/>
      <c r="AE421" s="417"/>
      <c r="AF421" s="417"/>
      <c r="AG421" s="417"/>
      <c r="AH421" s="417"/>
      <c r="AI421" s="417"/>
      <c r="AJ421" s="417"/>
      <c r="AK421" s="417"/>
      <c r="AL421" s="417"/>
      <c r="AM421" s="417"/>
      <c r="AN421" s="417"/>
      <c r="AO421" s="417"/>
      <c r="AP421" s="417"/>
      <c r="AQ421" s="417"/>
      <c r="AR421" s="417"/>
      <c r="AS421" s="417"/>
      <c r="AT421" s="417"/>
      <c r="AU421" s="446">
        <v>0</v>
      </c>
      <c r="AV421" s="417"/>
      <c r="AW421" s="417"/>
      <c r="AX421" s="417"/>
      <c r="AY421" s="417"/>
      <c r="AZ421" s="417"/>
      <c r="BA421" s="417"/>
      <c r="BB421" s="417"/>
      <c r="BC421" s="417"/>
      <c r="BD421" s="417"/>
      <c r="BE421" s="446">
        <v>1</v>
      </c>
      <c r="BF421" s="417"/>
      <c r="BG421" s="417"/>
      <c r="BH421" s="417"/>
      <c r="BI421" s="417"/>
      <c r="BJ421" s="417"/>
      <c r="BK421" s="417"/>
      <c r="BL421" s="417"/>
      <c r="BM421" s="417"/>
      <c r="BN421" s="417"/>
      <c r="BO421" s="417"/>
      <c r="BP421" s="417"/>
      <c r="BQ421" s="417"/>
      <c r="BR421" s="422" t="s">
        <v>2390</v>
      </c>
      <c r="BS421" s="417"/>
      <c r="BT421" s="417"/>
      <c r="BU421" s="417"/>
      <c r="BV421" s="417"/>
      <c r="BW421" s="417"/>
      <c r="BX421" s="417"/>
      <c r="BY421" s="417"/>
      <c r="BZ421" s="417"/>
      <c r="CA421" s="417"/>
      <c r="CB421" s="446">
        <v>0</v>
      </c>
      <c r="CC421" s="417"/>
      <c r="CD421" s="417"/>
      <c r="CE421" s="417"/>
    </row>
    <row r="422" spans="2:83" ht="11.4" customHeight="1">
      <c r="B422" s="448">
        <v>0</v>
      </c>
      <c r="C422" s="449"/>
      <c r="D422" s="449"/>
      <c r="E422" s="449"/>
      <c r="F422" s="449"/>
      <c r="G422" s="449"/>
      <c r="H422" s="449"/>
      <c r="I422" s="449"/>
      <c r="J422" s="449"/>
      <c r="K422" s="449"/>
      <c r="L422" s="449"/>
      <c r="M422" s="449"/>
      <c r="N422" s="449"/>
      <c r="O422" s="449"/>
      <c r="P422" s="449"/>
      <c r="Q422" s="449"/>
      <c r="R422" s="449"/>
      <c r="S422" s="449"/>
      <c r="T422" s="449"/>
      <c r="U422" s="449"/>
      <c r="V422" s="449"/>
      <c r="W422" s="449"/>
      <c r="X422" s="449"/>
      <c r="Y422" s="449"/>
      <c r="Z422" s="449"/>
      <c r="AA422" s="449"/>
      <c r="AB422" s="449"/>
      <c r="AC422" s="449"/>
      <c r="AD422" s="449"/>
      <c r="AE422" s="449"/>
      <c r="AF422" s="449"/>
      <c r="AG422" s="449"/>
      <c r="AH422" s="449"/>
      <c r="AI422" s="449"/>
      <c r="AJ422" s="449"/>
      <c r="AK422" s="449"/>
      <c r="AL422" s="449"/>
      <c r="AM422" s="449"/>
      <c r="AN422" s="449"/>
      <c r="AO422" s="449"/>
      <c r="AP422" s="449"/>
      <c r="AQ422" s="449"/>
      <c r="AR422" s="449"/>
      <c r="AS422" s="449"/>
      <c r="AT422" s="449"/>
      <c r="AU422" s="449"/>
      <c r="AV422" s="449"/>
      <c r="AW422" s="449"/>
      <c r="AX422" s="449"/>
      <c r="AY422" s="449"/>
      <c r="AZ422" s="449"/>
      <c r="BA422" s="449"/>
      <c r="BB422" s="449"/>
      <c r="BC422" s="449"/>
      <c r="BD422" s="449"/>
      <c r="BE422" s="449"/>
      <c r="BF422" s="449"/>
      <c r="BG422" s="449"/>
      <c r="BH422" s="449"/>
      <c r="BI422" s="449"/>
      <c r="BJ422" s="449"/>
      <c r="BK422" s="449"/>
      <c r="BL422" s="449"/>
      <c r="BM422" s="449"/>
      <c r="BN422" s="449"/>
      <c r="BO422" s="449"/>
      <c r="BP422" s="449"/>
      <c r="BQ422" s="449"/>
      <c r="BR422" s="449"/>
      <c r="BS422" s="449"/>
      <c r="BT422" s="449"/>
      <c r="BU422" s="449"/>
      <c r="BV422" s="449"/>
      <c r="BW422" s="449"/>
      <c r="BX422" s="449"/>
      <c r="BY422" s="449"/>
      <c r="BZ422" s="449"/>
      <c r="CA422" s="449"/>
      <c r="CB422" s="449"/>
      <c r="CC422" s="449"/>
      <c r="CD422" s="449"/>
      <c r="CE422" s="449"/>
    </row>
    <row r="423" ht="3" customHeight="1"/>
    <row r="424" ht="4.35" customHeight="1"/>
    <row r="425" ht="2.85" customHeight="1"/>
    <row r="426" spans="2:28" ht="14.4" customHeight="1">
      <c r="B426" s="442" t="s">
        <v>2442</v>
      </c>
      <c r="C426" s="417"/>
      <c r="D426" s="417"/>
      <c r="E426" s="417"/>
      <c r="F426" s="417"/>
      <c r="G426" s="417"/>
      <c r="H426" s="417"/>
      <c r="I426" s="417"/>
      <c r="J426" s="417"/>
      <c r="K426" s="417"/>
      <c r="L426" s="417"/>
      <c r="M426" s="417"/>
      <c r="N426" s="417"/>
      <c r="O426" s="417"/>
      <c r="P426" s="417"/>
      <c r="Q426" s="417"/>
      <c r="R426" s="417"/>
      <c r="S426" s="417"/>
      <c r="T426" s="417"/>
      <c r="U426" s="417"/>
      <c r="V426" s="417"/>
      <c r="W426" s="417"/>
      <c r="X426" s="417"/>
      <c r="Y426" s="417"/>
      <c r="Z426" s="417"/>
      <c r="AA426" s="417"/>
      <c r="AB426" s="417"/>
    </row>
    <row r="427" ht="12" hidden="1"/>
    <row r="428" spans="2:83" ht="11.4" customHeight="1">
      <c r="B428" s="451" t="s">
        <v>2109</v>
      </c>
      <c r="C428" s="444"/>
      <c r="D428" s="452" t="s">
        <v>2110</v>
      </c>
      <c r="E428" s="444"/>
      <c r="F428" s="444"/>
      <c r="G428" s="444"/>
      <c r="H428" s="444"/>
      <c r="I428" s="444"/>
      <c r="J428" s="444"/>
      <c r="K428" s="444"/>
      <c r="L428" s="444"/>
      <c r="M428" s="444"/>
      <c r="N428" s="444"/>
      <c r="O428" s="444"/>
      <c r="P428" s="444"/>
      <c r="Q428" s="444"/>
      <c r="R428" s="444"/>
      <c r="S428" s="444"/>
      <c r="T428" s="444"/>
      <c r="U428" s="452" t="s">
        <v>2057</v>
      </c>
      <c r="V428" s="444"/>
      <c r="W428" s="444"/>
      <c r="X428" s="444"/>
      <c r="Y428" s="444"/>
      <c r="Z428" s="444"/>
      <c r="AA428" s="444"/>
      <c r="AB428" s="444"/>
      <c r="AC428" s="444"/>
      <c r="AD428" s="444"/>
      <c r="AE428" s="444"/>
      <c r="AF428" s="444"/>
      <c r="AG428" s="444"/>
      <c r="AH428" s="444"/>
      <c r="AI428" s="444"/>
      <c r="AJ428" s="444"/>
      <c r="AK428" s="444"/>
      <c r="AL428" s="444"/>
      <c r="AM428" s="444"/>
      <c r="AN428" s="444"/>
      <c r="AO428" s="444"/>
      <c r="AP428" s="444"/>
      <c r="AQ428" s="444"/>
      <c r="AR428" s="444"/>
      <c r="AS428" s="444"/>
      <c r="AT428" s="444"/>
      <c r="AU428" s="451" t="s">
        <v>2111</v>
      </c>
      <c r="AV428" s="444"/>
      <c r="AW428" s="444"/>
      <c r="AX428" s="444"/>
      <c r="AY428" s="444"/>
      <c r="AZ428" s="444"/>
      <c r="BA428" s="444"/>
      <c r="BB428" s="444"/>
      <c r="BC428" s="444"/>
      <c r="BD428" s="444"/>
      <c r="BE428" s="451" t="s">
        <v>135</v>
      </c>
      <c r="BF428" s="444"/>
      <c r="BG428" s="444"/>
      <c r="BH428" s="444"/>
      <c r="BI428" s="444"/>
      <c r="BJ428" s="444"/>
      <c r="BK428" s="444"/>
      <c r="BL428" s="444"/>
      <c r="BM428" s="444"/>
      <c r="BN428" s="444"/>
      <c r="BO428" s="444"/>
      <c r="BP428" s="444"/>
      <c r="BQ428" s="444"/>
      <c r="BR428" s="452" t="s">
        <v>2112</v>
      </c>
      <c r="BS428" s="444"/>
      <c r="BT428" s="444"/>
      <c r="BU428" s="444"/>
      <c r="BV428" s="444"/>
      <c r="BW428" s="444"/>
      <c r="BX428" s="444"/>
      <c r="BY428" s="444"/>
      <c r="BZ428" s="444"/>
      <c r="CA428" s="444"/>
      <c r="CB428" s="451" t="s">
        <v>2113</v>
      </c>
      <c r="CC428" s="444"/>
      <c r="CD428" s="444"/>
      <c r="CE428" s="444"/>
    </row>
    <row r="429" spans="2:83" ht="11.4" customHeight="1">
      <c r="B429" s="421">
        <v>1</v>
      </c>
      <c r="C429" s="417"/>
      <c r="D429" s="422" t="s">
        <v>2443</v>
      </c>
      <c r="E429" s="417"/>
      <c r="F429" s="417"/>
      <c r="G429" s="417"/>
      <c r="H429" s="417"/>
      <c r="I429" s="417"/>
      <c r="J429" s="417"/>
      <c r="K429" s="417"/>
      <c r="L429" s="417"/>
      <c r="M429" s="417"/>
      <c r="N429" s="417"/>
      <c r="O429" s="417"/>
      <c r="P429" s="417"/>
      <c r="Q429" s="417"/>
      <c r="R429" s="417"/>
      <c r="S429" s="417"/>
      <c r="T429" s="417"/>
      <c r="U429" s="422" t="s">
        <v>2444</v>
      </c>
      <c r="V429" s="417"/>
      <c r="W429" s="417"/>
      <c r="X429" s="417"/>
      <c r="Y429" s="417"/>
      <c r="Z429" s="417"/>
      <c r="AA429" s="417"/>
      <c r="AB429" s="417"/>
      <c r="AC429" s="417"/>
      <c r="AD429" s="417"/>
      <c r="AE429" s="417"/>
      <c r="AF429" s="417"/>
      <c r="AG429" s="417"/>
      <c r="AH429" s="417"/>
      <c r="AI429" s="417"/>
      <c r="AJ429" s="417"/>
      <c r="AK429" s="417"/>
      <c r="AL429" s="417"/>
      <c r="AM429" s="417"/>
      <c r="AN429" s="417"/>
      <c r="AO429" s="417"/>
      <c r="AP429" s="417"/>
      <c r="AQ429" s="417"/>
      <c r="AR429" s="417"/>
      <c r="AS429" s="417"/>
      <c r="AT429" s="417"/>
      <c r="AU429" s="446">
        <v>0</v>
      </c>
      <c r="AV429" s="417"/>
      <c r="AW429" s="417"/>
      <c r="AX429" s="417"/>
      <c r="AY429" s="417"/>
      <c r="AZ429" s="417"/>
      <c r="BA429" s="417"/>
      <c r="BB429" s="417"/>
      <c r="BC429" s="417"/>
      <c r="BD429" s="417"/>
      <c r="BE429" s="446">
        <v>12</v>
      </c>
      <c r="BF429" s="417"/>
      <c r="BG429" s="417"/>
      <c r="BH429" s="417"/>
      <c r="BI429" s="417"/>
      <c r="BJ429" s="417"/>
      <c r="BK429" s="417"/>
      <c r="BL429" s="417"/>
      <c r="BM429" s="417"/>
      <c r="BN429" s="417"/>
      <c r="BO429" s="417"/>
      <c r="BP429" s="417"/>
      <c r="BQ429" s="417"/>
      <c r="BR429" s="422" t="s">
        <v>196</v>
      </c>
      <c r="BS429" s="417"/>
      <c r="BT429" s="417"/>
      <c r="BU429" s="417"/>
      <c r="BV429" s="417"/>
      <c r="BW429" s="417"/>
      <c r="BX429" s="417"/>
      <c r="BY429" s="417"/>
      <c r="BZ429" s="417"/>
      <c r="CA429" s="417"/>
      <c r="CB429" s="446">
        <v>0</v>
      </c>
      <c r="CC429" s="417"/>
      <c r="CD429" s="417"/>
      <c r="CE429" s="417"/>
    </row>
    <row r="430" spans="2:83" ht="11.25" customHeight="1">
      <c r="B430" s="421">
        <v>2</v>
      </c>
      <c r="C430" s="417"/>
      <c r="D430" s="422" t="s">
        <v>2445</v>
      </c>
      <c r="E430" s="417"/>
      <c r="F430" s="417"/>
      <c r="G430" s="417"/>
      <c r="H430" s="417"/>
      <c r="I430" s="417"/>
      <c r="J430" s="417"/>
      <c r="K430" s="417"/>
      <c r="L430" s="417"/>
      <c r="M430" s="417"/>
      <c r="N430" s="417"/>
      <c r="O430" s="417"/>
      <c r="P430" s="417"/>
      <c r="Q430" s="417"/>
      <c r="R430" s="417"/>
      <c r="S430" s="417"/>
      <c r="T430" s="417"/>
      <c r="U430" s="422" t="s">
        <v>2446</v>
      </c>
      <c r="V430" s="417"/>
      <c r="W430" s="417"/>
      <c r="X430" s="417"/>
      <c r="Y430" s="417"/>
      <c r="Z430" s="417"/>
      <c r="AA430" s="417"/>
      <c r="AB430" s="417"/>
      <c r="AC430" s="417"/>
      <c r="AD430" s="417"/>
      <c r="AE430" s="417"/>
      <c r="AF430" s="417"/>
      <c r="AG430" s="417"/>
      <c r="AH430" s="417"/>
      <c r="AI430" s="417"/>
      <c r="AJ430" s="417"/>
      <c r="AK430" s="417"/>
      <c r="AL430" s="417"/>
      <c r="AM430" s="417"/>
      <c r="AN430" s="417"/>
      <c r="AO430" s="417"/>
      <c r="AP430" s="417"/>
      <c r="AQ430" s="417"/>
      <c r="AR430" s="417"/>
      <c r="AS430" s="417"/>
      <c r="AT430" s="417"/>
      <c r="AU430" s="446">
        <v>0</v>
      </c>
      <c r="AV430" s="417"/>
      <c r="AW430" s="417"/>
      <c r="AX430" s="417"/>
      <c r="AY430" s="417"/>
      <c r="AZ430" s="417"/>
      <c r="BA430" s="417"/>
      <c r="BB430" s="417"/>
      <c r="BC430" s="417"/>
      <c r="BD430" s="417"/>
      <c r="BE430" s="446">
        <v>9</v>
      </c>
      <c r="BF430" s="417"/>
      <c r="BG430" s="417"/>
      <c r="BH430" s="417"/>
      <c r="BI430" s="417"/>
      <c r="BJ430" s="417"/>
      <c r="BK430" s="417"/>
      <c r="BL430" s="417"/>
      <c r="BM430" s="417"/>
      <c r="BN430" s="417"/>
      <c r="BO430" s="417"/>
      <c r="BP430" s="417"/>
      <c r="BQ430" s="417"/>
      <c r="BR430" s="422" t="s">
        <v>196</v>
      </c>
      <c r="BS430" s="417"/>
      <c r="BT430" s="417"/>
      <c r="BU430" s="417"/>
      <c r="BV430" s="417"/>
      <c r="BW430" s="417"/>
      <c r="BX430" s="417"/>
      <c r="BY430" s="417"/>
      <c r="BZ430" s="417"/>
      <c r="CA430" s="417"/>
      <c r="CB430" s="446">
        <v>0</v>
      </c>
      <c r="CC430" s="417"/>
      <c r="CD430" s="417"/>
      <c r="CE430" s="417"/>
    </row>
    <row r="431" spans="2:83" ht="11.4" customHeight="1">
      <c r="B431" s="421">
        <v>3</v>
      </c>
      <c r="C431" s="417"/>
      <c r="D431" s="422" t="s">
        <v>2447</v>
      </c>
      <c r="E431" s="417"/>
      <c r="F431" s="417"/>
      <c r="G431" s="417"/>
      <c r="H431" s="417"/>
      <c r="I431" s="417"/>
      <c r="J431" s="417"/>
      <c r="K431" s="417"/>
      <c r="L431" s="417"/>
      <c r="M431" s="417"/>
      <c r="N431" s="417"/>
      <c r="O431" s="417"/>
      <c r="P431" s="417"/>
      <c r="Q431" s="417"/>
      <c r="R431" s="417"/>
      <c r="S431" s="417"/>
      <c r="T431" s="417"/>
      <c r="U431" s="422" t="s">
        <v>2448</v>
      </c>
      <c r="V431" s="417"/>
      <c r="W431" s="417"/>
      <c r="X431" s="417"/>
      <c r="Y431" s="417"/>
      <c r="Z431" s="417"/>
      <c r="AA431" s="417"/>
      <c r="AB431" s="417"/>
      <c r="AC431" s="417"/>
      <c r="AD431" s="417"/>
      <c r="AE431" s="417"/>
      <c r="AF431" s="417"/>
      <c r="AG431" s="417"/>
      <c r="AH431" s="417"/>
      <c r="AI431" s="417"/>
      <c r="AJ431" s="417"/>
      <c r="AK431" s="417"/>
      <c r="AL431" s="417"/>
      <c r="AM431" s="417"/>
      <c r="AN431" s="417"/>
      <c r="AO431" s="417"/>
      <c r="AP431" s="417"/>
      <c r="AQ431" s="417"/>
      <c r="AR431" s="417"/>
      <c r="AS431" s="417"/>
      <c r="AT431" s="417"/>
      <c r="AU431" s="446">
        <v>0</v>
      </c>
      <c r="AV431" s="417"/>
      <c r="AW431" s="417"/>
      <c r="AX431" s="417"/>
      <c r="AY431" s="417"/>
      <c r="AZ431" s="417"/>
      <c r="BA431" s="417"/>
      <c r="BB431" s="417"/>
      <c r="BC431" s="417"/>
      <c r="BD431" s="417"/>
      <c r="BE431" s="446">
        <v>8</v>
      </c>
      <c r="BF431" s="417"/>
      <c r="BG431" s="417"/>
      <c r="BH431" s="417"/>
      <c r="BI431" s="417"/>
      <c r="BJ431" s="417"/>
      <c r="BK431" s="417"/>
      <c r="BL431" s="417"/>
      <c r="BM431" s="417"/>
      <c r="BN431" s="417"/>
      <c r="BO431" s="417"/>
      <c r="BP431" s="417"/>
      <c r="BQ431" s="417"/>
      <c r="BR431" s="422" t="s">
        <v>196</v>
      </c>
      <c r="BS431" s="417"/>
      <c r="BT431" s="417"/>
      <c r="BU431" s="417"/>
      <c r="BV431" s="417"/>
      <c r="BW431" s="417"/>
      <c r="BX431" s="417"/>
      <c r="BY431" s="417"/>
      <c r="BZ431" s="417"/>
      <c r="CA431" s="417"/>
      <c r="CB431" s="446">
        <v>0</v>
      </c>
      <c r="CC431" s="417"/>
      <c r="CD431" s="417"/>
      <c r="CE431" s="417"/>
    </row>
    <row r="432" spans="2:83" ht="11.4" customHeight="1">
      <c r="B432" s="421">
        <v>4</v>
      </c>
      <c r="C432" s="417"/>
      <c r="D432" s="422" t="s">
        <v>2449</v>
      </c>
      <c r="E432" s="417"/>
      <c r="F432" s="417"/>
      <c r="G432" s="417"/>
      <c r="H432" s="417"/>
      <c r="I432" s="417"/>
      <c r="J432" s="417"/>
      <c r="K432" s="417"/>
      <c r="L432" s="417"/>
      <c r="M432" s="417"/>
      <c r="N432" s="417"/>
      <c r="O432" s="417"/>
      <c r="P432" s="417"/>
      <c r="Q432" s="417"/>
      <c r="R432" s="417"/>
      <c r="S432" s="417"/>
      <c r="T432" s="417"/>
      <c r="U432" s="422" t="s">
        <v>2450</v>
      </c>
      <c r="V432" s="417"/>
      <c r="W432" s="417"/>
      <c r="X432" s="417"/>
      <c r="Y432" s="417"/>
      <c r="Z432" s="417"/>
      <c r="AA432" s="417"/>
      <c r="AB432" s="417"/>
      <c r="AC432" s="417"/>
      <c r="AD432" s="417"/>
      <c r="AE432" s="417"/>
      <c r="AF432" s="417"/>
      <c r="AG432" s="417"/>
      <c r="AH432" s="417"/>
      <c r="AI432" s="417"/>
      <c r="AJ432" s="417"/>
      <c r="AK432" s="417"/>
      <c r="AL432" s="417"/>
      <c r="AM432" s="417"/>
      <c r="AN432" s="417"/>
      <c r="AO432" s="417"/>
      <c r="AP432" s="417"/>
      <c r="AQ432" s="417"/>
      <c r="AR432" s="417"/>
      <c r="AS432" s="417"/>
      <c r="AT432" s="417"/>
      <c r="AU432" s="446">
        <v>0</v>
      </c>
      <c r="AV432" s="417"/>
      <c r="AW432" s="417"/>
      <c r="AX432" s="417"/>
      <c r="AY432" s="417"/>
      <c r="AZ432" s="417"/>
      <c r="BA432" s="417"/>
      <c r="BB432" s="417"/>
      <c r="BC432" s="417"/>
      <c r="BD432" s="417"/>
      <c r="BE432" s="446">
        <v>26</v>
      </c>
      <c r="BF432" s="417"/>
      <c r="BG432" s="417"/>
      <c r="BH432" s="417"/>
      <c r="BI432" s="417"/>
      <c r="BJ432" s="417"/>
      <c r="BK432" s="417"/>
      <c r="BL432" s="417"/>
      <c r="BM432" s="417"/>
      <c r="BN432" s="417"/>
      <c r="BO432" s="417"/>
      <c r="BP432" s="417"/>
      <c r="BQ432" s="417"/>
      <c r="BR432" s="422" t="s">
        <v>196</v>
      </c>
      <c r="BS432" s="417"/>
      <c r="BT432" s="417"/>
      <c r="BU432" s="417"/>
      <c r="BV432" s="417"/>
      <c r="BW432" s="417"/>
      <c r="BX432" s="417"/>
      <c r="BY432" s="417"/>
      <c r="BZ432" s="417"/>
      <c r="CA432" s="417"/>
      <c r="CB432" s="446">
        <v>0</v>
      </c>
      <c r="CC432" s="417"/>
      <c r="CD432" s="417"/>
      <c r="CE432" s="417"/>
    </row>
    <row r="433" spans="2:83" ht="11.4" customHeight="1">
      <c r="B433" s="421">
        <v>5</v>
      </c>
      <c r="C433" s="417"/>
      <c r="D433" s="422" t="s">
        <v>2451</v>
      </c>
      <c r="E433" s="417"/>
      <c r="F433" s="417"/>
      <c r="G433" s="417"/>
      <c r="H433" s="417"/>
      <c r="I433" s="417"/>
      <c r="J433" s="417"/>
      <c r="K433" s="417"/>
      <c r="L433" s="417"/>
      <c r="M433" s="417"/>
      <c r="N433" s="417"/>
      <c r="O433" s="417"/>
      <c r="P433" s="417"/>
      <c r="Q433" s="417"/>
      <c r="R433" s="417"/>
      <c r="S433" s="417"/>
      <c r="T433" s="417"/>
      <c r="U433" s="422" t="s">
        <v>2452</v>
      </c>
      <c r="V433" s="417"/>
      <c r="W433" s="417"/>
      <c r="X433" s="417"/>
      <c r="Y433" s="417"/>
      <c r="Z433" s="417"/>
      <c r="AA433" s="417"/>
      <c r="AB433" s="417"/>
      <c r="AC433" s="417"/>
      <c r="AD433" s="417"/>
      <c r="AE433" s="417"/>
      <c r="AF433" s="417"/>
      <c r="AG433" s="417"/>
      <c r="AH433" s="417"/>
      <c r="AI433" s="417"/>
      <c r="AJ433" s="417"/>
      <c r="AK433" s="417"/>
      <c r="AL433" s="417"/>
      <c r="AM433" s="417"/>
      <c r="AN433" s="417"/>
      <c r="AO433" s="417"/>
      <c r="AP433" s="417"/>
      <c r="AQ433" s="417"/>
      <c r="AR433" s="417"/>
      <c r="AS433" s="417"/>
      <c r="AT433" s="417"/>
      <c r="AU433" s="446">
        <v>0</v>
      </c>
      <c r="AV433" s="417"/>
      <c r="AW433" s="417"/>
      <c r="AX433" s="417"/>
      <c r="AY433" s="417"/>
      <c r="AZ433" s="417"/>
      <c r="BA433" s="417"/>
      <c r="BB433" s="417"/>
      <c r="BC433" s="417"/>
      <c r="BD433" s="417"/>
      <c r="BE433" s="446">
        <v>12</v>
      </c>
      <c r="BF433" s="417"/>
      <c r="BG433" s="417"/>
      <c r="BH433" s="417"/>
      <c r="BI433" s="417"/>
      <c r="BJ433" s="417"/>
      <c r="BK433" s="417"/>
      <c r="BL433" s="417"/>
      <c r="BM433" s="417"/>
      <c r="BN433" s="417"/>
      <c r="BO433" s="417"/>
      <c r="BP433" s="417"/>
      <c r="BQ433" s="417"/>
      <c r="BR433" s="422" t="s">
        <v>196</v>
      </c>
      <c r="BS433" s="417"/>
      <c r="BT433" s="417"/>
      <c r="BU433" s="417"/>
      <c r="BV433" s="417"/>
      <c r="BW433" s="417"/>
      <c r="BX433" s="417"/>
      <c r="BY433" s="417"/>
      <c r="BZ433" s="417"/>
      <c r="CA433" s="417"/>
      <c r="CB433" s="446">
        <v>0</v>
      </c>
      <c r="CC433" s="417"/>
      <c r="CD433" s="417"/>
      <c r="CE433" s="417"/>
    </row>
    <row r="434" spans="2:83" ht="11.25" customHeight="1">
      <c r="B434" s="421">
        <v>6</v>
      </c>
      <c r="C434" s="417"/>
      <c r="D434" s="422" t="s">
        <v>2453</v>
      </c>
      <c r="E434" s="417"/>
      <c r="F434" s="417"/>
      <c r="G434" s="417"/>
      <c r="H434" s="417"/>
      <c r="I434" s="417"/>
      <c r="J434" s="417"/>
      <c r="K434" s="417"/>
      <c r="L434" s="417"/>
      <c r="M434" s="417"/>
      <c r="N434" s="417"/>
      <c r="O434" s="417"/>
      <c r="P434" s="417"/>
      <c r="Q434" s="417"/>
      <c r="R434" s="417"/>
      <c r="S434" s="417"/>
      <c r="T434" s="417"/>
      <c r="U434" s="422" t="s">
        <v>2454</v>
      </c>
      <c r="V434" s="417"/>
      <c r="W434" s="417"/>
      <c r="X434" s="417"/>
      <c r="Y434" s="417"/>
      <c r="Z434" s="417"/>
      <c r="AA434" s="417"/>
      <c r="AB434" s="417"/>
      <c r="AC434" s="417"/>
      <c r="AD434" s="417"/>
      <c r="AE434" s="417"/>
      <c r="AF434" s="417"/>
      <c r="AG434" s="417"/>
      <c r="AH434" s="417"/>
      <c r="AI434" s="417"/>
      <c r="AJ434" s="417"/>
      <c r="AK434" s="417"/>
      <c r="AL434" s="417"/>
      <c r="AM434" s="417"/>
      <c r="AN434" s="417"/>
      <c r="AO434" s="417"/>
      <c r="AP434" s="417"/>
      <c r="AQ434" s="417"/>
      <c r="AR434" s="417"/>
      <c r="AS434" s="417"/>
      <c r="AT434" s="417"/>
      <c r="AU434" s="446">
        <v>0</v>
      </c>
      <c r="AV434" s="417"/>
      <c r="AW434" s="417"/>
      <c r="AX434" s="417"/>
      <c r="AY434" s="417"/>
      <c r="AZ434" s="417"/>
      <c r="BA434" s="417"/>
      <c r="BB434" s="417"/>
      <c r="BC434" s="417"/>
      <c r="BD434" s="417"/>
      <c r="BE434" s="446">
        <v>24</v>
      </c>
      <c r="BF434" s="417"/>
      <c r="BG434" s="417"/>
      <c r="BH434" s="417"/>
      <c r="BI434" s="417"/>
      <c r="BJ434" s="417"/>
      <c r="BK434" s="417"/>
      <c r="BL434" s="417"/>
      <c r="BM434" s="417"/>
      <c r="BN434" s="417"/>
      <c r="BO434" s="417"/>
      <c r="BP434" s="417"/>
      <c r="BQ434" s="417"/>
      <c r="BR434" s="422" t="s">
        <v>196</v>
      </c>
      <c r="BS434" s="417"/>
      <c r="BT434" s="417"/>
      <c r="BU434" s="417"/>
      <c r="BV434" s="417"/>
      <c r="BW434" s="417"/>
      <c r="BX434" s="417"/>
      <c r="BY434" s="417"/>
      <c r="BZ434" s="417"/>
      <c r="CA434" s="417"/>
      <c r="CB434" s="446">
        <v>0</v>
      </c>
      <c r="CC434" s="417"/>
      <c r="CD434" s="417"/>
      <c r="CE434" s="417"/>
    </row>
    <row r="435" spans="2:83" ht="11.4" customHeight="1">
      <c r="B435" s="421">
        <v>7</v>
      </c>
      <c r="C435" s="417"/>
      <c r="D435" s="422" t="s">
        <v>2453</v>
      </c>
      <c r="E435" s="417"/>
      <c r="F435" s="417"/>
      <c r="G435" s="417"/>
      <c r="H435" s="417"/>
      <c r="I435" s="417"/>
      <c r="J435" s="417"/>
      <c r="K435" s="417"/>
      <c r="L435" s="417"/>
      <c r="M435" s="417"/>
      <c r="N435" s="417"/>
      <c r="O435" s="417"/>
      <c r="P435" s="417"/>
      <c r="Q435" s="417"/>
      <c r="R435" s="417"/>
      <c r="S435" s="417"/>
      <c r="T435" s="417"/>
      <c r="U435" s="422" t="s">
        <v>2454</v>
      </c>
      <c r="V435" s="417"/>
      <c r="W435" s="417"/>
      <c r="X435" s="417"/>
      <c r="Y435" s="417"/>
      <c r="Z435" s="417"/>
      <c r="AA435" s="417"/>
      <c r="AB435" s="417"/>
      <c r="AC435" s="417"/>
      <c r="AD435" s="417"/>
      <c r="AE435" s="417"/>
      <c r="AF435" s="417"/>
      <c r="AG435" s="417"/>
      <c r="AH435" s="417"/>
      <c r="AI435" s="417"/>
      <c r="AJ435" s="417"/>
      <c r="AK435" s="417"/>
      <c r="AL435" s="417"/>
      <c r="AM435" s="417"/>
      <c r="AN435" s="417"/>
      <c r="AO435" s="417"/>
      <c r="AP435" s="417"/>
      <c r="AQ435" s="417"/>
      <c r="AR435" s="417"/>
      <c r="AS435" s="417"/>
      <c r="AT435" s="417"/>
      <c r="AU435" s="446">
        <v>0</v>
      </c>
      <c r="AV435" s="417"/>
      <c r="AW435" s="417"/>
      <c r="AX435" s="417"/>
      <c r="AY435" s="417"/>
      <c r="AZ435" s="417"/>
      <c r="BA435" s="417"/>
      <c r="BB435" s="417"/>
      <c r="BC435" s="417"/>
      <c r="BD435" s="417"/>
      <c r="BE435" s="446">
        <v>76</v>
      </c>
      <c r="BF435" s="417"/>
      <c r="BG435" s="417"/>
      <c r="BH435" s="417"/>
      <c r="BI435" s="417"/>
      <c r="BJ435" s="417"/>
      <c r="BK435" s="417"/>
      <c r="BL435" s="417"/>
      <c r="BM435" s="417"/>
      <c r="BN435" s="417"/>
      <c r="BO435" s="417"/>
      <c r="BP435" s="417"/>
      <c r="BQ435" s="417"/>
      <c r="BR435" s="422" t="s">
        <v>196</v>
      </c>
      <c r="BS435" s="417"/>
      <c r="BT435" s="417"/>
      <c r="BU435" s="417"/>
      <c r="BV435" s="417"/>
      <c r="BW435" s="417"/>
      <c r="BX435" s="417"/>
      <c r="BY435" s="417"/>
      <c r="BZ435" s="417"/>
      <c r="CA435" s="417"/>
      <c r="CB435" s="446">
        <v>0</v>
      </c>
      <c r="CC435" s="417"/>
      <c r="CD435" s="417"/>
      <c r="CE435" s="417"/>
    </row>
    <row r="436" spans="2:83" ht="11.25" customHeight="1">
      <c r="B436" s="448">
        <v>0</v>
      </c>
      <c r="C436" s="449"/>
      <c r="D436" s="449"/>
      <c r="E436" s="449"/>
      <c r="F436" s="449"/>
      <c r="G436" s="449"/>
      <c r="H436" s="449"/>
      <c r="I436" s="449"/>
      <c r="J436" s="449"/>
      <c r="K436" s="449"/>
      <c r="L436" s="449"/>
      <c r="M436" s="449"/>
      <c r="N436" s="449"/>
      <c r="O436" s="449"/>
      <c r="P436" s="449"/>
      <c r="Q436" s="449"/>
      <c r="R436" s="449"/>
      <c r="S436" s="449"/>
      <c r="T436" s="449"/>
      <c r="U436" s="449"/>
      <c r="V436" s="449"/>
      <c r="W436" s="449"/>
      <c r="X436" s="449"/>
      <c r="Y436" s="449"/>
      <c r="Z436" s="449"/>
      <c r="AA436" s="449"/>
      <c r="AB436" s="449"/>
      <c r="AC436" s="449"/>
      <c r="AD436" s="449"/>
      <c r="AE436" s="449"/>
      <c r="AF436" s="449"/>
      <c r="AG436" s="449"/>
      <c r="AH436" s="449"/>
      <c r="AI436" s="449"/>
      <c r="AJ436" s="449"/>
      <c r="AK436" s="449"/>
      <c r="AL436" s="449"/>
      <c r="AM436" s="449"/>
      <c r="AN436" s="449"/>
      <c r="AO436" s="449"/>
      <c r="AP436" s="449"/>
      <c r="AQ436" s="449"/>
      <c r="AR436" s="449"/>
      <c r="AS436" s="449"/>
      <c r="AT436" s="449"/>
      <c r="AU436" s="449"/>
      <c r="AV436" s="449"/>
      <c r="AW436" s="449"/>
      <c r="AX436" s="449"/>
      <c r="AY436" s="449"/>
      <c r="AZ436" s="449"/>
      <c r="BA436" s="449"/>
      <c r="BB436" s="449"/>
      <c r="BC436" s="449"/>
      <c r="BD436" s="449"/>
      <c r="BE436" s="449"/>
      <c r="BF436" s="449"/>
      <c r="BG436" s="449"/>
      <c r="BH436" s="449"/>
      <c r="BI436" s="449"/>
      <c r="BJ436" s="449"/>
      <c r="BK436" s="449"/>
      <c r="BL436" s="449"/>
      <c r="BM436" s="449"/>
      <c r="BN436" s="449"/>
      <c r="BO436" s="449"/>
      <c r="BP436" s="449"/>
      <c r="BQ436" s="449"/>
      <c r="BR436" s="449"/>
      <c r="BS436" s="449"/>
      <c r="BT436" s="449"/>
      <c r="BU436" s="449"/>
      <c r="BV436" s="449"/>
      <c r="BW436" s="449"/>
      <c r="BX436" s="449"/>
      <c r="BY436" s="449"/>
      <c r="BZ436" s="449"/>
      <c r="CA436" s="449"/>
      <c r="CB436" s="449"/>
      <c r="CC436" s="449"/>
      <c r="CD436" s="449"/>
      <c r="CE436" s="449"/>
    </row>
    <row r="437" ht="12" hidden="1"/>
    <row r="438" ht="3" customHeight="1"/>
    <row r="439" ht="4.35" customHeight="1"/>
    <row r="440" ht="2.85" customHeight="1"/>
    <row r="441" spans="2:29" ht="14.4" customHeight="1">
      <c r="B441" s="442" t="s">
        <v>2455</v>
      </c>
      <c r="C441" s="417"/>
      <c r="D441" s="417"/>
      <c r="E441" s="417"/>
      <c r="F441" s="417"/>
      <c r="G441" s="417"/>
      <c r="H441" s="417"/>
      <c r="I441" s="417"/>
      <c r="J441" s="417"/>
      <c r="K441" s="417"/>
      <c r="L441" s="417"/>
      <c r="M441" s="417"/>
      <c r="N441" s="417"/>
      <c r="O441" s="417"/>
      <c r="P441" s="417"/>
      <c r="Q441" s="417"/>
      <c r="R441" s="417"/>
      <c r="S441" s="417"/>
      <c r="T441" s="417"/>
      <c r="U441" s="417"/>
      <c r="V441" s="417"/>
      <c r="W441" s="417"/>
      <c r="X441" s="417"/>
      <c r="Y441" s="417"/>
      <c r="Z441" s="417"/>
      <c r="AA441" s="417"/>
      <c r="AB441" s="417"/>
      <c r="AC441" s="417"/>
    </row>
    <row r="442" ht="12" hidden="1"/>
    <row r="443" spans="2:83" ht="11.4" customHeight="1">
      <c r="B443" s="451" t="s">
        <v>2109</v>
      </c>
      <c r="C443" s="444"/>
      <c r="D443" s="452" t="s">
        <v>2110</v>
      </c>
      <c r="E443" s="444"/>
      <c r="F443" s="444"/>
      <c r="G443" s="444"/>
      <c r="H443" s="444"/>
      <c r="I443" s="444"/>
      <c r="J443" s="444"/>
      <c r="K443" s="444"/>
      <c r="L443" s="444"/>
      <c r="M443" s="444"/>
      <c r="N443" s="444"/>
      <c r="O443" s="444"/>
      <c r="P443" s="444"/>
      <c r="Q443" s="444"/>
      <c r="R443" s="444"/>
      <c r="S443" s="444"/>
      <c r="T443" s="444"/>
      <c r="U443" s="452" t="s">
        <v>2057</v>
      </c>
      <c r="V443" s="444"/>
      <c r="W443" s="444"/>
      <c r="X443" s="444"/>
      <c r="Y443" s="444"/>
      <c r="Z443" s="444"/>
      <c r="AA443" s="444"/>
      <c r="AB443" s="444"/>
      <c r="AC443" s="444"/>
      <c r="AD443" s="444"/>
      <c r="AE443" s="444"/>
      <c r="AF443" s="444"/>
      <c r="AG443" s="444"/>
      <c r="AH443" s="444"/>
      <c r="AI443" s="444"/>
      <c r="AJ443" s="444"/>
      <c r="AK443" s="444"/>
      <c r="AL443" s="444"/>
      <c r="AM443" s="444"/>
      <c r="AN443" s="444"/>
      <c r="AO443" s="444"/>
      <c r="AP443" s="444"/>
      <c r="AQ443" s="444"/>
      <c r="AR443" s="444"/>
      <c r="AS443" s="444"/>
      <c r="AT443" s="444"/>
      <c r="AU443" s="451" t="s">
        <v>2111</v>
      </c>
      <c r="AV443" s="444"/>
      <c r="AW443" s="444"/>
      <c r="AX443" s="444"/>
      <c r="AY443" s="444"/>
      <c r="AZ443" s="444"/>
      <c r="BA443" s="444"/>
      <c r="BB443" s="444"/>
      <c r="BC443" s="444"/>
      <c r="BD443" s="444"/>
      <c r="BE443" s="451" t="s">
        <v>135</v>
      </c>
      <c r="BF443" s="444"/>
      <c r="BG443" s="444"/>
      <c r="BH443" s="444"/>
      <c r="BI443" s="444"/>
      <c r="BJ443" s="444"/>
      <c r="BK443" s="444"/>
      <c r="BL443" s="444"/>
      <c r="BM443" s="444"/>
      <c r="BN443" s="444"/>
      <c r="BO443" s="444"/>
      <c r="BP443" s="444"/>
      <c r="BQ443" s="444"/>
      <c r="BR443" s="452" t="s">
        <v>2112</v>
      </c>
      <c r="BS443" s="444"/>
      <c r="BT443" s="444"/>
      <c r="BU443" s="444"/>
      <c r="BV443" s="444"/>
      <c r="BW443" s="444"/>
      <c r="BX443" s="444"/>
      <c r="BY443" s="444"/>
      <c r="BZ443" s="444"/>
      <c r="CA443" s="444"/>
      <c r="CB443" s="451" t="s">
        <v>2113</v>
      </c>
      <c r="CC443" s="444"/>
      <c r="CD443" s="444"/>
      <c r="CE443" s="444"/>
    </row>
    <row r="444" spans="2:83" ht="11.4" customHeight="1">
      <c r="B444" s="421">
        <v>1</v>
      </c>
      <c r="C444" s="417"/>
      <c r="D444" s="422" t="s">
        <v>2456</v>
      </c>
      <c r="E444" s="417"/>
      <c r="F444" s="417"/>
      <c r="G444" s="417"/>
      <c r="H444" s="417"/>
      <c r="I444" s="417"/>
      <c r="J444" s="417"/>
      <c r="K444" s="417"/>
      <c r="L444" s="417"/>
      <c r="M444" s="417"/>
      <c r="N444" s="417"/>
      <c r="O444" s="417"/>
      <c r="P444" s="417"/>
      <c r="Q444" s="417"/>
      <c r="R444" s="417"/>
      <c r="S444" s="417"/>
      <c r="T444" s="417"/>
      <c r="U444" s="422" t="s">
        <v>2457</v>
      </c>
      <c r="V444" s="417"/>
      <c r="W444" s="417"/>
      <c r="X444" s="417"/>
      <c r="Y444" s="417"/>
      <c r="Z444" s="417"/>
      <c r="AA444" s="417"/>
      <c r="AB444" s="417"/>
      <c r="AC444" s="417"/>
      <c r="AD444" s="417"/>
      <c r="AE444" s="417"/>
      <c r="AF444" s="417"/>
      <c r="AG444" s="417"/>
      <c r="AH444" s="417"/>
      <c r="AI444" s="417"/>
      <c r="AJ444" s="417"/>
      <c r="AK444" s="417"/>
      <c r="AL444" s="417"/>
      <c r="AM444" s="417"/>
      <c r="AN444" s="417"/>
      <c r="AO444" s="417"/>
      <c r="AP444" s="417"/>
      <c r="AQ444" s="417"/>
      <c r="AR444" s="417"/>
      <c r="AS444" s="417"/>
      <c r="AT444" s="417"/>
      <c r="AU444" s="446">
        <v>0</v>
      </c>
      <c r="AV444" s="417"/>
      <c r="AW444" s="417"/>
      <c r="AX444" s="417"/>
      <c r="AY444" s="417"/>
      <c r="AZ444" s="417"/>
      <c r="BA444" s="417"/>
      <c r="BB444" s="417"/>
      <c r="BC444" s="417"/>
      <c r="BD444" s="417"/>
      <c r="BE444" s="446">
        <v>140</v>
      </c>
      <c r="BF444" s="417"/>
      <c r="BG444" s="417"/>
      <c r="BH444" s="417"/>
      <c r="BI444" s="417"/>
      <c r="BJ444" s="417"/>
      <c r="BK444" s="417"/>
      <c r="BL444" s="417"/>
      <c r="BM444" s="417"/>
      <c r="BN444" s="417"/>
      <c r="BO444" s="417"/>
      <c r="BP444" s="417"/>
      <c r="BQ444" s="417"/>
      <c r="BR444" s="422" t="s">
        <v>196</v>
      </c>
      <c r="BS444" s="417"/>
      <c r="BT444" s="417"/>
      <c r="BU444" s="417"/>
      <c r="BV444" s="417"/>
      <c r="BW444" s="417"/>
      <c r="BX444" s="417"/>
      <c r="BY444" s="417"/>
      <c r="BZ444" s="417"/>
      <c r="CA444" s="417"/>
      <c r="CB444" s="446">
        <v>0</v>
      </c>
      <c r="CC444" s="417"/>
      <c r="CD444" s="417"/>
      <c r="CE444" s="417"/>
    </row>
    <row r="445" spans="2:83" ht="11.25" customHeight="1">
      <c r="B445" s="421">
        <v>2</v>
      </c>
      <c r="C445" s="417"/>
      <c r="D445" s="422" t="s">
        <v>2458</v>
      </c>
      <c r="E445" s="417"/>
      <c r="F445" s="417"/>
      <c r="G445" s="417"/>
      <c r="H445" s="417"/>
      <c r="I445" s="417"/>
      <c r="J445" s="417"/>
      <c r="K445" s="417"/>
      <c r="L445" s="417"/>
      <c r="M445" s="417"/>
      <c r="N445" s="417"/>
      <c r="O445" s="417"/>
      <c r="P445" s="417"/>
      <c r="Q445" s="417"/>
      <c r="R445" s="417"/>
      <c r="S445" s="417"/>
      <c r="T445" s="417"/>
      <c r="U445" s="422" t="s">
        <v>2459</v>
      </c>
      <c r="V445" s="417"/>
      <c r="W445" s="417"/>
      <c r="X445" s="417"/>
      <c r="Y445" s="417"/>
      <c r="Z445" s="417"/>
      <c r="AA445" s="417"/>
      <c r="AB445" s="417"/>
      <c r="AC445" s="417"/>
      <c r="AD445" s="417"/>
      <c r="AE445" s="417"/>
      <c r="AF445" s="417"/>
      <c r="AG445" s="417"/>
      <c r="AH445" s="417"/>
      <c r="AI445" s="417"/>
      <c r="AJ445" s="417"/>
      <c r="AK445" s="417"/>
      <c r="AL445" s="417"/>
      <c r="AM445" s="417"/>
      <c r="AN445" s="417"/>
      <c r="AO445" s="417"/>
      <c r="AP445" s="417"/>
      <c r="AQ445" s="417"/>
      <c r="AR445" s="417"/>
      <c r="AS445" s="417"/>
      <c r="AT445" s="417"/>
      <c r="AU445" s="446">
        <v>0</v>
      </c>
      <c r="AV445" s="417"/>
      <c r="AW445" s="417"/>
      <c r="AX445" s="417"/>
      <c r="AY445" s="417"/>
      <c r="AZ445" s="417"/>
      <c r="BA445" s="417"/>
      <c r="BB445" s="417"/>
      <c r="BC445" s="417"/>
      <c r="BD445" s="417"/>
      <c r="BE445" s="446">
        <v>60</v>
      </c>
      <c r="BF445" s="417"/>
      <c r="BG445" s="417"/>
      <c r="BH445" s="417"/>
      <c r="BI445" s="417"/>
      <c r="BJ445" s="417"/>
      <c r="BK445" s="417"/>
      <c r="BL445" s="417"/>
      <c r="BM445" s="417"/>
      <c r="BN445" s="417"/>
      <c r="BO445" s="417"/>
      <c r="BP445" s="417"/>
      <c r="BQ445" s="417"/>
      <c r="BR445" s="422" t="s">
        <v>196</v>
      </c>
      <c r="BS445" s="417"/>
      <c r="BT445" s="417"/>
      <c r="BU445" s="417"/>
      <c r="BV445" s="417"/>
      <c r="BW445" s="417"/>
      <c r="BX445" s="417"/>
      <c r="BY445" s="417"/>
      <c r="BZ445" s="417"/>
      <c r="CA445" s="417"/>
      <c r="CB445" s="446">
        <v>0</v>
      </c>
      <c r="CC445" s="417"/>
      <c r="CD445" s="417"/>
      <c r="CE445" s="417"/>
    </row>
    <row r="446" spans="2:83" ht="11.4" customHeight="1">
      <c r="B446" s="421">
        <v>3</v>
      </c>
      <c r="C446" s="417"/>
      <c r="D446" s="422" t="s">
        <v>2460</v>
      </c>
      <c r="E446" s="417"/>
      <c r="F446" s="417"/>
      <c r="G446" s="417"/>
      <c r="H446" s="417"/>
      <c r="I446" s="417"/>
      <c r="J446" s="417"/>
      <c r="K446" s="417"/>
      <c r="L446" s="417"/>
      <c r="M446" s="417"/>
      <c r="N446" s="417"/>
      <c r="O446" s="417"/>
      <c r="P446" s="417"/>
      <c r="Q446" s="417"/>
      <c r="R446" s="417"/>
      <c r="S446" s="417"/>
      <c r="T446" s="417"/>
      <c r="U446" s="422" t="s">
        <v>2461</v>
      </c>
      <c r="V446" s="417"/>
      <c r="W446" s="417"/>
      <c r="X446" s="417"/>
      <c r="Y446" s="417"/>
      <c r="Z446" s="417"/>
      <c r="AA446" s="417"/>
      <c r="AB446" s="417"/>
      <c r="AC446" s="417"/>
      <c r="AD446" s="417"/>
      <c r="AE446" s="417"/>
      <c r="AF446" s="417"/>
      <c r="AG446" s="417"/>
      <c r="AH446" s="417"/>
      <c r="AI446" s="417"/>
      <c r="AJ446" s="417"/>
      <c r="AK446" s="417"/>
      <c r="AL446" s="417"/>
      <c r="AM446" s="417"/>
      <c r="AN446" s="417"/>
      <c r="AO446" s="417"/>
      <c r="AP446" s="417"/>
      <c r="AQ446" s="417"/>
      <c r="AR446" s="417"/>
      <c r="AS446" s="417"/>
      <c r="AT446" s="417"/>
      <c r="AU446" s="446">
        <v>0</v>
      </c>
      <c r="AV446" s="417"/>
      <c r="AW446" s="417"/>
      <c r="AX446" s="417"/>
      <c r="AY446" s="417"/>
      <c r="AZ446" s="417"/>
      <c r="BA446" s="417"/>
      <c r="BB446" s="417"/>
      <c r="BC446" s="417"/>
      <c r="BD446" s="417"/>
      <c r="BE446" s="446">
        <v>210</v>
      </c>
      <c r="BF446" s="417"/>
      <c r="BG446" s="417"/>
      <c r="BH446" s="417"/>
      <c r="BI446" s="417"/>
      <c r="BJ446" s="417"/>
      <c r="BK446" s="417"/>
      <c r="BL446" s="417"/>
      <c r="BM446" s="417"/>
      <c r="BN446" s="417"/>
      <c r="BO446" s="417"/>
      <c r="BP446" s="417"/>
      <c r="BQ446" s="417"/>
      <c r="BR446" s="422" t="s">
        <v>196</v>
      </c>
      <c r="BS446" s="417"/>
      <c r="BT446" s="417"/>
      <c r="BU446" s="417"/>
      <c r="BV446" s="417"/>
      <c r="BW446" s="417"/>
      <c r="BX446" s="417"/>
      <c r="BY446" s="417"/>
      <c r="BZ446" s="417"/>
      <c r="CA446" s="417"/>
      <c r="CB446" s="446">
        <v>0</v>
      </c>
      <c r="CC446" s="417"/>
      <c r="CD446" s="417"/>
      <c r="CE446" s="417"/>
    </row>
    <row r="447" spans="2:83" ht="11.4" customHeight="1">
      <c r="B447" s="421">
        <v>4</v>
      </c>
      <c r="C447" s="417"/>
      <c r="D447" s="422" t="s">
        <v>2462</v>
      </c>
      <c r="E447" s="417"/>
      <c r="F447" s="417"/>
      <c r="G447" s="417"/>
      <c r="H447" s="417"/>
      <c r="I447" s="417"/>
      <c r="J447" s="417"/>
      <c r="K447" s="417"/>
      <c r="L447" s="417"/>
      <c r="M447" s="417"/>
      <c r="N447" s="417"/>
      <c r="O447" s="417"/>
      <c r="P447" s="417"/>
      <c r="Q447" s="417"/>
      <c r="R447" s="417"/>
      <c r="S447" s="417"/>
      <c r="T447" s="417"/>
      <c r="U447" s="422" t="s">
        <v>2463</v>
      </c>
      <c r="V447" s="417"/>
      <c r="W447" s="417"/>
      <c r="X447" s="417"/>
      <c r="Y447" s="417"/>
      <c r="Z447" s="417"/>
      <c r="AA447" s="417"/>
      <c r="AB447" s="417"/>
      <c r="AC447" s="417"/>
      <c r="AD447" s="417"/>
      <c r="AE447" s="417"/>
      <c r="AF447" s="417"/>
      <c r="AG447" s="417"/>
      <c r="AH447" s="417"/>
      <c r="AI447" s="417"/>
      <c r="AJ447" s="417"/>
      <c r="AK447" s="417"/>
      <c r="AL447" s="417"/>
      <c r="AM447" s="417"/>
      <c r="AN447" s="417"/>
      <c r="AO447" s="417"/>
      <c r="AP447" s="417"/>
      <c r="AQ447" s="417"/>
      <c r="AR447" s="417"/>
      <c r="AS447" s="417"/>
      <c r="AT447" s="417"/>
      <c r="AU447" s="446">
        <v>0</v>
      </c>
      <c r="AV447" s="417"/>
      <c r="AW447" s="417"/>
      <c r="AX447" s="417"/>
      <c r="AY447" s="417"/>
      <c r="AZ447" s="417"/>
      <c r="BA447" s="417"/>
      <c r="BB447" s="417"/>
      <c r="BC447" s="417"/>
      <c r="BD447" s="417"/>
      <c r="BE447" s="446">
        <v>16</v>
      </c>
      <c r="BF447" s="417"/>
      <c r="BG447" s="417"/>
      <c r="BH447" s="417"/>
      <c r="BI447" s="417"/>
      <c r="BJ447" s="417"/>
      <c r="BK447" s="417"/>
      <c r="BL447" s="417"/>
      <c r="BM447" s="417"/>
      <c r="BN447" s="417"/>
      <c r="BO447" s="417"/>
      <c r="BP447" s="417"/>
      <c r="BQ447" s="417"/>
      <c r="BR447" s="422" t="s">
        <v>196</v>
      </c>
      <c r="BS447" s="417"/>
      <c r="BT447" s="417"/>
      <c r="BU447" s="417"/>
      <c r="BV447" s="417"/>
      <c r="BW447" s="417"/>
      <c r="BX447" s="417"/>
      <c r="BY447" s="417"/>
      <c r="BZ447" s="417"/>
      <c r="CA447" s="417"/>
      <c r="CB447" s="446">
        <v>0</v>
      </c>
      <c r="CC447" s="417"/>
      <c r="CD447" s="417"/>
      <c r="CE447" s="417"/>
    </row>
    <row r="448" spans="2:83" ht="11.4" customHeight="1">
      <c r="B448" s="421">
        <v>5</v>
      </c>
      <c r="C448" s="417"/>
      <c r="D448" s="422" t="s">
        <v>2464</v>
      </c>
      <c r="E448" s="417"/>
      <c r="F448" s="417"/>
      <c r="G448" s="417"/>
      <c r="H448" s="417"/>
      <c r="I448" s="417"/>
      <c r="J448" s="417"/>
      <c r="K448" s="417"/>
      <c r="L448" s="417"/>
      <c r="M448" s="417"/>
      <c r="N448" s="417"/>
      <c r="O448" s="417"/>
      <c r="P448" s="417"/>
      <c r="Q448" s="417"/>
      <c r="R448" s="417"/>
      <c r="S448" s="417"/>
      <c r="T448" s="417"/>
      <c r="U448" s="422" t="s">
        <v>2465</v>
      </c>
      <c r="V448" s="417"/>
      <c r="W448" s="417"/>
      <c r="X448" s="417"/>
      <c r="Y448" s="417"/>
      <c r="Z448" s="417"/>
      <c r="AA448" s="417"/>
      <c r="AB448" s="417"/>
      <c r="AC448" s="417"/>
      <c r="AD448" s="417"/>
      <c r="AE448" s="417"/>
      <c r="AF448" s="417"/>
      <c r="AG448" s="417"/>
      <c r="AH448" s="417"/>
      <c r="AI448" s="417"/>
      <c r="AJ448" s="417"/>
      <c r="AK448" s="417"/>
      <c r="AL448" s="417"/>
      <c r="AM448" s="417"/>
      <c r="AN448" s="417"/>
      <c r="AO448" s="417"/>
      <c r="AP448" s="417"/>
      <c r="AQ448" s="417"/>
      <c r="AR448" s="417"/>
      <c r="AS448" s="417"/>
      <c r="AT448" s="417"/>
      <c r="AU448" s="446">
        <v>0</v>
      </c>
      <c r="AV448" s="417"/>
      <c r="AW448" s="417"/>
      <c r="AX448" s="417"/>
      <c r="AY448" s="417"/>
      <c r="AZ448" s="417"/>
      <c r="BA448" s="417"/>
      <c r="BB448" s="417"/>
      <c r="BC448" s="417"/>
      <c r="BD448" s="417"/>
      <c r="BE448" s="446">
        <v>680</v>
      </c>
      <c r="BF448" s="417"/>
      <c r="BG448" s="417"/>
      <c r="BH448" s="417"/>
      <c r="BI448" s="417"/>
      <c r="BJ448" s="417"/>
      <c r="BK448" s="417"/>
      <c r="BL448" s="417"/>
      <c r="BM448" s="417"/>
      <c r="BN448" s="417"/>
      <c r="BO448" s="417"/>
      <c r="BP448" s="417"/>
      <c r="BQ448" s="417"/>
      <c r="BR448" s="422" t="s">
        <v>196</v>
      </c>
      <c r="BS448" s="417"/>
      <c r="BT448" s="417"/>
      <c r="BU448" s="417"/>
      <c r="BV448" s="417"/>
      <c r="BW448" s="417"/>
      <c r="BX448" s="417"/>
      <c r="BY448" s="417"/>
      <c r="BZ448" s="417"/>
      <c r="CA448" s="417"/>
      <c r="CB448" s="446">
        <v>0</v>
      </c>
      <c r="CC448" s="417"/>
      <c r="CD448" s="417"/>
      <c r="CE448" s="417"/>
    </row>
    <row r="449" spans="2:83" ht="11.25" customHeight="1">
      <c r="B449" s="421">
        <v>6</v>
      </c>
      <c r="C449" s="417"/>
      <c r="D449" s="422" t="s">
        <v>2466</v>
      </c>
      <c r="E449" s="417"/>
      <c r="F449" s="417"/>
      <c r="G449" s="417"/>
      <c r="H449" s="417"/>
      <c r="I449" s="417"/>
      <c r="J449" s="417"/>
      <c r="K449" s="417"/>
      <c r="L449" s="417"/>
      <c r="M449" s="417"/>
      <c r="N449" s="417"/>
      <c r="O449" s="417"/>
      <c r="P449" s="417"/>
      <c r="Q449" s="417"/>
      <c r="R449" s="417"/>
      <c r="S449" s="417"/>
      <c r="T449" s="417"/>
      <c r="U449" s="422" t="s">
        <v>2467</v>
      </c>
      <c r="V449" s="417"/>
      <c r="W449" s="417"/>
      <c r="X449" s="417"/>
      <c r="Y449" s="417"/>
      <c r="Z449" s="417"/>
      <c r="AA449" s="417"/>
      <c r="AB449" s="417"/>
      <c r="AC449" s="417"/>
      <c r="AD449" s="417"/>
      <c r="AE449" s="417"/>
      <c r="AF449" s="417"/>
      <c r="AG449" s="417"/>
      <c r="AH449" s="417"/>
      <c r="AI449" s="417"/>
      <c r="AJ449" s="417"/>
      <c r="AK449" s="417"/>
      <c r="AL449" s="417"/>
      <c r="AM449" s="417"/>
      <c r="AN449" s="417"/>
      <c r="AO449" s="417"/>
      <c r="AP449" s="417"/>
      <c r="AQ449" s="417"/>
      <c r="AR449" s="417"/>
      <c r="AS449" s="417"/>
      <c r="AT449" s="417"/>
      <c r="AU449" s="446">
        <v>0</v>
      </c>
      <c r="AV449" s="417"/>
      <c r="AW449" s="417"/>
      <c r="AX449" s="417"/>
      <c r="AY449" s="417"/>
      <c r="AZ449" s="417"/>
      <c r="BA449" s="417"/>
      <c r="BB449" s="417"/>
      <c r="BC449" s="417"/>
      <c r="BD449" s="417"/>
      <c r="BE449" s="446">
        <v>26</v>
      </c>
      <c r="BF449" s="417"/>
      <c r="BG449" s="417"/>
      <c r="BH449" s="417"/>
      <c r="BI449" s="417"/>
      <c r="BJ449" s="417"/>
      <c r="BK449" s="417"/>
      <c r="BL449" s="417"/>
      <c r="BM449" s="417"/>
      <c r="BN449" s="417"/>
      <c r="BO449" s="417"/>
      <c r="BP449" s="417"/>
      <c r="BQ449" s="417"/>
      <c r="BR449" s="422" t="s">
        <v>196</v>
      </c>
      <c r="BS449" s="417"/>
      <c r="BT449" s="417"/>
      <c r="BU449" s="417"/>
      <c r="BV449" s="417"/>
      <c r="BW449" s="417"/>
      <c r="BX449" s="417"/>
      <c r="BY449" s="417"/>
      <c r="BZ449" s="417"/>
      <c r="CA449" s="417"/>
      <c r="CB449" s="446">
        <v>0</v>
      </c>
      <c r="CC449" s="417"/>
      <c r="CD449" s="417"/>
      <c r="CE449" s="417"/>
    </row>
    <row r="450" spans="2:83" ht="11.4" customHeight="1">
      <c r="B450" s="421">
        <v>7</v>
      </c>
      <c r="C450" s="417"/>
      <c r="D450" s="422" t="s">
        <v>2468</v>
      </c>
      <c r="E450" s="417"/>
      <c r="F450" s="417"/>
      <c r="G450" s="417"/>
      <c r="H450" s="417"/>
      <c r="I450" s="417"/>
      <c r="J450" s="417"/>
      <c r="K450" s="417"/>
      <c r="L450" s="417"/>
      <c r="M450" s="417"/>
      <c r="N450" s="417"/>
      <c r="O450" s="417"/>
      <c r="P450" s="417"/>
      <c r="Q450" s="417"/>
      <c r="R450" s="417"/>
      <c r="S450" s="417"/>
      <c r="T450" s="417"/>
      <c r="U450" s="422" t="s">
        <v>2469</v>
      </c>
      <c r="V450" s="417"/>
      <c r="W450" s="417"/>
      <c r="X450" s="417"/>
      <c r="Y450" s="417"/>
      <c r="Z450" s="417"/>
      <c r="AA450" s="417"/>
      <c r="AB450" s="417"/>
      <c r="AC450" s="417"/>
      <c r="AD450" s="417"/>
      <c r="AE450" s="417"/>
      <c r="AF450" s="417"/>
      <c r="AG450" s="417"/>
      <c r="AH450" s="417"/>
      <c r="AI450" s="417"/>
      <c r="AJ450" s="417"/>
      <c r="AK450" s="417"/>
      <c r="AL450" s="417"/>
      <c r="AM450" s="417"/>
      <c r="AN450" s="417"/>
      <c r="AO450" s="417"/>
      <c r="AP450" s="417"/>
      <c r="AQ450" s="417"/>
      <c r="AR450" s="417"/>
      <c r="AS450" s="417"/>
      <c r="AT450" s="417"/>
      <c r="AU450" s="446">
        <v>0</v>
      </c>
      <c r="AV450" s="417"/>
      <c r="AW450" s="417"/>
      <c r="AX450" s="417"/>
      <c r="AY450" s="417"/>
      <c r="AZ450" s="417"/>
      <c r="BA450" s="417"/>
      <c r="BB450" s="417"/>
      <c r="BC450" s="417"/>
      <c r="BD450" s="417"/>
      <c r="BE450" s="446">
        <v>42</v>
      </c>
      <c r="BF450" s="417"/>
      <c r="BG450" s="417"/>
      <c r="BH450" s="417"/>
      <c r="BI450" s="417"/>
      <c r="BJ450" s="417"/>
      <c r="BK450" s="417"/>
      <c r="BL450" s="417"/>
      <c r="BM450" s="417"/>
      <c r="BN450" s="417"/>
      <c r="BO450" s="417"/>
      <c r="BP450" s="417"/>
      <c r="BQ450" s="417"/>
      <c r="BR450" s="422" t="s">
        <v>196</v>
      </c>
      <c r="BS450" s="417"/>
      <c r="BT450" s="417"/>
      <c r="BU450" s="417"/>
      <c r="BV450" s="417"/>
      <c r="BW450" s="417"/>
      <c r="BX450" s="417"/>
      <c r="BY450" s="417"/>
      <c r="BZ450" s="417"/>
      <c r="CA450" s="417"/>
      <c r="CB450" s="446">
        <v>0</v>
      </c>
      <c r="CC450" s="417"/>
      <c r="CD450" s="417"/>
      <c r="CE450" s="417"/>
    </row>
    <row r="451" spans="2:83" ht="11.4" customHeight="1">
      <c r="B451" s="421">
        <v>8</v>
      </c>
      <c r="C451" s="417"/>
      <c r="D451" s="422" t="s">
        <v>2470</v>
      </c>
      <c r="E451" s="417"/>
      <c r="F451" s="417"/>
      <c r="G451" s="417"/>
      <c r="H451" s="417"/>
      <c r="I451" s="417"/>
      <c r="J451" s="417"/>
      <c r="K451" s="417"/>
      <c r="L451" s="417"/>
      <c r="M451" s="417"/>
      <c r="N451" s="417"/>
      <c r="O451" s="417"/>
      <c r="P451" s="417"/>
      <c r="Q451" s="417"/>
      <c r="R451" s="417"/>
      <c r="S451" s="417"/>
      <c r="T451" s="417"/>
      <c r="U451" s="422" t="s">
        <v>2471</v>
      </c>
      <c r="V451" s="417"/>
      <c r="W451" s="417"/>
      <c r="X451" s="417"/>
      <c r="Y451" s="417"/>
      <c r="Z451" s="417"/>
      <c r="AA451" s="417"/>
      <c r="AB451" s="417"/>
      <c r="AC451" s="417"/>
      <c r="AD451" s="417"/>
      <c r="AE451" s="417"/>
      <c r="AF451" s="417"/>
      <c r="AG451" s="417"/>
      <c r="AH451" s="417"/>
      <c r="AI451" s="417"/>
      <c r="AJ451" s="417"/>
      <c r="AK451" s="417"/>
      <c r="AL451" s="417"/>
      <c r="AM451" s="417"/>
      <c r="AN451" s="417"/>
      <c r="AO451" s="417"/>
      <c r="AP451" s="417"/>
      <c r="AQ451" s="417"/>
      <c r="AR451" s="417"/>
      <c r="AS451" s="417"/>
      <c r="AT451" s="417"/>
      <c r="AU451" s="446">
        <v>0</v>
      </c>
      <c r="AV451" s="417"/>
      <c r="AW451" s="417"/>
      <c r="AX451" s="417"/>
      <c r="AY451" s="417"/>
      <c r="AZ451" s="417"/>
      <c r="BA451" s="417"/>
      <c r="BB451" s="417"/>
      <c r="BC451" s="417"/>
      <c r="BD451" s="417"/>
      <c r="BE451" s="446">
        <v>136</v>
      </c>
      <c r="BF451" s="417"/>
      <c r="BG451" s="417"/>
      <c r="BH451" s="417"/>
      <c r="BI451" s="417"/>
      <c r="BJ451" s="417"/>
      <c r="BK451" s="417"/>
      <c r="BL451" s="417"/>
      <c r="BM451" s="417"/>
      <c r="BN451" s="417"/>
      <c r="BO451" s="417"/>
      <c r="BP451" s="417"/>
      <c r="BQ451" s="417"/>
      <c r="BR451" s="422" t="s">
        <v>196</v>
      </c>
      <c r="BS451" s="417"/>
      <c r="BT451" s="417"/>
      <c r="BU451" s="417"/>
      <c r="BV451" s="417"/>
      <c r="BW451" s="417"/>
      <c r="BX451" s="417"/>
      <c r="BY451" s="417"/>
      <c r="BZ451" s="417"/>
      <c r="CA451" s="417"/>
      <c r="CB451" s="446">
        <v>0</v>
      </c>
      <c r="CC451" s="417"/>
      <c r="CD451" s="417"/>
      <c r="CE451" s="417"/>
    </row>
    <row r="452" spans="2:83" ht="11.4" customHeight="1">
      <c r="B452" s="421">
        <v>9</v>
      </c>
      <c r="C452" s="417"/>
      <c r="D452" s="422" t="s">
        <v>2472</v>
      </c>
      <c r="E452" s="417"/>
      <c r="F452" s="417"/>
      <c r="G452" s="417"/>
      <c r="H452" s="417"/>
      <c r="I452" s="417"/>
      <c r="J452" s="417"/>
      <c r="K452" s="417"/>
      <c r="L452" s="417"/>
      <c r="M452" s="417"/>
      <c r="N452" s="417"/>
      <c r="O452" s="417"/>
      <c r="P452" s="417"/>
      <c r="Q452" s="417"/>
      <c r="R452" s="417"/>
      <c r="S452" s="417"/>
      <c r="T452" s="417"/>
      <c r="U452" s="422" t="s">
        <v>2473</v>
      </c>
      <c r="V452" s="417"/>
      <c r="W452" s="417"/>
      <c r="X452" s="417"/>
      <c r="Y452" s="417"/>
      <c r="Z452" s="417"/>
      <c r="AA452" s="417"/>
      <c r="AB452" s="417"/>
      <c r="AC452" s="417"/>
      <c r="AD452" s="417"/>
      <c r="AE452" s="417"/>
      <c r="AF452" s="417"/>
      <c r="AG452" s="417"/>
      <c r="AH452" s="417"/>
      <c r="AI452" s="417"/>
      <c r="AJ452" s="417"/>
      <c r="AK452" s="417"/>
      <c r="AL452" s="417"/>
      <c r="AM452" s="417"/>
      <c r="AN452" s="417"/>
      <c r="AO452" s="417"/>
      <c r="AP452" s="417"/>
      <c r="AQ452" s="417"/>
      <c r="AR452" s="417"/>
      <c r="AS452" s="417"/>
      <c r="AT452" s="417"/>
      <c r="AU452" s="446">
        <v>0</v>
      </c>
      <c r="AV452" s="417"/>
      <c r="AW452" s="417"/>
      <c r="AX452" s="417"/>
      <c r="AY452" s="417"/>
      <c r="AZ452" s="417"/>
      <c r="BA452" s="417"/>
      <c r="BB452" s="417"/>
      <c r="BC452" s="417"/>
      <c r="BD452" s="417"/>
      <c r="BE452" s="446">
        <v>36</v>
      </c>
      <c r="BF452" s="417"/>
      <c r="BG452" s="417"/>
      <c r="BH452" s="417"/>
      <c r="BI452" s="417"/>
      <c r="BJ452" s="417"/>
      <c r="BK452" s="417"/>
      <c r="BL452" s="417"/>
      <c r="BM452" s="417"/>
      <c r="BN452" s="417"/>
      <c r="BO452" s="417"/>
      <c r="BP452" s="417"/>
      <c r="BQ452" s="417"/>
      <c r="BR452" s="422" t="s">
        <v>196</v>
      </c>
      <c r="BS452" s="417"/>
      <c r="BT452" s="417"/>
      <c r="BU452" s="417"/>
      <c r="BV452" s="417"/>
      <c r="BW452" s="417"/>
      <c r="BX452" s="417"/>
      <c r="BY452" s="417"/>
      <c r="BZ452" s="417"/>
      <c r="CA452" s="417"/>
      <c r="CB452" s="446">
        <v>0</v>
      </c>
      <c r="CC452" s="417"/>
      <c r="CD452" s="417"/>
      <c r="CE452" s="417"/>
    </row>
    <row r="453" spans="2:83" ht="11.25" customHeight="1">
      <c r="B453" s="421">
        <v>10</v>
      </c>
      <c r="C453" s="417"/>
      <c r="D453" s="422" t="s">
        <v>2474</v>
      </c>
      <c r="E453" s="417"/>
      <c r="F453" s="417"/>
      <c r="G453" s="417"/>
      <c r="H453" s="417"/>
      <c r="I453" s="417"/>
      <c r="J453" s="417"/>
      <c r="K453" s="417"/>
      <c r="L453" s="417"/>
      <c r="M453" s="417"/>
      <c r="N453" s="417"/>
      <c r="O453" s="417"/>
      <c r="P453" s="417"/>
      <c r="Q453" s="417"/>
      <c r="R453" s="417"/>
      <c r="S453" s="417"/>
      <c r="T453" s="417"/>
      <c r="U453" s="422" t="s">
        <v>2475</v>
      </c>
      <c r="V453" s="417"/>
      <c r="W453" s="417"/>
      <c r="X453" s="417"/>
      <c r="Y453" s="417"/>
      <c r="Z453" s="417"/>
      <c r="AA453" s="417"/>
      <c r="AB453" s="417"/>
      <c r="AC453" s="417"/>
      <c r="AD453" s="417"/>
      <c r="AE453" s="417"/>
      <c r="AF453" s="417"/>
      <c r="AG453" s="417"/>
      <c r="AH453" s="417"/>
      <c r="AI453" s="417"/>
      <c r="AJ453" s="417"/>
      <c r="AK453" s="417"/>
      <c r="AL453" s="417"/>
      <c r="AM453" s="417"/>
      <c r="AN453" s="417"/>
      <c r="AO453" s="417"/>
      <c r="AP453" s="417"/>
      <c r="AQ453" s="417"/>
      <c r="AR453" s="417"/>
      <c r="AS453" s="417"/>
      <c r="AT453" s="417"/>
      <c r="AU453" s="446">
        <v>0</v>
      </c>
      <c r="AV453" s="417"/>
      <c r="AW453" s="417"/>
      <c r="AX453" s="417"/>
      <c r="AY453" s="417"/>
      <c r="AZ453" s="417"/>
      <c r="BA453" s="417"/>
      <c r="BB453" s="417"/>
      <c r="BC453" s="417"/>
      <c r="BD453" s="417"/>
      <c r="BE453" s="446">
        <v>140</v>
      </c>
      <c r="BF453" s="417"/>
      <c r="BG453" s="417"/>
      <c r="BH453" s="417"/>
      <c r="BI453" s="417"/>
      <c r="BJ453" s="417"/>
      <c r="BK453" s="417"/>
      <c r="BL453" s="417"/>
      <c r="BM453" s="417"/>
      <c r="BN453" s="417"/>
      <c r="BO453" s="417"/>
      <c r="BP453" s="417"/>
      <c r="BQ453" s="417"/>
      <c r="BR453" s="422" t="s">
        <v>196</v>
      </c>
      <c r="BS453" s="417"/>
      <c r="BT453" s="417"/>
      <c r="BU453" s="417"/>
      <c r="BV453" s="417"/>
      <c r="BW453" s="417"/>
      <c r="BX453" s="417"/>
      <c r="BY453" s="417"/>
      <c r="BZ453" s="417"/>
      <c r="CA453" s="417"/>
      <c r="CB453" s="446">
        <v>0</v>
      </c>
      <c r="CC453" s="417"/>
      <c r="CD453" s="417"/>
      <c r="CE453" s="417"/>
    </row>
    <row r="454" spans="2:83" ht="11.4" customHeight="1">
      <c r="B454" s="421">
        <v>11</v>
      </c>
      <c r="C454" s="417"/>
      <c r="D454" s="422" t="s">
        <v>2476</v>
      </c>
      <c r="E454" s="417"/>
      <c r="F454" s="417"/>
      <c r="G454" s="417"/>
      <c r="H454" s="417"/>
      <c r="I454" s="417"/>
      <c r="J454" s="417"/>
      <c r="K454" s="417"/>
      <c r="L454" s="417"/>
      <c r="M454" s="417"/>
      <c r="N454" s="417"/>
      <c r="O454" s="417"/>
      <c r="P454" s="417"/>
      <c r="Q454" s="417"/>
      <c r="R454" s="417"/>
      <c r="S454" s="417"/>
      <c r="T454" s="417"/>
      <c r="U454" s="422" t="s">
        <v>2477</v>
      </c>
      <c r="V454" s="417"/>
      <c r="W454" s="417"/>
      <c r="X454" s="417"/>
      <c r="Y454" s="417"/>
      <c r="Z454" s="417"/>
      <c r="AA454" s="417"/>
      <c r="AB454" s="417"/>
      <c r="AC454" s="417"/>
      <c r="AD454" s="417"/>
      <c r="AE454" s="417"/>
      <c r="AF454" s="417"/>
      <c r="AG454" s="417"/>
      <c r="AH454" s="417"/>
      <c r="AI454" s="417"/>
      <c r="AJ454" s="417"/>
      <c r="AK454" s="417"/>
      <c r="AL454" s="417"/>
      <c r="AM454" s="417"/>
      <c r="AN454" s="417"/>
      <c r="AO454" s="417"/>
      <c r="AP454" s="417"/>
      <c r="AQ454" s="417"/>
      <c r="AR454" s="417"/>
      <c r="AS454" s="417"/>
      <c r="AT454" s="417"/>
      <c r="AU454" s="446">
        <v>0</v>
      </c>
      <c r="AV454" s="417"/>
      <c r="AW454" s="417"/>
      <c r="AX454" s="417"/>
      <c r="AY454" s="417"/>
      <c r="AZ454" s="417"/>
      <c r="BA454" s="417"/>
      <c r="BB454" s="417"/>
      <c r="BC454" s="417"/>
      <c r="BD454" s="417"/>
      <c r="BE454" s="446">
        <v>560</v>
      </c>
      <c r="BF454" s="417"/>
      <c r="BG454" s="417"/>
      <c r="BH454" s="417"/>
      <c r="BI454" s="417"/>
      <c r="BJ454" s="417"/>
      <c r="BK454" s="417"/>
      <c r="BL454" s="417"/>
      <c r="BM454" s="417"/>
      <c r="BN454" s="417"/>
      <c r="BO454" s="417"/>
      <c r="BP454" s="417"/>
      <c r="BQ454" s="417"/>
      <c r="BR454" s="422" t="s">
        <v>196</v>
      </c>
      <c r="BS454" s="417"/>
      <c r="BT454" s="417"/>
      <c r="BU454" s="417"/>
      <c r="BV454" s="417"/>
      <c r="BW454" s="417"/>
      <c r="BX454" s="417"/>
      <c r="BY454" s="417"/>
      <c r="BZ454" s="417"/>
      <c r="CA454" s="417"/>
      <c r="CB454" s="446">
        <v>0</v>
      </c>
      <c r="CC454" s="417"/>
      <c r="CD454" s="417"/>
      <c r="CE454" s="417"/>
    </row>
    <row r="455" spans="2:83" ht="11.4" customHeight="1">
      <c r="B455" s="448">
        <v>0</v>
      </c>
      <c r="C455" s="449"/>
      <c r="D455" s="449"/>
      <c r="E455" s="449"/>
      <c r="F455" s="449"/>
      <c r="G455" s="449"/>
      <c r="H455" s="449"/>
      <c r="I455" s="449"/>
      <c r="J455" s="449"/>
      <c r="K455" s="449"/>
      <c r="L455" s="449"/>
      <c r="M455" s="449"/>
      <c r="N455" s="449"/>
      <c r="O455" s="449"/>
      <c r="P455" s="449"/>
      <c r="Q455" s="449"/>
      <c r="R455" s="449"/>
      <c r="S455" s="449"/>
      <c r="T455" s="449"/>
      <c r="U455" s="449"/>
      <c r="V455" s="449"/>
      <c r="W455" s="449"/>
      <c r="X455" s="449"/>
      <c r="Y455" s="449"/>
      <c r="Z455" s="449"/>
      <c r="AA455" s="449"/>
      <c r="AB455" s="449"/>
      <c r="AC455" s="449"/>
      <c r="AD455" s="449"/>
      <c r="AE455" s="449"/>
      <c r="AF455" s="449"/>
      <c r="AG455" s="449"/>
      <c r="AH455" s="449"/>
      <c r="AI455" s="449"/>
      <c r="AJ455" s="449"/>
      <c r="AK455" s="449"/>
      <c r="AL455" s="449"/>
      <c r="AM455" s="449"/>
      <c r="AN455" s="449"/>
      <c r="AO455" s="449"/>
      <c r="AP455" s="449"/>
      <c r="AQ455" s="449"/>
      <c r="AR455" s="449"/>
      <c r="AS455" s="449"/>
      <c r="AT455" s="449"/>
      <c r="AU455" s="449"/>
      <c r="AV455" s="449"/>
      <c r="AW455" s="449"/>
      <c r="AX455" s="449"/>
      <c r="AY455" s="449"/>
      <c r="AZ455" s="449"/>
      <c r="BA455" s="449"/>
      <c r="BB455" s="449"/>
      <c r="BC455" s="449"/>
      <c r="BD455" s="449"/>
      <c r="BE455" s="449"/>
      <c r="BF455" s="449"/>
      <c r="BG455" s="449"/>
      <c r="BH455" s="449"/>
      <c r="BI455" s="449"/>
      <c r="BJ455" s="449"/>
      <c r="BK455" s="449"/>
      <c r="BL455" s="449"/>
      <c r="BM455" s="449"/>
      <c r="BN455" s="449"/>
      <c r="BO455" s="449"/>
      <c r="BP455" s="449"/>
      <c r="BQ455" s="449"/>
      <c r="BR455" s="449"/>
      <c r="BS455" s="449"/>
      <c r="BT455" s="449"/>
      <c r="BU455" s="449"/>
      <c r="BV455" s="449"/>
      <c r="BW455" s="449"/>
      <c r="BX455" s="449"/>
      <c r="BY455" s="449"/>
      <c r="BZ455" s="449"/>
      <c r="CA455" s="449"/>
      <c r="CB455" s="449"/>
      <c r="CC455" s="449"/>
      <c r="CD455" s="449"/>
      <c r="CE455" s="449"/>
    </row>
    <row r="456" ht="3" customHeight="1"/>
    <row r="457" ht="4.35" customHeight="1"/>
    <row r="458" ht="2.85" customHeight="1"/>
    <row r="459" spans="2:27" ht="14.4" customHeight="1">
      <c r="B459" s="442" t="s">
        <v>2478</v>
      </c>
      <c r="C459" s="417"/>
      <c r="D459" s="417"/>
      <c r="E459" s="417"/>
      <c r="F459" s="417"/>
      <c r="G459" s="417"/>
      <c r="H459" s="417"/>
      <c r="I459" s="417"/>
      <c r="J459" s="417"/>
      <c r="K459" s="417"/>
      <c r="L459" s="417"/>
      <c r="M459" s="417"/>
      <c r="N459" s="417"/>
      <c r="O459" s="417"/>
      <c r="P459" s="417"/>
      <c r="Q459" s="417"/>
      <c r="R459" s="417"/>
      <c r="S459" s="417"/>
      <c r="T459" s="417"/>
      <c r="U459" s="417"/>
      <c r="V459" s="417"/>
      <c r="W459" s="417"/>
      <c r="X459" s="417"/>
      <c r="Y459" s="417"/>
      <c r="Z459" s="417"/>
      <c r="AA459" s="417"/>
    </row>
    <row r="460" ht="12" hidden="1"/>
    <row r="461" spans="2:83" ht="11.4" customHeight="1">
      <c r="B461" s="451" t="s">
        <v>2109</v>
      </c>
      <c r="C461" s="444"/>
      <c r="D461" s="452" t="s">
        <v>2110</v>
      </c>
      <c r="E461" s="444"/>
      <c r="F461" s="444"/>
      <c r="G461" s="444"/>
      <c r="H461" s="444"/>
      <c r="I461" s="444"/>
      <c r="J461" s="444"/>
      <c r="K461" s="444"/>
      <c r="L461" s="444"/>
      <c r="M461" s="444"/>
      <c r="N461" s="444"/>
      <c r="O461" s="444"/>
      <c r="P461" s="444"/>
      <c r="Q461" s="444"/>
      <c r="R461" s="444"/>
      <c r="S461" s="444"/>
      <c r="T461" s="444"/>
      <c r="U461" s="452" t="s">
        <v>2057</v>
      </c>
      <c r="V461" s="444"/>
      <c r="W461" s="444"/>
      <c r="X461" s="444"/>
      <c r="Y461" s="444"/>
      <c r="Z461" s="444"/>
      <c r="AA461" s="444"/>
      <c r="AB461" s="444"/>
      <c r="AC461" s="444"/>
      <c r="AD461" s="444"/>
      <c r="AE461" s="444"/>
      <c r="AF461" s="444"/>
      <c r="AG461" s="444"/>
      <c r="AH461" s="444"/>
      <c r="AI461" s="444"/>
      <c r="AJ461" s="444"/>
      <c r="AK461" s="444"/>
      <c r="AL461" s="444"/>
      <c r="AM461" s="444"/>
      <c r="AN461" s="444"/>
      <c r="AO461" s="444"/>
      <c r="AP461" s="444"/>
      <c r="AQ461" s="444"/>
      <c r="AR461" s="444"/>
      <c r="AS461" s="444"/>
      <c r="AT461" s="444"/>
      <c r="AU461" s="451" t="s">
        <v>2111</v>
      </c>
      <c r="AV461" s="444"/>
      <c r="AW461" s="444"/>
      <c r="AX461" s="444"/>
      <c r="AY461" s="444"/>
      <c r="AZ461" s="444"/>
      <c r="BA461" s="444"/>
      <c r="BB461" s="444"/>
      <c r="BC461" s="444"/>
      <c r="BD461" s="444"/>
      <c r="BE461" s="451" t="s">
        <v>135</v>
      </c>
      <c r="BF461" s="444"/>
      <c r="BG461" s="444"/>
      <c r="BH461" s="444"/>
      <c r="BI461" s="444"/>
      <c r="BJ461" s="444"/>
      <c r="BK461" s="444"/>
      <c r="BL461" s="444"/>
      <c r="BM461" s="444"/>
      <c r="BN461" s="444"/>
      <c r="BO461" s="444"/>
      <c r="BP461" s="444"/>
      <c r="BQ461" s="444"/>
      <c r="BR461" s="452" t="s">
        <v>2112</v>
      </c>
      <c r="BS461" s="444"/>
      <c r="BT461" s="444"/>
      <c r="BU461" s="444"/>
      <c r="BV461" s="444"/>
      <c r="BW461" s="444"/>
      <c r="BX461" s="444"/>
      <c r="BY461" s="444"/>
      <c r="BZ461" s="444"/>
      <c r="CA461" s="444"/>
      <c r="CB461" s="451" t="s">
        <v>2113</v>
      </c>
      <c r="CC461" s="444"/>
      <c r="CD461" s="444"/>
      <c r="CE461" s="444"/>
    </row>
    <row r="462" spans="2:83" ht="11.4" customHeight="1">
      <c r="B462" s="421">
        <v>1</v>
      </c>
      <c r="C462" s="417"/>
      <c r="D462" s="422" t="s">
        <v>2479</v>
      </c>
      <c r="E462" s="417"/>
      <c r="F462" s="417"/>
      <c r="G462" s="417"/>
      <c r="H462" s="417"/>
      <c r="I462" s="417"/>
      <c r="J462" s="417"/>
      <c r="K462" s="417"/>
      <c r="L462" s="417"/>
      <c r="M462" s="417"/>
      <c r="N462" s="417"/>
      <c r="O462" s="417"/>
      <c r="P462" s="417"/>
      <c r="Q462" s="417"/>
      <c r="R462" s="417"/>
      <c r="S462" s="417"/>
      <c r="T462" s="417"/>
      <c r="U462" s="422" t="s">
        <v>2480</v>
      </c>
      <c r="V462" s="417"/>
      <c r="W462" s="417"/>
      <c r="X462" s="417"/>
      <c r="Y462" s="417"/>
      <c r="Z462" s="417"/>
      <c r="AA462" s="417"/>
      <c r="AB462" s="417"/>
      <c r="AC462" s="417"/>
      <c r="AD462" s="417"/>
      <c r="AE462" s="417"/>
      <c r="AF462" s="417"/>
      <c r="AG462" s="417"/>
      <c r="AH462" s="417"/>
      <c r="AI462" s="417"/>
      <c r="AJ462" s="417"/>
      <c r="AK462" s="417"/>
      <c r="AL462" s="417"/>
      <c r="AM462" s="417"/>
      <c r="AN462" s="417"/>
      <c r="AO462" s="417"/>
      <c r="AP462" s="417"/>
      <c r="AQ462" s="417"/>
      <c r="AR462" s="417"/>
      <c r="AS462" s="417"/>
      <c r="AT462" s="417"/>
      <c r="AU462" s="446">
        <v>0</v>
      </c>
      <c r="AV462" s="417"/>
      <c r="AW462" s="417"/>
      <c r="AX462" s="417"/>
      <c r="AY462" s="417"/>
      <c r="AZ462" s="417"/>
      <c r="BA462" s="417"/>
      <c r="BB462" s="417"/>
      <c r="BC462" s="417"/>
      <c r="BD462" s="417"/>
      <c r="BE462" s="446">
        <v>40</v>
      </c>
      <c r="BF462" s="417"/>
      <c r="BG462" s="417"/>
      <c r="BH462" s="417"/>
      <c r="BI462" s="417"/>
      <c r="BJ462" s="417"/>
      <c r="BK462" s="417"/>
      <c r="BL462" s="417"/>
      <c r="BM462" s="417"/>
      <c r="BN462" s="417"/>
      <c r="BO462" s="417"/>
      <c r="BP462" s="417"/>
      <c r="BQ462" s="417"/>
      <c r="BR462" s="422" t="s">
        <v>196</v>
      </c>
      <c r="BS462" s="417"/>
      <c r="BT462" s="417"/>
      <c r="BU462" s="417"/>
      <c r="BV462" s="417"/>
      <c r="BW462" s="417"/>
      <c r="BX462" s="417"/>
      <c r="BY462" s="417"/>
      <c r="BZ462" s="417"/>
      <c r="CA462" s="417"/>
      <c r="CB462" s="446">
        <v>0</v>
      </c>
      <c r="CC462" s="417"/>
      <c r="CD462" s="417"/>
      <c r="CE462" s="417"/>
    </row>
    <row r="463" spans="2:83" ht="11.25" customHeight="1">
      <c r="B463" s="448">
        <v>0</v>
      </c>
      <c r="C463" s="449"/>
      <c r="D463" s="449"/>
      <c r="E463" s="449"/>
      <c r="F463" s="449"/>
      <c r="G463" s="449"/>
      <c r="H463" s="449"/>
      <c r="I463" s="449"/>
      <c r="J463" s="449"/>
      <c r="K463" s="449"/>
      <c r="L463" s="449"/>
      <c r="M463" s="449"/>
      <c r="N463" s="449"/>
      <c r="O463" s="449"/>
      <c r="P463" s="449"/>
      <c r="Q463" s="449"/>
      <c r="R463" s="449"/>
      <c r="S463" s="449"/>
      <c r="T463" s="449"/>
      <c r="U463" s="449"/>
      <c r="V463" s="449"/>
      <c r="W463" s="449"/>
      <c r="X463" s="449"/>
      <c r="Y463" s="449"/>
      <c r="Z463" s="449"/>
      <c r="AA463" s="449"/>
      <c r="AB463" s="449"/>
      <c r="AC463" s="449"/>
      <c r="AD463" s="449"/>
      <c r="AE463" s="449"/>
      <c r="AF463" s="449"/>
      <c r="AG463" s="449"/>
      <c r="AH463" s="449"/>
      <c r="AI463" s="449"/>
      <c r="AJ463" s="449"/>
      <c r="AK463" s="449"/>
      <c r="AL463" s="449"/>
      <c r="AM463" s="449"/>
      <c r="AN463" s="449"/>
      <c r="AO463" s="449"/>
      <c r="AP463" s="449"/>
      <c r="AQ463" s="449"/>
      <c r="AR463" s="449"/>
      <c r="AS463" s="449"/>
      <c r="AT463" s="449"/>
      <c r="AU463" s="449"/>
      <c r="AV463" s="449"/>
      <c r="AW463" s="449"/>
      <c r="AX463" s="449"/>
      <c r="AY463" s="449"/>
      <c r="AZ463" s="449"/>
      <c r="BA463" s="449"/>
      <c r="BB463" s="449"/>
      <c r="BC463" s="449"/>
      <c r="BD463" s="449"/>
      <c r="BE463" s="449"/>
      <c r="BF463" s="449"/>
      <c r="BG463" s="449"/>
      <c r="BH463" s="449"/>
      <c r="BI463" s="449"/>
      <c r="BJ463" s="449"/>
      <c r="BK463" s="449"/>
      <c r="BL463" s="449"/>
      <c r="BM463" s="449"/>
      <c r="BN463" s="449"/>
      <c r="BO463" s="449"/>
      <c r="BP463" s="449"/>
      <c r="BQ463" s="449"/>
      <c r="BR463" s="449"/>
      <c r="BS463" s="449"/>
      <c r="BT463" s="449"/>
      <c r="BU463" s="449"/>
      <c r="BV463" s="449"/>
      <c r="BW463" s="449"/>
      <c r="BX463" s="449"/>
      <c r="BY463" s="449"/>
      <c r="BZ463" s="449"/>
      <c r="CA463" s="449"/>
      <c r="CB463" s="449"/>
      <c r="CC463" s="449"/>
      <c r="CD463" s="449"/>
      <c r="CE463" s="449"/>
    </row>
    <row r="464" ht="3" customHeight="1"/>
    <row r="465" ht="4.35" customHeight="1"/>
    <row r="466" ht="2.85" customHeight="1"/>
    <row r="467" spans="2:30" ht="14.4" customHeight="1">
      <c r="B467" s="442" t="s">
        <v>2481</v>
      </c>
      <c r="C467" s="417"/>
      <c r="D467" s="417"/>
      <c r="E467" s="417"/>
      <c r="F467" s="417"/>
      <c r="G467" s="417"/>
      <c r="H467" s="417"/>
      <c r="I467" s="417"/>
      <c r="J467" s="417"/>
      <c r="K467" s="417"/>
      <c r="L467" s="417"/>
      <c r="M467" s="417"/>
      <c r="N467" s="417"/>
      <c r="O467" s="417"/>
      <c r="P467" s="417"/>
      <c r="Q467" s="417"/>
      <c r="R467" s="417"/>
      <c r="S467" s="417"/>
      <c r="T467" s="417"/>
      <c r="U467" s="417"/>
      <c r="V467" s="417"/>
      <c r="W467" s="417"/>
      <c r="X467" s="417"/>
      <c r="Y467" s="417"/>
      <c r="Z467" s="417"/>
      <c r="AA467" s="417"/>
      <c r="AB467" s="417"/>
      <c r="AC467" s="417"/>
      <c r="AD467" s="417"/>
    </row>
    <row r="468" ht="12" hidden="1"/>
    <row r="469" spans="2:83" ht="11.4" customHeight="1">
      <c r="B469" s="451" t="s">
        <v>2109</v>
      </c>
      <c r="C469" s="444"/>
      <c r="D469" s="452" t="s">
        <v>2110</v>
      </c>
      <c r="E469" s="444"/>
      <c r="F469" s="444"/>
      <c r="G469" s="444"/>
      <c r="H469" s="444"/>
      <c r="I469" s="444"/>
      <c r="J469" s="444"/>
      <c r="K469" s="444"/>
      <c r="L469" s="444"/>
      <c r="M469" s="444"/>
      <c r="N469" s="444"/>
      <c r="O469" s="444"/>
      <c r="P469" s="444"/>
      <c r="Q469" s="444"/>
      <c r="R469" s="444"/>
      <c r="S469" s="444"/>
      <c r="T469" s="444"/>
      <c r="U469" s="452" t="s">
        <v>2057</v>
      </c>
      <c r="V469" s="444"/>
      <c r="W469" s="444"/>
      <c r="X469" s="444"/>
      <c r="Y469" s="444"/>
      <c r="Z469" s="444"/>
      <c r="AA469" s="444"/>
      <c r="AB469" s="444"/>
      <c r="AC469" s="444"/>
      <c r="AD469" s="444"/>
      <c r="AE469" s="444"/>
      <c r="AF469" s="444"/>
      <c r="AG469" s="444"/>
      <c r="AH469" s="444"/>
      <c r="AI469" s="444"/>
      <c r="AJ469" s="444"/>
      <c r="AK469" s="444"/>
      <c r="AL469" s="444"/>
      <c r="AM469" s="444"/>
      <c r="AN469" s="444"/>
      <c r="AO469" s="444"/>
      <c r="AP469" s="444"/>
      <c r="AQ469" s="444"/>
      <c r="AR469" s="444"/>
      <c r="AS469" s="444"/>
      <c r="AT469" s="444"/>
      <c r="AU469" s="451" t="s">
        <v>2111</v>
      </c>
      <c r="AV469" s="444"/>
      <c r="AW469" s="444"/>
      <c r="AX469" s="444"/>
      <c r="AY469" s="444"/>
      <c r="AZ469" s="444"/>
      <c r="BA469" s="444"/>
      <c r="BB469" s="444"/>
      <c r="BC469" s="444"/>
      <c r="BD469" s="444"/>
      <c r="BE469" s="451" t="s">
        <v>135</v>
      </c>
      <c r="BF469" s="444"/>
      <c r="BG469" s="444"/>
      <c r="BH469" s="444"/>
      <c r="BI469" s="444"/>
      <c r="BJ469" s="444"/>
      <c r="BK469" s="444"/>
      <c r="BL469" s="444"/>
      <c r="BM469" s="444"/>
      <c r="BN469" s="444"/>
      <c r="BO469" s="444"/>
      <c r="BP469" s="444"/>
      <c r="BQ469" s="444"/>
      <c r="BR469" s="452" t="s">
        <v>2112</v>
      </c>
      <c r="BS469" s="444"/>
      <c r="BT469" s="444"/>
      <c r="BU469" s="444"/>
      <c r="BV469" s="444"/>
      <c r="BW469" s="444"/>
      <c r="BX469" s="444"/>
      <c r="BY469" s="444"/>
      <c r="BZ469" s="444"/>
      <c r="CA469" s="444"/>
      <c r="CB469" s="451" t="s">
        <v>2113</v>
      </c>
      <c r="CC469" s="444"/>
      <c r="CD469" s="444"/>
      <c r="CE469" s="444"/>
    </row>
    <row r="470" spans="2:83" ht="11.4" customHeight="1">
      <c r="B470" s="421">
        <v>1</v>
      </c>
      <c r="C470" s="417"/>
      <c r="D470" s="422" t="s">
        <v>2482</v>
      </c>
      <c r="E470" s="417"/>
      <c r="F470" s="417"/>
      <c r="G470" s="417"/>
      <c r="H470" s="417"/>
      <c r="I470" s="417"/>
      <c r="J470" s="417"/>
      <c r="K470" s="417"/>
      <c r="L470" s="417"/>
      <c r="M470" s="417"/>
      <c r="N470" s="417"/>
      <c r="O470" s="417"/>
      <c r="P470" s="417"/>
      <c r="Q470" s="417"/>
      <c r="R470" s="417"/>
      <c r="S470" s="417"/>
      <c r="T470" s="417"/>
      <c r="U470" s="422" t="s">
        <v>2483</v>
      </c>
      <c r="V470" s="417"/>
      <c r="W470" s="417"/>
      <c r="X470" s="417"/>
      <c r="Y470" s="417"/>
      <c r="Z470" s="417"/>
      <c r="AA470" s="417"/>
      <c r="AB470" s="417"/>
      <c r="AC470" s="417"/>
      <c r="AD470" s="417"/>
      <c r="AE470" s="417"/>
      <c r="AF470" s="417"/>
      <c r="AG470" s="417"/>
      <c r="AH470" s="417"/>
      <c r="AI470" s="417"/>
      <c r="AJ470" s="417"/>
      <c r="AK470" s="417"/>
      <c r="AL470" s="417"/>
      <c r="AM470" s="417"/>
      <c r="AN470" s="417"/>
      <c r="AO470" s="417"/>
      <c r="AP470" s="417"/>
      <c r="AQ470" s="417"/>
      <c r="AR470" s="417"/>
      <c r="AS470" s="417"/>
      <c r="AT470" s="417"/>
      <c r="AU470" s="446">
        <v>0</v>
      </c>
      <c r="AV470" s="417"/>
      <c r="AW470" s="417"/>
      <c r="AX470" s="417"/>
      <c r="AY470" s="417"/>
      <c r="AZ470" s="417"/>
      <c r="BA470" s="417"/>
      <c r="BB470" s="417"/>
      <c r="BC470" s="417"/>
      <c r="BD470" s="417"/>
      <c r="BE470" s="446">
        <v>70</v>
      </c>
      <c r="BF470" s="417"/>
      <c r="BG470" s="417"/>
      <c r="BH470" s="417"/>
      <c r="BI470" s="417"/>
      <c r="BJ470" s="417"/>
      <c r="BK470" s="417"/>
      <c r="BL470" s="417"/>
      <c r="BM470" s="417"/>
      <c r="BN470" s="417"/>
      <c r="BO470" s="417"/>
      <c r="BP470" s="417"/>
      <c r="BQ470" s="417"/>
      <c r="BR470" s="422" t="s">
        <v>196</v>
      </c>
      <c r="BS470" s="417"/>
      <c r="BT470" s="417"/>
      <c r="BU470" s="417"/>
      <c r="BV470" s="417"/>
      <c r="BW470" s="417"/>
      <c r="BX470" s="417"/>
      <c r="BY470" s="417"/>
      <c r="BZ470" s="417"/>
      <c r="CA470" s="417"/>
      <c r="CB470" s="446">
        <v>0</v>
      </c>
      <c r="CC470" s="417"/>
      <c r="CD470" s="417"/>
      <c r="CE470" s="417"/>
    </row>
    <row r="471" spans="2:83" ht="11.25" customHeight="1">
      <c r="B471" s="421">
        <v>2</v>
      </c>
      <c r="C471" s="417"/>
      <c r="D471" s="422" t="s">
        <v>2484</v>
      </c>
      <c r="E471" s="417"/>
      <c r="F471" s="417"/>
      <c r="G471" s="417"/>
      <c r="H471" s="417"/>
      <c r="I471" s="417"/>
      <c r="J471" s="417"/>
      <c r="K471" s="417"/>
      <c r="L471" s="417"/>
      <c r="M471" s="417"/>
      <c r="N471" s="417"/>
      <c r="O471" s="417"/>
      <c r="P471" s="417"/>
      <c r="Q471" s="417"/>
      <c r="R471" s="417"/>
      <c r="S471" s="417"/>
      <c r="T471" s="417"/>
      <c r="U471" s="422" t="s">
        <v>2485</v>
      </c>
      <c r="V471" s="417"/>
      <c r="W471" s="417"/>
      <c r="X471" s="417"/>
      <c r="Y471" s="417"/>
      <c r="Z471" s="417"/>
      <c r="AA471" s="417"/>
      <c r="AB471" s="417"/>
      <c r="AC471" s="417"/>
      <c r="AD471" s="417"/>
      <c r="AE471" s="417"/>
      <c r="AF471" s="417"/>
      <c r="AG471" s="417"/>
      <c r="AH471" s="417"/>
      <c r="AI471" s="417"/>
      <c r="AJ471" s="417"/>
      <c r="AK471" s="417"/>
      <c r="AL471" s="417"/>
      <c r="AM471" s="417"/>
      <c r="AN471" s="417"/>
      <c r="AO471" s="417"/>
      <c r="AP471" s="417"/>
      <c r="AQ471" s="417"/>
      <c r="AR471" s="417"/>
      <c r="AS471" s="417"/>
      <c r="AT471" s="417"/>
      <c r="AU471" s="446">
        <v>0</v>
      </c>
      <c r="AV471" s="417"/>
      <c r="AW471" s="417"/>
      <c r="AX471" s="417"/>
      <c r="AY471" s="417"/>
      <c r="AZ471" s="417"/>
      <c r="BA471" s="417"/>
      <c r="BB471" s="417"/>
      <c r="BC471" s="417"/>
      <c r="BD471" s="417"/>
      <c r="BE471" s="446">
        <v>40</v>
      </c>
      <c r="BF471" s="417"/>
      <c r="BG471" s="417"/>
      <c r="BH471" s="417"/>
      <c r="BI471" s="417"/>
      <c r="BJ471" s="417"/>
      <c r="BK471" s="417"/>
      <c r="BL471" s="417"/>
      <c r="BM471" s="417"/>
      <c r="BN471" s="417"/>
      <c r="BO471" s="417"/>
      <c r="BP471" s="417"/>
      <c r="BQ471" s="417"/>
      <c r="BR471" s="422" t="s">
        <v>196</v>
      </c>
      <c r="BS471" s="417"/>
      <c r="BT471" s="417"/>
      <c r="BU471" s="417"/>
      <c r="BV471" s="417"/>
      <c r="BW471" s="417"/>
      <c r="BX471" s="417"/>
      <c r="BY471" s="417"/>
      <c r="BZ471" s="417"/>
      <c r="CA471" s="417"/>
      <c r="CB471" s="446">
        <v>0</v>
      </c>
      <c r="CC471" s="417"/>
      <c r="CD471" s="417"/>
      <c r="CE471" s="417"/>
    </row>
    <row r="472" spans="2:83" ht="11.4" customHeight="1">
      <c r="B472" s="421">
        <v>3</v>
      </c>
      <c r="C472" s="417"/>
      <c r="D472" s="422" t="s">
        <v>2486</v>
      </c>
      <c r="E472" s="417"/>
      <c r="F472" s="417"/>
      <c r="G472" s="417"/>
      <c r="H472" s="417"/>
      <c r="I472" s="417"/>
      <c r="J472" s="417"/>
      <c r="K472" s="417"/>
      <c r="L472" s="417"/>
      <c r="M472" s="417"/>
      <c r="N472" s="417"/>
      <c r="O472" s="417"/>
      <c r="P472" s="417"/>
      <c r="Q472" s="417"/>
      <c r="R472" s="417"/>
      <c r="S472" s="417"/>
      <c r="T472" s="417"/>
      <c r="U472" s="422" t="s">
        <v>2487</v>
      </c>
      <c r="V472" s="417"/>
      <c r="W472" s="417"/>
      <c r="X472" s="417"/>
      <c r="Y472" s="417"/>
      <c r="Z472" s="417"/>
      <c r="AA472" s="417"/>
      <c r="AB472" s="417"/>
      <c r="AC472" s="417"/>
      <c r="AD472" s="417"/>
      <c r="AE472" s="417"/>
      <c r="AF472" s="417"/>
      <c r="AG472" s="417"/>
      <c r="AH472" s="417"/>
      <c r="AI472" s="417"/>
      <c r="AJ472" s="417"/>
      <c r="AK472" s="417"/>
      <c r="AL472" s="417"/>
      <c r="AM472" s="417"/>
      <c r="AN472" s="417"/>
      <c r="AO472" s="417"/>
      <c r="AP472" s="417"/>
      <c r="AQ472" s="417"/>
      <c r="AR472" s="417"/>
      <c r="AS472" s="417"/>
      <c r="AT472" s="417"/>
      <c r="AU472" s="446">
        <v>0</v>
      </c>
      <c r="AV472" s="417"/>
      <c r="AW472" s="417"/>
      <c r="AX472" s="417"/>
      <c r="AY472" s="417"/>
      <c r="AZ472" s="417"/>
      <c r="BA472" s="417"/>
      <c r="BB472" s="417"/>
      <c r="BC472" s="417"/>
      <c r="BD472" s="417"/>
      <c r="BE472" s="446">
        <v>180</v>
      </c>
      <c r="BF472" s="417"/>
      <c r="BG472" s="417"/>
      <c r="BH472" s="417"/>
      <c r="BI472" s="417"/>
      <c r="BJ472" s="417"/>
      <c r="BK472" s="417"/>
      <c r="BL472" s="417"/>
      <c r="BM472" s="417"/>
      <c r="BN472" s="417"/>
      <c r="BO472" s="417"/>
      <c r="BP472" s="417"/>
      <c r="BQ472" s="417"/>
      <c r="BR472" s="422" t="s">
        <v>314</v>
      </c>
      <c r="BS472" s="417"/>
      <c r="BT472" s="417"/>
      <c r="BU472" s="417"/>
      <c r="BV472" s="417"/>
      <c r="BW472" s="417"/>
      <c r="BX472" s="417"/>
      <c r="BY472" s="417"/>
      <c r="BZ472" s="417"/>
      <c r="CA472" s="417"/>
      <c r="CB472" s="446">
        <v>0</v>
      </c>
      <c r="CC472" s="417"/>
      <c r="CD472" s="417"/>
      <c r="CE472" s="417"/>
    </row>
    <row r="473" spans="2:83" ht="11.25" customHeight="1">
      <c r="B473" s="448">
        <v>0</v>
      </c>
      <c r="C473" s="449"/>
      <c r="D473" s="449"/>
      <c r="E473" s="449"/>
      <c r="F473" s="449"/>
      <c r="G473" s="449"/>
      <c r="H473" s="449"/>
      <c r="I473" s="449"/>
      <c r="J473" s="449"/>
      <c r="K473" s="449"/>
      <c r="L473" s="449"/>
      <c r="M473" s="449"/>
      <c r="N473" s="449"/>
      <c r="O473" s="449"/>
      <c r="P473" s="449"/>
      <c r="Q473" s="449"/>
      <c r="R473" s="449"/>
      <c r="S473" s="449"/>
      <c r="T473" s="449"/>
      <c r="U473" s="449"/>
      <c r="V473" s="449"/>
      <c r="W473" s="449"/>
      <c r="X473" s="449"/>
      <c r="Y473" s="449"/>
      <c r="Z473" s="449"/>
      <c r="AA473" s="449"/>
      <c r="AB473" s="449"/>
      <c r="AC473" s="449"/>
      <c r="AD473" s="449"/>
      <c r="AE473" s="449"/>
      <c r="AF473" s="449"/>
      <c r="AG473" s="449"/>
      <c r="AH473" s="449"/>
      <c r="AI473" s="449"/>
      <c r="AJ473" s="449"/>
      <c r="AK473" s="449"/>
      <c r="AL473" s="449"/>
      <c r="AM473" s="449"/>
      <c r="AN473" s="449"/>
      <c r="AO473" s="449"/>
      <c r="AP473" s="449"/>
      <c r="AQ473" s="449"/>
      <c r="AR473" s="449"/>
      <c r="AS473" s="449"/>
      <c r="AT473" s="449"/>
      <c r="AU473" s="449"/>
      <c r="AV473" s="449"/>
      <c r="AW473" s="449"/>
      <c r="AX473" s="449"/>
      <c r="AY473" s="449"/>
      <c r="AZ473" s="449"/>
      <c r="BA473" s="449"/>
      <c r="BB473" s="449"/>
      <c r="BC473" s="449"/>
      <c r="BD473" s="449"/>
      <c r="BE473" s="449"/>
      <c r="BF473" s="449"/>
      <c r="BG473" s="449"/>
      <c r="BH473" s="449"/>
      <c r="BI473" s="449"/>
      <c r="BJ473" s="449"/>
      <c r="BK473" s="449"/>
      <c r="BL473" s="449"/>
      <c r="BM473" s="449"/>
      <c r="BN473" s="449"/>
      <c r="BO473" s="449"/>
      <c r="BP473" s="449"/>
      <c r="BQ473" s="449"/>
      <c r="BR473" s="449"/>
      <c r="BS473" s="449"/>
      <c r="BT473" s="449"/>
      <c r="BU473" s="449"/>
      <c r="BV473" s="449"/>
      <c r="BW473" s="449"/>
      <c r="BX473" s="449"/>
      <c r="BY473" s="449"/>
      <c r="BZ473" s="449"/>
      <c r="CA473" s="449"/>
      <c r="CB473" s="449"/>
      <c r="CC473" s="449"/>
      <c r="CD473" s="449"/>
      <c r="CE473" s="449"/>
    </row>
    <row r="474" ht="12" hidden="1"/>
    <row r="475" ht="3" customHeight="1"/>
    <row r="476" ht="4.35" customHeight="1"/>
    <row r="477" ht="2.85" customHeight="1"/>
    <row r="478" spans="2:25" ht="14.4" customHeight="1">
      <c r="B478" s="442" t="s">
        <v>2488</v>
      </c>
      <c r="C478" s="417"/>
      <c r="D478" s="417"/>
      <c r="E478" s="417"/>
      <c r="F478" s="417"/>
      <c r="G478" s="417"/>
      <c r="H478" s="417"/>
      <c r="I478" s="417"/>
      <c r="J478" s="417"/>
      <c r="K478" s="417"/>
      <c r="L478" s="417"/>
      <c r="M478" s="417"/>
      <c r="N478" s="417"/>
      <c r="O478" s="417"/>
      <c r="P478" s="417"/>
      <c r="Q478" s="417"/>
      <c r="R478" s="417"/>
      <c r="S478" s="417"/>
      <c r="T478" s="417"/>
      <c r="U478" s="417"/>
      <c r="V478" s="417"/>
      <c r="W478" s="417"/>
      <c r="X478" s="417"/>
      <c r="Y478" s="417"/>
    </row>
    <row r="479" ht="12" hidden="1"/>
    <row r="480" spans="2:83" ht="11.4" customHeight="1">
      <c r="B480" s="451" t="s">
        <v>2109</v>
      </c>
      <c r="C480" s="444"/>
      <c r="D480" s="452" t="s">
        <v>2110</v>
      </c>
      <c r="E480" s="444"/>
      <c r="F480" s="444"/>
      <c r="G480" s="444"/>
      <c r="H480" s="444"/>
      <c r="I480" s="444"/>
      <c r="J480" s="444"/>
      <c r="K480" s="444"/>
      <c r="L480" s="444"/>
      <c r="M480" s="444"/>
      <c r="N480" s="444"/>
      <c r="O480" s="444"/>
      <c r="P480" s="444"/>
      <c r="Q480" s="444"/>
      <c r="R480" s="444"/>
      <c r="S480" s="444"/>
      <c r="T480" s="444"/>
      <c r="U480" s="452" t="s">
        <v>2057</v>
      </c>
      <c r="V480" s="444"/>
      <c r="W480" s="444"/>
      <c r="X480" s="444"/>
      <c r="Y480" s="444"/>
      <c r="Z480" s="444"/>
      <c r="AA480" s="444"/>
      <c r="AB480" s="444"/>
      <c r="AC480" s="444"/>
      <c r="AD480" s="444"/>
      <c r="AE480" s="444"/>
      <c r="AF480" s="444"/>
      <c r="AG480" s="444"/>
      <c r="AH480" s="444"/>
      <c r="AI480" s="444"/>
      <c r="AJ480" s="444"/>
      <c r="AK480" s="444"/>
      <c r="AL480" s="444"/>
      <c r="AM480" s="444"/>
      <c r="AN480" s="444"/>
      <c r="AO480" s="444"/>
      <c r="AP480" s="444"/>
      <c r="AQ480" s="444"/>
      <c r="AR480" s="444"/>
      <c r="AS480" s="444"/>
      <c r="AT480" s="444"/>
      <c r="AU480" s="451" t="s">
        <v>2111</v>
      </c>
      <c r="AV480" s="444"/>
      <c r="AW480" s="444"/>
      <c r="AX480" s="444"/>
      <c r="AY480" s="444"/>
      <c r="AZ480" s="444"/>
      <c r="BA480" s="444"/>
      <c r="BB480" s="444"/>
      <c r="BC480" s="444"/>
      <c r="BD480" s="444"/>
      <c r="BE480" s="451" t="s">
        <v>135</v>
      </c>
      <c r="BF480" s="444"/>
      <c r="BG480" s="444"/>
      <c r="BH480" s="444"/>
      <c r="BI480" s="444"/>
      <c r="BJ480" s="444"/>
      <c r="BK480" s="444"/>
      <c r="BL480" s="444"/>
      <c r="BM480" s="444"/>
      <c r="BN480" s="444"/>
      <c r="BO480" s="444"/>
      <c r="BP480" s="444"/>
      <c r="BQ480" s="444"/>
      <c r="BR480" s="452" t="s">
        <v>2112</v>
      </c>
      <c r="BS480" s="444"/>
      <c r="BT480" s="444"/>
      <c r="BU480" s="444"/>
      <c r="BV480" s="444"/>
      <c r="BW480" s="444"/>
      <c r="BX480" s="444"/>
      <c r="BY480" s="444"/>
      <c r="BZ480" s="444"/>
      <c r="CA480" s="444"/>
      <c r="CB480" s="451" t="s">
        <v>2113</v>
      </c>
      <c r="CC480" s="444"/>
      <c r="CD480" s="444"/>
      <c r="CE480" s="444"/>
    </row>
    <row r="481" spans="2:83" ht="11.4" customHeight="1">
      <c r="B481" s="421">
        <v>1</v>
      </c>
      <c r="C481" s="417"/>
      <c r="D481" s="422" t="s">
        <v>2489</v>
      </c>
      <c r="E481" s="417"/>
      <c r="F481" s="417"/>
      <c r="G481" s="417"/>
      <c r="H481" s="417"/>
      <c r="I481" s="417"/>
      <c r="J481" s="417"/>
      <c r="K481" s="417"/>
      <c r="L481" s="417"/>
      <c r="M481" s="417"/>
      <c r="N481" s="417"/>
      <c r="O481" s="417"/>
      <c r="P481" s="417"/>
      <c r="Q481" s="417"/>
      <c r="R481" s="417"/>
      <c r="S481" s="417"/>
      <c r="T481" s="417"/>
      <c r="U481" s="422" t="s">
        <v>2490</v>
      </c>
      <c r="V481" s="417"/>
      <c r="W481" s="417"/>
      <c r="X481" s="417"/>
      <c r="Y481" s="417"/>
      <c r="Z481" s="417"/>
      <c r="AA481" s="417"/>
      <c r="AB481" s="417"/>
      <c r="AC481" s="417"/>
      <c r="AD481" s="417"/>
      <c r="AE481" s="417"/>
      <c r="AF481" s="417"/>
      <c r="AG481" s="417"/>
      <c r="AH481" s="417"/>
      <c r="AI481" s="417"/>
      <c r="AJ481" s="417"/>
      <c r="AK481" s="417"/>
      <c r="AL481" s="417"/>
      <c r="AM481" s="417"/>
      <c r="AN481" s="417"/>
      <c r="AO481" s="417"/>
      <c r="AP481" s="417"/>
      <c r="AQ481" s="417"/>
      <c r="AR481" s="417"/>
      <c r="AS481" s="417"/>
      <c r="AT481" s="417"/>
      <c r="AU481" s="446">
        <v>0</v>
      </c>
      <c r="AV481" s="417"/>
      <c r="AW481" s="417"/>
      <c r="AX481" s="417"/>
      <c r="AY481" s="417"/>
      <c r="AZ481" s="417"/>
      <c r="BA481" s="417"/>
      <c r="BB481" s="417"/>
      <c r="BC481" s="417"/>
      <c r="BD481" s="417"/>
      <c r="BE481" s="446">
        <v>80</v>
      </c>
      <c r="BF481" s="417"/>
      <c r="BG481" s="417"/>
      <c r="BH481" s="417"/>
      <c r="BI481" s="417"/>
      <c r="BJ481" s="417"/>
      <c r="BK481" s="417"/>
      <c r="BL481" s="417"/>
      <c r="BM481" s="417"/>
      <c r="BN481" s="417"/>
      <c r="BO481" s="417"/>
      <c r="BP481" s="417"/>
      <c r="BQ481" s="417"/>
      <c r="BR481" s="422" t="s">
        <v>196</v>
      </c>
      <c r="BS481" s="417"/>
      <c r="BT481" s="417"/>
      <c r="BU481" s="417"/>
      <c r="BV481" s="417"/>
      <c r="BW481" s="417"/>
      <c r="BX481" s="417"/>
      <c r="BY481" s="417"/>
      <c r="BZ481" s="417"/>
      <c r="CA481" s="417"/>
      <c r="CB481" s="446">
        <v>0</v>
      </c>
      <c r="CC481" s="417"/>
      <c r="CD481" s="417"/>
      <c r="CE481" s="417"/>
    </row>
    <row r="482" spans="2:83" ht="11.25" customHeight="1">
      <c r="B482" s="421">
        <v>2</v>
      </c>
      <c r="C482" s="417"/>
      <c r="D482" s="422" t="s">
        <v>2491</v>
      </c>
      <c r="E482" s="417"/>
      <c r="F482" s="417"/>
      <c r="G482" s="417"/>
      <c r="H482" s="417"/>
      <c r="I482" s="417"/>
      <c r="J482" s="417"/>
      <c r="K482" s="417"/>
      <c r="L482" s="417"/>
      <c r="M482" s="417"/>
      <c r="N482" s="417"/>
      <c r="O482" s="417"/>
      <c r="P482" s="417"/>
      <c r="Q482" s="417"/>
      <c r="R482" s="417"/>
      <c r="S482" s="417"/>
      <c r="T482" s="417"/>
      <c r="U482" s="422" t="s">
        <v>2492</v>
      </c>
      <c r="V482" s="417"/>
      <c r="W482" s="417"/>
      <c r="X482" s="417"/>
      <c r="Y482" s="417"/>
      <c r="Z482" s="417"/>
      <c r="AA482" s="417"/>
      <c r="AB482" s="417"/>
      <c r="AC482" s="417"/>
      <c r="AD482" s="417"/>
      <c r="AE482" s="417"/>
      <c r="AF482" s="417"/>
      <c r="AG482" s="417"/>
      <c r="AH482" s="417"/>
      <c r="AI482" s="417"/>
      <c r="AJ482" s="417"/>
      <c r="AK482" s="417"/>
      <c r="AL482" s="417"/>
      <c r="AM482" s="417"/>
      <c r="AN482" s="417"/>
      <c r="AO482" s="417"/>
      <c r="AP482" s="417"/>
      <c r="AQ482" s="417"/>
      <c r="AR482" s="417"/>
      <c r="AS482" s="417"/>
      <c r="AT482" s="417"/>
      <c r="AU482" s="446">
        <v>0</v>
      </c>
      <c r="AV482" s="417"/>
      <c r="AW482" s="417"/>
      <c r="AX482" s="417"/>
      <c r="AY482" s="417"/>
      <c r="AZ482" s="417"/>
      <c r="BA482" s="417"/>
      <c r="BB482" s="417"/>
      <c r="BC482" s="417"/>
      <c r="BD482" s="417"/>
      <c r="BE482" s="446">
        <v>36</v>
      </c>
      <c r="BF482" s="417"/>
      <c r="BG482" s="417"/>
      <c r="BH482" s="417"/>
      <c r="BI482" s="417"/>
      <c r="BJ482" s="417"/>
      <c r="BK482" s="417"/>
      <c r="BL482" s="417"/>
      <c r="BM482" s="417"/>
      <c r="BN482" s="417"/>
      <c r="BO482" s="417"/>
      <c r="BP482" s="417"/>
      <c r="BQ482" s="417"/>
      <c r="BR482" s="422" t="s">
        <v>196</v>
      </c>
      <c r="BS482" s="417"/>
      <c r="BT482" s="417"/>
      <c r="BU482" s="417"/>
      <c r="BV482" s="417"/>
      <c r="BW482" s="417"/>
      <c r="BX482" s="417"/>
      <c r="BY482" s="417"/>
      <c r="BZ482" s="417"/>
      <c r="CA482" s="417"/>
      <c r="CB482" s="446">
        <v>0</v>
      </c>
      <c r="CC482" s="417"/>
      <c r="CD482" s="417"/>
      <c r="CE482" s="417"/>
    </row>
    <row r="483" spans="2:83" ht="11.4" customHeight="1">
      <c r="B483" s="421">
        <v>3</v>
      </c>
      <c r="C483" s="417"/>
      <c r="D483" s="422" t="s">
        <v>2493</v>
      </c>
      <c r="E483" s="417"/>
      <c r="F483" s="417"/>
      <c r="G483" s="417"/>
      <c r="H483" s="417"/>
      <c r="I483" s="417"/>
      <c r="J483" s="417"/>
      <c r="K483" s="417"/>
      <c r="L483" s="417"/>
      <c r="M483" s="417"/>
      <c r="N483" s="417"/>
      <c r="O483" s="417"/>
      <c r="P483" s="417"/>
      <c r="Q483" s="417"/>
      <c r="R483" s="417"/>
      <c r="S483" s="417"/>
      <c r="T483" s="417"/>
      <c r="U483" s="422" t="s">
        <v>2494</v>
      </c>
      <c r="V483" s="417"/>
      <c r="W483" s="417"/>
      <c r="X483" s="417"/>
      <c r="Y483" s="417"/>
      <c r="Z483" s="417"/>
      <c r="AA483" s="417"/>
      <c r="AB483" s="417"/>
      <c r="AC483" s="417"/>
      <c r="AD483" s="417"/>
      <c r="AE483" s="417"/>
      <c r="AF483" s="417"/>
      <c r="AG483" s="417"/>
      <c r="AH483" s="417"/>
      <c r="AI483" s="417"/>
      <c r="AJ483" s="417"/>
      <c r="AK483" s="417"/>
      <c r="AL483" s="417"/>
      <c r="AM483" s="417"/>
      <c r="AN483" s="417"/>
      <c r="AO483" s="417"/>
      <c r="AP483" s="417"/>
      <c r="AQ483" s="417"/>
      <c r="AR483" s="417"/>
      <c r="AS483" s="417"/>
      <c r="AT483" s="417"/>
      <c r="AU483" s="446">
        <v>0</v>
      </c>
      <c r="AV483" s="417"/>
      <c r="AW483" s="417"/>
      <c r="AX483" s="417"/>
      <c r="AY483" s="417"/>
      <c r="AZ483" s="417"/>
      <c r="BA483" s="417"/>
      <c r="BB483" s="417"/>
      <c r="BC483" s="417"/>
      <c r="BD483" s="417"/>
      <c r="BE483" s="446">
        <v>80</v>
      </c>
      <c r="BF483" s="417"/>
      <c r="BG483" s="417"/>
      <c r="BH483" s="417"/>
      <c r="BI483" s="417"/>
      <c r="BJ483" s="417"/>
      <c r="BK483" s="417"/>
      <c r="BL483" s="417"/>
      <c r="BM483" s="417"/>
      <c r="BN483" s="417"/>
      <c r="BO483" s="417"/>
      <c r="BP483" s="417"/>
      <c r="BQ483" s="417"/>
      <c r="BR483" s="422" t="s">
        <v>196</v>
      </c>
      <c r="BS483" s="417"/>
      <c r="BT483" s="417"/>
      <c r="BU483" s="417"/>
      <c r="BV483" s="417"/>
      <c r="BW483" s="417"/>
      <c r="BX483" s="417"/>
      <c r="BY483" s="417"/>
      <c r="BZ483" s="417"/>
      <c r="CA483" s="417"/>
      <c r="CB483" s="446">
        <v>0</v>
      </c>
      <c r="CC483" s="417"/>
      <c r="CD483" s="417"/>
      <c r="CE483" s="417"/>
    </row>
    <row r="484" spans="2:83" ht="11.4" customHeight="1">
      <c r="B484" s="421">
        <v>4</v>
      </c>
      <c r="C484" s="417"/>
      <c r="D484" s="422" t="s">
        <v>2495</v>
      </c>
      <c r="E484" s="417"/>
      <c r="F484" s="417"/>
      <c r="G484" s="417"/>
      <c r="H484" s="417"/>
      <c r="I484" s="417"/>
      <c r="J484" s="417"/>
      <c r="K484" s="417"/>
      <c r="L484" s="417"/>
      <c r="M484" s="417"/>
      <c r="N484" s="417"/>
      <c r="O484" s="417"/>
      <c r="P484" s="417"/>
      <c r="Q484" s="417"/>
      <c r="R484" s="417"/>
      <c r="S484" s="417"/>
      <c r="T484" s="417"/>
      <c r="U484" s="422" t="s">
        <v>2496</v>
      </c>
      <c r="V484" s="417"/>
      <c r="W484" s="417"/>
      <c r="X484" s="417"/>
      <c r="Y484" s="417"/>
      <c r="Z484" s="417"/>
      <c r="AA484" s="417"/>
      <c r="AB484" s="417"/>
      <c r="AC484" s="417"/>
      <c r="AD484" s="417"/>
      <c r="AE484" s="417"/>
      <c r="AF484" s="417"/>
      <c r="AG484" s="417"/>
      <c r="AH484" s="417"/>
      <c r="AI484" s="417"/>
      <c r="AJ484" s="417"/>
      <c r="AK484" s="417"/>
      <c r="AL484" s="417"/>
      <c r="AM484" s="417"/>
      <c r="AN484" s="417"/>
      <c r="AO484" s="417"/>
      <c r="AP484" s="417"/>
      <c r="AQ484" s="417"/>
      <c r="AR484" s="417"/>
      <c r="AS484" s="417"/>
      <c r="AT484" s="417"/>
      <c r="AU484" s="446">
        <v>0</v>
      </c>
      <c r="AV484" s="417"/>
      <c r="AW484" s="417"/>
      <c r="AX484" s="417"/>
      <c r="AY484" s="417"/>
      <c r="AZ484" s="417"/>
      <c r="BA484" s="417"/>
      <c r="BB484" s="417"/>
      <c r="BC484" s="417"/>
      <c r="BD484" s="417"/>
      <c r="BE484" s="446">
        <v>92</v>
      </c>
      <c r="BF484" s="417"/>
      <c r="BG484" s="417"/>
      <c r="BH484" s="417"/>
      <c r="BI484" s="417"/>
      <c r="BJ484" s="417"/>
      <c r="BK484" s="417"/>
      <c r="BL484" s="417"/>
      <c r="BM484" s="417"/>
      <c r="BN484" s="417"/>
      <c r="BO484" s="417"/>
      <c r="BP484" s="417"/>
      <c r="BQ484" s="417"/>
      <c r="BR484" s="422" t="s">
        <v>196</v>
      </c>
      <c r="BS484" s="417"/>
      <c r="BT484" s="417"/>
      <c r="BU484" s="417"/>
      <c r="BV484" s="417"/>
      <c r="BW484" s="417"/>
      <c r="BX484" s="417"/>
      <c r="BY484" s="417"/>
      <c r="BZ484" s="417"/>
      <c r="CA484" s="417"/>
      <c r="CB484" s="446">
        <v>0</v>
      </c>
      <c r="CC484" s="417"/>
      <c r="CD484" s="417"/>
      <c r="CE484" s="417"/>
    </row>
    <row r="485" spans="2:83" ht="11.4" customHeight="1">
      <c r="B485" s="421">
        <v>5</v>
      </c>
      <c r="C485" s="417"/>
      <c r="D485" s="422" t="s">
        <v>2497</v>
      </c>
      <c r="E485" s="417"/>
      <c r="F485" s="417"/>
      <c r="G485" s="417"/>
      <c r="H485" s="417"/>
      <c r="I485" s="417"/>
      <c r="J485" s="417"/>
      <c r="K485" s="417"/>
      <c r="L485" s="417"/>
      <c r="M485" s="417"/>
      <c r="N485" s="417"/>
      <c r="O485" s="417"/>
      <c r="P485" s="417"/>
      <c r="Q485" s="417"/>
      <c r="R485" s="417"/>
      <c r="S485" s="417"/>
      <c r="T485" s="417"/>
      <c r="U485" s="422" t="s">
        <v>2498</v>
      </c>
      <c r="V485" s="417"/>
      <c r="W485" s="417"/>
      <c r="X485" s="417"/>
      <c r="Y485" s="417"/>
      <c r="Z485" s="417"/>
      <c r="AA485" s="417"/>
      <c r="AB485" s="417"/>
      <c r="AC485" s="417"/>
      <c r="AD485" s="417"/>
      <c r="AE485" s="417"/>
      <c r="AF485" s="417"/>
      <c r="AG485" s="417"/>
      <c r="AH485" s="417"/>
      <c r="AI485" s="417"/>
      <c r="AJ485" s="417"/>
      <c r="AK485" s="417"/>
      <c r="AL485" s="417"/>
      <c r="AM485" s="417"/>
      <c r="AN485" s="417"/>
      <c r="AO485" s="417"/>
      <c r="AP485" s="417"/>
      <c r="AQ485" s="417"/>
      <c r="AR485" s="417"/>
      <c r="AS485" s="417"/>
      <c r="AT485" s="417"/>
      <c r="AU485" s="446">
        <v>0</v>
      </c>
      <c r="AV485" s="417"/>
      <c r="AW485" s="417"/>
      <c r="AX485" s="417"/>
      <c r="AY485" s="417"/>
      <c r="AZ485" s="417"/>
      <c r="BA485" s="417"/>
      <c r="BB485" s="417"/>
      <c r="BC485" s="417"/>
      <c r="BD485" s="417"/>
      <c r="BE485" s="446">
        <v>110</v>
      </c>
      <c r="BF485" s="417"/>
      <c r="BG485" s="417"/>
      <c r="BH485" s="417"/>
      <c r="BI485" s="417"/>
      <c r="BJ485" s="417"/>
      <c r="BK485" s="417"/>
      <c r="BL485" s="417"/>
      <c r="BM485" s="417"/>
      <c r="BN485" s="417"/>
      <c r="BO485" s="417"/>
      <c r="BP485" s="417"/>
      <c r="BQ485" s="417"/>
      <c r="BR485" s="422" t="s">
        <v>196</v>
      </c>
      <c r="BS485" s="417"/>
      <c r="BT485" s="417"/>
      <c r="BU485" s="417"/>
      <c r="BV485" s="417"/>
      <c r="BW485" s="417"/>
      <c r="BX485" s="417"/>
      <c r="BY485" s="417"/>
      <c r="BZ485" s="417"/>
      <c r="CA485" s="417"/>
      <c r="CB485" s="446">
        <v>0</v>
      </c>
      <c r="CC485" s="417"/>
      <c r="CD485" s="417"/>
      <c r="CE485" s="417"/>
    </row>
    <row r="486" spans="2:83" ht="11.25" customHeight="1">
      <c r="B486" s="421">
        <v>6</v>
      </c>
      <c r="C486" s="417"/>
      <c r="D486" s="422" t="s">
        <v>2499</v>
      </c>
      <c r="E486" s="417"/>
      <c r="F486" s="417"/>
      <c r="G486" s="417"/>
      <c r="H486" s="417"/>
      <c r="I486" s="417"/>
      <c r="J486" s="417"/>
      <c r="K486" s="417"/>
      <c r="L486" s="417"/>
      <c r="M486" s="417"/>
      <c r="N486" s="417"/>
      <c r="O486" s="417"/>
      <c r="P486" s="417"/>
      <c r="Q486" s="417"/>
      <c r="R486" s="417"/>
      <c r="S486" s="417"/>
      <c r="T486" s="417"/>
      <c r="U486" s="422" t="s">
        <v>2500</v>
      </c>
      <c r="V486" s="417"/>
      <c r="W486" s="417"/>
      <c r="X486" s="417"/>
      <c r="Y486" s="417"/>
      <c r="Z486" s="417"/>
      <c r="AA486" s="417"/>
      <c r="AB486" s="417"/>
      <c r="AC486" s="417"/>
      <c r="AD486" s="417"/>
      <c r="AE486" s="417"/>
      <c r="AF486" s="417"/>
      <c r="AG486" s="417"/>
      <c r="AH486" s="417"/>
      <c r="AI486" s="417"/>
      <c r="AJ486" s="417"/>
      <c r="AK486" s="417"/>
      <c r="AL486" s="417"/>
      <c r="AM486" s="417"/>
      <c r="AN486" s="417"/>
      <c r="AO486" s="417"/>
      <c r="AP486" s="417"/>
      <c r="AQ486" s="417"/>
      <c r="AR486" s="417"/>
      <c r="AS486" s="417"/>
      <c r="AT486" s="417"/>
      <c r="AU486" s="446">
        <v>0</v>
      </c>
      <c r="AV486" s="417"/>
      <c r="AW486" s="417"/>
      <c r="AX486" s="417"/>
      <c r="AY486" s="417"/>
      <c r="AZ486" s="417"/>
      <c r="BA486" s="417"/>
      <c r="BB486" s="417"/>
      <c r="BC486" s="417"/>
      <c r="BD486" s="417"/>
      <c r="BE486" s="446">
        <v>164</v>
      </c>
      <c r="BF486" s="417"/>
      <c r="BG486" s="417"/>
      <c r="BH486" s="417"/>
      <c r="BI486" s="417"/>
      <c r="BJ486" s="417"/>
      <c r="BK486" s="417"/>
      <c r="BL486" s="417"/>
      <c r="BM486" s="417"/>
      <c r="BN486" s="417"/>
      <c r="BO486" s="417"/>
      <c r="BP486" s="417"/>
      <c r="BQ486" s="417"/>
      <c r="BR486" s="422" t="s">
        <v>196</v>
      </c>
      <c r="BS486" s="417"/>
      <c r="BT486" s="417"/>
      <c r="BU486" s="417"/>
      <c r="BV486" s="417"/>
      <c r="BW486" s="417"/>
      <c r="BX486" s="417"/>
      <c r="BY486" s="417"/>
      <c r="BZ486" s="417"/>
      <c r="CA486" s="417"/>
      <c r="CB486" s="446">
        <v>0</v>
      </c>
      <c r="CC486" s="417"/>
      <c r="CD486" s="417"/>
      <c r="CE486" s="417"/>
    </row>
    <row r="487" spans="2:83" ht="11.4" customHeight="1">
      <c r="B487" s="448">
        <v>0</v>
      </c>
      <c r="C487" s="449"/>
      <c r="D487" s="449"/>
      <c r="E487" s="449"/>
      <c r="F487" s="449"/>
      <c r="G487" s="449"/>
      <c r="H487" s="449"/>
      <c r="I487" s="449"/>
      <c r="J487" s="449"/>
      <c r="K487" s="449"/>
      <c r="L487" s="449"/>
      <c r="M487" s="449"/>
      <c r="N487" s="449"/>
      <c r="O487" s="449"/>
      <c r="P487" s="449"/>
      <c r="Q487" s="449"/>
      <c r="R487" s="449"/>
      <c r="S487" s="449"/>
      <c r="T487" s="449"/>
      <c r="U487" s="449"/>
      <c r="V487" s="449"/>
      <c r="W487" s="449"/>
      <c r="X487" s="449"/>
      <c r="Y487" s="449"/>
      <c r="Z487" s="449"/>
      <c r="AA487" s="449"/>
      <c r="AB487" s="449"/>
      <c r="AC487" s="449"/>
      <c r="AD487" s="449"/>
      <c r="AE487" s="449"/>
      <c r="AF487" s="449"/>
      <c r="AG487" s="449"/>
      <c r="AH487" s="449"/>
      <c r="AI487" s="449"/>
      <c r="AJ487" s="449"/>
      <c r="AK487" s="449"/>
      <c r="AL487" s="449"/>
      <c r="AM487" s="449"/>
      <c r="AN487" s="449"/>
      <c r="AO487" s="449"/>
      <c r="AP487" s="449"/>
      <c r="AQ487" s="449"/>
      <c r="AR487" s="449"/>
      <c r="AS487" s="449"/>
      <c r="AT487" s="449"/>
      <c r="AU487" s="449"/>
      <c r="AV487" s="449"/>
      <c r="AW487" s="449"/>
      <c r="AX487" s="449"/>
      <c r="AY487" s="449"/>
      <c r="AZ487" s="449"/>
      <c r="BA487" s="449"/>
      <c r="BB487" s="449"/>
      <c r="BC487" s="449"/>
      <c r="BD487" s="449"/>
      <c r="BE487" s="449"/>
      <c r="BF487" s="449"/>
      <c r="BG487" s="449"/>
      <c r="BH487" s="449"/>
      <c r="BI487" s="449"/>
      <c r="BJ487" s="449"/>
      <c r="BK487" s="449"/>
      <c r="BL487" s="449"/>
      <c r="BM487" s="449"/>
      <c r="BN487" s="449"/>
      <c r="BO487" s="449"/>
      <c r="BP487" s="449"/>
      <c r="BQ487" s="449"/>
      <c r="BR487" s="449"/>
      <c r="BS487" s="449"/>
      <c r="BT487" s="449"/>
      <c r="BU487" s="449"/>
      <c r="BV487" s="449"/>
      <c r="BW487" s="449"/>
      <c r="BX487" s="449"/>
      <c r="BY487" s="449"/>
      <c r="BZ487" s="449"/>
      <c r="CA487" s="449"/>
      <c r="CB487" s="449"/>
      <c r="CC487" s="449"/>
      <c r="CD487" s="449"/>
      <c r="CE487" s="449"/>
    </row>
    <row r="488" ht="3" customHeight="1"/>
    <row r="489" ht="4.35" customHeight="1"/>
    <row r="490" ht="2.85" customHeight="1"/>
    <row r="491" spans="2:55" ht="14.4" customHeight="1">
      <c r="B491" s="442" t="s">
        <v>2501</v>
      </c>
      <c r="C491" s="417"/>
      <c r="D491" s="417"/>
      <c r="E491" s="417"/>
      <c r="F491" s="417"/>
      <c r="G491" s="417"/>
      <c r="H491" s="417"/>
      <c r="I491" s="417"/>
      <c r="J491" s="417"/>
      <c r="K491" s="417"/>
      <c r="L491" s="417"/>
      <c r="M491" s="417"/>
      <c r="N491" s="417"/>
      <c r="O491" s="417"/>
      <c r="P491" s="417"/>
      <c r="Q491" s="417"/>
      <c r="R491" s="417"/>
      <c r="S491" s="417"/>
      <c r="T491" s="417"/>
      <c r="U491" s="417"/>
      <c r="V491" s="417"/>
      <c r="W491" s="417"/>
      <c r="X491" s="417"/>
      <c r="Y491" s="417"/>
      <c r="Z491" s="417"/>
      <c r="AA491" s="417"/>
      <c r="AB491" s="417"/>
      <c r="AC491" s="417"/>
      <c r="AD491" s="417"/>
      <c r="AE491" s="417"/>
      <c r="AF491" s="417"/>
      <c r="AG491" s="417"/>
      <c r="AH491" s="417"/>
      <c r="AI491" s="417"/>
      <c r="AJ491" s="417"/>
      <c r="AK491" s="417"/>
      <c r="AL491" s="417"/>
      <c r="AM491" s="417"/>
      <c r="AN491" s="417"/>
      <c r="AO491" s="417"/>
      <c r="AP491" s="417"/>
      <c r="AQ491" s="417"/>
      <c r="AR491" s="417"/>
      <c r="AS491" s="417"/>
      <c r="AT491" s="417"/>
      <c r="AU491" s="417"/>
      <c r="AV491" s="417"/>
      <c r="AW491" s="417"/>
      <c r="AX491" s="417"/>
      <c r="AY491" s="417"/>
      <c r="AZ491" s="417"/>
      <c r="BA491" s="417"/>
      <c r="BB491" s="417"/>
      <c r="BC491" s="417"/>
    </row>
    <row r="492" ht="12" hidden="1"/>
    <row r="493" spans="2:83" ht="11.4" customHeight="1">
      <c r="B493" s="451" t="s">
        <v>2109</v>
      </c>
      <c r="C493" s="444"/>
      <c r="D493" s="452" t="s">
        <v>2110</v>
      </c>
      <c r="E493" s="444"/>
      <c r="F493" s="444"/>
      <c r="G493" s="444"/>
      <c r="H493" s="444"/>
      <c r="I493" s="444"/>
      <c r="J493" s="444"/>
      <c r="K493" s="444"/>
      <c r="L493" s="444"/>
      <c r="M493" s="444"/>
      <c r="N493" s="444"/>
      <c r="O493" s="444"/>
      <c r="P493" s="444"/>
      <c r="Q493" s="444"/>
      <c r="R493" s="444"/>
      <c r="S493" s="444"/>
      <c r="T493" s="444"/>
      <c r="U493" s="452" t="s">
        <v>2057</v>
      </c>
      <c r="V493" s="444"/>
      <c r="W493" s="444"/>
      <c r="X493" s="444"/>
      <c r="Y493" s="444"/>
      <c r="Z493" s="444"/>
      <c r="AA493" s="444"/>
      <c r="AB493" s="444"/>
      <c r="AC493" s="444"/>
      <c r="AD493" s="444"/>
      <c r="AE493" s="444"/>
      <c r="AF493" s="444"/>
      <c r="AG493" s="444"/>
      <c r="AH493" s="444"/>
      <c r="AI493" s="444"/>
      <c r="AJ493" s="444"/>
      <c r="AK493" s="444"/>
      <c r="AL493" s="444"/>
      <c r="AM493" s="444"/>
      <c r="AN493" s="444"/>
      <c r="AO493" s="444"/>
      <c r="AP493" s="444"/>
      <c r="AQ493" s="444"/>
      <c r="AR493" s="444"/>
      <c r="AS493" s="444"/>
      <c r="AT493" s="444"/>
      <c r="AU493" s="451" t="s">
        <v>2111</v>
      </c>
      <c r="AV493" s="444"/>
      <c r="AW493" s="444"/>
      <c r="AX493" s="444"/>
      <c r="AY493" s="444"/>
      <c r="AZ493" s="444"/>
      <c r="BA493" s="444"/>
      <c r="BB493" s="444"/>
      <c r="BC493" s="444"/>
      <c r="BD493" s="444"/>
      <c r="BE493" s="451" t="s">
        <v>135</v>
      </c>
      <c r="BF493" s="444"/>
      <c r="BG493" s="444"/>
      <c r="BH493" s="444"/>
      <c r="BI493" s="444"/>
      <c r="BJ493" s="444"/>
      <c r="BK493" s="444"/>
      <c r="BL493" s="444"/>
      <c r="BM493" s="444"/>
      <c r="BN493" s="444"/>
      <c r="BO493" s="444"/>
      <c r="BP493" s="444"/>
      <c r="BQ493" s="444"/>
      <c r="BR493" s="452" t="s">
        <v>2112</v>
      </c>
      <c r="BS493" s="444"/>
      <c r="BT493" s="444"/>
      <c r="BU493" s="444"/>
      <c r="BV493" s="444"/>
      <c r="BW493" s="444"/>
      <c r="BX493" s="444"/>
      <c r="BY493" s="444"/>
      <c r="BZ493" s="444"/>
      <c r="CA493" s="444"/>
      <c r="CB493" s="451" t="s">
        <v>2113</v>
      </c>
      <c r="CC493" s="444"/>
      <c r="CD493" s="444"/>
      <c r="CE493" s="444"/>
    </row>
    <row r="494" spans="2:83" ht="11.4" customHeight="1">
      <c r="B494" s="421">
        <v>1</v>
      </c>
      <c r="C494" s="417"/>
      <c r="D494" s="422" t="s">
        <v>2502</v>
      </c>
      <c r="E494" s="417"/>
      <c r="F494" s="417"/>
      <c r="G494" s="417"/>
      <c r="H494" s="417"/>
      <c r="I494" s="417"/>
      <c r="J494" s="417"/>
      <c r="K494" s="417"/>
      <c r="L494" s="417"/>
      <c r="M494" s="417"/>
      <c r="N494" s="417"/>
      <c r="O494" s="417"/>
      <c r="P494" s="417"/>
      <c r="Q494" s="417"/>
      <c r="R494" s="417"/>
      <c r="S494" s="417"/>
      <c r="T494" s="417"/>
      <c r="U494" s="422" t="s">
        <v>2503</v>
      </c>
      <c r="V494" s="417"/>
      <c r="W494" s="417"/>
      <c r="X494" s="417"/>
      <c r="Y494" s="417"/>
      <c r="Z494" s="417"/>
      <c r="AA494" s="417"/>
      <c r="AB494" s="417"/>
      <c r="AC494" s="417"/>
      <c r="AD494" s="417"/>
      <c r="AE494" s="417"/>
      <c r="AF494" s="417"/>
      <c r="AG494" s="417"/>
      <c r="AH494" s="417"/>
      <c r="AI494" s="417"/>
      <c r="AJ494" s="417"/>
      <c r="AK494" s="417"/>
      <c r="AL494" s="417"/>
      <c r="AM494" s="417"/>
      <c r="AN494" s="417"/>
      <c r="AO494" s="417"/>
      <c r="AP494" s="417"/>
      <c r="AQ494" s="417"/>
      <c r="AR494" s="417"/>
      <c r="AS494" s="417"/>
      <c r="AT494" s="417"/>
      <c r="AU494" s="446">
        <v>0</v>
      </c>
      <c r="AV494" s="417"/>
      <c r="AW494" s="417"/>
      <c r="AX494" s="417"/>
      <c r="AY494" s="417"/>
      <c r="AZ494" s="417"/>
      <c r="BA494" s="417"/>
      <c r="BB494" s="417"/>
      <c r="BC494" s="417"/>
      <c r="BD494" s="417"/>
      <c r="BE494" s="446">
        <v>1</v>
      </c>
      <c r="BF494" s="417"/>
      <c r="BG494" s="417"/>
      <c r="BH494" s="417"/>
      <c r="BI494" s="417"/>
      <c r="BJ494" s="417"/>
      <c r="BK494" s="417"/>
      <c r="BL494" s="417"/>
      <c r="BM494" s="417"/>
      <c r="BN494" s="417"/>
      <c r="BO494" s="417"/>
      <c r="BP494" s="417"/>
      <c r="BQ494" s="417"/>
      <c r="BR494" s="422" t="s">
        <v>686</v>
      </c>
      <c r="BS494" s="417"/>
      <c r="BT494" s="417"/>
      <c r="BU494" s="417"/>
      <c r="BV494" s="417"/>
      <c r="BW494" s="417"/>
      <c r="BX494" s="417"/>
      <c r="BY494" s="417"/>
      <c r="BZ494" s="417"/>
      <c r="CA494" s="417"/>
      <c r="CB494" s="446">
        <v>0</v>
      </c>
      <c r="CC494" s="417"/>
      <c r="CD494" s="417"/>
      <c r="CE494" s="417"/>
    </row>
    <row r="495" spans="2:83" ht="11.25" customHeight="1">
      <c r="B495" s="448">
        <v>0</v>
      </c>
      <c r="C495" s="449"/>
      <c r="D495" s="449"/>
      <c r="E495" s="449"/>
      <c r="F495" s="449"/>
      <c r="G495" s="449"/>
      <c r="H495" s="449"/>
      <c r="I495" s="449"/>
      <c r="J495" s="449"/>
      <c r="K495" s="449"/>
      <c r="L495" s="449"/>
      <c r="M495" s="449"/>
      <c r="N495" s="449"/>
      <c r="O495" s="449"/>
      <c r="P495" s="449"/>
      <c r="Q495" s="449"/>
      <c r="R495" s="449"/>
      <c r="S495" s="449"/>
      <c r="T495" s="449"/>
      <c r="U495" s="449"/>
      <c r="V495" s="449"/>
      <c r="W495" s="449"/>
      <c r="X495" s="449"/>
      <c r="Y495" s="449"/>
      <c r="Z495" s="449"/>
      <c r="AA495" s="449"/>
      <c r="AB495" s="449"/>
      <c r="AC495" s="449"/>
      <c r="AD495" s="449"/>
      <c r="AE495" s="449"/>
      <c r="AF495" s="449"/>
      <c r="AG495" s="449"/>
      <c r="AH495" s="449"/>
      <c r="AI495" s="449"/>
      <c r="AJ495" s="449"/>
      <c r="AK495" s="449"/>
      <c r="AL495" s="449"/>
      <c r="AM495" s="449"/>
      <c r="AN495" s="449"/>
      <c r="AO495" s="449"/>
      <c r="AP495" s="449"/>
      <c r="AQ495" s="449"/>
      <c r="AR495" s="449"/>
      <c r="AS495" s="449"/>
      <c r="AT495" s="449"/>
      <c r="AU495" s="449"/>
      <c r="AV495" s="449"/>
      <c r="AW495" s="449"/>
      <c r="AX495" s="449"/>
      <c r="AY495" s="449"/>
      <c r="AZ495" s="449"/>
      <c r="BA495" s="449"/>
      <c r="BB495" s="449"/>
      <c r="BC495" s="449"/>
      <c r="BD495" s="449"/>
      <c r="BE495" s="449"/>
      <c r="BF495" s="449"/>
      <c r="BG495" s="449"/>
      <c r="BH495" s="449"/>
      <c r="BI495" s="449"/>
      <c r="BJ495" s="449"/>
      <c r="BK495" s="449"/>
      <c r="BL495" s="449"/>
      <c r="BM495" s="449"/>
      <c r="BN495" s="449"/>
      <c r="BO495" s="449"/>
      <c r="BP495" s="449"/>
      <c r="BQ495" s="449"/>
      <c r="BR495" s="449"/>
      <c r="BS495" s="449"/>
      <c r="BT495" s="449"/>
      <c r="BU495" s="449"/>
      <c r="BV495" s="449"/>
      <c r="BW495" s="449"/>
      <c r="BX495" s="449"/>
      <c r="BY495" s="449"/>
      <c r="BZ495" s="449"/>
      <c r="CA495" s="449"/>
      <c r="CB495" s="449"/>
      <c r="CC495" s="449"/>
      <c r="CD495" s="449"/>
      <c r="CE495" s="449"/>
    </row>
    <row r="496" ht="3" customHeight="1"/>
    <row r="497" ht="4.35" customHeight="1"/>
    <row r="498" ht="2.85" customHeight="1"/>
    <row r="499" ht="12" hidden="1"/>
    <row r="500" spans="2:53" ht="14.4" customHeight="1">
      <c r="B500" s="442" t="s">
        <v>2504</v>
      </c>
      <c r="C500" s="417"/>
      <c r="D500" s="417"/>
      <c r="E500" s="417"/>
      <c r="F500" s="417"/>
      <c r="G500" s="417"/>
      <c r="H500" s="417"/>
      <c r="I500" s="417"/>
      <c r="J500" s="417"/>
      <c r="K500" s="417"/>
      <c r="L500" s="417"/>
      <c r="M500" s="417"/>
      <c r="N500" s="417"/>
      <c r="O500" s="417"/>
      <c r="P500" s="417"/>
      <c r="Q500" s="417"/>
      <c r="R500" s="417"/>
      <c r="S500" s="417"/>
      <c r="T500" s="417"/>
      <c r="U500" s="417"/>
      <c r="V500" s="417"/>
      <c r="W500" s="417"/>
      <c r="X500" s="417"/>
      <c r="Y500" s="417"/>
      <c r="Z500" s="417"/>
      <c r="AA500" s="417"/>
      <c r="AB500" s="417"/>
      <c r="AC500" s="417"/>
      <c r="AD500" s="417"/>
      <c r="AE500" s="417"/>
      <c r="AF500" s="417"/>
      <c r="AG500" s="417"/>
      <c r="AH500" s="417"/>
      <c r="AI500" s="417"/>
      <c r="AJ500" s="417"/>
      <c r="AK500" s="417"/>
      <c r="AL500" s="417"/>
      <c r="AM500" s="417"/>
      <c r="AN500" s="417"/>
      <c r="AO500" s="417"/>
      <c r="AP500" s="417"/>
      <c r="AQ500" s="417"/>
      <c r="AR500" s="417"/>
      <c r="AS500" s="417"/>
      <c r="AT500" s="417"/>
      <c r="AU500" s="417"/>
      <c r="AV500" s="417"/>
      <c r="AW500" s="417"/>
      <c r="AX500" s="417"/>
      <c r="AY500" s="417"/>
      <c r="AZ500" s="417"/>
      <c r="BA500" s="417"/>
    </row>
    <row r="501" spans="2:83" ht="11.4" customHeight="1">
      <c r="B501" s="451" t="s">
        <v>2109</v>
      </c>
      <c r="C501" s="444"/>
      <c r="D501" s="452" t="s">
        <v>2110</v>
      </c>
      <c r="E501" s="444"/>
      <c r="F501" s="444"/>
      <c r="G501" s="444"/>
      <c r="H501" s="444"/>
      <c r="I501" s="444"/>
      <c r="J501" s="444"/>
      <c r="K501" s="444"/>
      <c r="L501" s="444"/>
      <c r="M501" s="444"/>
      <c r="N501" s="444"/>
      <c r="O501" s="444"/>
      <c r="P501" s="444"/>
      <c r="Q501" s="444"/>
      <c r="R501" s="444"/>
      <c r="S501" s="444"/>
      <c r="T501" s="444"/>
      <c r="U501" s="452" t="s">
        <v>2057</v>
      </c>
      <c r="V501" s="444"/>
      <c r="W501" s="444"/>
      <c r="X501" s="444"/>
      <c r="Y501" s="444"/>
      <c r="Z501" s="444"/>
      <c r="AA501" s="444"/>
      <c r="AB501" s="444"/>
      <c r="AC501" s="444"/>
      <c r="AD501" s="444"/>
      <c r="AE501" s="444"/>
      <c r="AF501" s="444"/>
      <c r="AG501" s="444"/>
      <c r="AH501" s="444"/>
      <c r="AI501" s="444"/>
      <c r="AJ501" s="444"/>
      <c r="AK501" s="444"/>
      <c r="AL501" s="444"/>
      <c r="AM501" s="444"/>
      <c r="AN501" s="444"/>
      <c r="AO501" s="444"/>
      <c r="AP501" s="444"/>
      <c r="AQ501" s="444"/>
      <c r="AR501" s="444"/>
      <c r="AS501" s="444"/>
      <c r="AT501" s="444"/>
      <c r="AU501" s="451" t="s">
        <v>2111</v>
      </c>
      <c r="AV501" s="444"/>
      <c r="AW501" s="444"/>
      <c r="AX501" s="444"/>
      <c r="AY501" s="444"/>
      <c r="AZ501" s="444"/>
      <c r="BA501" s="444"/>
      <c r="BB501" s="444"/>
      <c r="BC501" s="444"/>
      <c r="BD501" s="444"/>
      <c r="BE501" s="451" t="s">
        <v>135</v>
      </c>
      <c r="BF501" s="444"/>
      <c r="BG501" s="444"/>
      <c r="BH501" s="444"/>
      <c r="BI501" s="444"/>
      <c r="BJ501" s="444"/>
      <c r="BK501" s="444"/>
      <c r="BL501" s="444"/>
      <c r="BM501" s="444"/>
      <c r="BN501" s="444"/>
      <c r="BO501" s="444"/>
      <c r="BP501" s="444"/>
      <c r="BQ501" s="444"/>
      <c r="BR501" s="452" t="s">
        <v>2112</v>
      </c>
      <c r="BS501" s="444"/>
      <c r="BT501" s="444"/>
      <c r="BU501" s="444"/>
      <c r="BV501" s="444"/>
      <c r="BW501" s="444"/>
      <c r="BX501" s="444"/>
      <c r="BY501" s="444"/>
      <c r="BZ501" s="444"/>
      <c r="CA501" s="444"/>
      <c r="CB501" s="451" t="s">
        <v>2113</v>
      </c>
      <c r="CC501" s="444"/>
      <c r="CD501" s="444"/>
      <c r="CE501" s="444"/>
    </row>
    <row r="502" spans="2:83" ht="24" customHeight="1">
      <c r="B502" s="421">
        <v>1</v>
      </c>
      <c r="C502" s="417"/>
      <c r="D502" s="422" t="s">
        <v>2505</v>
      </c>
      <c r="E502" s="417"/>
      <c r="F502" s="417"/>
      <c r="G502" s="417"/>
      <c r="H502" s="417"/>
      <c r="I502" s="417"/>
      <c r="J502" s="417"/>
      <c r="K502" s="417"/>
      <c r="L502" s="417"/>
      <c r="M502" s="417"/>
      <c r="N502" s="417"/>
      <c r="O502" s="417"/>
      <c r="P502" s="417"/>
      <c r="Q502" s="417"/>
      <c r="R502" s="417"/>
      <c r="S502" s="417"/>
      <c r="T502" s="417"/>
      <c r="U502" s="422" t="s">
        <v>2506</v>
      </c>
      <c r="V502" s="417"/>
      <c r="W502" s="417"/>
      <c r="X502" s="417"/>
      <c r="Y502" s="417"/>
      <c r="Z502" s="417"/>
      <c r="AA502" s="417"/>
      <c r="AB502" s="417"/>
      <c r="AC502" s="417"/>
      <c r="AD502" s="417"/>
      <c r="AE502" s="417"/>
      <c r="AF502" s="417"/>
      <c r="AG502" s="417"/>
      <c r="AH502" s="417"/>
      <c r="AI502" s="417"/>
      <c r="AJ502" s="417"/>
      <c r="AK502" s="417"/>
      <c r="AL502" s="417"/>
      <c r="AM502" s="417"/>
      <c r="AN502" s="417"/>
      <c r="AO502" s="417"/>
      <c r="AP502" s="417"/>
      <c r="AQ502" s="417"/>
      <c r="AR502" s="417"/>
      <c r="AS502" s="417"/>
      <c r="AT502" s="417"/>
      <c r="AU502" s="446">
        <v>0</v>
      </c>
      <c r="AV502" s="417"/>
      <c r="AW502" s="417"/>
      <c r="AX502" s="417"/>
      <c r="AY502" s="417"/>
      <c r="AZ502" s="417"/>
      <c r="BA502" s="417"/>
      <c r="BB502" s="417"/>
      <c r="BC502" s="417"/>
      <c r="BD502" s="417"/>
      <c r="BE502" s="446">
        <v>1</v>
      </c>
      <c r="BF502" s="417"/>
      <c r="BG502" s="417"/>
      <c r="BH502" s="417"/>
      <c r="BI502" s="417"/>
      <c r="BJ502" s="417"/>
      <c r="BK502" s="417"/>
      <c r="BL502" s="417"/>
      <c r="BM502" s="417"/>
      <c r="BN502" s="417"/>
      <c r="BO502" s="417"/>
      <c r="BP502" s="417"/>
      <c r="BQ502" s="417"/>
      <c r="BR502" s="422" t="s">
        <v>2507</v>
      </c>
      <c r="BS502" s="417"/>
      <c r="BT502" s="417"/>
      <c r="BU502" s="417"/>
      <c r="BV502" s="417"/>
      <c r="BW502" s="417"/>
      <c r="BX502" s="417"/>
      <c r="BY502" s="417"/>
      <c r="BZ502" s="417"/>
      <c r="CA502" s="417"/>
      <c r="CB502" s="446">
        <v>0</v>
      </c>
      <c r="CC502" s="417"/>
      <c r="CD502" s="417"/>
      <c r="CE502" s="417"/>
    </row>
    <row r="503" spans="2:83" ht="11.25" customHeight="1">
      <c r="B503" s="448">
        <v>0</v>
      </c>
      <c r="C503" s="449"/>
      <c r="D503" s="449"/>
      <c r="E503" s="449"/>
      <c r="F503" s="449"/>
      <c r="G503" s="449"/>
      <c r="H503" s="449"/>
      <c r="I503" s="449"/>
      <c r="J503" s="449"/>
      <c r="K503" s="449"/>
      <c r="L503" s="449"/>
      <c r="M503" s="449"/>
      <c r="N503" s="449"/>
      <c r="O503" s="449"/>
      <c r="P503" s="449"/>
      <c r="Q503" s="449"/>
      <c r="R503" s="449"/>
      <c r="S503" s="449"/>
      <c r="T503" s="449"/>
      <c r="U503" s="449"/>
      <c r="V503" s="449"/>
      <c r="W503" s="449"/>
      <c r="X503" s="449"/>
      <c r="Y503" s="449"/>
      <c r="Z503" s="449"/>
      <c r="AA503" s="449"/>
      <c r="AB503" s="449"/>
      <c r="AC503" s="449"/>
      <c r="AD503" s="449"/>
      <c r="AE503" s="449"/>
      <c r="AF503" s="449"/>
      <c r="AG503" s="449"/>
      <c r="AH503" s="449"/>
      <c r="AI503" s="449"/>
      <c r="AJ503" s="449"/>
      <c r="AK503" s="449"/>
      <c r="AL503" s="449"/>
      <c r="AM503" s="449"/>
      <c r="AN503" s="449"/>
      <c r="AO503" s="449"/>
      <c r="AP503" s="449"/>
      <c r="AQ503" s="449"/>
      <c r="AR503" s="449"/>
      <c r="AS503" s="449"/>
      <c r="AT503" s="449"/>
      <c r="AU503" s="449"/>
      <c r="AV503" s="449"/>
      <c r="AW503" s="449"/>
      <c r="AX503" s="449"/>
      <c r="AY503" s="449"/>
      <c r="AZ503" s="449"/>
      <c r="BA503" s="449"/>
      <c r="BB503" s="449"/>
      <c r="BC503" s="449"/>
      <c r="BD503" s="449"/>
      <c r="BE503" s="449"/>
      <c r="BF503" s="449"/>
      <c r="BG503" s="449"/>
      <c r="BH503" s="449"/>
      <c r="BI503" s="449"/>
      <c r="BJ503" s="449"/>
      <c r="BK503" s="449"/>
      <c r="BL503" s="449"/>
      <c r="BM503" s="449"/>
      <c r="BN503" s="449"/>
      <c r="BO503" s="449"/>
      <c r="BP503" s="449"/>
      <c r="BQ503" s="449"/>
      <c r="BR503" s="449"/>
      <c r="BS503" s="449"/>
      <c r="BT503" s="449"/>
      <c r="BU503" s="449"/>
      <c r="BV503" s="449"/>
      <c r="BW503" s="449"/>
      <c r="BX503" s="449"/>
      <c r="BY503" s="449"/>
      <c r="BZ503" s="449"/>
      <c r="CA503" s="449"/>
      <c r="CB503" s="449"/>
      <c r="CC503" s="449"/>
      <c r="CD503" s="449"/>
      <c r="CE503" s="449"/>
    </row>
    <row r="504" ht="3" customHeight="1"/>
    <row r="505" ht="4.35" customHeight="1"/>
    <row r="506" ht="2.85" customHeight="1"/>
    <row r="507" ht="12" hidden="1"/>
    <row r="508" spans="2:41" ht="14.4" customHeight="1">
      <c r="B508" s="442" t="s">
        <v>2508</v>
      </c>
      <c r="C508" s="417"/>
      <c r="D508" s="417"/>
      <c r="E508" s="417"/>
      <c r="F508" s="417"/>
      <c r="G508" s="417"/>
      <c r="H508" s="417"/>
      <c r="I508" s="417"/>
      <c r="J508" s="417"/>
      <c r="K508" s="417"/>
      <c r="L508" s="417"/>
      <c r="M508" s="417"/>
      <c r="N508" s="417"/>
      <c r="O508" s="417"/>
      <c r="P508" s="417"/>
      <c r="Q508" s="417"/>
      <c r="R508" s="417"/>
      <c r="S508" s="417"/>
      <c r="T508" s="417"/>
      <c r="U508" s="417"/>
      <c r="V508" s="417"/>
      <c r="W508" s="417"/>
      <c r="X508" s="417"/>
      <c r="Y508" s="417"/>
      <c r="Z508" s="417"/>
      <c r="AA508" s="417"/>
      <c r="AB508" s="417"/>
      <c r="AC508" s="417"/>
      <c r="AD508" s="417"/>
      <c r="AE508" s="417"/>
      <c r="AF508" s="417"/>
      <c r="AG508" s="417"/>
      <c r="AH508" s="417"/>
      <c r="AI508" s="417"/>
      <c r="AJ508" s="417"/>
      <c r="AK508" s="417"/>
      <c r="AL508" s="417"/>
      <c r="AM508" s="417"/>
      <c r="AN508" s="417"/>
      <c r="AO508" s="417"/>
    </row>
    <row r="509" spans="2:83" ht="11.4" customHeight="1">
      <c r="B509" s="451" t="s">
        <v>2109</v>
      </c>
      <c r="C509" s="444"/>
      <c r="D509" s="452" t="s">
        <v>2110</v>
      </c>
      <c r="E509" s="444"/>
      <c r="F509" s="444"/>
      <c r="G509" s="444"/>
      <c r="H509" s="444"/>
      <c r="I509" s="444"/>
      <c r="J509" s="444"/>
      <c r="K509" s="444"/>
      <c r="L509" s="444"/>
      <c r="M509" s="444"/>
      <c r="N509" s="444"/>
      <c r="O509" s="444"/>
      <c r="P509" s="444"/>
      <c r="Q509" s="444"/>
      <c r="R509" s="444"/>
      <c r="S509" s="444"/>
      <c r="T509" s="444"/>
      <c r="U509" s="452" t="s">
        <v>2057</v>
      </c>
      <c r="V509" s="444"/>
      <c r="W509" s="444"/>
      <c r="X509" s="444"/>
      <c r="Y509" s="444"/>
      <c r="Z509" s="444"/>
      <c r="AA509" s="444"/>
      <c r="AB509" s="444"/>
      <c r="AC509" s="444"/>
      <c r="AD509" s="444"/>
      <c r="AE509" s="444"/>
      <c r="AF509" s="444"/>
      <c r="AG509" s="444"/>
      <c r="AH509" s="444"/>
      <c r="AI509" s="444"/>
      <c r="AJ509" s="444"/>
      <c r="AK509" s="444"/>
      <c r="AL509" s="444"/>
      <c r="AM509" s="444"/>
      <c r="AN509" s="444"/>
      <c r="AO509" s="444"/>
      <c r="AP509" s="444"/>
      <c r="AQ509" s="444"/>
      <c r="AR509" s="444"/>
      <c r="AS509" s="444"/>
      <c r="AT509" s="444"/>
      <c r="AU509" s="451" t="s">
        <v>2111</v>
      </c>
      <c r="AV509" s="444"/>
      <c r="AW509" s="444"/>
      <c r="AX509" s="444"/>
      <c r="AY509" s="444"/>
      <c r="AZ509" s="444"/>
      <c r="BA509" s="444"/>
      <c r="BB509" s="444"/>
      <c r="BC509" s="444"/>
      <c r="BD509" s="444"/>
      <c r="BE509" s="451" t="s">
        <v>135</v>
      </c>
      <c r="BF509" s="444"/>
      <c r="BG509" s="444"/>
      <c r="BH509" s="444"/>
      <c r="BI509" s="444"/>
      <c r="BJ509" s="444"/>
      <c r="BK509" s="444"/>
      <c r="BL509" s="444"/>
      <c r="BM509" s="444"/>
      <c r="BN509" s="444"/>
      <c r="BO509" s="444"/>
      <c r="BP509" s="444"/>
      <c r="BQ509" s="444"/>
      <c r="BR509" s="452" t="s">
        <v>2112</v>
      </c>
      <c r="BS509" s="444"/>
      <c r="BT509" s="444"/>
      <c r="BU509" s="444"/>
      <c r="BV509" s="444"/>
      <c r="BW509" s="444"/>
      <c r="BX509" s="444"/>
      <c r="BY509" s="444"/>
      <c r="BZ509" s="444"/>
      <c r="CA509" s="444"/>
      <c r="CB509" s="451" t="s">
        <v>2113</v>
      </c>
      <c r="CC509" s="444"/>
      <c r="CD509" s="444"/>
      <c r="CE509" s="444"/>
    </row>
    <row r="510" spans="2:83" ht="11.4" customHeight="1">
      <c r="B510" s="421">
        <v>1</v>
      </c>
      <c r="C510" s="417"/>
      <c r="D510" s="422" t="s">
        <v>2509</v>
      </c>
      <c r="E510" s="417"/>
      <c r="F510" s="417"/>
      <c r="G510" s="417"/>
      <c r="H510" s="417"/>
      <c r="I510" s="417"/>
      <c r="J510" s="417"/>
      <c r="K510" s="417"/>
      <c r="L510" s="417"/>
      <c r="M510" s="417"/>
      <c r="N510" s="417"/>
      <c r="O510" s="417"/>
      <c r="P510" s="417"/>
      <c r="Q510" s="417"/>
      <c r="R510" s="417"/>
      <c r="S510" s="417"/>
      <c r="T510" s="417"/>
      <c r="U510" s="422" t="s">
        <v>2510</v>
      </c>
      <c r="V510" s="417"/>
      <c r="W510" s="417"/>
      <c r="X510" s="417"/>
      <c r="Y510" s="417"/>
      <c r="Z510" s="417"/>
      <c r="AA510" s="417"/>
      <c r="AB510" s="417"/>
      <c r="AC510" s="417"/>
      <c r="AD510" s="417"/>
      <c r="AE510" s="417"/>
      <c r="AF510" s="417"/>
      <c r="AG510" s="417"/>
      <c r="AH510" s="417"/>
      <c r="AI510" s="417"/>
      <c r="AJ510" s="417"/>
      <c r="AK510" s="417"/>
      <c r="AL510" s="417"/>
      <c r="AM510" s="417"/>
      <c r="AN510" s="417"/>
      <c r="AO510" s="417"/>
      <c r="AP510" s="417"/>
      <c r="AQ510" s="417"/>
      <c r="AR510" s="417"/>
      <c r="AS510" s="417"/>
      <c r="AT510" s="417"/>
      <c r="AU510" s="446">
        <v>0</v>
      </c>
      <c r="AV510" s="417"/>
      <c r="AW510" s="417"/>
      <c r="AX510" s="417"/>
      <c r="AY510" s="417"/>
      <c r="AZ510" s="417"/>
      <c r="BA510" s="417"/>
      <c r="BB510" s="417"/>
      <c r="BC510" s="417"/>
      <c r="BD510" s="417"/>
      <c r="BE510" s="446">
        <v>1</v>
      </c>
      <c r="BF510" s="417"/>
      <c r="BG510" s="417"/>
      <c r="BH510" s="417"/>
      <c r="BI510" s="417"/>
      <c r="BJ510" s="417"/>
      <c r="BK510" s="417"/>
      <c r="BL510" s="417"/>
      <c r="BM510" s="417"/>
      <c r="BN510" s="417"/>
      <c r="BO510" s="417"/>
      <c r="BP510" s="417"/>
      <c r="BQ510" s="417"/>
      <c r="BR510" s="422" t="s">
        <v>2390</v>
      </c>
      <c r="BS510" s="417"/>
      <c r="BT510" s="417"/>
      <c r="BU510" s="417"/>
      <c r="BV510" s="417"/>
      <c r="BW510" s="417"/>
      <c r="BX510" s="417"/>
      <c r="BY510" s="417"/>
      <c r="BZ510" s="417"/>
      <c r="CA510" s="417"/>
      <c r="CB510" s="446">
        <v>0</v>
      </c>
      <c r="CC510" s="417"/>
      <c r="CD510" s="417"/>
      <c r="CE510" s="417"/>
    </row>
    <row r="511" spans="2:83" ht="11.25" customHeight="1">
      <c r="B511" s="448">
        <v>0</v>
      </c>
      <c r="C511" s="449"/>
      <c r="D511" s="449"/>
      <c r="E511" s="449"/>
      <c r="F511" s="449"/>
      <c r="G511" s="449"/>
      <c r="H511" s="449"/>
      <c r="I511" s="449"/>
      <c r="J511" s="449"/>
      <c r="K511" s="449"/>
      <c r="L511" s="449"/>
      <c r="M511" s="449"/>
      <c r="N511" s="449"/>
      <c r="O511" s="449"/>
      <c r="P511" s="449"/>
      <c r="Q511" s="449"/>
      <c r="R511" s="449"/>
      <c r="S511" s="449"/>
      <c r="T511" s="449"/>
      <c r="U511" s="449"/>
      <c r="V511" s="449"/>
      <c r="W511" s="449"/>
      <c r="X511" s="449"/>
      <c r="Y511" s="449"/>
      <c r="Z511" s="449"/>
      <c r="AA511" s="449"/>
      <c r="AB511" s="449"/>
      <c r="AC511" s="449"/>
      <c r="AD511" s="449"/>
      <c r="AE511" s="449"/>
      <c r="AF511" s="449"/>
      <c r="AG511" s="449"/>
      <c r="AH511" s="449"/>
      <c r="AI511" s="449"/>
      <c r="AJ511" s="449"/>
      <c r="AK511" s="449"/>
      <c r="AL511" s="449"/>
      <c r="AM511" s="449"/>
      <c r="AN511" s="449"/>
      <c r="AO511" s="449"/>
      <c r="AP511" s="449"/>
      <c r="AQ511" s="449"/>
      <c r="AR511" s="449"/>
      <c r="AS511" s="449"/>
      <c r="AT511" s="449"/>
      <c r="AU511" s="449"/>
      <c r="AV511" s="449"/>
      <c r="AW511" s="449"/>
      <c r="AX511" s="449"/>
      <c r="AY511" s="449"/>
      <c r="AZ511" s="449"/>
      <c r="BA511" s="449"/>
      <c r="BB511" s="449"/>
      <c r="BC511" s="449"/>
      <c r="BD511" s="449"/>
      <c r="BE511" s="449"/>
      <c r="BF511" s="449"/>
      <c r="BG511" s="449"/>
      <c r="BH511" s="449"/>
      <c r="BI511" s="449"/>
      <c r="BJ511" s="449"/>
      <c r="BK511" s="449"/>
      <c r="BL511" s="449"/>
      <c r="BM511" s="449"/>
      <c r="BN511" s="449"/>
      <c r="BO511" s="449"/>
      <c r="BP511" s="449"/>
      <c r="BQ511" s="449"/>
      <c r="BR511" s="449"/>
      <c r="BS511" s="449"/>
      <c r="BT511" s="449"/>
      <c r="BU511" s="449"/>
      <c r="BV511" s="449"/>
      <c r="BW511" s="449"/>
      <c r="BX511" s="449"/>
      <c r="BY511" s="449"/>
      <c r="BZ511" s="449"/>
      <c r="CA511" s="449"/>
      <c r="CB511" s="449"/>
      <c r="CC511" s="449"/>
      <c r="CD511" s="449"/>
      <c r="CE511" s="449"/>
    </row>
    <row r="512" ht="3" customHeight="1"/>
    <row r="513" ht="4.35" customHeight="1"/>
    <row r="514" ht="2.85" customHeight="1"/>
    <row r="515" ht="12" hidden="1"/>
    <row r="516" spans="2:48" ht="14.4" customHeight="1">
      <c r="B516" s="442" t="s">
        <v>2511</v>
      </c>
      <c r="C516" s="417"/>
      <c r="D516" s="417"/>
      <c r="E516" s="417"/>
      <c r="F516" s="417"/>
      <c r="G516" s="417"/>
      <c r="H516" s="417"/>
      <c r="I516" s="417"/>
      <c r="J516" s="417"/>
      <c r="K516" s="417"/>
      <c r="L516" s="417"/>
      <c r="M516" s="417"/>
      <c r="N516" s="417"/>
      <c r="O516" s="417"/>
      <c r="P516" s="417"/>
      <c r="Q516" s="417"/>
      <c r="R516" s="417"/>
      <c r="S516" s="417"/>
      <c r="T516" s="417"/>
      <c r="U516" s="417"/>
      <c r="V516" s="417"/>
      <c r="W516" s="417"/>
      <c r="X516" s="417"/>
      <c r="Y516" s="417"/>
      <c r="Z516" s="417"/>
      <c r="AA516" s="417"/>
      <c r="AB516" s="417"/>
      <c r="AC516" s="417"/>
      <c r="AD516" s="417"/>
      <c r="AE516" s="417"/>
      <c r="AF516" s="417"/>
      <c r="AG516" s="417"/>
      <c r="AH516" s="417"/>
      <c r="AI516" s="417"/>
      <c r="AJ516" s="417"/>
      <c r="AK516" s="417"/>
      <c r="AL516" s="417"/>
      <c r="AM516" s="417"/>
      <c r="AN516" s="417"/>
      <c r="AO516" s="417"/>
      <c r="AP516" s="417"/>
      <c r="AQ516" s="417"/>
      <c r="AR516" s="417"/>
      <c r="AS516" s="417"/>
      <c r="AT516" s="417"/>
      <c r="AU516" s="417"/>
      <c r="AV516" s="417"/>
    </row>
    <row r="517" ht="12" hidden="1"/>
    <row r="518" spans="2:83" ht="11.4" customHeight="1">
      <c r="B518" s="451" t="s">
        <v>2109</v>
      </c>
      <c r="C518" s="444"/>
      <c r="D518" s="452" t="s">
        <v>2110</v>
      </c>
      <c r="E518" s="444"/>
      <c r="F518" s="444"/>
      <c r="G518" s="444"/>
      <c r="H518" s="444"/>
      <c r="I518" s="444"/>
      <c r="J518" s="444"/>
      <c r="K518" s="444"/>
      <c r="L518" s="444"/>
      <c r="M518" s="444"/>
      <c r="N518" s="444"/>
      <c r="O518" s="444"/>
      <c r="P518" s="444"/>
      <c r="Q518" s="444"/>
      <c r="R518" s="444"/>
      <c r="S518" s="444"/>
      <c r="T518" s="444"/>
      <c r="U518" s="452" t="s">
        <v>2057</v>
      </c>
      <c r="V518" s="444"/>
      <c r="W518" s="444"/>
      <c r="X518" s="444"/>
      <c r="Y518" s="444"/>
      <c r="Z518" s="444"/>
      <c r="AA518" s="444"/>
      <c r="AB518" s="444"/>
      <c r="AC518" s="444"/>
      <c r="AD518" s="444"/>
      <c r="AE518" s="444"/>
      <c r="AF518" s="444"/>
      <c r="AG518" s="444"/>
      <c r="AH518" s="444"/>
      <c r="AI518" s="444"/>
      <c r="AJ518" s="444"/>
      <c r="AK518" s="444"/>
      <c r="AL518" s="444"/>
      <c r="AM518" s="444"/>
      <c r="AN518" s="444"/>
      <c r="AO518" s="444"/>
      <c r="AP518" s="444"/>
      <c r="AQ518" s="444"/>
      <c r="AR518" s="444"/>
      <c r="AS518" s="444"/>
      <c r="AT518" s="444"/>
      <c r="AU518" s="451" t="s">
        <v>2111</v>
      </c>
      <c r="AV518" s="444"/>
      <c r="AW518" s="444"/>
      <c r="AX518" s="444"/>
      <c r="AY518" s="444"/>
      <c r="AZ518" s="444"/>
      <c r="BA518" s="444"/>
      <c r="BB518" s="444"/>
      <c r="BC518" s="444"/>
      <c r="BD518" s="444"/>
      <c r="BE518" s="451" t="s">
        <v>135</v>
      </c>
      <c r="BF518" s="444"/>
      <c r="BG518" s="444"/>
      <c r="BH518" s="444"/>
      <c r="BI518" s="444"/>
      <c r="BJ518" s="444"/>
      <c r="BK518" s="444"/>
      <c r="BL518" s="444"/>
      <c r="BM518" s="444"/>
      <c r="BN518" s="444"/>
      <c r="BO518" s="444"/>
      <c r="BP518" s="444"/>
      <c r="BQ518" s="444"/>
      <c r="BR518" s="452" t="s">
        <v>2112</v>
      </c>
      <c r="BS518" s="444"/>
      <c r="BT518" s="444"/>
      <c r="BU518" s="444"/>
      <c r="BV518" s="444"/>
      <c r="BW518" s="444"/>
      <c r="BX518" s="444"/>
      <c r="BY518" s="444"/>
      <c r="BZ518" s="444"/>
      <c r="CA518" s="444"/>
      <c r="CB518" s="451" t="s">
        <v>2113</v>
      </c>
      <c r="CC518" s="444"/>
      <c r="CD518" s="444"/>
      <c r="CE518" s="444"/>
    </row>
    <row r="519" spans="2:83" ht="11.4" customHeight="1">
      <c r="B519" s="421">
        <v>1</v>
      </c>
      <c r="C519" s="417"/>
      <c r="D519" s="422" t="s">
        <v>2512</v>
      </c>
      <c r="E519" s="417"/>
      <c r="F519" s="417"/>
      <c r="G519" s="417"/>
      <c r="H519" s="417"/>
      <c r="I519" s="417"/>
      <c r="J519" s="417"/>
      <c r="K519" s="417"/>
      <c r="L519" s="417"/>
      <c r="M519" s="417"/>
      <c r="N519" s="417"/>
      <c r="O519" s="417"/>
      <c r="P519" s="417"/>
      <c r="Q519" s="417"/>
      <c r="R519" s="417"/>
      <c r="S519" s="417"/>
      <c r="T519" s="417"/>
      <c r="U519" s="422" t="s">
        <v>2513</v>
      </c>
      <c r="V519" s="417"/>
      <c r="W519" s="417"/>
      <c r="X519" s="417"/>
      <c r="Y519" s="417"/>
      <c r="Z519" s="417"/>
      <c r="AA519" s="417"/>
      <c r="AB519" s="417"/>
      <c r="AC519" s="417"/>
      <c r="AD519" s="417"/>
      <c r="AE519" s="417"/>
      <c r="AF519" s="417"/>
      <c r="AG519" s="417"/>
      <c r="AH519" s="417"/>
      <c r="AI519" s="417"/>
      <c r="AJ519" s="417"/>
      <c r="AK519" s="417"/>
      <c r="AL519" s="417"/>
      <c r="AM519" s="417"/>
      <c r="AN519" s="417"/>
      <c r="AO519" s="417"/>
      <c r="AP519" s="417"/>
      <c r="AQ519" s="417"/>
      <c r="AR519" s="417"/>
      <c r="AS519" s="417"/>
      <c r="AT519" s="417"/>
      <c r="AU519" s="446">
        <v>0</v>
      </c>
      <c r="AV519" s="417"/>
      <c r="AW519" s="417"/>
      <c r="AX519" s="417"/>
      <c r="AY519" s="417"/>
      <c r="AZ519" s="417"/>
      <c r="BA519" s="417"/>
      <c r="BB519" s="417"/>
      <c r="BC519" s="417"/>
      <c r="BD519" s="417"/>
      <c r="BE519" s="446">
        <v>1</v>
      </c>
      <c r="BF519" s="417"/>
      <c r="BG519" s="417"/>
      <c r="BH519" s="417"/>
      <c r="BI519" s="417"/>
      <c r="BJ519" s="417"/>
      <c r="BK519" s="417"/>
      <c r="BL519" s="417"/>
      <c r="BM519" s="417"/>
      <c r="BN519" s="417"/>
      <c r="BO519" s="417"/>
      <c r="BP519" s="417"/>
      <c r="BQ519" s="417"/>
      <c r="BR519" s="422" t="s">
        <v>2390</v>
      </c>
      <c r="BS519" s="417"/>
      <c r="BT519" s="417"/>
      <c r="BU519" s="417"/>
      <c r="BV519" s="417"/>
      <c r="BW519" s="417"/>
      <c r="BX519" s="417"/>
      <c r="BY519" s="417"/>
      <c r="BZ519" s="417"/>
      <c r="CA519" s="417"/>
      <c r="CB519" s="446">
        <v>0</v>
      </c>
      <c r="CC519" s="417"/>
      <c r="CD519" s="417"/>
      <c r="CE519" s="417"/>
    </row>
    <row r="520" spans="2:83" ht="11.25" customHeight="1">
      <c r="B520" s="421">
        <v>2</v>
      </c>
      <c r="C520" s="417"/>
      <c r="D520" s="422" t="s">
        <v>2514</v>
      </c>
      <c r="E520" s="417"/>
      <c r="F520" s="417"/>
      <c r="G520" s="417"/>
      <c r="H520" s="417"/>
      <c r="I520" s="417"/>
      <c r="J520" s="417"/>
      <c r="K520" s="417"/>
      <c r="L520" s="417"/>
      <c r="M520" s="417"/>
      <c r="N520" s="417"/>
      <c r="O520" s="417"/>
      <c r="P520" s="417"/>
      <c r="Q520" s="417"/>
      <c r="R520" s="417"/>
      <c r="S520" s="417"/>
      <c r="T520" s="417"/>
      <c r="U520" s="422" t="s">
        <v>2515</v>
      </c>
      <c r="V520" s="417"/>
      <c r="W520" s="417"/>
      <c r="X520" s="417"/>
      <c r="Y520" s="417"/>
      <c r="Z520" s="417"/>
      <c r="AA520" s="417"/>
      <c r="AB520" s="417"/>
      <c r="AC520" s="417"/>
      <c r="AD520" s="417"/>
      <c r="AE520" s="417"/>
      <c r="AF520" s="417"/>
      <c r="AG520" s="417"/>
      <c r="AH520" s="417"/>
      <c r="AI520" s="417"/>
      <c r="AJ520" s="417"/>
      <c r="AK520" s="417"/>
      <c r="AL520" s="417"/>
      <c r="AM520" s="417"/>
      <c r="AN520" s="417"/>
      <c r="AO520" s="417"/>
      <c r="AP520" s="417"/>
      <c r="AQ520" s="417"/>
      <c r="AR520" s="417"/>
      <c r="AS520" s="417"/>
      <c r="AT520" s="417"/>
      <c r="AU520" s="446">
        <v>0</v>
      </c>
      <c r="AV520" s="417"/>
      <c r="AW520" s="417"/>
      <c r="AX520" s="417"/>
      <c r="AY520" s="417"/>
      <c r="AZ520" s="417"/>
      <c r="BA520" s="417"/>
      <c r="BB520" s="417"/>
      <c r="BC520" s="417"/>
      <c r="BD520" s="417"/>
      <c r="BE520" s="446">
        <v>28</v>
      </c>
      <c r="BF520" s="417"/>
      <c r="BG520" s="417"/>
      <c r="BH520" s="417"/>
      <c r="BI520" s="417"/>
      <c r="BJ520" s="417"/>
      <c r="BK520" s="417"/>
      <c r="BL520" s="417"/>
      <c r="BM520" s="417"/>
      <c r="BN520" s="417"/>
      <c r="BO520" s="417"/>
      <c r="BP520" s="417"/>
      <c r="BQ520" s="417"/>
      <c r="BR520" s="422" t="s">
        <v>2390</v>
      </c>
      <c r="BS520" s="417"/>
      <c r="BT520" s="417"/>
      <c r="BU520" s="417"/>
      <c r="BV520" s="417"/>
      <c r="BW520" s="417"/>
      <c r="BX520" s="417"/>
      <c r="BY520" s="417"/>
      <c r="BZ520" s="417"/>
      <c r="CA520" s="417"/>
      <c r="CB520" s="446">
        <v>0</v>
      </c>
      <c r="CC520" s="417"/>
      <c r="CD520" s="417"/>
      <c r="CE520" s="417"/>
    </row>
    <row r="521" spans="2:83" ht="11.4" customHeight="1">
      <c r="B521" s="421">
        <v>3</v>
      </c>
      <c r="C521" s="417"/>
      <c r="D521" s="422" t="s">
        <v>2516</v>
      </c>
      <c r="E521" s="417"/>
      <c r="F521" s="417"/>
      <c r="G521" s="417"/>
      <c r="H521" s="417"/>
      <c r="I521" s="417"/>
      <c r="J521" s="417"/>
      <c r="K521" s="417"/>
      <c r="L521" s="417"/>
      <c r="M521" s="417"/>
      <c r="N521" s="417"/>
      <c r="O521" s="417"/>
      <c r="P521" s="417"/>
      <c r="Q521" s="417"/>
      <c r="R521" s="417"/>
      <c r="S521" s="417"/>
      <c r="T521" s="417"/>
      <c r="U521" s="422" t="s">
        <v>2517</v>
      </c>
      <c r="V521" s="417"/>
      <c r="W521" s="417"/>
      <c r="X521" s="417"/>
      <c r="Y521" s="417"/>
      <c r="Z521" s="417"/>
      <c r="AA521" s="417"/>
      <c r="AB521" s="417"/>
      <c r="AC521" s="417"/>
      <c r="AD521" s="417"/>
      <c r="AE521" s="417"/>
      <c r="AF521" s="417"/>
      <c r="AG521" s="417"/>
      <c r="AH521" s="417"/>
      <c r="AI521" s="417"/>
      <c r="AJ521" s="417"/>
      <c r="AK521" s="417"/>
      <c r="AL521" s="417"/>
      <c r="AM521" s="417"/>
      <c r="AN521" s="417"/>
      <c r="AO521" s="417"/>
      <c r="AP521" s="417"/>
      <c r="AQ521" s="417"/>
      <c r="AR521" s="417"/>
      <c r="AS521" s="417"/>
      <c r="AT521" s="417"/>
      <c r="AU521" s="446">
        <v>0</v>
      </c>
      <c r="AV521" s="417"/>
      <c r="AW521" s="417"/>
      <c r="AX521" s="417"/>
      <c r="AY521" s="417"/>
      <c r="AZ521" s="417"/>
      <c r="BA521" s="417"/>
      <c r="BB521" s="417"/>
      <c r="BC521" s="417"/>
      <c r="BD521" s="417"/>
      <c r="BE521" s="446">
        <v>3</v>
      </c>
      <c r="BF521" s="417"/>
      <c r="BG521" s="417"/>
      <c r="BH521" s="417"/>
      <c r="BI521" s="417"/>
      <c r="BJ521" s="417"/>
      <c r="BK521" s="417"/>
      <c r="BL521" s="417"/>
      <c r="BM521" s="417"/>
      <c r="BN521" s="417"/>
      <c r="BO521" s="417"/>
      <c r="BP521" s="417"/>
      <c r="BQ521" s="417"/>
      <c r="BR521" s="422" t="s">
        <v>2390</v>
      </c>
      <c r="BS521" s="417"/>
      <c r="BT521" s="417"/>
      <c r="BU521" s="417"/>
      <c r="BV521" s="417"/>
      <c r="BW521" s="417"/>
      <c r="BX521" s="417"/>
      <c r="BY521" s="417"/>
      <c r="BZ521" s="417"/>
      <c r="CA521" s="417"/>
      <c r="CB521" s="446">
        <v>0</v>
      </c>
      <c r="CC521" s="417"/>
      <c r="CD521" s="417"/>
      <c r="CE521" s="417"/>
    </row>
    <row r="522" spans="2:83" ht="11.25" customHeight="1">
      <c r="B522" s="448">
        <v>0</v>
      </c>
      <c r="C522" s="449"/>
      <c r="D522" s="449"/>
      <c r="E522" s="449"/>
      <c r="F522" s="449"/>
      <c r="G522" s="449"/>
      <c r="H522" s="449"/>
      <c r="I522" s="449"/>
      <c r="J522" s="449"/>
      <c r="K522" s="449"/>
      <c r="L522" s="449"/>
      <c r="M522" s="449"/>
      <c r="N522" s="449"/>
      <c r="O522" s="449"/>
      <c r="P522" s="449"/>
      <c r="Q522" s="449"/>
      <c r="R522" s="449"/>
      <c r="S522" s="449"/>
      <c r="T522" s="449"/>
      <c r="U522" s="449"/>
      <c r="V522" s="449"/>
      <c r="W522" s="449"/>
      <c r="X522" s="449"/>
      <c r="Y522" s="449"/>
      <c r="Z522" s="449"/>
      <c r="AA522" s="449"/>
      <c r="AB522" s="449"/>
      <c r="AC522" s="449"/>
      <c r="AD522" s="449"/>
      <c r="AE522" s="449"/>
      <c r="AF522" s="449"/>
      <c r="AG522" s="449"/>
      <c r="AH522" s="449"/>
      <c r="AI522" s="449"/>
      <c r="AJ522" s="449"/>
      <c r="AK522" s="449"/>
      <c r="AL522" s="449"/>
      <c r="AM522" s="449"/>
      <c r="AN522" s="449"/>
      <c r="AO522" s="449"/>
      <c r="AP522" s="449"/>
      <c r="AQ522" s="449"/>
      <c r="AR522" s="449"/>
      <c r="AS522" s="449"/>
      <c r="AT522" s="449"/>
      <c r="AU522" s="449"/>
      <c r="AV522" s="449"/>
      <c r="AW522" s="449"/>
      <c r="AX522" s="449"/>
      <c r="AY522" s="449"/>
      <c r="AZ522" s="449"/>
      <c r="BA522" s="449"/>
      <c r="BB522" s="449"/>
      <c r="BC522" s="449"/>
      <c r="BD522" s="449"/>
      <c r="BE522" s="449"/>
      <c r="BF522" s="449"/>
      <c r="BG522" s="449"/>
      <c r="BH522" s="449"/>
      <c r="BI522" s="449"/>
      <c r="BJ522" s="449"/>
      <c r="BK522" s="449"/>
      <c r="BL522" s="449"/>
      <c r="BM522" s="449"/>
      <c r="BN522" s="449"/>
      <c r="BO522" s="449"/>
      <c r="BP522" s="449"/>
      <c r="BQ522" s="449"/>
      <c r="BR522" s="449"/>
      <c r="BS522" s="449"/>
      <c r="BT522" s="449"/>
      <c r="BU522" s="449"/>
      <c r="BV522" s="449"/>
      <c r="BW522" s="449"/>
      <c r="BX522" s="449"/>
      <c r="BY522" s="449"/>
      <c r="BZ522" s="449"/>
      <c r="CA522" s="449"/>
      <c r="CB522" s="449"/>
      <c r="CC522" s="449"/>
      <c r="CD522" s="449"/>
      <c r="CE522" s="449"/>
    </row>
    <row r="523" ht="12" hidden="1"/>
    <row r="524" ht="2.85" customHeight="1"/>
    <row r="525" ht="4.35" customHeight="1"/>
    <row r="526" ht="2.85" customHeight="1"/>
    <row r="527" ht="12" hidden="1"/>
    <row r="528" spans="2:44" ht="14.4" customHeight="1">
      <c r="B528" s="442" t="s">
        <v>2518</v>
      </c>
      <c r="C528" s="417"/>
      <c r="D528" s="417"/>
      <c r="E528" s="417"/>
      <c r="F528" s="417"/>
      <c r="G528" s="417"/>
      <c r="H528" s="417"/>
      <c r="I528" s="417"/>
      <c r="J528" s="417"/>
      <c r="K528" s="417"/>
      <c r="L528" s="417"/>
      <c r="M528" s="417"/>
      <c r="N528" s="417"/>
      <c r="O528" s="417"/>
      <c r="P528" s="417"/>
      <c r="Q528" s="417"/>
      <c r="R528" s="417"/>
      <c r="S528" s="417"/>
      <c r="T528" s="417"/>
      <c r="U528" s="417"/>
      <c r="V528" s="417"/>
      <c r="W528" s="417"/>
      <c r="X528" s="417"/>
      <c r="Y528" s="417"/>
      <c r="Z528" s="417"/>
      <c r="AA528" s="417"/>
      <c r="AB528" s="417"/>
      <c r="AC528" s="417"/>
      <c r="AD528" s="417"/>
      <c r="AE528" s="417"/>
      <c r="AF528" s="417"/>
      <c r="AG528" s="417"/>
      <c r="AH528" s="417"/>
      <c r="AI528" s="417"/>
      <c r="AJ528" s="417"/>
      <c r="AK528" s="417"/>
      <c r="AL528" s="417"/>
      <c r="AM528" s="417"/>
      <c r="AN528" s="417"/>
      <c r="AO528" s="417"/>
      <c r="AP528" s="417"/>
      <c r="AQ528" s="417"/>
      <c r="AR528" s="417"/>
    </row>
    <row r="529" spans="2:83" ht="11.4" customHeight="1">
      <c r="B529" s="451" t="s">
        <v>2109</v>
      </c>
      <c r="C529" s="444"/>
      <c r="D529" s="452" t="s">
        <v>2110</v>
      </c>
      <c r="E529" s="444"/>
      <c r="F529" s="444"/>
      <c r="G529" s="444"/>
      <c r="H529" s="444"/>
      <c r="I529" s="444"/>
      <c r="J529" s="444"/>
      <c r="K529" s="444"/>
      <c r="L529" s="444"/>
      <c r="M529" s="444"/>
      <c r="N529" s="444"/>
      <c r="O529" s="444"/>
      <c r="P529" s="444"/>
      <c r="Q529" s="444"/>
      <c r="R529" s="444"/>
      <c r="S529" s="444"/>
      <c r="T529" s="444"/>
      <c r="U529" s="452" t="s">
        <v>2057</v>
      </c>
      <c r="V529" s="444"/>
      <c r="W529" s="444"/>
      <c r="X529" s="444"/>
      <c r="Y529" s="444"/>
      <c r="Z529" s="444"/>
      <c r="AA529" s="444"/>
      <c r="AB529" s="444"/>
      <c r="AC529" s="444"/>
      <c r="AD529" s="444"/>
      <c r="AE529" s="444"/>
      <c r="AF529" s="444"/>
      <c r="AG529" s="444"/>
      <c r="AH529" s="444"/>
      <c r="AI529" s="444"/>
      <c r="AJ529" s="444"/>
      <c r="AK529" s="444"/>
      <c r="AL529" s="444"/>
      <c r="AM529" s="444"/>
      <c r="AN529" s="444"/>
      <c r="AO529" s="444"/>
      <c r="AP529" s="444"/>
      <c r="AQ529" s="444"/>
      <c r="AR529" s="444"/>
      <c r="AS529" s="444"/>
      <c r="AT529" s="444"/>
      <c r="AU529" s="451" t="s">
        <v>2111</v>
      </c>
      <c r="AV529" s="444"/>
      <c r="AW529" s="444"/>
      <c r="AX529" s="444"/>
      <c r="AY529" s="444"/>
      <c r="AZ529" s="444"/>
      <c r="BA529" s="444"/>
      <c r="BB529" s="444"/>
      <c r="BC529" s="444"/>
      <c r="BD529" s="444"/>
      <c r="BE529" s="451" t="s">
        <v>135</v>
      </c>
      <c r="BF529" s="444"/>
      <c r="BG529" s="444"/>
      <c r="BH529" s="444"/>
      <c r="BI529" s="444"/>
      <c r="BJ529" s="444"/>
      <c r="BK529" s="444"/>
      <c r="BL529" s="444"/>
      <c r="BM529" s="444"/>
      <c r="BN529" s="444"/>
      <c r="BO529" s="444"/>
      <c r="BP529" s="444"/>
      <c r="BQ529" s="444"/>
      <c r="BR529" s="452" t="s">
        <v>2112</v>
      </c>
      <c r="BS529" s="444"/>
      <c r="BT529" s="444"/>
      <c r="BU529" s="444"/>
      <c r="BV529" s="444"/>
      <c r="BW529" s="444"/>
      <c r="BX529" s="444"/>
      <c r="BY529" s="444"/>
      <c r="BZ529" s="444"/>
      <c r="CA529" s="444"/>
      <c r="CB529" s="451" t="s">
        <v>2113</v>
      </c>
      <c r="CC529" s="444"/>
      <c r="CD529" s="444"/>
      <c r="CE529" s="444"/>
    </row>
    <row r="530" spans="2:83" ht="11.4" customHeight="1">
      <c r="B530" s="421">
        <v>1</v>
      </c>
      <c r="C530" s="417"/>
      <c r="D530" s="422" t="s">
        <v>2519</v>
      </c>
      <c r="E530" s="417"/>
      <c r="F530" s="417"/>
      <c r="G530" s="417"/>
      <c r="H530" s="417"/>
      <c r="I530" s="417"/>
      <c r="J530" s="417"/>
      <c r="K530" s="417"/>
      <c r="L530" s="417"/>
      <c r="M530" s="417"/>
      <c r="N530" s="417"/>
      <c r="O530" s="417"/>
      <c r="P530" s="417"/>
      <c r="Q530" s="417"/>
      <c r="R530" s="417"/>
      <c r="S530" s="417"/>
      <c r="T530" s="417"/>
      <c r="U530" s="422" t="s">
        <v>2520</v>
      </c>
      <c r="V530" s="417"/>
      <c r="W530" s="417"/>
      <c r="X530" s="417"/>
      <c r="Y530" s="417"/>
      <c r="Z530" s="417"/>
      <c r="AA530" s="417"/>
      <c r="AB530" s="417"/>
      <c r="AC530" s="417"/>
      <c r="AD530" s="417"/>
      <c r="AE530" s="417"/>
      <c r="AF530" s="417"/>
      <c r="AG530" s="417"/>
      <c r="AH530" s="417"/>
      <c r="AI530" s="417"/>
      <c r="AJ530" s="417"/>
      <c r="AK530" s="417"/>
      <c r="AL530" s="417"/>
      <c r="AM530" s="417"/>
      <c r="AN530" s="417"/>
      <c r="AO530" s="417"/>
      <c r="AP530" s="417"/>
      <c r="AQ530" s="417"/>
      <c r="AR530" s="417"/>
      <c r="AS530" s="417"/>
      <c r="AT530" s="417"/>
      <c r="AU530" s="446">
        <v>0</v>
      </c>
      <c r="AV530" s="417"/>
      <c r="AW530" s="417"/>
      <c r="AX530" s="417"/>
      <c r="AY530" s="417"/>
      <c r="AZ530" s="417"/>
      <c r="BA530" s="417"/>
      <c r="BB530" s="417"/>
      <c r="BC530" s="417"/>
      <c r="BD530" s="417"/>
      <c r="BE530" s="446">
        <v>42</v>
      </c>
      <c r="BF530" s="417"/>
      <c r="BG530" s="417"/>
      <c r="BH530" s="417"/>
      <c r="BI530" s="417"/>
      <c r="BJ530" s="417"/>
      <c r="BK530" s="417"/>
      <c r="BL530" s="417"/>
      <c r="BM530" s="417"/>
      <c r="BN530" s="417"/>
      <c r="BO530" s="417"/>
      <c r="BP530" s="417"/>
      <c r="BQ530" s="417"/>
      <c r="BR530" s="422" t="s">
        <v>2390</v>
      </c>
      <c r="BS530" s="417"/>
      <c r="BT530" s="417"/>
      <c r="BU530" s="417"/>
      <c r="BV530" s="417"/>
      <c r="BW530" s="417"/>
      <c r="BX530" s="417"/>
      <c r="BY530" s="417"/>
      <c r="BZ530" s="417"/>
      <c r="CA530" s="417"/>
      <c r="CB530" s="446">
        <v>0</v>
      </c>
      <c r="CC530" s="417"/>
      <c r="CD530" s="417"/>
      <c r="CE530" s="417"/>
    </row>
    <row r="531" spans="2:83" ht="11.25" customHeight="1">
      <c r="B531" s="421">
        <v>2</v>
      </c>
      <c r="C531" s="417"/>
      <c r="D531" s="422" t="s">
        <v>2521</v>
      </c>
      <c r="E531" s="417"/>
      <c r="F531" s="417"/>
      <c r="G531" s="417"/>
      <c r="H531" s="417"/>
      <c r="I531" s="417"/>
      <c r="J531" s="417"/>
      <c r="K531" s="417"/>
      <c r="L531" s="417"/>
      <c r="M531" s="417"/>
      <c r="N531" s="417"/>
      <c r="O531" s="417"/>
      <c r="P531" s="417"/>
      <c r="Q531" s="417"/>
      <c r="R531" s="417"/>
      <c r="S531" s="417"/>
      <c r="T531" s="417"/>
      <c r="U531" s="422" t="s">
        <v>2522</v>
      </c>
      <c r="V531" s="417"/>
      <c r="W531" s="417"/>
      <c r="X531" s="417"/>
      <c r="Y531" s="417"/>
      <c r="Z531" s="417"/>
      <c r="AA531" s="417"/>
      <c r="AB531" s="417"/>
      <c r="AC531" s="417"/>
      <c r="AD531" s="417"/>
      <c r="AE531" s="417"/>
      <c r="AF531" s="417"/>
      <c r="AG531" s="417"/>
      <c r="AH531" s="417"/>
      <c r="AI531" s="417"/>
      <c r="AJ531" s="417"/>
      <c r="AK531" s="417"/>
      <c r="AL531" s="417"/>
      <c r="AM531" s="417"/>
      <c r="AN531" s="417"/>
      <c r="AO531" s="417"/>
      <c r="AP531" s="417"/>
      <c r="AQ531" s="417"/>
      <c r="AR531" s="417"/>
      <c r="AS531" s="417"/>
      <c r="AT531" s="417"/>
      <c r="AU531" s="446">
        <v>0</v>
      </c>
      <c r="AV531" s="417"/>
      <c r="AW531" s="417"/>
      <c r="AX531" s="417"/>
      <c r="AY531" s="417"/>
      <c r="AZ531" s="417"/>
      <c r="BA531" s="417"/>
      <c r="BB531" s="417"/>
      <c r="BC531" s="417"/>
      <c r="BD531" s="417"/>
      <c r="BE531" s="446">
        <v>42</v>
      </c>
      <c r="BF531" s="417"/>
      <c r="BG531" s="417"/>
      <c r="BH531" s="417"/>
      <c r="BI531" s="417"/>
      <c r="BJ531" s="417"/>
      <c r="BK531" s="417"/>
      <c r="BL531" s="417"/>
      <c r="BM531" s="417"/>
      <c r="BN531" s="417"/>
      <c r="BO531" s="417"/>
      <c r="BP531" s="417"/>
      <c r="BQ531" s="417"/>
      <c r="BR531" s="422" t="s">
        <v>2390</v>
      </c>
      <c r="BS531" s="417"/>
      <c r="BT531" s="417"/>
      <c r="BU531" s="417"/>
      <c r="BV531" s="417"/>
      <c r="BW531" s="417"/>
      <c r="BX531" s="417"/>
      <c r="BY531" s="417"/>
      <c r="BZ531" s="417"/>
      <c r="CA531" s="417"/>
      <c r="CB531" s="446">
        <v>0</v>
      </c>
      <c r="CC531" s="417"/>
      <c r="CD531" s="417"/>
      <c r="CE531" s="417"/>
    </row>
    <row r="532" spans="2:83" ht="11.4" customHeight="1">
      <c r="B532" s="448">
        <v>0</v>
      </c>
      <c r="C532" s="449"/>
      <c r="D532" s="449"/>
      <c r="E532" s="449"/>
      <c r="F532" s="449"/>
      <c r="G532" s="449"/>
      <c r="H532" s="449"/>
      <c r="I532" s="449"/>
      <c r="J532" s="449"/>
      <c r="K532" s="449"/>
      <c r="L532" s="449"/>
      <c r="M532" s="449"/>
      <c r="N532" s="449"/>
      <c r="O532" s="449"/>
      <c r="P532" s="449"/>
      <c r="Q532" s="449"/>
      <c r="R532" s="449"/>
      <c r="S532" s="449"/>
      <c r="T532" s="449"/>
      <c r="U532" s="449"/>
      <c r="V532" s="449"/>
      <c r="W532" s="449"/>
      <c r="X532" s="449"/>
      <c r="Y532" s="449"/>
      <c r="Z532" s="449"/>
      <c r="AA532" s="449"/>
      <c r="AB532" s="449"/>
      <c r="AC532" s="449"/>
      <c r="AD532" s="449"/>
      <c r="AE532" s="449"/>
      <c r="AF532" s="449"/>
      <c r="AG532" s="449"/>
      <c r="AH532" s="449"/>
      <c r="AI532" s="449"/>
      <c r="AJ532" s="449"/>
      <c r="AK532" s="449"/>
      <c r="AL532" s="449"/>
      <c r="AM532" s="449"/>
      <c r="AN532" s="449"/>
      <c r="AO532" s="449"/>
      <c r="AP532" s="449"/>
      <c r="AQ532" s="449"/>
      <c r="AR532" s="449"/>
      <c r="AS532" s="449"/>
      <c r="AT532" s="449"/>
      <c r="AU532" s="449"/>
      <c r="AV532" s="449"/>
      <c r="AW532" s="449"/>
      <c r="AX532" s="449"/>
      <c r="AY532" s="449"/>
      <c r="AZ532" s="449"/>
      <c r="BA532" s="449"/>
      <c r="BB532" s="449"/>
      <c r="BC532" s="449"/>
      <c r="BD532" s="449"/>
      <c r="BE532" s="449"/>
      <c r="BF532" s="449"/>
      <c r="BG532" s="449"/>
      <c r="BH532" s="449"/>
      <c r="BI532" s="449"/>
      <c r="BJ532" s="449"/>
      <c r="BK532" s="449"/>
      <c r="BL532" s="449"/>
      <c r="BM532" s="449"/>
      <c r="BN532" s="449"/>
      <c r="BO532" s="449"/>
      <c r="BP532" s="449"/>
      <c r="BQ532" s="449"/>
      <c r="BR532" s="449"/>
      <c r="BS532" s="449"/>
      <c r="BT532" s="449"/>
      <c r="BU532" s="449"/>
      <c r="BV532" s="449"/>
      <c r="BW532" s="449"/>
      <c r="BX532" s="449"/>
      <c r="BY532" s="449"/>
      <c r="BZ532" s="449"/>
      <c r="CA532" s="449"/>
      <c r="CB532" s="449"/>
      <c r="CC532" s="449"/>
      <c r="CD532" s="449"/>
      <c r="CE532" s="449"/>
    </row>
    <row r="533" ht="3" customHeight="1"/>
    <row r="534" ht="4.35" customHeight="1"/>
    <row r="535" ht="2.85" customHeight="1"/>
    <row r="536" ht="12" hidden="1"/>
    <row r="537" spans="2:38" ht="14.4" customHeight="1">
      <c r="B537" s="442" t="s">
        <v>2523</v>
      </c>
      <c r="C537" s="417"/>
      <c r="D537" s="417"/>
      <c r="E537" s="417"/>
      <c r="F537" s="417"/>
      <c r="G537" s="417"/>
      <c r="H537" s="417"/>
      <c r="I537" s="417"/>
      <c r="J537" s="417"/>
      <c r="K537" s="417"/>
      <c r="L537" s="417"/>
      <c r="M537" s="417"/>
      <c r="N537" s="417"/>
      <c r="O537" s="417"/>
      <c r="P537" s="417"/>
      <c r="Q537" s="417"/>
      <c r="R537" s="417"/>
      <c r="S537" s="417"/>
      <c r="T537" s="417"/>
      <c r="U537" s="417"/>
      <c r="V537" s="417"/>
      <c r="W537" s="417"/>
      <c r="X537" s="417"/>
      <c r="Y537" s="417"/>
      <c r="Z537" s="417"/>
      <c r="AA537" s="417"/>
      <c r="AB537" s="417"/>
      <c r="AC537" s="417"/>
      <c r="AD537" s="417"/>
      <c r="AE537" s="417"/>
      <c r="AF537" s="417"/>
      <c r="AG537" s="417"/>
      <c r="AH537" s="417"/>
      <c r="AI537" s="417"/>
      <c r="AJ537" s="417"/>
      <c r="AK537" s="417"/>
      <c r="AL537" s="417"/>
    </row>
    <row r="538" spans="2:83" ht="11.4" customHeight="1">
      <c r="B538" s="451" t="s">
        <v>2109</v>
      </c>
      <c r="C538" s="444"/>
      <c r="D538" s="452" t="s">
        <v>2110</v>
      </c>
      <c r="E538" s="444"/>
      <c r="F538" s="444"/>
      <c r="G538" s="444"/>
      <c r="H538" s="444"/>
      <c r="I538" s="444"/>
      <c r="J538" s="444"/>
      <c r="K538" s="444"/>
      <c r="L538" s="444"/>
      <c r="M538" s="444"/>
      <c r="N538" s="444"/>
      <c r="O538" s="444"/>
      <c r="P538" s="444"/>
      <c r="Q538" s="444"/>
      <c r="R538" s="444"/>
      <c r="S538" s="444"/>
      <c r="T538" s="444"/>
      <c r="U538" s="452" t="s">
        <v>2057</v>
      </c>
      <c r="V538" s="444"/>
      <c r="W538" s="444"/>
      <c r="X538" s="444"/>
      <c r="Y538" s="444"/>
      <c r="Z538" s="444"/>
      <c r="AA538" s="444"/>
      <c r="AB538" s="444"/>
      <c r="AC538" s="444"/>
      <c r="AD538" s="444"/>
      <c r="AE538" s="444"/>
      <c r="AF538" s="444"/>
      <c r="AG538" s="444"/>
      <c r="AH538" s="444"/>
      <c r="AI538" s="444"/>
      <c r="AJ538" s="444"/>
      <c r="AK538" s="444"/>
      <c r="AL538" s="444"/>
      <c r="AM538" s="444"/>
      <c r="AN538" s="444"/>
      <c r="AO538" s="444"/>
      <c r="AP538" s="444"/>
      <c r="AQ538" s="444"/>
      <c r="AR538" s="444"/>
      <c r="AS538" s="444"/>
      <c r="AT538" s="444"/>
      <c r="AU538" s="451" t="s">
        <v>2111</v>
      </c>
      <c r="AV538" s="444"/>
      <c r="AW538" s="444"/>
      <c r="AX538" s="444"/>
      <c r="AY538" s="444"/>
      <c r="AZ538" s="444"/>
      <c r="BA538" s="444"/>
      <c r="BB538" s="444"/>
      <c r="BC538" s="444"/>
      <c r="BD538" s="444"/>
      <c r="BE538" s="451" t="s">
        <v>135</v>
      </c>
      <c r="BF538" s="444"/>
      <c r="BG538" s="444"/>
      <c r="BH538" s="444"/>
      <c r="BI538" s="444"/>
      <c r="BJ538" s="444"/>
      <c r="BK538" s="444"/>
      <c r="BL538" s="444"/>
      <c r="BM538" s="444"/>
      <c r="BN538" s="444"/>
      <c r="BO538" s="444"/>
      <c r="BP538" s="444"/>
      <c r="BQ538" s="444"/>
      <c r="BR538" s="452" t="s">
        <v>2112</v>
      </c>
      <c r="BS538" s="444"/>
      <c r="BT538" s="444"/>
      <c r="BU538" s="444"/>
      <c r="BV538" s="444"/>
      <c r="BW538" s="444"/>
      <c r="BX538" s="444"/>
      <c r="BY538" s="444"/>
      <c r="BZ538" s="444"/>
      <c r="CA538" s="444"/>
      <c r="CB538" s="451" t="s">
        <v>2113</v>
      </c>
      <c r="CC538" s="444"/>
      <c r="CD538" s="444"/>
      <c r="CE538" s="444"/>
    </row>
    <row r="539" spans="2:83" ht="11.4" customHeight="1">
      <c r="B539" s="421">
        <v>1</v>
      </c>
      <c r="C539" s="417"/>
      <c r="D539" s="422" t="s">
        <v>2524</v>
      </c>
      <c r="E539" s="417"/>
      <c r="F539" s="417"/>
      <c r="G539" s="417"/>
      <c r="H539" s="417"/>
      <c r="I539" s="417"/>
      <c r="J539" s="417"/>
      <c r="K539" s="417"/>
      <c r="L539" s="417"/>
      <c r="M539" s="417"/>
      <c r="N539" s="417"/>
      <c r="O539" s="417"/>
      <c r="P539" s="417"/>
      <c r="Q539" s="417"/>
      <c r="R539" s="417"/>
      <c r="S539" s="417"/>
      <c r="T539" s="417"/>
      <c r="U539" s="422" t="s">
        <v>2525</v>
      </c>
      <c r="V539" s="417"/>
      <c r="W539" s="417"/>
      <c r="X539" s="417"/>
      <c r="Y539" s="417"/>
      <c r="Z539" s="417"/>
      <c r="AA539" s="417"/>
      <c r="AB539" s="417"/>
      <c r="AC539" s="417"/>
      <c r="AD539" s="417"/>
      <c r="AE539" s="417"/>
      <c r="AF539" s="417"/>
      <c r="AG539" s="417"/>
      <c r="AH539" s="417"/>
      <c r="AI539" s="417"/>
      <c r="AJ539" s="417"/>
      <c r="AK539" s="417"/>
      <c r="AL539" s="417"/>
      <c r="AM539" s="417"/>
      <c r="AN539" s="417"/>
      <c r="AO539" s="417"/>
      <c r="AP539" s="417"/>
      <c r="AQ539" s="417"/>
      <c r="AR539" s="417"/>
      <c r="AS539" s="417"/>
      <c r="AT539" s="417"/>
      <c r="AU539" s="446">
        <v>0</v>
      </c>
      <c r="AV539" s="417"/>
      <c r="AW539" s="417"/>
      <c r="AX539" s="417"/>
      <c r="AY539" s="417"/>
      <c r="AZ539" s="417"/>
      <c r="BA539" s="417"/>
      <c r="BB539" s="417"/>
      <c r="BC539" s="417"/>
      <c r="BD539" s="417"/>
      <c r="BE539" s="446">
        <v>6</v>
      </c>
      <c r="BF539" s="417"/>
      <c r="BG539" s="417"/>
      <c r="BH539" s="417"/>
      <c r="BI539" s="417"/>
      <c r="BJ539" s="417"/>
      <c r="BK539" s="417"/>
      <c r="BL539" s="417"/>
      <c r="BM539" s="417"/>
      <c r="BN539" s="417"/>
      <c r="BO539" s="417"/>
      <c r="BP539" s="417"/>
      <c r="BQ539" s="417"/>
      <c r="BR539" s="422" t="s">
        <v>2390</v>
      </c>
      <c r="BS539" s="417"/>
      <c r="BT539" s="417"/>
      <c r="BU539" s="417"/>
      <c r="BV539" s="417"/>
      <c r="BW539" s="417"/>
      <c r="BX539" s="417"/>
      <c r="BY539" s="417"/>
      <c r="BZ539" s="417"/>
      <c r="CA539" s="417"/>
      <c r="CB539" s="446">
        <v>0</v>
      </c>
      <c r="CC539" s="417"/>
      <c r="CD539" s="417"/>
      <c r="CE539" s="417"/>
    </row>
    <row r="540" spans="2:83" ht="11.25" customHeight="1">
      <c r="B540" s="448">
        <v>0</v>
      </c>
      <c r="C540" s="449"/>
      <c r="D540" s="449"/>
      <c r="E540" s="449"/>
      <c r="F540" s="449"/>
      <c r="G540" s="449"/>
      <c r="H540" s="449"/>
      <c r="I540" s="449"/>
      <c r="J540" s="449"/>
      <c r="K540" s="449"/>
      <c r="L540" s="449"/>
      <c r="M540" s="449"/>
      <c r="N540" s="449"/>
      <c r="O540" s="449"/>
      <c r="P540" s="449"/>
      <c r="Q540" s="449"/>
      <c r="R540" s="449"/>
      <c r="S540" s="449"/>
      <c r="T540" s="449"/>
      <c r="U540" s="449"/>
      <c r="V540" s="449"/>
      <c r="W540" s="449"/>
      <c r="X540" s="449"/>
      <c r="Y540" s="449"/>
      <c r="Z540" s="449"/>
      <c r="AA540" s="449"/>
      <c r="AB540" s="449"/>
      <c r="AC540" s="449"/>
      <c r="AD540" s="449"/>
      <c r="AE540" s="449"/>
      <c r="AF540" s="449"/>
      <c r="AG540" s="449"/>
      <c r="AH540" s="449"/>
      <c r="AI540" s="449"/>
      <c r="AJ540" s="449"/>
      <c r="AK540" s="449"/>
      <c r="AL540" s="449"/>
      <c r="AM540" s="449"/>
      <c r="AN540" s="449"/>
      <c r="AO540" s="449"/>
      <c r="AP540" s="449"/>
      <c r="AQ540" s="449"/>
      <c r="AR540" s="449"/>
      <c r="AS540" s="449"/>
      <c r="AT540" s="449"/>
      <c r="AU540" s="449"/>
      <c r="AV540" s="449"/>
      <c r="AW540" s="449"/>
      <c r="AX540" s="449"/>
      <c r="AY540" s="449"/>
      <c r="AZ540" s="449"/>
      <c r="BA540" s="449"/>
      <c r="BB540" s="449"/>
      <c r="BC540" s="449"/>
      <c r="BD540" s="449"/>
      <c r="BE540" s="449"/>
      <c r="BF540" s="449"/>
      <c r="BG540" s="449"/>
      <c r="BH540" s="449"/>
      <c r="BI540" s="449"/>
      <c r="BJ540" s="449"/>
      <c r="BK540" s="449"/>
      <c r="BL540" s="449"/>
      <c r="BM540" s="449"/>
      <c r="BN540" s="449"/>
      <c r="BO540" s="449"/>
      <c r="BP540" s="449"/>
      <c r="BQ540" s="449"/>
      <c r="BR540" s="449"/>
      <c r="BS540" s="449"/>
      <c r="BT540" s="449"/>
      <c r="BU540" s="449"/>
      <c r="BV540" s="449"/>
      <c r="BW540" s="449"/>
      <c r="BX540" s="449"/>
      <c r="BY540" s="449"/>
      <c r="BZ540" s="449"/>
      <c r="CA540" s="449"/>
      <c r="CB540" s="449"/>
      <c r="CC540" s="449"/>
      <c r="CD540" s="449"/>
      <c r="CE540" s="449"/>
    </row>
    <row r="541" ht="3" customHeight="1"/>
    <row r="542" ht="4.35" customHeight="1"/>
    <row r="543" ht="2.85" customHeight="1"/>
    <row r="544" ht="12" hidden="1"/>
    <row r="545" spans="2:39" ht="14.4" customHeight="1">
      <c r="B545" s="442" t="s">
        <v>2526</v>
      </c>
      <c r="C545" s="417"/>
      <c r="D545" s="417"/>
      <c r="E545" s="417"/>
      <c r="F545" s="417"/>
      <c r="G545" s="417"/>
      <c r="H545" s="417"/>
      <c r="I545" s="417"/>
      <c r="J545" s="417"/>
      <c r="K545" s="417"/>
      <c r="L545" s="417"/>
      <c r="M545" s="417"/>
      <c r="N545" s="417"/>
      <c r="O545" s="417"/>
      <c r="P545" s="417"/>
      <c r="Q545" s="417"/>
      <c r="R545" s="417"/>
      <c r="S545" s="417"/>
      <c r="T545" s="417"/>
      <c r="U545" s="417"/>
      <c r="V545" s="417"/>
      <c r="W545" s="417"/>
      <c r="X545" s="417"/>
      <c r="Y545" s="417"/>
      <c r="Z545" s="417"/>
      <c r="AA545" s="417"/>
      <c r="AB545" s="417"/>
      <c r="AC545" s="417"/>
      <c r="AD545" s="417"/>
      <c r="AE545" s="417"/>
      <c r="AF545" s="417"/>
      <c r="AG545" s="417"/>
      <c r="AH545" s="417"/>
      <c r="AI545" s="417"/>
      <c r="AJ545" s="417"/>
      <c r="AK545" s="417"/>
      <c r="AL545" s="417"/>
      <c r="AM545" s="417"/>
    </row>
    <row r="546" spans="2:83" ht="11.4" customHeight="1">
      <c r="B546" s="451" t="s">
        <v>2109</v>
      </c>
      <c r="C546" s="444"/>
      <c r="D546" s="452" t="s">
        <v>2110</v>
      </c>
      <c r="E546" s="444"/>
      <c r="F546" s="444"/>
      <c r="G546" s="444"/>
      <c r="H546" s="444"/>
      <c r="I546" s="444"/>
      <c r="J546" s="444"/>
      <c r="K546" s="444"/>
      <c r="L546" s="444"/>
      <c r="M546" s="444"/>
      <c r="N546" s="444"/>
      <c r="O546" s="444"/>
      <c r="P546" s="444"/>
      <c r="Q546" s="444"/>
      <c r="R546" s="444"/>
      <c r="S546" s="444"/>
      <c r="T546" s="444"/>
      <c r="U546" s="452" t="s">
        <v>2057</v>
      </c>
      <c r="V546" s="444"/>
      <c r="W546" s="444"/>
      <c r="X546" s="444"/>
      <c r="Y546" s="444"/>
      <c r="Z546" s="444"/>
      <c r="AA546" s="444"/>
      <c r="AB546" s="444"/>
      <c r="AC546" s="444"/>
      <c r="AD546" s="444"/>
      <c r="AE546" s="444"/>
      <c r="AF546" s="444"/>
      <c r="AG546" s="444"/>
      <c r="AH546" s="444"/>
      <c r="AI546" s="444"/>
      <c r="AJ546" s="444"/>
      <c r="AK546" s="444"/>
      <c r="AL546" s="444"/>
      <c r="AM546" s="444"/>
      <c r="AN546" s="444"/>
      <c r="AO546" s="444"/>
      <c r="AP546" s="444"/>
      <c r="AQ546" s="444"/>
      <c r="AR546" s="444"/>
      <c r="AS546" s="444"/>
      <c r="AT546" s="444"/>
      <c r="AU546" s="451" t="s">
        <v>2111</v>
      </c>
      <c r="AV546" s="444"/>
      <c r="AW546" s="444"/>
      <c r="AX546" s="444"/>
      <c r="AY546" s="444"/>
      <c r="AZ546" s="444"/>
      <c r="BA546" s="444"/>
      <c r="BB546" s="444"/>
      <c r="BC546" s="444"/>
      <c r="BD546" s="444"/>
      <c r="BE546" s="451" t="s">
        <v>135</v>
      </c>
      <c r="BF546" s="444"/>
      <c r="BG546" s="444"/>
      <c r="BH546" s="444"/>
      <c r="BI546" s="444"/>
      <c r="BJ546" s="444"/>
      <c r="BK546" s="444"/>
      <c r="BL546" s="444"/>
      <c r="BM546" s="444"/>
      <c r="BN546" s="444"/>
      <c r="BO546" s="444"/>
      <c r="BP546" s="444"/>
      <c r="BQ546" s="444"/>
      <c r="BR546" s="452" t="s">
        <v>2112</v>
      </c>
      <c r="BS546" s="444"/>
      <c r="BT546" s="444"/>
      <c r="BU546" s="444"/>
      <c r="BV546" s="444"/>
      <c r="BW546" s="444"/>
      <c r="BX546" s="444"/>
      <c r="BY546" s="444"/>
      <c r="BZ546" s="444"/>
      <c r="CA546" s="444"/>
      <c r="CB546" s="451" t="s">
        <v>2113</v>
      </c>
      <c r="CC546" s="444"/>
      <c r="CD546" s="444"/>
      <c r="CE546" s="444"/>
    </row>
    <row r="547" spans="2:83" ht="11.4" customHeight="1">
      <c r="B547" s="421">
        <v>1</v>
      </c>
      <c r="C547" s="417"/>
      <c r="D547" s="422" t="s">
        <v>2527</v>
      </c>
      <c r="E547" s="417"/>
      <c r="F547" s="417"/>
      <c r="G547" s="417"/>
      <c r="H547" s="417"/>
      <c r="I547" s="417"/>
      <c r="J547" s="417"/>
      <c r="K547" s="417"/>
      <c r="L547" s="417"/>
      <c r="M547" s="417"/>
      <c r="N547" s="417"/>
      <c r="O547" s="417"/>
      <c r="P547" s="417"/>
      <c r="Q547" s="417"/>
      <c r="R547" s="417"/>
      <c r="S547" s="417"/>
      <c r="T547" s="417"/>
      <c r="U547" s="422" t="s">
        <v>2528</v>
      </c>
      <c r="V547" s="417"/>
      <c r="W547" s="417"/>
      <c r="X547" s="417"/>
      <c r="Y547" s="417"/>
      <c r="Z547" s="417"/>
      <c r="AA547" s="417"/>
      <c r="AB547" s="417"/>
      <c r="AC547" s="417"/>
      <c r="AD547" s="417"/>
      <c r="AE547" s="417"/>
      <c r="AF547" s="417"/>
      <c r="AG547" s="417"/>
      <c r="AH547" s="417"/>
      <c r="AI547" s="417"/>
      <c r="AJ547" s="417"/>
      <c r="AK547" s="417"/>
      <c r="AL547" s="417"/>
      <c r="AM547" s="417"/>
      <c r="AN547" s="417"/>
      <c r="AO547" s="417"/>
      <c r="AP547" s="417"/>
      <c r="AQ547" s="417"/>
      <c r="AR547" s="417"/>
      <c r="AS547" s="417"/>
      <c r="AT547" s="417"/>
      <c r="AU547" s="446">
        <v>0</v>
      </c>
      <c r="AV547" s="417"/>
      <c r="AW547" s="417"/>
      <c r="AX547" s="417"/>
      <c r="AY547" s="417"/>
      <c r="AZ547" s="417"/>
      <c r="BA547" s="417"/>
      <c r="BB547" s="417"/>
      <c r="BC547" s="417"/>
      <c r="BD547" s="417"/>
      <c r="BE547" s="446">
        <v>6</v>
      </c>
      <c r="BF547" s="417"/>
      <c r="BG547" s="417"/>
      <c r="BH547" s="417"/>
      <c r="BI547" s="417"/>
      <c r="BJ547" s="417"/>
      <c r="BK547" s="417"/>
      <c r="BL547" s="417"/>
      <c r="BM547" s="417"/>
      <c r="BN547" s="417"/>
      <c r="BO547" s="417"/>
      <c r="BP547" s="417"/>
      <c r="BQ547" s="417"/>
      <c r="BR547" s="422" t="s">
        <v>2390</v>
      </c>
      <c r="BS547" s="417"/>
      <c r="BT547" s="417"/>
      <c r="BU547" s="417"/>
      <c r="BV547" s="417"/>
      <c r="BW547" s="417"/>
      <c r="BX547" s="417"/>
      <c r="BY547" s="417"/>
      <c r="BZ547" s="417"/>
      <c r="CA547" s="417"/>
      <c r="CB547" s="446">
        <v>0</v>
      </c>
      <c r="CC547" s="417"/>
      <c r="CD547" s="417"/>
      <c r="CE547" s="417"/>
    </row>
    <row r="548" spans="2:83" ht="11.25" customHeight="1">
      <c r="B548" s="421">
        <v>2</v>
      </c>
      <c r="C548" s="417"/>
      <c r="D548" s="422" t="s">
        <v>2529</v>
      </c>
      <c r="E548" s="417"/>
      <c r="F548" s="417"/>
      <c r="G548" s="417"/>
      <c r="H548" s="417"/>
      <c r="I548" s="417"/>
      <c r="J548" s="417"/>
      <c r="K548" s="417"/>
      <c r="L548" s="417"/>
      <c r="M548" s="417"/>
      <c r="N548" s="417"/>
      <c r="O548" s="417"/>
      <c r="P548" s="417"/>
      <c r="Q548" s="417"/>
      <c r="R548" s="417"/>
      <c r="S548" s="417"/>
      <c r="T548" s="417"/>
      <c r="U548" s="422" t="s">
        <v>2530</v>
      </c>
      <c r="V548" s="417"/>
      <c r="W548" s="417"/>
      <c r="X548" s="417"/>
      <c r="Y548" s="417"/>
      <c r="Z548" s="417"/>
      <c r="AA548" s="417"/>
      <c r="AB548" s="417"/>
      <c r="AC548" s="417"/>
      <c r="AD548" s="417"/>
      <c r="AE548" s="417"/>
      <c r="AF548" s="417"/>
      <c r="AG548" s="417"/>
      <c r="AH548" s="417"/>
      <c r="AI548" s="417"/>
      <c r="AJ548" s="417"/>
      <c r="AK548" s="417"/>
      <c r="AL548" s="417"/>
      <c r="AM548" s="417"/>
      <c r="AN548" s="417"/>
      <c r="AO548" s="417"/>
      <c r="AP548" s="417"/>
      <c r="AQ548" s="417"/>
      <c r="AR548" s="417"/>
      <c r="AS548" s="417"/>
      <c r="AT548" s="417"/>
      <c r="AU548" s="446">
        <v>0</v>
      </c>
      <c r="AV548" s="417"/>
      <c r="AW548" s="417"/>
      <c r="AX548" s="417"/>
      <c r="AY548" s="417"/>
      <c r="AZ548" s="417"/>
      <c r="BA548" s="417"/>
      <c r="BB548" s="417"/>
      <c r="BC548" s="417"/>
      <c r="BD548" s="417"/>
      <c r="BE548" s="446">
        <v>2</v>
      </c>
      <c r="BF548" s="417"/>
      <c r="BG548" s="417"/>
      <c r="BH548" s="417"/>
      <c r="BI548" s="417"/>
      <c r="BJ548" s="417"/>
      <c r="BK548" s="417"/>
      <c r="BL548" s="417"/>
      <c r="BM548" s="417"/>
      <c r="BN548" s="417"/>
      <c r="BO548" s="417"/>
      <c r="BP548" s="417"/>
      <c r="BQ548" s="417"/>
      <c r="BR548" s="422" t="s">
        <v>2390</v>
      </c>
      <c r="BS548" s="417"/>
      <c r="BT548" s="417"/>
      <c r="BU548" s="417"/>
      <c r="BV548" s="417"/>
      <c r="BW548" s="417"/>
      <c r="BX548" s="417"/>
      <c r="BY548" s="417"/>
      <c r="BZ548" s="417"/>
      <c r="CA548" s="417"/>
      <c r="CB548" s="446">
        <v>0</v>
      </c>
      <c r="CC548" s="417"/>
      <c r="CD548" s="417"/>
      <c r="CE548" s="417"/>
    </row>
    <row r="549" spans="2:83" ht="11.4" customHeight="1">
      <c r="B549" s="421">
        <v>3</v>
      </c>
      <c r="C549" s="417"/>
      <c r="D549" s="422" t="s">
        <v>2531</v>
      </c>
      <c r="E549" s="417"/>
      <c r="F549" s="417"/>
      <c r="G549" s="417"/>
      <c r="H549" s="417"/>
      <c r="I549" s="417"/>
      <c r="J549" s="417"/>
      <c r="K549" s="417"/>
      <c r="L549" s="417"/>
      <c r="M549" s="417"/>
      <c r="N549" s="417"/>
      <c r="O549" s="417"/>
      <c r="P549" s="417"/>
      <c r="Q549" s="417"/>
      <c r="R549" s="417"/>
      <c r="S549" s="417"/>
      <c r="T549" s="417"/>
      <c r="U549" s="422" t="s">
        <v>2532</v>
      </c>
      <c r="V549" s="417"/>
      <c r="W549" s="417"/>
      <c r="X549" s="417"/>
      <c r="Y549" s="417"/>
      <c r="Z549" s="417"/>
      <c r="AA549" s="417"/>
      <c r="AB549" s="417"/>
      <c r="AC549" s="417"/>
      <c r="AD549" s="417"/>
      <c r="AE549" s="417"/>
      <c r="AF549" s="417"/>
      <c r="AG549" s="417"/>
      <c r="AH549" s="417"/>
      <c r="AI549" s="417"/>
      <c r="AJ549" s="417"/>
      <c r="AK549" s="417"/>
      <c r="AL549" s="417"/>
      <c r="AM549" s="417"/>
      <c r="AN549" s="417"/>
      <c r="AO549" s="417"/>
      <c r="AP549" s="417"/>
      <c r="AQ549" s="417"/>
      <c r="AR549" s="417"/>
      <c r="AS549" s="417"/>
      <c r="AT549" s="417"/>
      <c r="AU549" s="446">
        <v>0</v>
      </c>
      <c r="AV549" s="417"/>
      <c r="AW549" s="417"/>
      <c r="AX549" s="417"/>
      <c r="AY549" s="417"/>
      <c r="AZ549" s="417"/>
      <c r="BA549" s="417"/>
      <c r="BB549" s="417"/>
      <c r="BC549" s="417"/>
      <c r="BD549" s="417"/>
      <c r="BE549" s="446">
        <v>1</v>
      </c>
      <c r="BF549" s="417"/>
      <c r="BG549" s="417"/>
      <c r="BH549" s="417"/>
      <c r="BI549" s="417"/>
      <c r="BJ549" s="417"/>
      <c r="BK549" s="417"/>
      <c r="BL549" s="417"/>
      <c r="BM549" s="417"/>
      <c r="BN549" s="417"/>
      <c r="BO549" s="417"/>
      <c r="BP549" s="417"/>
      <c r="BQ549" s="417"/>
      <c r="BR549" s="422" t="s">
        <v>2390</v>
      </c>
      <c r="BS549" s="417"/>
      <c r="BT549" s="417"/>
      <c r="BU549" s="417"/>
      <c r="BV549" s="417"/>
      <c r="BW549" s="417"/>
      <c r="BX549" s="417"/>
      <c r="BY549" s="417"/>
      <c r="BZ549" s="417"/>
      <c r="CA549" s="417"/>
      <c r="CB549" s="446">
        <v>0</v>
      </c>
      <c r="CC549" s="417"/>
      <c r="CD549" s="417"/>
      <c r="CE549" s="417"/>
    </row>
    <row r="550" spans="2:83" ht="11.25" customHeight="1">
      <c r="B550" s="448">
        <v>0</v>
      </c>
      <c r="C550" s="449"/>
      <c r="D550" s="449"/>
      <c r="E550" s="449"/>
      <c r="F550" s="449"/>
      <c r="G550" s="449"/>
      <c r="H550" s="449"/>
      <c r="I550" s="449"/>
      <c r="J550" s="449"/>
      <c r="K550" s="449"/>
      <c r="L550" s="449"/>
      <c r="M550" s="449"/>
      <c r="N550" s="449"/>
      <c r="O550" s="449"/>
      <c r="P550" s="449"/>
      <c r="Q550" s="449"/>
      <c r="R550" s="449"/>
      <c r="S550" s="449"/>
      <c r="T550" s="449"/>
      <c r="U550" s="449"/>
      <c r="V550" s="449"/>
      <c r="W550" s="449"/>
      <c r="X550" s="449"/>
      <c r="Y550" s="449"/>
      <c r="Z550" s="449"/>
      <c r="AA550" s="449"/>
      <c r="AB550" s="449"/>
      <c r="AC550" s="449"/>
      <c r="AD550" s="449"/>
      <c r="AE550" s="449"/>
      <c r="AF550" s="449"/>
      <c r="AG550" s="449"/>
      <c r="AH550" s="449"/>
      <c r="AI550" s="449"/>
      <c r="AJ550" s="449"/>
      <c r="AK550" s="449"/>
      <c r="AL550" s="449"/>
      <c r="AM550" s="449"/>
      <c r="AN550" s="449"/>
      <c r="AO550" s="449"/>
      <c r="AP550" s="449"/>
      <c r="AQ550" s="449"/>
      <c r="AR550" s="449"/>
      <c r="AS550" s="449"/>
      <c r="AT550" s="449"/>
      <c r="AU550" s="449"/>
      <c r="AV550" s="449"/>
      <c r="AW550" s="449"/>
      <c r="AX550" s="449"/>
      <c r="AY550" s="449"/>
      <c r="AZ550" s="449"/>
      <c r="BA550" s="449"/>
      <c r="BB550" s="449"/>
      <c r="BC550" s="449"/>
      <c r="BD550" s="449"/>
      <c r="BE550" s="449"/>
      <c r="BF550" s="449"/>
      <c r="BG550" s="449"/>
      <c r="BH550" s="449"/>
      <c r="BI550" s="449"/>
      <c r="BJ550" s="449"/>
      <c r="BK550" s="449"/>
      <c r="BL550" s="449"/>
      <c r="BM550" s="449"/>
      <c r="BN550" s="449"/>
      <c r="BO550" s="449"/>
      <c r="BP550" s="449"/>
      <c r="BQ550" s="449"/>
      <c r="BR550" s="449"/>
      <c r="BS550" s="449"/>
      <c r="BT550" s="449"/>
      <c r="BU550" s="449"/>
      <c r="BV550" s="449"/>
      <c r="BW550" s="449"/>
      <c r="BX550" s="449"/>
      <c r="BY550" s="449"/>
      <c r="BZ550" s="449"/>
      <c r="CA550" s="449"/>
      <c r="CB550" s="449"/>
      <c r="CC550" s="449"/>
      <c r="CD550" s="449"/>
      <c r="CE550" s="449"/>
    </row>
    <row r="551" ht="12" hidden="1"/>
    <row r="552" ht="3" customHeight="1"/>
    <row r="553" ht="4.35" customHeight="1"/>
    <row r="554" ht="2.85" customHeight="1"/>
    <row r="555" ht="12" hidden="1"/>
    <row r="556" spans="2:77" ht="14.4" customHeight="1">
      <c r="B556" s="442" t="s">
        <v>2533</v>
      </c>
      <c r="C556" s="417"/>
      <c r="D556" s="417"/>
      <c r="E556" s="417"/>
      <c r="F556" s="417"/>
      <c r="G556" s="417"/>
      <c r="H556" s="417"/>
      <c r="I556" s="417"/>
      <c r="J556" s="417"/>
      <c r="K556" s="417"/>
      <c r="L556" s="417"/>
      <c r="M556" s="417"/>
      <c r="N556" s="417"/>
      <c r="O556" s="417"/>
      <c r="P556" s="417"/>
      <c r="Q556" s="417"/>
      <c r="R556" s="417"/>
      <c r="S556" s="417"/>
      <c r="T556" s="417"/>
      <c r="U556" s="417"/>
      <c r="V556" s="417"/>
      <c r="W556" s="417"/>
      <c r="X556" s="417"/>
      <c r="Y556" s="417"/>
      <c r="Z556" s="417"/>
      <c r="AA556" s="417"/>
      <c r="AB556" s="417"/>
      <c r="AC556" s="417"/>
      <c r="AD556" s="417"/>
      <c r="AE556" s="417"/>
      <c r="AF556" s="417"/>
      <c r="AG556" s="417"/>
      <c r="AH556" s="417"/>
      <c r="AI556" s="417"/>
      <c r="AJ556" s="417"/>
      <c r="AK556" s="417"/>
      <c r="AL556" s="417"/>
      <c r="AM556" s="417"/>
      <c r="AN556" s="417"/>
      <c r="AO556" s="417"/>
      <c r="AP556" s="417"/>
      <c r="AQ556" s="417"/>
      <c r="AR556" s="417"/>
      <c r="AS556" s="417"/>
      <c r="AT556" s="417"/>
      <c r="AU556" s="417"/>
      <c r="AV556" s="417"/>
      <c r="AW556" s="417"/>
      <c r="AX556" s="417"/>
      <c r="AY556" s="417"/>
      <c r="AZ556" s="417"/>
      <c r="BA556" s="417"/>
      <c r="BB556" s="417"/>
      <c r="BC556" s="417"/>
      <c r="BD556" s="417"/>
      <c r="BE556" s="417"/>
      <c r="BF556" s="417"/>
      <c r="BG556" s="417"/>
      <c r="BH556" s="417"/>
      <c r="BI556" s="417"/>
      <c r="BJ556" s="417"/>
      <c r="BK556" s="417"/>
      <c r="BL556" s="417"/>
      <c r="BM556" s="417"/>
      <c r="BN556" s="417"/>
      <c r="BO556" s="417"/>
      <c r="BP556" s="417"/>
      <c r="BQ556" s="417"/>
      <c r="BR556" s="417"/>
      <c r="BS556" s="417"/>
      <c r="BT556" s="417"/>
      <c r="BU556" s="417"/>
      <c r="BV556" s="417"/>
      <c r="BW556" s="417"/>
      <c r="BX556" s="417"/>
      <c r="BY556" s="417"/>
    </row>
    <row r="557" spans="2:83" ht="11.4" customHeight="1">
      <c r="B557" s="451" t="s">
        <v>2109</v>
      </c>
      <c r="C557" s="444"/>
      <c r="D557" s="452" t="s">
        <v>2110</v>
      </c>
      <c r="E557" s="444"/>
      <c r="F557" s="444"/>
      <c r="G557" s="444"/>
      <c r="H557" s="444"/>
      <c r="I557" s="444"/>
      <c r="J557" s="444"/>
      <c r="K557" s="444"/>
      <c r="L557" s="444"/>
      <c r="M557" s="444"/>
      <c r="N557" s="444"/>
      <c r="O557" s="444"/>
      <c r="P557" s="444"/>
      <c r="Q557" s="444"/>
      <c r="R557" s="444"/>
      <c r="S557" s="444"/>
      <c r="T557" s="444"/>
      <c r="U557" s="452" t="s">
        <v>2057</v>
      </c>
      <c r="V557" s="444"/>
      <c r="W557" s="444"/>
      <c r="X557" s="444"/>
      <c r="Y557" s="444"/>
      <c r="Z557" s="444"/>
      <c r="AA557" s="444"/>
      <c r="AB557" s="444"/>
      <c r="AC557" s="444"/>
      <c r="AD557" s="444"/>
      <c r="AE557" s="444"/>
      <c r="AF557" s="444"/>
      <c r="AG557" s="444"/>
      <c r="AH557" s="444"/>
      <c r="AI557" s="444"/>
      <c r="AJ557" s="444"/>
      <c r="AK557" s="444"/>
      <c r="AL557" s="444"/>
      <c r="AM557" s="444"/>
      <c r="AN557" s="444"/>
      <c r="AO557" s="444"/>
      <c r="AP557" s="444"/>
      <c r="AQ557" s="444"/>
      <c r="AR557" s="444"/>
      <c r="AS557" s="444"/>
      <c r="AT557" s="444"/>
      <c r="AU557" s="451" t="s">
        <v>2111</v>
      </c>
      <c r="AV557" s="444"/>
      <c r="AW557" s="444"/>
      <c r="AX557" s="444"/>
      <c r="AY557" s="444"/>
      <c r="AZ557" s="444"/>
      <c r="BA557" s="444"/>
      <c r="BB557" s="444"/>
      <c r="BC557" s="444"/>
      <c r="BD557" s="444"/>
      <c r="BE557" s="451" t="s">
        <v>135</v>
      </c>
      <c r="BF557" s="444"/>
      <c r="BG557" s="444"/>
      <c r="BH557" s="444"/>
      <c r="BI557" s="444"/>
      <c r="BJ557" s="444"/>
      <c r="BK557" s="444"/>
      <c r="BL557" s="444"/>
      <c r="BM557" s="444"/>
      <c r="BN557" s="444"/>
      <c r="BO557" s="444"/>
      <c r="BP557" s="444"/>
      <c r="BQ557" s="444"/>
      <c r="BR557" s="452" t="s">
        <v>2112</v>
      </c>
      <c r="BS557" s="444"/>
      <c r="BT557" s="444"/>
      <c r="BU557" s="444"/>
      <c r="BV557" s="444"/>
      <c r="BW557" s="444"/>
      <c r="BX557" s="444"/>
      <c r="BY557" s="444"/>
      <c r="BZ557" s="444"/>
      <c r="CA557" s="444"/>
      <c r="CB557" s="451" t="s">
        <v>2113</v>
      </c>
      <c r="CC557" s="444"/>
      <c r="CD557" s="444"/>
      <c r="CE557" s="444"/>
    </row>
    <row r="558" spans="2:83" ht="11.4" customHeight="1">
      <c r="B558" s="421">
        <v>1</v>
      </c>
      <c r="C558" s="417"/>
      <c r="D558" s="422" t="s">
        <v>2534</v>
      </c>
      <c r="E558" s="417"/>
      <c r="F558" s="417"/>
      <c r="G558" s="417"/>
      <c r="H558" s="417"/>
      <c r="I558" s="417"/>
      <c r="J558" s="417"/>
      <c r="K558" s="417"/>
      <c r="L558" s="417"/>
      <c r="M558" s="417"/>
      <c r="N558" s="417"/>
      <c r="O558" s="417"/>
      <c r="P558" s="417"/>
      <c r="Q558" s="417"/>
      <c r="R558" s="417"/>
      <c r="S558" s="417"/>
      <c r="T558" s="417"/>
      <c r="U558" s="422" t="s">
        <v>2535</v>
      </c>
      <c r="V558" s="417"/>
      <c r="W558" s="417"/>
      <c r="X558" s="417"/>
      <c r="Y558" s="417"/>
      <c r="Z558" s="417"/>
      <c r="AA558" s="417"/>
      <c r="AB558" s="417"/>
      <c r="AC558" s="417"/>
      <c r="AD558" s="417"/>
      <c r="AE558" s="417"/>
      <c r="AF558" s="417"/>
      <c r="AG558" s="417"/>
      <c r="AH558" s="417"/>
      <c r="AI558" s="417"/>
      <c r="AJ558" s="417"/>
      <c r="AK558" s="417"/>
      <c r="AL558" s="417"/>
      <c r="AM558" s="417"/>
      <c r="AN558" s="417"/>
      <c r="AO558" s="417"/>
      <c r="AP558" s="417"/>
      <c r="AQ558" s="417"/>
      <c r="AR558" s="417"/>
      <c r="AS558" s="417"/>
      <c r="AT558" s="417"/>
      <c r="AU558" s="446">
        <v>0</v>
      </c>
      <c r="AV558" s="417"/>
      <c r="AW558" s="417"/>
      <c r="AX558" s="417"/>
      <c r="AY558" s="417"/>
      <c r="AZ558" s="417"/>
      <c r="BA558" s="417"/>
      <c r="BB558" s="417"/>
      <c r="BC558" s="417"/>
      <c r="BD558" s="417"/>
      <c r="BE558" s="446">
        <v>40</v>
      </c>
      <c r="BF558" s="417"/>
      <c r="BG558" s="417"/>
      <c r="BH558" s="417"/>
      <c r="BI558" s="417"/>
      <c r="BJ558" s="417"/>
      <c r="BK558" s="417"/>
      <c r="BL558" s="417"/>
      <c r="BM558" s="417"/>
      <c r="BN558" s="417"/>
      <c r="BO558" s="417"/>
      <c r="BP558" s="417"/>
      <c r="BQ558" s="417"/>
      <c r="BR558" s="422" t="s">
        <v>196</v>
      </c>
      <c r="BS558" s="417"/>
      <c r="BT558" s="417"/>
      <c r="BU558" s="417"/>
      <c r="BV558" s="417"/>
      <c r="BW558" s="417"/>
      <c r="BX558" s="417"/>
      <c r="BY558" s="417"/>
      <c r="BZ558" s="417"/>
      <c r="CA558" s="417"/>
      <c r="CB558" s="446">
        <v>0</v>
      </c>
      <c r="CC558" s="417"/>
      <c r="CD558" s="417"/>
      <c r="CE558" s="417"/>
    </row>
    <row r="559" spans="2:83" ht="11.25" customHeight="1">
      <c r="B559" s="448">
        <v>0</v>
      </c>
      <c r="C559" s="449"/>
      <c r="D559" s="449"/>
      <c r="E559" s="449"/>
      <c r="F559" s="449"/>
      <c r="G559" s="449"/>
      <c r="H559" s="449"/>
      <c r="I559" s="449"/>
      <c r="J559" s="449"/>
      <c r="K559" s="449"/>
      <c r="L559" s="449"/>
      <c r="M559" s="449"/>
      <c r="N559" s="449"/>
      <c r="O559" s="449"/>
      <c r="P559" s="449"/>
      <c r="Q559" s="449"/>
      <c r="R559" s="449"/>
      <c r="S559" s="449"/>
      <c r="T559" s="449"/>
      <c r="U559" s="449"/>
      <c r="V559" s="449"/>
      <c r="W559" s="449"/>
      <c r="X559" s="449"/>
      <c r="Y559" s="449"/>
      <c r="Z559" s="449"/>
      <c r="AA559" s="449"/>
      <c r="AB559" s="449"/>
      <c r="AC559" s="449"/>
      <c r="AD559" s="449"/>
      <c r="AE559" s="449"/>
      <c r="AF559" s="449"/>
      <c r="AG559" s="449"/>
      <c r="AH559" s="449"/>
      <c r="AI559" s="449"/>
      <c r="AJ559" s="449"/>
      <c r="AK559" s="449"/>
      <c r="AL559" s="449"/>
      <c r="AM559" s="449"/>
      <c r="AN559" s="449"/>
      <c r="AO559" s="449"/>
      <c r="AP559" s="449"/>
      <c r="AQ559" s="449"/>
      <c r="AR559" s="449"/>
      <c r="AS559" s="449"/>
      <c r="AT559" s="449"/>
      <c r="AU559" s="449"/>
      <c r="AV559" s="449"/>
      <c r="AW559" s="449"/>
      <c r="AX559" s="449"/>
      <c r="AY559" s="449"/>
      <c r="AZ559" s="449"/>
      <c r="BA559" s="449"/>
      <c r="BB559" s="449"/>
      <c r="BC559" s="449"/>
      <c r="BD559" s="449"/>
      <c r="BE559" s="449"/>
      <c r="BF559" s="449"/>
      <c r="BG559" s="449"/>
      <c r="BH559" s="449"/>
      <c r="BI559" s="449"/>
      <c r="BJ559" s="449"/>
      <c r="BK559" s="449"/>
      <c r="BL559" s="449"/>
      <c r="BM559" s="449"/>
      <c r="BN559" s="449"/>
      <c r="BO559" s="449"/>
      <c r="BP559" s="449"/>
      <c r="BQ559" s="449"/>
      <c r="BR559" s="449"/>
      <c r="BS559" s="449"/>
      <c r="BT559" s="449"/>
      <c r="BU559" s="449"/>
      <c r="BV559" s="449"/>
      <c r="BW559" s="449"/>
      <c r="BX559" s="449"/>
      <c r="BY559" s="449"/>
      <c r="BZ559" s="449"/>
      <c r="CA559" s="449"/>
      <c r="CB559" s="449"/>
      <c r="CC559" s="449"/>
      <c r="CD559" s="449"/>
      <c r="CE559" s="449"/>
    </row>
    <row r="560" ht="3" customHeight="1"/>
    <row r="561" ht="4.35" customHeight="1"/>
    <row r="562" ht="2.85" customHeight="1"/>
    <row r="563" ht="12" hidden="1"/>
    <row r="564" spans="2:80" ht="14.4" customHeight="1">
      <c r="B564" s="442" t="s">
        <v>2536</v>
      </c>
      <c r="C564" s="417"/>
      <c r="D564" s="417"/>
      <c r="E564" s="417"/>
      <c r="F564" s="417"/>
      <c r="G564" s="417"/>
      <c r="H564" s="417"/>
      <c r="I564" s="417"/>
      <c r="J564" s="417"/>
      <c r="K564" s="417"/>
      <c r="L564" s="417"/>
      <c r="M564" s="417"/>
      <c r="N564" s="417"/>
      <c r="O564" s="417"/>
      <c r="P564" s="417"/>
      <c r="Q564" s="417"/>
      <c r="R564" s="417"/>
      <c r="S564" s="417"/>
      <c r="T564" s="417"/>
      <c r="U564" s="417"/>
      <c r="V564" s="417"/>
      <c r="W564" s="417"/>
      <c r="X564" s="417"/>
      <c r="Y564" s="417"/>
      <c r="Z564" s="417"/>
      <c r="AA564" s="417"/>
      <c r="AB564" s="417"/>
      <c r="AC564" s="417"/>
      <c r="AD564" s="417"/>
      <c r="AE564" s="417"/>
      <c r="AF564" s="417"/>
      <c r="AG564" s="417"/>
      <c r="AH564" s="417"/>
      <c r="AI564" s="417"/>
      <c r="AJ564" s="417"/>
      <c r="AK564" s="417"/>
      <c r="AL564" s="417"/>
      <c r="AM564" s="417"/>
      <c r="AN564" s="417"/>
      <c r="AO564" s="417"/>
      <c r="AP564" s="417"/>
      <c r="AQ564" s="417"/>
      <c r="AR564" s="417"/>
      <c r="AS564" s="417"/>
      <c r="AT564" s="417"/>
      <c r="AU564" s="417"/>
      <c r="AV564" s="417"/>
      <c r="AW564" s="417"/>
      <c r="AX564" s="417"/>
      <c r="AY564" s="417"/>
      <c r="AZ564" s="417"/>
      <c r="BA564" s="417"/>
      <c r="BB564" s="417"/>
      <c r="BC564" s="417"/>
      <c r="BD564" s="417"/>
      <c r="BE564" s="417"/>
      <c r="BF564" s="417"/>
      <c r="BG564" s="417"/>
      <c r="BH564" s="417"/>
      <c r="BI564" s="417"/>
      <c r="BJ564" s="417"/>
      <c r="BK564" s="417"/>
      <c r="BL564" s="417"/>
      <c r="BM564" s="417"/>
      <c r="BN564" s="417"/>
      <c r="BO564" s="417"/>
      <c r="BP564" s="417"/>
      <c r="BQ564" s="417"/>
      <c r="BR564" s="417"/>
      <c r="BS564" s="417"/>
      <c r="BT564" s="417"/>
      <c r="BU564" s="417"/>
      <c r="BV564" s="417"/>
      <c r="BW564" s="417"/>
      <c r="BX564" s="417"/>
      <c r="BY564" s="417"/>
      <c r="BZ564" s="417"/>
      <c r="CA564" s="417"/>
      <c r="CB564" s="417"/>
    </row>
    <row r="565" spans="2:83" ht="11.4" customHeight="1">
      <c r="B565" s="451" t="s">
        <v>2109</v>
      </c>
      <c r="C565" s="444"/>
      <c r="D565" s="452" t="s">
        <v>2110</v>
      </c>
      <c r="E565" s="444"/>
      <c r="F565" s="444"/>
      <c r="G565" s="444"/>
      <c r="H565" s="444"/>
      <c r="I565" s="444"/>
      <c r="J565" s="444"/>
      <c r="K565" s="444"/>
      <c r="L565" s="444"/>
      <c r="M565" s="444"/>
      <c r="N565" s="444"/>
      <c r="O565" s="444"/>
      <c r="P565" s="444"/>
      <c r="Q565" s="444"/>
      <c r="R565" s="444"/>
      <c r="S565" s="444"/>
      <c r="T565" s="444"/>
      <c r="U565" s="452" t="s">
        <v>2057</v>
      </c>
      <c r="V565" s="444"/>
      <c r="W565" s="444"/>
      <c r="X565" s="444"/>
      <c r="Y565" s="444"/>
      <c r="Z565" s="444"/>
      <c r="AA565" s="444"/>
      <c r="AB565" s="444"/>
      <c r="AC565" s="444"/>
      <c r="AD565" s="444"/>
      <c r="AE565" s="444"/>
      <c r="AF565" s="444"/>
      <c r="AG565" s="444"/>
      <c r="AH565" s="444"/>
      <c r="AI565" s="444"/>
      <c r="AJ565" s="444"/>
      <c r="AK565" s="444"/>
      <c r="AL565" s="444"/>
      <c r="AM565" s="444"/>
      <c r="AN565" s="444"/>
      <c r="AO565" s="444"/>
      <c r="AP565" s="444"/>
      <c r="AQ565" s="444"/>
      <c r="AR565" s="444"/>
      <c r="AS565" s="444"/>
      <c r="AT565" s="444"/>
      <c r="AU565" s="451" t="s">
        <v>2111</v>
      </c>
      <c r="AV565" s="444"/>
      <c r="AW565" s="444"/>
      <c r="AX565" s="444"/>
      <c r="AY565" s="444"/>
      <c r="AZ565" s="444"/>
      <c r="BA565" s="444"/>
      <c r="BB565" s="444"/>
      <c r="BC565" s="444"/>
      <c r="BD565" s="444"/>
      <c r="BE565" s="451" t="s">
        <v>135</v>
      </c>
      <c r="BF565" s="444"/>
      <c r="BG565" s="444"/>
      <c r="BH565" s="444"/>
      <c r="BI565" s="444"/>
      <c r="BJ565" s="444"/>
      <c r="BK565" s="444"/>
      <c r="BL565" s="444"/>
      <c r="BM565" s="444"/>
      <c r="BN565" s="444"/>
      <c r="BO565" s="444"/>
      <c r="BP565" s="444"/>
      <c r="BQ565" s="444"/>
      <c r="BR565" s="452" t="s">
        <v>2112</v>
      </c>
      <c r="BS565" s="444"/>
      <c r="BT565" s="444"/>
      <c r="BU565" s="444"/>
      <c r="BV565" s="444"/>
      <c r="BW565" s="444"/>
      <c r="BX565" s="444"/>
      <c r="BY565" s="444"/>
      <c r="BZ565" s="444"/>
      <c r="CA565" s="444"/>
      <c r="CB565" s="451" t="s">
        <v>2113</v>
      </c>
      <c r="CC565" s="444"/>
      <c r="CD565" s="444"/>
      <c r="CE565" s="444"/>
    </row>
    <row r="566" spans="2:83" ht="11.4" customHeight="1">
      <c r="B566" s="421">
        <v>1</v>
      </c>
      <c r="C566" s="417"/>
      <c r="D566" s="422" t="s">
        <v>2537</v>
      </c>
      <c r="E566" s="417"/>
      <c r="F566" s="417"/>
      <c r="G566" s="417"/>
      <c r="H566" s="417"/>
      <c r="I566" s="417"/>
      <c r="J566" s="417"/>
      <c r="K566" s="417"/>
      <c r="L566" s="417"/>
      <c r="M566" s="417"/>
      <c r="N566" s="417"/>
      <c r="O566" s="417"/>
      <c r="P566" s="417"/>
      <c r="Q566" s="417"/>
      <c r="R566" s="417"/>
      <c r="S566" s="417"/>
      <c r="T566" s="417"/>
      <c r="U566" s="422" t="s">
        <v>2538</v>
      </c>
      <c r="V566" s="417"/>
      <c r="W566" s="417"/>
      <c r="X566" s="417"/>
      <c r="Y566" s="417"/>
      <c r="Z566" s="417"/>
      <c r="AA566" s="417"/>
      <c r="AB566" s="417"/>
      <c r="AC566" s="417"/>
      <c r="AD566" s="417"/>
      <c r="AE566" s="417"/>
      <c r="AF566" s="417"/>
      <c r="AG566" s="417"/>
      <c r="AH566" s="417"/>
      <c r="AI566" s="417"/>
      <c r="AJ566" s="417"/>
      <c r="AK566" s="417"/>
      <c r="AL566" s="417"/>
      <c r="AM566" s="417"/>
      <c r="AN566" s="417"/>
      <c r="AO566" s="417"/>
      <c r="AP566" s="417"/>
      <c r="AQ566" s="417"/>
      <c r="AR566" s="417"/>
      <c r="AS566" s="417"/>
      <c r="AT566" s="417"/>
      <c r="AU566" s="446">
        <v>0</v>
      </c>
      <c r="AV566" s="417"/>
      <c r="AW566" s="417"/>
      <c r="AX566" s="417"/>
      <c r="AY566" s="417"/>
      <c r="AZ566" s="417"/>
      <c r="BA566" s="417"/>
      <c r="BB566" s="417"/>
      <c r="BC566" s="417"/>
      <c r="BD566" s="417"/>
      <c r="BE566" s="446">
        <v>150</v>
      </c>
      <c r="BF566" s="417"/>
      <c r="BG566" s="417"/>
      <c r="BH566" s="417"/>
      <c r="BI566" s="417"/>
      <c r="BJ566" s="417"/>
      <c r="BK566" s="417"/>
      <c r="BL566" s="417"/>
      <c r="BM566" s="417"/>
      <c r="BN566" s="417"/>
      <c r="BO566" s="417"/>
      <c r="BP566" s="417"/>
      <c r="BQ566" s="417"/>
      <c r="BR566" s="422" t="s">
        <v>2390</v>
      </c>
      <c r="BS566" s="417"/>
      <c r="BT566" s="417"/>
      <c r="BU566" s="417"/>
      <c r="BV566" s="417"/>
      <c r="BW566" s="417"/>
      <c r="BX566" s="417"/>
      <c r="BY566" s="417"/>
      <c r="BZ566" s="417"/>
      <c r="CA566" s="417"/>
      <c r="CB566" s="446">
        <v>0</v>
      </c>
      <c r="CC566" s="417"/>
      <c r="CD566" s="417"/>
      <c r="CE566" s="417"/>
    </row>
    <row r="567" spans="2:83" ht="11.25" customHeight="1">
      <c r="B567" s="421">
        <v>2</v>
      </c>
      <c r="C567" s="417"/>
      <c r="D567" s="422" t="s">
        <v>2539</v>
      </c>
      <c r="E567" s="417"/>
      <c r="F567" s="417"/>
      <c r="G567" s="417"/>
      <c r="H567" s="417"/>
      <c r="I567" s="417"/>
      <c r="J567" s="417"/>
      <c r="K567" s="417"/>
      <c r="L567" s="417"/>
      <c r="M567" s="417"/>
      <c r="N567" s="417"/>
      <c r="O567" s="417"/>
      <c r="P567" s="417"/>
      <c r="Q567" s="417"/>
      <c r="R567" s="417"/>
      <c r="S567" s="417"/>
      <c r="T567" s="417"/>
      <c r="U567" s="422" t="s">
        <v>2540</v>
      </c>
      <c r="V567" s="417"/>
      <c r="W567" s="417"/>
      <c r="X567" s="417"/>
      <c r="Y567" s="417"/>
      <c r="Z567" s="417"/>
      <c r="AA567" s="417"/>
      <c r="AB567" s="417"/>
      <c r="AC567" s="417"/>
      <c r="AD567" s="417"/>
      <c r="AE567" s="417"/>
      <c r="AF567" s="417"/>
      <c r="AG567" s="417"/>
      <c r="AH567" s="417"/>
      <c r="AI567" s="417"/>
      <c r="AJ567" s="417"/>
      <c r="AK567" s="417"/>
      <c r="AL567" s="417"/>
      <c r="AM567" s="417"/>
      <c r="AN567" s="417"/>
      <c r="AO567" s="417"/>
      <c r="AP567" s="417"/>
      <c r="AQ567" s="417"/>
      <c r="AR567" s="417"/>
      <c r="AS567" s="417"/>
      <c r="AT567" s="417"/>
      <c r="AU567" s="446">
        <v>0</v>
      </c>
      <c r="AV567" s="417"/>
      <c r="AW567" s="417"/>
      <c r="AX567" s="417"/>
      <c r="AY567" s="417"/>
      <c r="AZ567" s="417"/>
      <c r="BA567" s="417"/>
      <c r="BB567" s="417"/>
      <c r="BC567" s="417"/>
      <c r="BD567" s="417"/>
      <c r="BE567" s="446">
        <v>80</v>
      </c>
      <c r="BF567" s="417"/>
      <c r="BG567" s="417"/>
      <c r="BH567" s="417"/>
      <c r="BI567" s="417"/>
      <c r="BJ567" s="417"/>
      <c r="BK567" s="417"/>
      <c r="BL567" s="417"/>
      <c r="BM567" s="417"/>
      <c r="BN567" s="417"/>
      <c r="BO567" s="417"/>
      <c r="BP567" s="417"/>
      <c r="BQ567" s="417"/>
      <c r="BR567" s="422" t="s">
        <v>196</v>
      </c>
      <c r="BS567" s="417"/>
      <c r="BT567" s="417"/>
      <c r="BU567" s="417"/>
      <c r="BV567" s="417"/>
      <c r="BW567" s="417"/>
      <c r="BX567" s="417"/>
      <c r="BY567" s="417"/>
      <c r="BZ567" s="417"/>
      <c r="CA567" s="417"/>
      <c r="CB567" s="446">
        <v>0</v>
      </c>
      <c r="CC567" s="417"/>
      <c r="CD567" s="417"/>
      <c r="CE567" s="417"/>
    </row>
    <row r="568" spans="2:83" ht="11.4" customHeight="1">
      <c r="B568" s="421">
        <v>3</v>
      </c>
      <c r="C568" s="417"/>
      <c r="D568" s="422" t="s">
        <v>2541</v>
      </c>
      <c r="E568" s="417"/>
      <c r="F568" s="417"/>
      <c r="G568" s="417"/>
      <c r="H568" s="417"/>
      <c r="I568" s="417"/>
      <c r="J568" s="417"/>
      <c r="K568" s="417"/>
      <c r="L568" s="417"/>
      <c r="M568" s="417"/>
      <c r="N568" s="417"/>
      <c r="O568" s="417"/>
      <c r="P568" s="417"/>
      <c r="Q568" s="417"/>
      <c r="R568" s="417"/>
      <c r="S568" s="417"/>
      <c r="T568" s="417"/>
      <c r="U568" s="422" t="s">
        <v>2542</v>
      </c>
      <c r="V568" s="417"/>
      <c r="W568" s="417"/>
      <c r="X568" s="417"/>
      <c r="Y568" s="417"/>
      <c r="Z568" s="417"/>
      <c r="AA568" s="417"/>
      <c r="AB568" s="417"/>
      <c r="AC568" s="417"/>
      <c r="AD568" s="417"/>
      <c r="AE568" s="417"/>
      <c r="AF568" s="417"/>
      <c r="AG568" s="417"/>
      <c r="AH568" s="417"/>
      <c r="AI568" s="417"/>
      <c r="AJ568" s="417"/>
      <c r="AK568" s="417"/>
      <c r="AL568" s="417"/>
      <c r="AM568" s="417"/>
      <c r="AN568" s="417"/>
      <c r="AO568" s="417"/>
      <c r="AP568" s="417"/>
      <c r="AQ568" s="417"/>
      <c r="AR568" s="417"/>
      <c r="AS568" s="417"/>
      <c r="AT568" s="417"/>
      <c r="AU568" s="446">
        <v>0</v>
      </c>
      <c r="AV568" s="417"/>
      <c r="AW568" s="417"/>
      <c r="AX568" s="417"/>
      <c r="AY568" s="417"/>
      <c r="AZ568" s="417"/>
      <c r="BA568" s="417"/>
      <c r="BB568" s="417"/>
      <c r="BC568" s="417"/>
      <c r="BD568" s="417"/>
      <c r="BE568" s="446">
        <v>100</v>
      </c>
      <c r="BF568" s="417"/>
      <c r="BG568" s="417"/>
      <c r="BH568" s="417"/>
      <c r="BI568" s="417"/>
      <c r="BJ568" s="417"/>
      <c r="BK568" s="417"/>
      <c r="BL568" s="417"/>
      <c r="BM568" s="417"/>
      <c r="BN568" s="417"/>
      <c r="BO568" s="417"/>
      <c r="BP568" s="417"/>
      <c r="BQ568" s="417"/>
      <c r="BR568" s="422" t="s">
        <v>196</v>
      </c>
      <c r="BS568" s="417"/>
      <c r="BT568" s="417"/>
      <c r="BU568" s="417"/>
      <c r="BV568" s="417"/>
      <c r="BW568" s="417"/>
      <c r="BX568" s="417"/>
      <c r="BY568" s="417"/>
      <c r="BZ568" s="417"/>
      <c r="CA568" s="417"/>
      <c r="CB568" s="446">
        <v>0</v>
      </c>
      <c r="CC568" s="417"/>
      <c r="CD568" s="417"/>
      <c r="CE568" s="417"/>
    </row>
    <row r="569" spans="2:83" ht="11.4" customHeight="1">
      <c r="B569" s="421">
        <v>4</v>
      </c>
      <c r="C569" s="417"/>
      <c r="D569" s="422" t="s">
        <v>2541</v>
      </c>
      <c r="E569" s="417"/>
      <c r="F569" s="417"/>
      <c r="G569" s="417"/>
      <c r="H569" s="417"/>
      <c r="I569" s="417"/>
      <c r="J569" s="417"/>
      <c r="K569" s="417"/>
      <c r="L569" s="417"/>
      <c r="M569" s="417"/>
      <c r="N569" s="417"/>
      <c r="O569" s="417"/>
      <c r="P569" s="417"/>
      <c r="Q569" s="417"/>
      <c r="R569" s="417"/>
      <c r="S569" s="417"/>
      <c r="T569" s="417"/>
      <c r="U569" s="422" t="s">
        <v>2542</v>
      </c>
      <c r="V569" s="417"/>
      <c r="W569" s="417"/>
      <c r="X569" s="417"/>
      <c r="Y569" s="417"/>
      <c r="Z569" s="417"/>
      <c r="AA569" s="417"/>
      <c r="AB569" s="417"/>
      <c r="AC569" s="417"/>
      <c r="AD569" s="417"/>
      <c r="AE569" s="417"/>
      <c r="AF569" s="417"/>
      <c r="AG569" s="417"/>
      <c r="AH569" s="417"/>
      <c r="AI569" s="417"/>
      <c r="AJ569" s="417"/>
      <c r="AK569" s="417"/>
      <c r="AL569" s="417"/>
      <c r="AM569" s="417"/>
      <c r="AN569" s="417"/>
      <c r="AO569" s="417"/>
      <c r="AP569" s="417"/>
      <c r="AQ569" s="417"/>
      <c r="AR569" s="417"/>
      <c r="AS569" s="417"/>
      <c r="AT569" s="417"/>
      <c r="AU569" s="446">
        <v>0</v>
      </c>
      <c r="AV569" s="417"/>
      <c r="AW569" s="417"/>
      <c r="AX569" s="417"/>
      <c r="AY569" s="417"/>
      <c r="AZ569" s="417"/>
      <c r="BA569" s="417"/>
      <c r="BB569" s="417"/>
      <c r="BC569" s="417"/>
      <c r="BD569" s="417"/>
      <c r="BE569" s="446">
        <v>150</v>
      </c>
      <c r="BF569" s="417"/>
      <c r="BG569" s="417"/>
      <c r="BH569" s="417"/>
      <c r="BI569" s="417"/>
      <c r="BJ569" s="417"/>
      <c r="BK569" s="417"/>
      <c r="BL569" s="417"/>
      <c r="BM569" s="417"/>
      <c r="BN569" s="417"/>
      <c r="BO569" s="417"/>
      <c r="BP569" s="417"/>
      <c r="BQ569" s="417"/>
      <c r="BR569" s="422" t="s">
        <v>196</v>
      </c>
      <c r="BS569" s="417"/>
      <c r="BT569" s="417"/>
      <c r="BU569" s="417"/>
      <c r="BV569" s="417"/>
      <c r="BW569" s="417"/>
      <c r="BX569" s="417"/>
      <c r="BY569" s="417"/>
      <c r="BZ569" s="417"/>
      <c r="CA569" s="417"/>
      <c r="CB569" s="446">
        <v>0</v>
      </c>
      <c r="CC569" s="417"/>
      <c r="CD569" s="417"/>
      <c r="CE569" s="417"/>
    </row>
    <row r="570" spans="2:83" ht="11.4" customHeight="1">
      <c r="B570" s="421">
        <v>5</v>
      </c>
      <c r="C570" s="417"/>
      <c r="D570" s="422" t="s">
        <v>2543</v>
      </c>
      <c r="E570" s="417"/>
      <c r="F570" s="417"/>
      <c r="G570" s="417"/>
      <c r="H570" s="417"/>
      <c r="I570" s="417"/>
      <c r="J570" s="417"/>
      <c r="K570" s="417"/>
      <c r="L570" s="417"/>
      <c r="M570" s="417"/>
      <c r="N570" s="417"/>
      <c r="O570" s="417"/>
      <c r="P570" s="417"/>
      <c r="Q570" s="417"/>
      <c r="R570" s="417"/>
      <c r="S570" s="417"/>
      <c r="T570" s="417"/>
      <c r="U570" s="422" t="s">
        <v>2544</v>
      </c>
      <c r="V570" s="417"/>
      <c r="W570" s="417"/>
      <c r="X570" s="417"/>
      <c r="Y570" s="417"/>
      <c r="Z570" s="417"/>
      <c r="AA570" s="417"/>
      <c r="AB570" s="417"/>
      <c r="AC570" s="417"/>
      <c r="AD570" s="417"/>
      <c r="AE570" s="417"/>
      <c r="AF570" s="417"/>
      <c r="AG570" s="417"/>
      <c r="AH570" s="417"/>
      <c r="AI570" s="417"/>
      <c r="AJ570" s="417"/>
      <c r="AK570" s="417"/>
      <c r="AL570" s="417"/>
      <c r="AM570" s="417"/>
      <c r="AN570" s="417"/>
      <c r="AO570" s="417"/>
      <c r="AP570" s="417"/>
      <c r="AQ570" s="417"/>
      <c r="AR570" s="417"/>
      <c r="AS570" s="417"/>
      <c r="AT570" s="417"/>
      <c r="AU570" s="446">
        <v>0</v>
      </c>
      <c r="AV570" s="417"/>
      <c r="AW570" s="417"/>
      <c r="AX570" s="417"/>
      <c r="AY570" s="417"/>
      <c r="AZ570" s="417"/>
      <c r="BA570" s="417"/>
      <c r="BB570" s="417"/>
      <c r="BC570" s="417"/>
      <c r="BD570" s="417"/>
      <c r="BE570" s="446">
        <v>80</v>
      </c>
      <c r="BF570" s="417"/>
      <c r="BG570" s="417"/>
      <c r="BH570" s="417"/>
      <c r="BI570" s="417"/>
      <c r="BJ570" s="417"/>
      <c r="BK570" s="417"/>
      <c r="BL570" s="417"/>
      <c r="BM570" s="417"/>
      <c r="BN570" s="417"/>
      <c r="BO570" s="417"/>
      <c r="BP570" s="417"/>
      <c r="BQ570" s="417"/>
      <c r="BR570" s="422" t="s">
        <v>196</v>
      </c>
      <c r="BS570" s="417"/>
      <c r="BT570" s="417"/>
      <c r="BU570" s="417"/>
      <c r="BV570" s="417"/>
      <c r="BW570" s="417"/>
      <c r="BX570" s="417"/>
      <c r="BY570" s="417"/>
      <c r="BZ570" s="417"/>
      <c r="CA570" s="417"/>
      <c r="CB570" s="446">
        <v>0</v>
      </c>
      <c r="CC570" s="417"/>
      <c r="CD570" s="417"/>
      <c r="CE570" s="417"/>
    </row>
    <row r="571" spans="2:83" ht="11.25" customHeight="1">
      <c r="B571" s="421">
        <v>6</v>
      </c>
      <c r="C571" s="417"/>
      <c r="D571" s="422" t="s">
        <v>2545</v>
      </c>
      <c r="E571" s="417"/>
      <c r="F571" s="417"/>
      <c r="G571" s="417"/>
      <c r="H571" s="417"/>
      <c r="I571" s="417"/>
      <c r="J571" s="417"/>
      <c r="K571" s="417"/>
      <c r="L571" s="417"/>
      <c r="M571" s="417"/>
      <c r="N571" s="417"/>
      <c r="O571" s="417"/>
      <c r="P571" s="417"/>
      <c r="Q571" s="417"/>
      <c r="R571" s="417"/>
      <c r="S571" s="417"/>
      <c r="T571" s="417"/>
      <c r="U571" s="422" t="s">
        <v>2546</v>
      </c>
      <c r="V571" s="417"/>
      <c r="W571" s="417"/>
      <c r="X571" s="417"/>
      <c r="Y571" s="417"/>
      <c r="Z571" s="417"/>
      <c r="AA571" s="417"/>
      <c r="AB571" s="417"/>
      <c r="AC571" s="417"/>
      <c r="AD571" s="417"/>
      <c r="AE571" s="417"/>
      <c r="AF571" s="417"/>
      <c r="AG571" s="417"/>
      <c r="AH571" s="417"/>
      <c r="AI571" s="417"/>
      <c r="AJ571" s="417"/>
      <c r="AK571" s="417"/>
      <c r="AL571" s="417"/>
      <c r="AM571" s="417"/>
      <c r="AN571" s="417"/>
      <c r="AO571" s="417"/>
      <c r="AP571" s="417"/>
      <c r="AQ571" s="417"/>
      <c r="AR571" s="417"/>
      <c r="AS571" s="417"/>
      <c r="AT571" s="417"/>
      <c r="AU571" s="446">
        <v>0</v>
      </c>
      <c r="AV571" s="417"/>
      <c r="AW571" s="417"/>
      <c r="AX571" s="417"/>
      <c r="AY571" s="417"/>
      <c r="AZ571" s="417"/>
      <c r="BA571" s="417"/>
      <c r="BB571" s="417"/>
      <c r="BC571" s="417"/>
      <c r="BD571" s="417"/>
      <c r="BE571" s="446">
        <v>50</v>
      </c>
      <c r="BF571" s="417"/>
      <c r="BG571" s="417"/>
      <c r="BH571" s="417"/>
      <c r="BI571" s="417"/>
      <c r="BJ571" s="417"/>
      <c r="BK571" s="417"/>
      <c r="BL571" s="417"/>
      <c r="BM571" s="417"/>
      <c r="BN571" s="417"/>
      <c r="BO571" s="417"/>
      <c r="BP571" s="417"/>
      <c r="BQ571" s="417"/>
      <c r="BR571" s="422" t="s">
        <v>196</v>
      </c>
      <c r="BS571" s="417"/>
      <c r="BT571" s="417"/>
      <c r="BU571" s="417"/>
      <c r="BV571" s="417"/>
      <c r="BW571" s="417"/>
      <c r="BX571" s="417"/>
      <c r="BY571" s="417"/>
      <c r="BZ571" s="417"/>
      <c r="CA571" s="417"/>
      <c r="CB571" s="446">
        <v>0</v>
      </c>
      <c r="CC571" s="417"/>
      <c r="CD571" s="417"/>
      <c r="CE571" s="417"/>
    </row>
    <row r="572" spans="2:83" ht="11.4" customHeight="1">
      <c r="B572" s="421">
        <v>7</v>
      </c>
      <c r="C572" s="417"/>
      <c r="D572" s="422" t="s">
        <v>2547</v>
      </c>
      <c r="E572" s="417"/>
      <c r="F572" s="417"/>
      <c r="G572" s="417"/>
      <c r="H572" s="417"/>
      <c r="I572" s="417"/>
      <c r="J572" s="417"/>
      <c r="K572" s="417"/>
      <c r="L572" s="417"/>
      <c r="M572" s="417"/>
      <c r="N572" s="417"/>
      <c r="O572" s="417"/>
      <c r="P572" s="417"/>
      <c r="Q572" s="417"/>
      <c r="R572" s="417"/>
      <c r="S572" s="417"/>
      <c r="T572" s="417"/>
      <c r="U572" s="422" t="s">
        <v>2548</v>
      </c>
      <c r="V572" s="417"/>
      <c r="W572" s="417"/>
      <c r="X572" s="417"/>
      <c r="Y572" s="417"/>
      <c r="Z572" s="417"/>
      <c r="AA572" s="417"/>
      <c r="AB572" s="417"/>
      <c r="AC572" s="417"/>
      <c r="AD572" s="417"/>
      <c r="AE572" s="417"/>
      <c r="AF572" s="417"/>
      <c r="AG572" s="417"/>
      <c r="AH572" s="417"/>
      <c r="AI572" s="417"/>
      <c r="AJ572" s="417"/>
      <c r="AK572" s="417"/>
      <c r="AL572" s="417"/>
      <c r="AM572" s="417"/>
      <c r="AN572" s="417"/>
      <c r="AO572" s="417"/>
      <c r="AP572" s="417"/>
      <c r="AQ572" s="417"/>
      <c r="AR572" s="417"/>
      <c r="AS572" s="417"/>
      <c r="AT572" s="417"/>
      <c r="AU572" s="446">
        <v>0</v>
      </c>
      <c r="AV572" s="417"/>
      <c r="AW572" s="417"/>
      <c r="AX572" s="417"/>
      <c r="AY572" s="417"/>
      <c r="AZ572" s="417"/>
      <c r="BA572" s="417"/>
      <c r="BB572" s="417"/>
      <c r="BC572" s="417"/>
      <c r="BD572" s="417"/>
      <c r="BE572" s="446">
        <v>36</v>
      </c>
      <c r="BF572" s="417"/>
      <c r="BG572" s="417"/>
      <c r="BH572" s="417"/>
      <c r="BI572" s="417"/>
      <c r="BJ572" s="417"/>
      <c r="BK572" s="417"/>
      <c r="BL572" s="417"/>
      <c r="BM572" s="417"/>
      <c r="BN572" s="417"/>
      <c r="BO572" s="417"/>
      <c r="BP572" s="417"/>
      <c r="BQ572" s="417"/>
      <c r="BR572" s="422" t="s">
        <v>196</v>
      </c>
      <c r="BS572" s="417"/>
      <c r="BT572" s="417"/>
      <c r="BU572" s="417"/>
      <c r="BV572" s="417"/>
      <c r="BW572" s="417"/>
      <c r="BX572" s="417"/>
      <c r="BY572" s="417"/>
      <c r="BZ572" s="417"/>
      <c r="CA572" s="417"/>
      <c r="CB572" s="446">
        <v>0</v>
      </c>
      <c r="CC572" s="417"/>
      <c r="CD572" s="417"/>
      <c r="CE572" s="417"/>
    </row>
    <row r="573" spans="2:83" ht="11.4" customHeight="1">
      <c r="B573" s="421">
        <v>8</v>
      </c>
      <c r="C573" s="417"/>
      <c r="D573" s="422" t="s">
        <v>2549</v>
      </c>
      <c r="E573" s="417"/>
      <c r="F573" s="417"/>
      <c r="G573" s="417"/>
      <c r="H573" s="417"/>
      <c r="I573" s="417"/>
      <c r="J573" s="417"/>
      <c r="K573" s="417"/>
      <c r="L573" s="417"/>
      <c r="M573" s="417"/>
      <c r="N573" s="417"/>
      <c r="O573" s="417"/>
      <c r="P573" s="417"/>
      <c r="Q573" s="417"/>
      <c r="R573" s="417"/>
      <c r="S573" s="417"/>
      <c r="T573" s="417"/>
      <c r="U573" s="422" t="s">
        <v>2550</v>
      </c>
      <c r="V573" s="417"/>
      <c r="W573" s="417"/>
      <c r="X573" s="417"/>
      <c r="Y573" s="417"/>
      <c r="Z573" s="417"/>
      <c r="AA573" s="417"/>
      <c r="AB573" s="417"/>
      <c r="AC573" s="417"/>
      <c r="AD573" s="417"/>
      <c r="AE573" s="417"/>
      <c r="AF573" s="417"/>
      <c r="AG573" s="417"/>
      <c r="AH573" s="417"/>
      <c r="AI573" s="417"/>
      <c r="AJ573" s="417"/>
      <c r="AK573" s="417"/>
      <c r="AL573" s="417"/>
      <c r="AM573" s="417"/>
      <c r="AN573" s="417"/>
      <c r="AO573" s="417"/>
      <c r="AP573" s="417"/>
      <c r="AQ573" s="417"/>
      <c r="AR573" s="417"/>
      <c r="AS573" s="417"/>
      <c r="AT573" s="417"/>
      <c r="AU573" s="446">
        <v>0</v>
      </c>
      <c r="AV573" s="417"/>
      <c r="AW573" s="417"/>
      <c r="AX573" s="417"/>
      <c r="AY573" s="417"/>
      <c r="AZ573" s="417"/>
      <c r="BA573" s="417"/>
      <c r="BB573" s="417"/>
      <c r="BC573" s="417"/>
      <c r="BD573" s="417"/>
      <c r="BE573" s="446">
        <v>100</v>
      </c>
      <c r="BF573" s="417"/>
      <c r="BG573" s="417"/>
      <c r="BH573" s="417"/>
      <c r="BI573" s="417"/>
      <c r="BJ573" s="417"/>
      <c r="BK573" s="417"/>
      <c r="BL573" s="417"/>
      <c r="BM573" s="417"/>
      <c r="BN573" s="417"/>
      <c r="BO573" s="417"/>
      <c r="BP573" s="417"/>
      <c r="BQ573" s="417"/>
      <c r="BR573" s="422" t="s">
        <v>196</v>
      </c>
      <c r="BS573" s="417"/>
      <c r="BT573" s="417"/>
      <c r="BU573" s="417"/>
      <c r="BV573" s="417"/>
      <c r="BW573" s="417"/>
      <c r="BX573" s="417"/>
      <c r="BY573" s="417"/>
      <c r="BZ573" s="417"/>
      <c r="CA573" s="417"/>
      <c r="CB573" s="446">
        <v>0</v>
      </c>
      <c r="CC573" s="417"/>
      <c r="CD573" s="417"/>
      <c r="CE573" s="417"/>
    </row>
    <row r="574" spans="2:83" ht="11.4" customHeight="1">
      <c r="B574" s="421">
        <v>9</v>
      </c>
      <c r="C574" s="417"/>
      <c r="D574" s="422" t="s">
        <v>2551</v>
      </c>
      <c r="E574" s="417"/>
      <c r="F574" s="417"/>
      <c r="G574" s="417"/>
      <c r="H574" s="417"/>
      <c r="I574" s="417"/>
      <c r="J574" s="417"/>
      <c r="K574" s="417"/>
      <c r="L574" s="417"/>
      <c r="M574" s="417"/>
      <c r="N574" s="417"/>
      <c r="O574" s="417"/>
      <c r="P574" s="417"/>
      <c r="Q574" s="417"/>
      <c r="R574" s="417"/>
      <c r="S574" s="417"/>
      <c r="T574" s="417"/>
      <c r="U574" s="422" t="s">
        <v>2552</v>
      </c>
      <c r="V574" s="417"/>
      <c r="W574" s="417"/>
      <c r="X574" s="417"/>
      <c r="Y574" s="417"/>
      <c r="Z574" s="417"/>
      <c r="AA574" s="417"/>
      <c r="AB574" s="417"/>
      <c r="AC574" s="417"/>
      <c r="AD574" s="417"/>
      <c r="AE574" s="417"/>
      <c r="AF574" s="417"/>
      <c r="AG574" s="417"/>
      <c r="AH574" s="417"/>
      <c r="AI574" s="417"/>
      <c r="AJ574" s="417"/>
      <c r="AK574" s="417"/>
      <c r="AL574" s="417"/>
      <c r="AM574" s="417"/>
      <c r="AN574" s="417"/>
      <c r="AO574" s="417"/>
      <c r="AP574" s="417"/>
      <c r="AQ574" s="417"/>
      <c r="AR574" s="417"/>
      <c r="AS574" s="417"/>
      <c r="AT574" s="417"/>
      <c r="AU574" s="446">
        <v>0</v>
      </c>
      <c r="AV574" s="417"/>
      <c r="AW574" s="417"/>
      <c r="AX574" s="417"/>
      <c r="AY574" s="417"/>
      <c r="AZ574" s="417"/>
      <c r="BA574" s="417"/>
      <c r="BB574" s="417"/>
      <c r="BC574" s="417"/>
      <c r="BD574" s="417"/>
      <c r="BE574" s="446">
        <v>108</v>
      </c>
      <c r="BF574" s="417"/>
      <c r="BG574" s="417"/>
      <c r="BH574" s="417"/>
      <c r="BI574" s="417"/>
      <c r="BJ574" s="417"/>
      <c r="BK574" s="417"/>
      <c r="BL574" s="417"/>
      <c r="BM574" s="417"/>
      <c r="BN574" s="417"/>
      <c r="BO574" s="417"/>
      <c r="BP574" s="417"/>
      <c r="BQ574" s="417"/>
      <c r="BR574" s="422" t="s">
        <v>2390</v>
      </c>
      <c r="BS574" s="417"/>
      <c r="BT574" s="417"/>
      <c r="BU574" s="417"/>
      <c r="BV574" s="417"/>
      <c r="BW574" s="417"/>
      <c r="BX574" s="417"/>
      <c r="BY574" s="417"/>
      <c r="BZ574" s="417"/>
      <c r="CA574" s="417"/>
      <c r="CB574" s="446">
        <v>0</v>
      </c>
      <c r="CC574" s="417"/>
      <c r="CD574" s="417"/>
      <c r="CE574" s="417"/>
    </row>
    <row r="575" spans="2:83" ht="11.25" customHeight="1">
      <c r="B575" s="421">
        <v>10</v>
      </c>
      <c r="C575" s="417"/>
      <c r="D575" s="422" t="s">
        <v>2553</v>
      </c>
      <c r="E575" s="417"/>
      <c r="F575" s="417"/>
      <c r="G575" s="417"/>
      <c r="H575" s="417"/>
      <c r="I575" s="417"/>
      <c r="J575" s="417"/>
      <c r="K575" s="417"/>
      <c r="L575" s="417"/>
      <c r="M575" s="417"/>
      <c r="N575" s="417"/>
      <c r="O575" s="417"/>
      <c r="P575" s="417"/>
      <c r="Q575" s="417"/>
      <c r="R575" s="417"/>
      <c r="S575" s="417"/>
      <c r="T575" s="417"/>
      <c r="U575" s="422" t="s">
        <v>2554</v>
      </c>
      <c r="V575" s="417"/>
      <c r="W575" s="417"/>
      <c r="X575" s="417"/>
      <c r="Y575" s="417"/>
      <c r="Z575" s="417"/>
      <c r="AA575" s="417"/>
      <c r="AB575" s="417"/>
      <c r="AC575" s="417"/>
      <c r="AD575" s="417"/>
      <c r="AE575" s="417"/>
      <c r="AF575" s="417"/>
      <c r="AG575" s="417"/>
      <c r="AH575" s="417"/>
      <c r="AI575" s="417"/>
      <c r="AJ575" s="417"/>
      <c r="AK575" s="417"/>
      <c r="AL575" s="417"/>
      <c r="AM575" s="417"/>
      <c r="AN575" s="417"/>
      <c r="AO575" s="417"/>
      <c r="AP575" s="417"/>
      <c r="AQ575" s="417"/>
      <c r="AR575" s="417"/>
      <c r="AS575" s="417"/>
      <c r="AT575" s="417"/>
      <c r="AU575" s="446">
        <v>0</v>
      </c>
      <c r="AV575" s="417"/>
      <c r="AW575" s="417"/>
      <c r="AX575" s="417"/>
      <c r="AY575" s="417"/>
      <c r="AZ575" s="417"/>
      <c r="BA575" s="417"/>
      <c r="BB575" s="417"/>
      <c r="BC575" s="417"/>
      <c r="BD575" s="417"/>
      <c r="BE575" s="446">
        <v>50</v>
      </c>
      <c r="BF575" s="417"/>
      <c r="BG575" s="417"/>
      <c r="BH575" s="417"/>
      <c r="BI575" s="417"/>
      <c r="BJ575" s="417"/>
      <c r="BK575" s="417"/>
      <c r="BL575" s="417"/>
      <c r="BM575" s="417"/>
      <c r="BN575" s="417"/>
      <c r="BO575" s="417"/>
      <c r="BP575" s="417"/>
      <c r="BQ575" s="417"/>
      <c r="BR575" s="422" t="s">
        <v>196</v>
      </c>
      <c r="BS575" s="417"/>
      <c r="BT575" s="417"/>
      <c r="BU575" s="417"/>
      <c r="BV575" s="417"/>
      <c r="BW575" s="417"/>
      <c r="BX575" s="417"/>
      <c r="BY575" s="417"/>
      <c r="BZ575" s="417"/>
      <c r="CA575" s="417"/>
      <c r="CB575" s="446">
        <v>0</v>
      </c>
      <c r="CC575" s="417"/>
      <c r="CD575" s="417"/>
      <c r="CE575" s="417"/>
    </row>
    <row r="576" spans="2:83" ht="11.4" customHeight="1">
      <c r="B576" s="421">
        <v>11</v>
      </c>
      <c r="C576" s="417"/>
      <c r="D576" s="422" t="s">
        <v>2553</v>
      </c>
      <c r="E576" s="417"/>
      <c r="F576" s="417"/>
      <c r="G576" s="417"/>
      <c r="H576" s="417"/>
      <c r="I576" s="417"/>
      <c r="J576" s="417"/>
      <c r="K576" s="417"/>
      <c r="L576" s="417"/>
      <c r="M576" s="417"/>
      <c r="N576" s="417"/>
      <c r="O576" s="417"/>
      <c r="P576" s="417"/>
      <c r="Q576" s="417"/>
      <c r="R576" s="417"/>
      <c r="S576" s="417"/>
      <c r="T576" s="417"/>
      <c r="U576" s="422" t="s">
        <v>2554</v>
      </c>
      <c r="V576" s="417"/>
      <c r="W576" s="417"/>
      <c r="X576" s="417"/>
      <c r="Y576" s="417"/>
      <c r="Z576" s="417"/>
      <c r="AA576" s="417"/>
      <c r="AB576" s="417"/>
      <c r="AC576" s="417"/>
      <c r="AD576" s="417"/>
      <c r="AE576" s="417"/>
      <c r="AF576" s="417"/>
      <c r="AG576" s="417"/>
      <c r="AH576" s="417"/>
      <c r="AI576" s="417"/>
      <c r="AJ576" s="417"/>
      <c r="AK576" s="417"/>
      <c r="AL576" s="417"/>
      <c r="AM576" s="417"/>
      <c r="AN576" s="417"/>
      <c r="AO576" s="417"/>
      <c r="AP576" s="417"/>
      <c r="AQ576" s="417"/>
      <c r="AR576" s="417"/>
      <c r="AS576" s="417"/>
      <c r="AT576" s="417"/>
      <c r="AU576" s="446">
        <v>0</v>
      </c>
      <c r="AV576" s="417"/>
      <c r="AW576" s="417"/>
      <c r="AX576" s="417"/>
      <c r="AY576" s="417"/>
      <c r="AZ576" s="417"/>
      <c r="BA576" s="417"/>
      <c r="BB576" s="417"/>
      <c r="BC576" s="417"/>
      <c r="BD576" s="417"/>
      <c r="BE576" s="446">
        <v>80</v>
      </c>
      <c r="BF576" s="417"/>
      <c r="BG576" s="417"/>
      <c r="BH576" s="417"/>
      <c r="BI576" s="417"/>
      <c r="BJ576" s="417"/>
      <c r="BK576" s="417"/>
      <c r="BL576" s="417"/>
      <c r="BM576" s="417"/>
      <c r="BN576" s="417"/>
      <c r="BO576" s="417"/>
      <c r="BP576" s="417"/>
      <c r="BQ576" s="417"/>
      <c r="BR576" s="422" t="s">
        <v>196</v>
      </c>
      <c r="BS576" s="417"/>
      <c r="BT576" s="417"/>
      <c r="BU576" s="417"/>
      <c r="BV576" s="417"/>
      <c r="BW576" s="417"/>
      <c r="BX576" s="417"/>
      <c r="BY576" s="417"/>
      <c r="BZ576" s="417"/>
      <c r="CA576" s="417"/>
      <c r="CB576" s="446">
        <v>0</v>
      </c>
      <c r="CC576" s="417"/>
      <c r="CD576" s="417"/>
      <c r="CE576" s="417"/>
    </row>
    <row r="577" spans="2:83" ht="11.4" customHeight="1">
      <c r="B577" s="421">
        <v>12</v>
      </c>
      <c r="C577" s="417"/>
      <c r="D577" s="422" t="s">
        <v>2555</v>
      </c>
      <c r="E577" s="417"/>
      <c r="F577" s="417"/>
      <c r="G577" s="417"/>
      <c r="H577" s="417"/>
      <c r="I577" s="417"/>
      <c r="J577" s="417"/>
      <c r="K577" s="417"/>
      <c r="L577" s="417"/>
      <c r="M577" s="417"/>
      <c r="N577" s="417"/>
      <c r="O577" s="417"/>
      <c r="P577" s="417"/>
      <c r="Q577" s="417"/>
      <c r="R577" s="417"/>
      <c r="S577" s="417"/>
      <c r="T577" s="417"/>
      <c r="U577" s="422" t="s">
        <v>2556</v>
      </c>
      <c r="V577" s="417"/>
      <c r="W577" s="417"/>
      <c r="X577" s="417"/>
      <c r="Y577" s="417"/>
      <c r="Z577" s="417"/>
      <c r="AA577" s="417"/>
      <c r="AB577" s="417"/>
      <c r="AC577" s="417"/>
      <c r="AD577" s="417"/>
      <c r="AE577" s="417"/>
      <c r="AF577" s="417"/>
      <c r="AG577" s="417"/>
      <c r="AH577" s="417"/>
      <c r="AI577" s="417"/>
      <c r="AJ577" s="417"/>
      <c r="AK577" s="417"/>
      <c r="AL577" s="417"/>
      <c r="AM577" s="417"/>
      <c r="AN577" s="417"/>
      <c r="AO577" s="417"/>
      <c r="AP577" s="417"/>
      <c r="AQ577" s="417"/>
      <c r="AR577" s="417"/>
      <c r="AS577" s="417"/>
      <c r="AT577" s="417"/>
      <c r="AU577" s="446">
        <v>0</v>
      </c>
      <c r="AV577" s="417"/>
      <c r="AW577" s="417"/>
      <c r="AX577" s="417"/>
      <c r="AY577" s="417"/>
      <c r="AZ577" s="417"/>
      <c r="BA577" s="417"/>
      <c r="BB577" s="417"/>
      <c r="BC577" s="417"/>
      <c r="BD577" s="417"/>
      <c r="BE577" s="446">
        <v>80</v>
      </c>
      <c r="BF577" s="417"/>
      <c r="BG577" s="417"/>
      <c r="BH577" s="417"/>
      <c r="BI577" s="417"/>
      <c r="BJ577" s="417"/>
      <c r="BK577" s="417"/>
      <c r="BL577" s="417"/>
      <c r="BM577" s="417"/>
      <c r="BN577" s="417"/>
      <c r="BO577" s="417"/>
      <c r="BP577" s="417"/>
      <c r="BQ577" s="417"/>
      <c r="BR577" s="422" t="s">
        <v>196</v>
      </c>
      <c r="BS577" s="417"/>
      <c r="BT577" s="417"/>
      <c r="BU577" s="417"/>
      <c r="BV577" s="417"/>
      <c r="BW577" s="417"/>
      <c r="BX577" s="417"/>
      <c r="BY577" s="417"/>
      <c r="BZ577" s="417"/>
      <c r="CA577" s="417"/>
      <c r="CB577" s="446">
        <v>0</v>
      </c>
      <c r="CC577" s="417"/>
      <c r="CD577" s="417"/>
      <c r="CE577" s="417"/>
    </row>
    <row r="578" spans="2:83" ht="11.4" customHeight="1">
      <c r="B578" s="421">
        <v>13</v>
      </c>
      <c r="C578" s="417"/>
      <c r="D578" s="422" t="s">
        <v>2557</v>
      </c>
      <c r="E578" s="417"/>
      <c r="F578" s="417"/>
      <c r="G578" s="417"/>
      <c r="H578" s="417"/>
      <c r="I578" s="417"/>
      <c r="J578" s="417"/>
      <c r="K578" s="417"/>
      <c r="L578" s="417"/>
      <c r="M578" s="417"/>
      <c r="N578" s="417"/>
      <c r="O578" s="417"/>
      <c r="P578" s="417"/>
      <c r="Q578" s="417"/>
      <c r="R578" s="417"/>
      <c r="S578" s="417"/>
      <c r="T578" s="417"/>
      <c r="U578" s="422" t="s">
        <v>2558</v>
      </c>
      <c r="V578" s="417"/>
      <c r="W578" s="417"/>
      <c r="X578" s="417"/>
      <c r="Y578" s="417"/>
      <c r="Z578" s="417"/>
      <c r="AA578" s="417"/>
      <c r="AB578" s="417"/>
      <c r="AC578" s="417"/>
      <c r="AD578" s="417"/>
      <c r="AE578" s="417"/>
      <c r="AF578" s="417"/>
      <c r="AG578" s="417"/>
      <c r="AH578" s="417"/>
      <c r="AI578" s="417"/>
      <c r="AJ578" s="417"/>
      <c r="AK578" s="417"/>
      <c r="AL578" s="417"/>
      <c r="AM578" s="417"/>
      <c r="AN578" s="417"/>
      <c r="AO578" s="417"/>
      <c r="AP578" s="417"/>
      <c r="AQ578" s="417"/>
      <c r="AR578" s="417"/>
      <c r="AS578" s="417"/>
      <c r="AT578" s="417"/>
      <c r="AU578" s="446">
        <v>0</v>
      </c>
      <c r="AV578" s="417"/>
      <c r="AW578" s="417"/>
      <c r="AX578" s="417"/>
      <c r="AY578" s="417"/>
      <c r="AZ578" s="417"/>
      <c r="BA578" s="417"/>
      <c r="BB578" s="417"/>
      <c r="BC578" s="417"/>
      <c r="BD578" s="417"/>
      <c r="BE578" s="446">
        <v>40</v>
      </c>
      <c r="BF578" s="417"/>
      <c r="BG578" s="417"/>
      <c r="BH578" s="417"/>
      <c r="BI578" s="417"/>
      <c r="BJ578" s="417"/>
      <c r="BK578" s="417"/>
      <c r="BL578" s="417"/>
      <c r="BM578" s="417"/>
      <c r="BN578" s="417"/>
      <c r="BO578" s="417"/>
      <c r="BP578" s="417"/>
      <c r="BQ578" s="417"/>
      <c r="BR578" s="422" t="s">
        <v>196</v>
      </c>
      <c r="BS578" s="417"/>
      <c r="BT578" s="417"/>
      <c r="BU578" s="417"/>
      <c r="BV578" s="417"/>
      <c r="BW578" s="417"/>
      <c r="BX578" s="417"/>
      <c r="BY578" s="417"/>
      <c r="BZ578" s="417"/>
      <c r="CA578" s="417"/>
      <c r="CB578" s="446">
        <v>0</v>
      </c>
      <c r="CC578" s="417"/>
      <c r="CD578" s="417"/>
      <c r="CE578" s="417"/>
    </row>
    <row r="579" spans="2:83" ht="11.4" customHeight="1">
      <c r="B579" s="421">
        <v>14</v>
      </c>
      <c r="C579" s="417"/>
      <c r="D579" s="422" t="s">
        <v>2559</v>
      </c>
      <c r="E579" s="417"/>
      <c r="F579" s="417"/>
      <c r="G579" s="417"/>
      <c r="H579" s="417"/>
      <c r="I579" s="417"/>
      <c r="J579" s="417"/>
      <c r="K579" s="417"/>
      <c r="L579" s="417"/>
      <c r="M579" s="417"/>
      <c r="N579" s="417"/>
      <c r="O579" s="417"/>
      <c r="P579" s="417"/>
      <c r="Q579" s="417"/>
      <c r="R579" s="417"/>
      <c r="S579" s="417"/>
      <c r="T579" s="417"/>
      <c r="U579" s="422" t="s">
        <v>2560</v>
      </c>
      <c r="V579" s="417"/>
      <c r="W579" s="417"/>
      <c r="X579" s="417"/>
      <c r="Y579" s="417"/>
      <c r="Z579" s="417"/>
      <c r="AA579" s="417"/>
      <c r="AB579" s="417"/>
      <c r="AC579" s="417"/>
      <c r="AD579" s="417"/>
      <c r="AE579" s="417"/>
      <c r="AF579" s="417"/>
      <c r="AG579" s="417"/>
      <c r="AH579" s="417"/>
      <c r="AI579" s="417"/>
      <c r="AJ579" s="417"/>
      <c r="AK579" s="417"/>
      <c r="AL579" s="417"/>
      <c r="AM579" s="417"/>
      <c r="AN579" s="417"/>
      <c r="AO579" s="417"/>
      <c r="AP579" s="417"/>
      <c r="AQ579" s="417"/>
      <c r="AR579" s="417"/>
      <c r="AS579" s="417"/>
      <c r="AT579" s="417"/>
      <c r="AU579" s="446">
        <v>0</v>
      </c>
      <c r="AV579" s="417"/>
      <c r="AW579" s="417"/>
      <c r="AX579" s="417"/>
      <c r="AY579" s="417"/>
      <c r="AZ579" s="417"/>
      <c r="BA579" s="417"/>
      <c r="BB579" s="417"/>
      <c r="BC579" s="417"/>
      <c r="BD579" s="417"/>
      <c r="BE579" s="446">
        <v>50</v>
      </c>
      <c r="BF579" s="417"/>
      <c r="BG579" s="417"/>
      <c r="BH579" s="417"/>
      <c r="BI579" s="417"/>
      <c r="BJ579" s="417"/>
      <c r="BK579" s="417"/>
      <c r="BL579" s="417"/>
      <c r="BM579" s="417"/>
      <c r="BN579" s="417"/>
      <c r="BO579" s="417"/>
      <c r="BP579" s="417"/>
      <c r="BQ579" s="417"/>
      <c r="BR579" s="422" t="s">
        <v>196</v>
      </c>
      <c r="BS579" s="417"/>
      <c r="BT579" s="417"/>
      <c r="BU579" s="417"/>
      <c r="BV579" s="417"/>
      <c r="BW579" s="417"/>
      <c r="BX579" s="417"/>
      <c r="BY579" s="417"/>
      <c r="BZ579" s="417"/>
      <c r="CA579" s="417"/>
      <c r="CB579" s="446">
        <v>0</v>
      </c>
      <c r="CC579" s="417"/>
      <c r="CD579" s="417"/>
      <c r="CE579" s="417"/>
    </row>
    <row r="580" spans="2:83" ht="11.25" customHeight="1">
      <c r="B580" s="421">
        <v>15</v>
      </c>
      <c r="C580" s="417"/>
      <c r="D580" s="422" t="s">
        <v>2561</v>
      </c>
      <c r="E580" s="417"/>
      <c r="F580" s="417"/>
      <c r="G580" s="417"/>
      <c r="H580" s="417"/>
      <c r="I580" s="417"/>
      <c r="J580" s="417"/>
      <c r="K580" s="417"/>
      <c r="L580" s="417"/>
      <c r="M580" s="417"/>
      <c r="N580" s="417"/>
      <c r="O580" s="417"/>
      <c r="P580" s="417"/>
      <c r="Q580" s="417"/>
      <c r="R580" s="417"/>
      <c r="S580" s="417"/>
      <c r="T580" s="417"/>
      <c r="U580" s="422" t="s">
        <v>2562</v>
      </c>
      <c r="V580" s="417"/>
      <c r="W580" s="417"/>
      <c r="X580" s="417"/>
      <c r="Y580" s="417"/>
      <c r="Z580" s="417"/>
      <c r="AA580" s="417"/>
      <c r="AB580" s="417"/>
      <c r="AC580" s="417"/>
      <c r="AD580" s="417"/>
      <c r="AE580" s="417"/>
      <c r="AF580" s="417"/>
      <c r="AG580" s="417"/>
      <c r="AH580" s="417"/>
      <c r="AI580" s="417"/>
      <c r="AJ580" s="417"/>
      <c r="AK580" s="417"/>
      <c r="AL580" s="417"/>
      <c r="AM580" s="417"/>
      <c r="AN580" s="417"/>
      <c r="AO580" s="417"/>
      <c r="AP580" s="417"/>
      <c r="AQ580" s="417"/>
      <c r="AR580" s="417"/>
      <c r="AS580" s="417"/>
      <c r="AT580" s="417"/>
      <c r="AU580" s="446">
        <v>0</v>
      </c>
      <c r="AV580" s="417"/>
      <c r="AW580" s="417"/>
      <c r="AX580" s="417"/>
      <c r="AY580" s="417"/>
      <c r="AZ580" s="417"/>
      <c r="BA580" s="417"/>
      <c r="BB580" s="417"/>
      <c r="BC580" s="417"/>
      <c r="BD580" s="417"/>
      <c r="BE580" s="446">
        <v>40</v>
      </c>
      <c r="BF580" s="417"/>
      <c r="BG580" s="417"/>
      <c r="BH580" s="417"/>
      <c r="BI580" s="417"/>
      <c r="BJ580" s="417"/>
      <c r="BK580" s="417"/>
      <c r="BL580" s="417"/>
      <c r="BM580" s="417"/>
      <c r="BN580" s="417"/>
      <c r="BO580" s="417"/>
      <c r="BP580" s="417"/>
      <c r="BQ580" s="417"/>
      <c r="BR580" s="422" t="s">
        <v>196</v>
      </c>
      <c r="BS580" s="417"/>
      <c r="BT580" s="417"/>
      <c r="BU580" s="417"/>
      <c r="BV580" s="417"/>
      <c r="BW580" s="417"/>
      <c r="BX580" s="417"/>
      <c r="BY580" s="417"/>
      <c r="BZ580" s="417"/>
      <c r="CA580" s="417"/>
      <c r="CB580" s="446">
        <v>0</v>
      </c>
      <c r="CC580" s="417"/>
      <c r="CD580" s="417"/>
      <c r="CE580" s="417"/>
    </row>
    <row r="581" spans="2:83" ht="11.4" customHeight="1">
      <c r="B581" s="421">
        <v>16</v>
      </c>
      <c r="C581" s="417"/>
      <c r="D581" s="422" t="s">
        <v>2563</v>
      </c>
      <c r="E581" s="417"/>
      <c r="F581" s="417"/>
      <c r="G581" s="417"/>
      <c r="H581" s="417"/>
      <c r="I581" s="417"/>
      <c r="J581" s="417"/>
      <c r="K581" s="417"/>
      <c r="L581" s="417"/>
      <c r="M581" s="417"/>
      <c r="N581" s="417"/>
      <c r="O581" s="417"/>
      <c r="P581" s="417"/>
      <c r="Q581" s="417"/>
      <c r="R581" s="417"/>
      <c r="S581" s="417"/>
      <c r="T581" s="417"/>
      <c r="U581" s="422" t="s">
        <v>2564</v>
      </c>
      <c r="V581" s="417"/>
      <c r="W581" s="417"/>
      <c r="X581" s="417"/>
      <c r="Y581" s="417"/>
      <c r="Z581" s="417"/>
      <c r="AA581" s="417"/>
      <c r="AB581" s="417"/>
      <c r="AC581" s="417"/>
      <c r="AD581" s="417"/>
      <c r="AE581" s="417"/>
      <c r="AF581" s="417"/>
      <c r="AG581" s="417"/>
      <c r="AH581" s="417"/>
      <c r="AI581" s="417"/>
      <c r="AJ581" s="417"/>
      <c r="AK581" s="417"/>
      <c r="AL581" s="417"/>
      <c r="AM581" s="417"/>
      <c r="AN581" s="417"/>
      <c r="AO581" s="417"/>
      <c r="AP581" s="417"/>
      <c r="AQ581" s="417"/>
      <c r="AR581" s="417"/>
      <c r="AS581" s="417"/>
      <c r="AT581" s="417"/>
      <c r="AU581" s="446">
        <v>0</v>
      </c>
      <c r="AV581" s="417"/>
      <c r="AW581" s="417"/>
      <c r="AX581" s="417"/>
      <c r="AY581" s="417"/>
      <c r="AZ581" s="417"/>
      <c r="BA581" s="417"/>
      <c r="BB581" s="417"/>
      <c r="BC581" s="417"/>
      <c r="BD581" s="417"/>
      <c r="BE581" s="446">
        <v>40</v>
      </c>
      <c r="BF581" s="417"/>
      <c r="BG581" s="417"/>
      <c r="BH581" s="417"/>
      <c r="BI581" s="417"/>
      <c r="BJ581" s="417"/>
      <c r="BK581" s="417"/>
      <c r="BL581" s="417"/>
      <c r="BM581" s="417"/>
      <c r="BN581" s="417"/>
      <c r="BO581" s="417"/>
      <c r="BP581" s="417"/>
      <c r="BQ581" s="417"/>
      <c r="BR581" s="422" t="s">
        <v>196</v>
      </c>
      <c r="BS581" s="417"/>
      <c r="BT581" s="417"/>
      <c r="BU581" s="417"/>
      <c r="BV581" s="417"/>
      <c r="BW581" s="417"/>
      <c r="BX581" s="417"/>
      <c r="BY581" s="417"/>
      <c r="BZ581" s="417"/>
      <c r="CA581" s="417"/>
      <c r="CB581" s="446">
        <v>0</v>
      </c>
      <c r="CC581" s="417"/>
      <c r="CD581" s="417"/>
      <c r="CE581" s="417"/>
    </row>
    <row r="582" spans="2:83" ht="11.25" customHeight="1">
      <c r="B582" s="448">
        <v>0</v>
      </c>
      <c r="C582" s="449"/>
      <c r="D582" s="449"/>
      <c r="E582" s="449"/>
      <c r="F582" s="449"/>
      <c r="G582" s="449"/>
      <c r="H582" s="449"/>
      <c r="I582" s="449"/>
      <c r="J582" s="449"/>
      <c r="K582" s="449"/>
      <c r="L582" s="449"/>
      <c r="M582" s="449"/>
      <c r="N582" s="449"/>
      <c r="O582" s="449"/>
      <c r="P582" s="449"/>
      <c r="Q582" s="449"/>
      <c r="R582" s="449"/>
      <c r="S582" s="449"/>
      <c r="T582" s="449"/>
      <c r="U582" s="449"/>
      <c r="V582" s="449"/>
      <c r="W582" s="449"/>
      <c r="X582" s="449"/>
      <c r="Y582" s="449"/>
      <c r="Z582" s="449"/>
      <c r="AA582" s="449"/>
      <c r="AB582" s="449"/>
      <c r="AC582" s="449"/>
      <c r="AD582" s="449"/>
      <c r="AE582" s="449"/>
      <c r="AF582" s="449"/>
      <c r="AG582" s="449"/>
      <c r="AH582" s="449"/>
      <c r="AI582" s="449"/>
      <c r="AJ582" s="449"/>
      <c r="AK582" s="449"/>
      <c r="AL582" s="449"/>
      <c r="AM582" s="449"/>
      <c r="AN582" s="449"/>
      <c r="AO582" s="449"/>
      <c r="AP582" s="449"/>
      <c r="AQ582" s="449"/>
      <c r="AR582" s="449"/>
      <c r="AS582" s="449"/>
      <c r="AT582" s="449"/>
      <c r="AU582" s="449"/>
      <c r="AV582" s="449"/>
      <c r="AW582" s="449"/>
      <c r="AX582" s="449"/>
      <c r="AY582" s="449"/>
      <c r="AZ582" s="449"/>
      <c r="BA582" s="449"/>
      <c r="BB582" s="449"/>
      <c r="BC582" s="449"/>
      <c r="BD582" s="449"/>
      <c r="BE582" s="449"/>
      <c r="BF582" s="449"/>
      <c r="BG582" s="449"/>
      <c r="BH582" s="449"/>
      <c r="BI582" s="449"/>
      <c r="BJ582" s="449"/>
      <c r="BK582" s="449"/>
      <c r="BL582" s="449"/>
      <c r="BM582" s="449"/>
      <c r="BN582" s="449"/>
      <c r="BO582" s="449"/>
      <c r="BP582" s="449"/>
      <c r="BQ582" s="449"/>
      <c r="BR582" s="449"/>
      <c r="BS582" s="449"/>
      <c r="BT582" s="449"/>
      <c r="BU582" s="449"/>
      <c r="BV582" s="449"/>
      <c r="BW582" s="449"/>
      <c r="BX582" s="449"/>
      <c r="BY582" s="449"/>
      <c r="BZ582" s="449"/>
      <c r="CA582" s="449"/>
      <c r="CB582" s="449"/>
      <c r="CC582" s="449"/>
      <c r="CD582" s="449"/>
      <c r="CE582" s="449"/>
    </row>
    <row r="583" ht="12" hidden="1"/>
    <row r="584" ht="3" customHeight="1"/>
    <row r="585" ht="4.35" customHeight="1"/>
    <row r="586" ht="2.85" customHeight="1"/>
    <row r="587" ht="12" hidden="1"/>
    <row r="588" spans="2:50" ht="14.4" customHeight="1">
      <c r="B588" s="442" t="s">
        <v>2565</v>
      </c>
      <c r="C588" s="417"/>
      <c r="D588" s="417"/>
      <c r="E588" s="417"/>
      <c r="F588" s="417"/>
      <c r="G588" s="417"/>
      <c r="H588" s="417"/>
      <c r="I588" s="417"/>
      <c r="J588" s="417"/>
      <c r="K588" s="417"/>
      <c r="L588" s="417"/>
      <c r="M588" s="417"/>
      <c r="N588" s="417"/>
      <c r="O588" s="417"/>
      <c r="P588" s="417"/>
      <c r="Q588" s="417"/>
      <c r="R588" s="417"/>
      <c r="S588" s="417"/>
      <c r="T588" s="417"/>
      <c r="U588" s="417"/>
      <c r="V588" s="417"/>
      <c r="W588" s="417"/>
      <c r="X588" s="417"/>
      <c r="Y588" s="417"/>
      <c r="Z588" s="417"/>
      <c r="AA588" s="417"/>
      <c r="AB588" s="417"/>
      <c r="AC588" s="417"/>
      <c r="AD588" s="417"/>
      <c r="AE588" s="417"/>
      <c r="AF588" s="417"/>
      <c r="AG588" s="417"/>
      <c r="AH588" s="417"/>
      <c r="AI588" s="417"/>
      <c r="AJ588" s="417"/>
      <c r="AK588" s="417"/>
      <c r="AL588" s="417"/>
      <c r="AM588" s="417"/>
      <c r="AN588" s="417"/>
      <c r="AO588" s="417"/>
      <c r="AP588" s="417"/>
      <c r="AQ588" s="417"/>
      <c r="AR588" s="417"/>
      <c r="AS588" s="417"/>
      <c r="AT588" s="417"/>
      <c r="AU588" s="417"/>
      <c r="AV588" s="417"/>
      <c r="AW588" s="417"/>
      <c r="AX588" s="417"/>
    </row>
    <row r="589" spans="2:83" ht="11.4" customHeight="1">
      <c r="B589" s="451" t="s">
        <v>2109</v>
      </c>
      <c r="C589" s="444"/>
      <c r="D589" s="452" t="s">
        <v>2110</v>
      </c>
      <c r="E589" s="444"/>
      <c r="F589" s="444"/>
      <c r="G589" s="444"/>
      <c r="H589" s="444"/>
      <c r="I589" s="444"/>
      <c r="J589" s="444"/>
      <c r="K589" s="444"/>
      <c r="L589" s="444"/>
      <c r="M589" s="444"/>
      <c r="N589" s="444"/>
      <c r="O589" s="444"/>
      <c r="P589" s="444"/>
      <c r="Q589" s="444"/>
      <c r="R589" s="444"/>
      <c r="S589" s="444"/>
      <c r="T589" s="444"/>
      <c r="U589" s="452" t="s">
        <v>2057</v>
      </c>
      <c r="V589" s="444"/>
      <c r="W589" s="444"/>
      <c r="X589" s="444"/>
      <c r="Y589" s="444"/>
      <c r="Z589" s="444"/>
      <c r="AA589" s="444"/>
      <c r="AB589" s="444"/>
      <c r="AC589" s="444"/>
      <c r="AD589" s="444"/>
      <c r="AE589" s="444"/>
      <c r="AF589" s="444"/>
      <c r="AG589" s="444"/>
      <c r="AH589" s="444"/>
      <c r="AI589" s="444"/>
      <c r="AJ589" s="444"/>
      <c r="AK589" s="444"/>
      <c r="AL589" s="444"/>
      <c r="AM589" s="444"/>
      <c r="AN589" s="444"/>
      <c r="AO589" s="444"/>
      <c r="AP589" s="444"/>
      <c r="AQ589" s="444"/>
      <c r="AR589" s="444"/>
      <c r="AS589" s="444"/>
      <c r="AT589" s="444"/>
      <c r="AU589" s="451" t="s">
        <v>2111</v>
      </c>
      <c r="AV589" s="444"/>
      <c r="AW589" s="444"/>
      <c r="AX589" s="444"/>
      <c r="AY589" s="444"/>
      <c r="AZ589" s="444"/>
      <c r="BA589" s="444"/>
      <c r="BB589" s="444"/>
      <c r="BC589" s="444"/>
      <c r="BD589" s="444"/>
      <c r="BE589" s="451" t="s">
        <v>135</v>
      </c>
      <c r="BF589" s="444"/>
      <c r="BG589" s="444"/>
      <c r="BH589" s="444"/>
      <c r="BI589" s="444"/>
      <c r="BJ589" s="444"/>
      <c r="BK589" s="444"/>
      <c r="BL589" s="444"/>
      <c r="BM589" s="444"/>
      <c r="BN589" s="444"/>
      <c r="BO589" s="444"/>
      <c r="BP589" s="444"/>
      <c r="BQ589" s="444"/>
      <c r="BR589" s="452" t="s">
        <v>2112</v>
      </c>
      <c r="BS589" s="444"/>
      <c r="BT589" s="444"/>
      <c r="BU589" s="444"/>
      <c r="BV589" s="444"/>
      <c r="BW589" s="444"/>
      <c r="BX589" s="444"/>
      <c r="BY589" s="444"/>
      <c r="BZ589" s="444"/>
      <c r="CA589" s="444"/>
      <c r="CB589" s="451" t="s">
        <v>2113</v>
      </c>
      <c r="CC589" s="444"/>
      <c r="CD589" s="444"/>
      <c r="CE589" s="444"/>
    </row>
    <row r="590" spans="2:83" ht="11.4" customHeight="1">
      <c r="B590" s="421">
        <v>1</v>
      </c>
      <c r="C590" s="417"/>
      <c r="D590" s="422" t="s">
        <v>2566</v>
      </c>
      <c r="E590" s="417"/>
      <c r="F590" s="417"/>
      <c r="G590" s="417"/>
      <c r="H590" s="417"/>
      <c r="I590" s="417"/>
      <c r="J590" s="417"/>
      <c r="K590" s="417"/>
      <c r="L590" s="417"/>
      <c r="M590" s="417"/>
      <c r="N590" s="417"/>
      <c r="O590" s="417"/>
      <c r="P590" s="417"/>
      <c r="Q590" s="417"/>
      <c r="R590" s="417"/>
      <c r="S590" s="417"/>
      <c r="T590" s="417"/>
      <c r="U590" s="422" t="s">
        <v>2567</v>
      </c>
      <c r="V590" s="417"/>
      <c r="W590" s="417"/>
      <c r="X590" s="417"/>
      <c r="Y590" s="417"/>
      <c r="Z590" s="417"/>
      <c r="AA590" s="417"/>
      <c r="AB590" s="417"/>
      <c r="AC590" s="417"/>
      <c r="AD590" s="417"/>
      <c r="AE590" s="417"/>
      <c r="AF590" s="417"/>
      <c r="AG590" s="417"/>
      <c r="AH590" s="417"/>
      <c r="AI590" s="417"/>
      <c r="AJ590" s="417"/>
      <c r="AK590" s="417"/>
      <c r="AL590" s="417"/>
      <c r="AM590" s="417"/>
      <c r="AN590" s="417"/>
      <c r="AO590" s="417"/>
      <c r="AP590" s="417"/>
      <c r="AQ590" s="417"/>
      <c r="AR590" s="417"/>
      <c r="AS590" s="417"/>
      <c r="AT590" s="417"/>
      <c r="AU590" s="446">
        <v>0</v>
      </c>
      <c r="AV590" s="417"/>
      <c r="AW590" s="417"/>
      <c r="AX590" s="417"/>
      <c r="AY590" s="417"/>
      <c r="AZ590" s="417"/>
      <c r="BA590" s="417"/>
      <c r="BB590" s="417"/>
      <c r="BC590" s="417"/>
      <c r="BD590" s="417"/>
      <c r="BE590" s="446">
        <v>24</v>
      </c>
      <c r="BF590" s="417"/>
      <c r="BG590" s="417"/>
      <c r="BH590" s="417"/>
      <c r="BI590" s="417"/>
      <c r="BJ590" s="417"/>
      <c r="BK590" s="417"/>
      <c r="BL590" s="417"/>
      <c r="BM590" s="417"/>
      <c r="BN590" s="417"/>
      <c r="BO590" s="417"/>
      <c r="BP590" s="417"/>
      <c r="BQ590" s="417"/>
      <c r="BR590" s="422" t="s">
        <v>196</v>
      </c>
      <c r="BS590" s="417"/>
      <c r="BT590" s="417"/>
      <c r="BU590" s="417"/>
      <c r="BV590" s="417"/>
      <c r="BW590" s="417"/>
      <c r="BX590" s="417"/>
      <c r="BY590" s="417"/>
      <c r="BZ590" s="417"/>
      <c r="CA590" s="417"/>
      <c r="CB590" s="446">
        <v>0</v>
      </c>
      <c r="CC590" s="417"/>
      <c r="CD590" s="417"/>
      <c r="CE590" s="417"/>
    </row>
    <row r="591" spans="2:83" ht="11.25" customHeight="1">
      <c r="B591" s="421">
        <v>2</v>
      </c>
      <c r="C591" s="417"/>
      <c r="D591" s="422" t="s">
        <v>2568</v>
      </c>
      <c r="E591" s="417"/>
      <c r="F591" s="417"/>
      <c r="G591" s="417"/>
      <c r="H591" s="417"/>
      <c r="I591" s="417"/>
      <c r="J591" s="417"/>
      <c r="K591" s="417"/>
      <c r="L591" s="417"/>
      <c r="M591" s="417"/>
      <c r="N591" s="417"/>
      <c r="O591" s="417"/>
      <c r="P591" s="417"/>
      <c r="Q591" s="417"/>
      <c r="R591" s="417"/>
      <c r="S591" s="417"/>
      <c r="T591" s="417"/>
      <c r="U591" s="422" t="s">
        <v>2569</v>
      </c>
      <c r="V591" s="417"/>
      <c r="W591" s="417"/>
      <c r="X591" s="417"/>
      <c r="Y591" s="417"/>
      <c r="Z591" s="417"/>
      <c r="AA591" s="417"/>
      <c r="AB591" s="417"/>
      <c r="AC591" s="417"/>
      <c r="AD591" s="417"/>
      <c r="AE591" s="417"/>
      <c r="AF591" s="417"/>
      <c r="AG591" s="417"/>
      <c r="AH591" s="417"/>
      <c r="AI591" s="417"/>
      <c r="AJ591" s="417"/>
      <c r="AK591" s="417"/>
      <c r="AL591" s="417"/>
      <c r="AM591" s="417"/>
      <c r="AN591" s="417"/>
      <c r="AO591" s="417"/>
      <c r="AP591" s="417"/>
      <c r="AQ591" s="417"/>
      <c r="AR591" s="417"/>
      <c r="AS591" s="417"/>
      <c r="AT591" s="417"/>
      <c r="AU591" s="446">
        <v>0</v>
      </c>
      <c r="AV591" s="417"/>
      <c r="AW591" s="417"/>
      <c r="AX591" s="417"/>
      <c r="AY591" s="417"/>
      <c r="AZ591" s="417"/>
      <c r="BA591" s="417"/>
      <c r="BB591" s="417"/>
      <c r="BC591" s="417"/>
      <c r="BD591" s="417"/>
      <c r="BE591" s="446">
        <v>38</v>
      </c>
      <c r="BF591" s="417"/>
      <c r="BG591" s="417"/>
      <c r="BH591" s="417"/>
      <c r="BI591" s="417"/>
      <c r="BJ591" s="417"/>
      <c r="BK591" s="417"/>
      <c r="BL591" s="417"/>
      <c r="BM591" s="417"/>
      <c r="BN591" s="417"/>
      <c r="BO591" s="417"/>
      <c r="BP591" s="417"/>
      <c r="BQ591" s="417"/>
      <c r="BR591" s="422" t="s">
        <v>196</v>
      </c>
      <c r="BS591" s="417"/>
      <c r="BT591" s="417"/>
      <c r="BU591" s="417"/>
      <c r="BV591" s="417"/>
      <c r="BW591" s="417"/>
      <c r="BX591" s="417"/>
      <c r="BY591" s="417"/>
      <c r="BZ591" s="417"/>
      <c r="CA591" s="417"/>
      <c r="CB591" s="446">
        <v>0</v>
      </c>
      <c r="CC591" s="417"/>
      <c r="CD591" s="417"/>
      <c r="CE591" s="417"/>
    </row>
    <row r="592" spans="2:83" ht="11.4" customHeight="1">
      <c r="B592" s="421">
        <v>3</v>
      </c>
      <c r="C592" s="417"/>
      <c r="D592" s="422" t="s">
        <v>2570</v>
      </c>
      <c r="E592" s="417"/>
      <c r="F592" s="417"/>
      <c r="G592" s="417"/>
      <c r="H592" s="417"/>
      <c r="I592" s="417"/>
      <c r="J592" s="417"/>
      <c r="K592" s="417"/>
      <c r="L592" s="417"/>
      <c r="M592" s="417"/>
      <c r="N592" s="417"/>
      <c r="O592" s="417"/>
      <c r="P592" s="417"/>
      <c r="Q592" s="417"/>
      <c r="R592" s="417"/>
      <c r="S592" s="417"/>
      <c r="T592" s="417"/>
      <c r="U592" s="422" t="s">
        <v>2571</v>
      </c>
      <c r="V592" s="417"/>
      <c r="W592" s="417"/>
      <c r="X592" s="417"/>
      <c r="Y592" s="417"/>
      <c r="Z592" s="417"/>
      <c r="AA592" s="417"/>
      <c r="AB592" s="417"/>
      <c r="AC592" s="417"/>
      <c r="AD592" s="417"/>
      <c r="AE592" s="417"/>
      <c r="AF592" s="417"/>
      <c r="AG592" s="417"/>
      <c r="AH592" s="417"/>
      <c r="AI592" s="417"/>
      <c r="AJ592" s="417"/>
      <c r="AK592" s="417"/>
      <c r="AL592" s="417"/>
      <c r="AM592" s="417"/>
      <c r="AN592" s="417"/>
      <c r="AO592" s="417"/>
      <c r="AP592" s="417"/>
      <c r="AQ592" s="417"/>
      <c r="AR592" s="417"/>
      <c r="AS592" s="417"/>
      <c r="AT592" s="417"/>
      <c r="AU592" s="446">
        <v>0</v>
      </c>
      <c r="AV592" s="417"/>
      <c r="AW592" s="417"/>
      <c r="AX592" s="417"/>
      <c r="AY592" s="417"/>
      <c r="AZ592" s="417"/>
      <c r="BA592" s="417"/>
      <c r="BB592" s="417"/>
      <c r="BC592" s="417"/>
      <c r="BD592" s="417"/>
      <c r="BE592" s="446">
        <v>2</v>
      </c>
      <c r="BF592" s="417"/>
      <c r="BG592" s="417"/>
      <c r="BH592" s="417"/>
      <c r="BI592" s="417"/>
      <c r="BJ592" s="417"/>
      <c r="BK592" s="417"/>
      <c r="BL592" s="417"/>
      <c r="BM592" s="417"/>
      <c r="BN592" s="417"/>
      <c r="BO592" s="417"/>
      <c r="BP592" s="417"/>
      <c r="BQ592" s="417"/>
      <c r="BR592" s="422" t="s">
        <v>196</v>
      </c>
      <c r="BS592" s="417"/>
      <c r="BT592" s="417"/>
      <c r="BU592" s="417"/>
      <c r="BV592" s="417"/>
      <c r="BW592" s="417"/>
      <c r="BX592" s="417"/>
      <c r="BY592" s="417"/>
      <c r="BZ592" s="417"/>
      <c r="CA592" s="417"/>
      <c r="CB592" s="446">
        <v>0</v>
      </c>
      <c r="CC592" s="417"/>
      <c r="CD592" s="417"/>
      <c r="CE592" s="417"/>
    </row>
    <row r="593" spans="2:83" ht="11.25" customHeight="1">
      <c r="B593" s="448">
        <v>0</v>
      </c>
      <c r="C593" s="449"/>
      <c r="D593" s="449"/>
      <c r="E593" s="449"/>
      <c r="F593" s="449"/>
      <c r="G593" s="449"/>
      <c r="H593" s="449"/>
      <c r="I593" s="449"/>
      <c r="J593" s="449"/>
      <c r="K593" s="449"/>
      <c r="L593" s="449"/>
      <c r="M593" s="449"/>
      <c r="N593" s="449"/>
      <c r="O593" s="449"/>
      <c r="P593" s="449"/>
      <c r="Q593" s="449"/>
      <c r="R593" s="449"/>
      <c r="S593" s="449"/>
      <c r="T593" s="449"/>
      <c r="U593" s="449"/>
      <c r="V593" s="449"/>
      <c r="W593" s="449"/>
      <c r="X593" s="449"/>
      <c r="Y593" s="449"/>
      <c r="Z593" s="449"/>
      <c r="AA593" s="449"/>
      <c r="AB593" s="449"/>
      <c r="AC593" s="449"/>
      <c r="AD593" s="449"/>
      <c r="AE593" s="449"/>
      <c r="AF593" s="449"/>
      <c r="AG593" s="449"/>
      <c r="AH593" s="449"/>
      <c r="AI593" s="449"/>
      <c r="AJ593" s="449"/>
      <c r="AK593" s="449"/>
      <c r="AL593" s="449"/>
      <c r="AM593" s="449"/>
      <c r="AN593" s="449"/>
      <c r="AO593" s="449"/>
      <c r="AP593" s="449"/>
      <c r="AQ593" s="449"/>
      <c r="AR593" s="449"/>
      <c r="AS593" s="449"/>
      <c r="AT593" s="449"/>
      <c r="AU593" s="449"/>
      <c r="AV593" s="449"/>
      <c r="AW593" s="449"/>
      <c r="AX593" s="449"/>
      <c r="AY593" s="449"/>
      <c r="AZ593" s="449"/>
      <c r="BA593" s="449"/>
      <c r="BB593" s="449"/>
      <c r="BC593" s="449"/>
      <c r="BD593" s="449"/>
      <c r="BE593" s="449"/>
      <c r="BF593" s="449"/>
      <c r="BG593" s="449"/>
      <c r="BH593" s="449"/>
      <c r="BI593" s="449"/>
      <c r="BJ593" s="449"/>
      <c r="BK593" s="449"/>
      <c r="BL593" s="449"/>
      <c r="BM593" s="449"/>
      <c r="BN593" s="449"/>
      <c r="BO593" s="449"/>
      <c r="BP593" s="449"/>
      <c r="BQ593" s="449"/>
      <c r="BR593" s="449"/>
      <c r="BS593" s="449"/>
      <c r="BT593" s="449"/>
      <c r="BU593" s="449"/>
      <c r="BV593" s="449"/>
      <c r="BW593" s="449"/>
      <c r="BX593" s="449"/>
      <c r="BY593" s="449"/>
      <c r="BZ593" s="449"/>
      <c r="CA593" s="449"/>
      <c r="CB593" s="449"/>
      <c r="CC593" s="449"/>
      <c r="CD593" s="449"/>
      <c r="CE593" s="449"/>
    </row>
    <row r="594" ht="12" hidden="1"/>
    <row r="595" ht="3" customHeight="1"/>
    <row r="596" ht="4.35" customHeight="1"/>
    <row r="597" ht="2.85" customHeight="1"/>
    <row r="598" spans="2:51" ht="14.4" customHeight="1">
      <c r="B598" s="442" t="s">
        <v>2572</v>
      </c>
      <c r="C598" s="417"/>
      <c r="D598" s="417"/>
      <c r="E598" s="417"/>
      <c r="F598" s="417"/>
      <c r="G598" s="417"/>
      <c r="H598" s="417"/>
      <c r="I598" s="417"/>
      <c r="J598" s="417"/>
      <c r="K598" s="417"/>
      <c r="L598" s="417"/>
      <c r="M598" s="417"/>
      <c r="N598" s="417"/>
      <c r="O598" s="417"/>
      <c r="P598" s="417"/>
      <c r="Q598" s="417"/>
      <c r="R598" s="417"/>
      <c r="S598" s="417"/>
      <c r="T598" s="417"/>
      <c r="U598" s="417"/>
      <c r="V598" s="417"/>
      <c r="W598" s="417"/>
      <c r="X598" s="417"/>
      <c r="Y598" s="417"/>
      <c r="Z598" s="417"/>
      <c r="AA598" s="417"/>
      <c r="AB598" s="417"/>
      <c r="AC598" s="417"/>
      <c r="AD598" s="417"/>
      <c r="AE598" s="417"/>
      <c r="AF598" s="417"/>
      <c r="AG598" s="417"/>
      <c r="AH598" s="417"/>
      <c r="AI598" s="417"/>
      <c r="AJ598" s="417"/>
      <c r="AK598" s="417"/>
      <c r="AL598" s="417"/>
      <c r="AM598" s="417"/>
      <c r="AN598" s="417"/>
      <c r="AO598" s="417"/>
      <c r="AP598" s="417"/>
      <c r="AQ598" s="417"/>
      <c r="AR598" s="417"/>
      <c r="AS598" s="417"/>
      <c r="AT598" s="417"/>
      <c r="AU598" s="417"/>
      <c r="AV598" s="417"/>
      <c r="AW598" s="417"/>
      <c r="AX598" s="417"/>
      <c r="AY598" s="417"/>
    </row>
    <row r="599" ht="12" hidden="1"/>
    <row r="600" spans="2:83" ht="11.4" customHeight="1">
      <c r="B600" s="451" t="s">
        <v>2109</v>
      </c>
      <c r="C600" s="444"/>
      <c r="D600" s="452" t="s">
        <v>2110</v>
      </c>
      <c r="E600" s="444"/>
      <c r="F600" s="444"/>
      <c r="G600" s="444"/>
      <c r="H600" s="444"/>
      <c r="I600" s="444"/>
      <c r="J600" s="444"/>
      <c r="K600" s="444"/>
      <c r="L600" s="444"/>
      <c r="M600" s="444"/>
      <c r="N600" s="444"/>
      <c r="O600" s="444"/>
      <c r="P600" s="444"/>
      <c r="Q600" s="444"/>
      <c r="R600" s="444"/>
      <c r="S600" s="444"/>
      <c r="T600" s="444"/>
      <c r="U600" s="452" t="s">
        <v>2057</v>
      </c>
      <c r="V600" s="444"/>
      <c r="W600" s="444"/>
      <c r="X600" s="444"/>
      <c r="Y600" s="444"/>
      <c r="Z600" s="444"/>
      <c r="AA600" s="444"/>
      <c r="AB600" s="444"/>
      <c r="AC600" s="444"/>
      <c r="AD600" s="444"/>
      <c r="AE600" s="444"/>
      <c r="AF600" s="444"/>
      <c r="AG600" s="444"/>
      <c r="AH600" s="444"/>
      <c r="AI600" s="444"/>
      <c r="AJ600" s="444"/>
      <c r="AK600" s="444"/>
      <c r="AL600" s="444"/>
      <c r="AM600" s="444"/>
      <c r="AN600" s="444"/>
      <c r="AO600" s="444"/>
      <c r="AP600" s="444"/>
      <c r="AQ600" s="444"/>
      <c r="AR600" s="444"/>
      <c r="AS600" s="444"/>
      <c r="AT600" s="444"/>
      <c r="AU600" s="451" t="s">
        <v>2111</v>
      </c>
      <c r="AV600" s="444"/>
      <c r="AW600" s="444"/>
      <c r="AX600" s="444"/>
      <c r="AY600" s="444"/>
      <c r="AZ600" s="444"/>
      <c r="BA600" s="444"/>
      <c r="BB600" s="444"/>
      <c r="BC600" s="444"/>
      <c r="BD600" s="444"/>
      <c r="BE600" s="451" t="s">
        <v>135</v>
      </c>
      <c r="BF600" s="444"/>
      <c r="BG600" s="444"/>
      <c r="BH600" s="444"/>
      <c r="BI600" s="444"/>
      <c r="BJ600" s="444"/>
      <c r="BK600" s="444"/>
      <c r="BL600" s="444"/>
      <c r="BM600" s="444"/>
      <c r="BN600" s="444"/>
      <c r="BO600" s="444"/>
      <c r="BP600" s="444"/>
      <c r="BQ600" s="444"/>
      <c r="BR600" s="452" t="s">
        <v>2112</v>
      </c>
      <c r="BS600" s="444"/>
      <c r="BT600" s="444"/>
      <c r="BU600" s="444"/>
      <c r="BV600" s="444"/>
      <c r="BW600" s="444"/>
      <c r="BX600" s="444"/>
      <c r="BY600" s="444"/>
      <c r="BZ600" s="444"/>
      <c r="CA600" s="444"/>
      <c r="CB600" s="451" t="s">
        <v>2113</v>
      </c>
      <c r="CC600" s="444"/>
      <c r="CD600" s="444"/>
      <c r="CE600" s="444"/>
    </row>
    <row r="601" spans="2:83" ht="11.4" customHeight="1">
      <c r="B601" s="421">
        <v>1</v>
      </c>
      <c r="C601" s="417"/>
      <c r="D601" s="422" t="s">
        <v>2573</v>
      </c>
      <c r="E601" s="417"/>
      <c r="F601" s="417"/>
      <c r="G601" s="417"/>
      <c r="H601" s="417"/>
      <c r="I601" s="417"/>
      <c r="J601" s="417"/>
      <c r="K601" s="417"/>
      <c r="L601" s="417"/>
      <c r="M601" s="417"/>
      <c r="N601" s="417"/>
      <c r="O601" s="417"/>
      <c r="P601" s="417"/>
      <c r="Q601" s="417"/>
      <c r="R601" s="417"/>
      <c r="S601" s="417"/>
      <c r="T601" s="417"/>
      <c r="U601" s="422" t="s">
        <v>2574</v>
      </c>
      <c r="V601" s="417"/>
      <c r="W601" s="417"/>
      <c r="X601" s="417"/>
      <c r="Y601" s="417"/>
      <c r="Z601" s="417"/>
      <c r="AA601" s="417"/>
      <c r="AB601" s="417"/>
      <c r="AC601" s="417"/>
      <c r="AD601" s="417"/>
      <c r="AE601" s="417"/>
      <c r="AF601" s="417"/>
      <c r="AG601" s="417"/>
      <c r="AH601" s="417"/>
      <c r="AI601" s="417"/>
      <c r="AJ601" s="417"/>
      <c r="AK601" s="417"/>
      <c r="AL601" s="417"/>
      <c r="AM601" s="417"/>
      <c r="AN601" s="417"/>
      <c r="AO601" s="417"/>
      <c r="AP601" s="417"/>
      <c r="AQ601" s="417"/>
      <c r="AR601" s="417"/>
      <c r="AS601" s="417"/>
      <c r="AT601" s="417"/>
      <c r="AU601" s="446">
        <v>0</v>
      </c>
      <c r="AV601" s="417"/>
      <c r="AW601" s="417"/>
      <c r="AX601" s="417"/>
      <c r="AY601" s="417"/>
      <c r="AZ601" s="417"/>
      <c r="BA601" s="417"/>
      <c r="BB601" s="417"/>
      <c r="BC601" s="417"/>
      <c r="BD601" s="417"/>
      <c r="BE601" s="446">
        <v>24</v>
      </c>
      <c r="BF601" s="417"/>
      <c r="BG601" s="417"/>
      <c r="BH601" s="417"/>
      <c r="BI601" s="417"/>
      <c r="BJ601" s="417"/>
      <c r="BK601" s="417"/>
      <c r="BL601" s="417"/>
      <c r="BM601" s="417"/>
      <c r="BN601" s="417"/>
      <c r="BO601" s="417"/>
      <c r="BP601" s="417"/>
      <c r="BQ601" s="417"/>
      <c r="BR601" s="422" t="s">
        <v>196</v>
      </c>
      <c r="BS601" s="417"/>
      <c r="BT601" s="417"/>
      <c r="BU601" s="417"/>
      <c r="BV601" s="417"/>
      <c r="BW601" s="417"/>
      <c r="BX601" s="417"/>
      <c r="BY601" s="417"/>
      <c r="BZ601" s="417"/>
      <c r="CA601" s="417"/>
      <c r="CB601" s="446">
        <v>0</v>
      </c>
      <c r="CC601" s="417"/>
      <c r="CD601" s="417"/>
      <c r="CE601" s="417"/>
    </row>
    <row r="602" spans="2:83" ht="11.25" customHeight="1">
      <c r="B602" s="421">
        <v>2</v>
      </c>
      <c r="C602" s="417"/>
      <c r="D602" s="422" t="s">
        <v>2575</v>
      </c>
      <c r="E602" s="417"/>
      <c r="F602" s="417"/>
      <c r="G602" s="417"/>
      <c r="H602" s="417"/>
      <c r="I602" s="417"/>
      <c r="J602" s="417"/>
      <c r="K602" s="417"/>
      <c r="L602" s="417"/>
      <c r="M602" s="417"/>
      <c r="N602" s="417"/>
      <c r="O602" s="417"/>
      <c r="P602" s="417"/>
      <c r="Q602" s="417"/>
      <c r="R602" s="417"/>
      <c r="S602" s="417"/>
      <c r="T602" s="417"/>
      <c r="U602" s="422" t="s">
        <v>2576</v>
      </c>
      <c r="V602" s="417"/>
      <c r="W602" s="417"/>
      <c r="X602" s="417"/>
      <c r="Y602" s="417"/>
      <c r="Z602" s="417"/>
      <c r="AA602" s="417"/>
      <c r="AB602" s="417"/>
      <c r="AC602" s="417"/>
      <c r="AD602" s="417"/>
      <c r="AE602" s="417"/>
      <c r="AF602" s="417"/>
      <c r="AG602" s="417"/>
      <c r="AH602" s="417"/>
      <c r="AI602" s="417"/>
      <c r="AJ602" s="417"/>
      <c r="AK602" s="417"/>
      <c r="AL602" s="417"/>
      <c r="AM602" s="417"/>
      <c r="AN602" s="417"/>
      <c r="AO602" s="417"/>
      <c r="AP602" s="417"/>
      <c r="AQ602" s="417"/>
      <c r="AR602" s="417"/>
      <c r="AS602" s="417"/>
      <c r="AT602" s="417"/>
      <c r="AU602" s="446">
        <v>0</v>
      </c>
      <c r="AV602" s="417"/>
      <c r="AW602" s="417"/>
      <c r="AX602" s="417"/>
      <c r="AY602" s="417"/>
      <c r="AZ602" s="417"/>
      <c r="BA602" s="417"/>
      <c r="BB602" s="417"/>
      <c r="BC602" s="417"/>
      <c r="BD602" s="417"/>
      <c r="BE602" s="446">
        <v>12</v>
      </c>
      <c r="BF602" s="417"/>
      <c r="BG602" s="417"/>
      <c r="BH602" s="417"/>
      <c r="BI602" s="417"/>
      <c r="BJ602" s="417"/>
      <c r="BK602" s="417"/>
      <c r="BL602" s="417"/>
      <c r="BM602" s="417"/>
      <c r="BN602" s="417"/>
      <c r="BO602" s="417"/>
      <c r="BP602" s="417"/>
      <c r="BQ602" s="417"/>
      <c r="BR602" s="422" t="s">
        <v>196</v>
      </c>
      <c r="BS602" s="417"/>
      <c r="BT602" s="417"/>
      <c r="BU602" s="417"/>
      <c r="BV602" s="417"/>
      <c r="BW602" s="417"/>
      <c r="BX602" s="417"/>
      <c r="BY602" s="417"/>
      <c r="BZ602" s="417"/>
      <c r="CA602" s="417"/>
      <c r="CB602" s="446">
        <v>0</v>
      </c>
      <c r="CC602" s="417"/>
      <c r="CD602" s="417"/>
      <c r="CE602" s="417"/>
    </row>
    <row r="603" spans="2:83" ht="11.4" customHeight="1">
      <c r="B603" s="421">
        <v>3</v>
      </c>
      <c r="C603" s="417"/>
      <c r="D603" s="422" t="s">
        <v>2577</v>
      </c>
      <c r="E603" s="417"/>
      <c r="F603" s="417"/>
      <c r="G603" s="417"/>
      <c r="H603" s="417"/>
      <c r="I603" s="417"/>
      <c r="J603" s="417"/>
      <c r="K603" s="417"/>
      <c r="L603" s="417"/>
      <c r="M603" s="417"/>
      <c r="N603" s="417"/>
      <c r="O603" s="417"/>
      <c r="P603" s="417"/>
      <c r="Q603" s="417"/>
      <c r="R603" s="417"/>
      <c r="S603" s="417"/>
      <c r="T603" s="417"/>
      <c r="U603" s="422" t="s">
        <v>2578</v>
      </c>
      <c r="V603" s="417"/>
      <c r="W603" s="417"/>
      <c r="X603" s="417"/>
      <c r="Y603" s="417"/>
      <c r="Z603" s="417"/>
      <c r="AA603" s="417"/>
      <c r="AB603" s="417"/>
      <c r="AC603" s="417"/>
      <c r="AD603" s="417"/>
      <c r="AE603" s="417"/>
      <c r="AF603" s="417"/>
      <c r="AG603" s="417"/>
      <c r="AH603" s="417"/>
      <c r="AI603" s="417"/>
      <c r="AJ603" s="417"/>
      <c r="AK603" s="417"/>
      <c r="AL603" s="417"/>
      <c r="AM603" s="417"/>
      <c r="AN603" s="417"/>
      <c r="AO603" s="417"/>
      <c r="AP603" s="417"/>
      <c r="AQ603" s="417"/>
      <c r="AR603" s="417"/>
      <c r="AS603" s="417"/>
      <c r="AT603" s="417"/>
      <c r="AU603" s="446">
        <v>0</v>
      </c>
      <c r="AV603" s="417"/>
      <c r="AW603" s="417"/>
      <c r="AX603" s="417"/>
      <c r="AY603" s="417"/>
      <c r="AZ603" s="417"/>
      <c r="BA603" s="417"/>
      <c r="BB603" s="417"/>
      <c r="BC603" s="417"/>
      <c r="BD603" s="417"/>
      <c r="BE603" s="446">
        <v>16</v>
      </c>
      <c r="BF603" s="417"/>
      <c r="BG603" s="417"/>
      <c r="BH603" s="417"/>
      <c r="BI603" s="417"/>
      <c r="BJ603" s="417"/>
      <c r="BK603" s="417"/>
      <c r="BL603" s="417"/>
      <c r="BM603" s="417"/>
      <c r="BN603" s="417"/>
      <c r="BO603" s="417"/>
      <c r="BP603" s="417"/>
      <c r="BQ603" s="417"/>
      <c r="BR603" s="422" t="s">
        <v>196</v>
      </c>
      <c r="BS603" s="417"/>
      <c r="BT603" s="417"/>
      <c r="BU603" s="417"/>
      <c r="BV603" s="417"/>
      <c r="BW603" s="417"/>
      <c r="BX603" s="417"/>
      <c r="BY603" s="417"/>
      <c r="BZ603" s="417"/>
      <c r="CA603" s="417"/>
      <c r="CB603" s="446">
        <v>0</v>
      </c>
      <c r="CC603" s="417"/>
      <c r="CD603" s="417"/>
      <c r="CE603" s="417"/>
    </row>
    <row r="604" spans="2:83" ht="11.25" customHeight="1">
      <c r="B604" s="448">
        <v>0</v>
      </c>
      <c r="C604" s="449"/>
      <c r="D604" s="449"/>
      <c r="E604" s="449"/>
      <c r="F604" s="449"/>
      <c r="G604" s="449"/>
      <c r="H604" s="449"/>
      <c r="I604" s="449"/>
      <c r="J604" s="449"/>
      <c r="K604" s="449"/>
      <c r="L604" s="449"/>
      <c r="M604" s="449"/>
      <c r="N604" s="449"/>
      <c r="O604" s="449"/>
      <c r="P604" s="449"/>
      <c r="Q604" s="449"/>
      <c r="R604" s="449"/>
      <c r="S604" s="449"/>
      <c r="T604" s="449"/>
      <c r="U604" s="449"/>
      <c r="V604" s="449"/>
      <c r="W604" s="449"/>
      <c r="X604" s="449"/>
      <c r="Y604" s="449"/>
      <c r="Z604" s="449"/>
      <c r="AA604" s="449"/>
      <c r="AB604" s="449"/>
      <c r="AC604" s="449"/>
      <c r="AD604" s="449"/>
      <c r="AE604" s="449"/>
      <c r="AF604" s="449"/>
      <c r="AG604" s="449"/>
      <c r="AH604" s="449"/>
      <c r="AI604" s="449"/>
      <c r="AJ604" s="449"/>
      <c r="AK604" s="449"/>
      <c r="AL604" s="449"/>
      <c r="AM604" s="449"/>
      <c r="AN604" s="449"/>
      <c r="AO604" s="449"/>
      <c r="AP604" s="449"/>
      <c r="AQ604" s="449"/>
      <c r="AR604" s="449"/>
      <c r="AS604" s="449"/>
      <c r="AT604" s="449"/>
      <c r="AU604" s="449"/>
      <c r="AV604" s="449"/>
      <c r="AW604" s="449"/>
      <c r="AX604" s="449"/>
      <c r="AY604" s="449"/>
      <c r="AZ604" s="449"/>
      <c r="BA604" s="449"/>
      <c r="BB604" s="449"/>
      <c r="BC604" s="449"/>
      <c r="BD604" s="449"/>
      <c r="BE604" s="449"/>
      <c r="BF604" s="449"/>
      <c r="BG604" s="449"/>
      <c r="BH604" s="449"/>
      <c r="BI604" s="449"/>
      <c r="BJ604" s="449"/>
      <c r="BK604" s="449"/>
      <c r="BL604" s="449"/>
      <c r="BM604" s="449"/>
      <c r="BN604" s="449"/>
      <c r="BO604" s="449"/>
      <c r="BP604" s="449"/>
      <c r="BQ604" s="449"/>
      <c r="BR604" s="449"/>
      <c r="BS604" s="449"/>
      <c r="BT604" s="449"/>
      <c r="BU604" s="449"/>
      <c r="BV604" s="449"/>
      <c r="BW604" s="449"/>
      <c r="BX604" s="449"/>
      <c r="BY604" s="449"/>
      <c r="BZ604" s="449"/>
      <c r="CA604" s="449"/>
      <c r="CB604" s="449"/>
      <c r="CC604" s="449"/>
      <c r="CD604" s="449"/>
      <c r="CE604" s="449"/>
    </row>
    <row r="605" ht="12" hidden="1"/>
    <row r="606" ht="3" customHeight="1"/>
    <row r="607" ht="4.35" customHeight="1"/>
    <row r="608" ht="2.85" customHeight="1"/>
    <row r="609" ht="12" hidden="1"/>
    <row r="610" spans="2:75" ht="14.4" customHeight="1">
      <c r="B610" s="442" t="s">
        <v>2579</v>
      </c>
      <c r="C610" s="417"/>
      <c r="D610" s="417"/>
      <c r="E610" s="417"/>
      <c r="F610" s="417"/>
      <c r="G610" s="417"/>
      <c r="H610" s="417"/>
      <c r="I610" s="417"/>
      <c r="J610" s="417"/>
      <c r="K610" s="417"/>
      <c r="L610" s="417"/>
      <c r="M610" s="417"/>
      <c r="N610" s="417"/>
      <c r="O610" s="417"/>
      <c r="P610" s="417"/>
      <c r="Q610" s="417"/>
      <c r="R610" s="417"/>
      <c r="S610" s="417"/>
      <c r="T610" s="417"/>
      <c r="U610" s="417"/>
      <c r="V610" s="417"/>
      <c r="W610" s="417"/>
      <c r="X610" s="417"/>
      <c r="Y610" s="417"/>
      <c r="Z610" s="417"/>
      <c r="AA610" s="417"/>
      <c r="AB610" s="417"/>
      <c r="AC610" s="417"/>
      <c r="AD610" s="417"/>
      <c r="AE610" s="417"/>
      <c r="AF610" s="417"/>
      <c r="AG610" s="417"/>
      <c r="AH610" s="417"/>
      <c r="AI610" s="417"/>
      <c r="AJ610" s="417"/>
      <c r="AK610" s="417"/>
      <c r="AL610" s="417"/>
      <c r="AM610" s="417"/>
      <c r="AN610" s="417"/>
      <c r="AO610" s="417"/>
      <c r="AP610" s="417"/>
      <c r="AQ610" s="417"/>
      <c r="AR610" s="417"/>
      <c r="AS610" s="417"/>
      <c r="AT610" s="417"/>
      <c r="AU610" s="417"/>
      <c r="AV610" s="417"/>
      <c r="AW610" s="417"/>
      <c r="AX610" s="417"/>
      <c r="AY610" s="417"/>
      <c r="AZ610" s="417"/>
      <c r="BA610" s="417"/>
      <c r="BB610" s="417"/>
      <c r="BC610" s="417"/>
      <c r="BD610" s="417"/>
      <c r="BE610" s="417"/>
      <c r="BF610" s="417"/>
      <c r="BG610" s="417"/>
      <c r="BH610" s="417"/>
      <c r="BI610" s="417"/>
      <c r="BJ610" s="417"/>
      <c r="BK610" s="417"/>
      <c r="BL610" s="417"/>
      <c r="BM610" s="417"/>
      <c r="BN610" s="417"/>
      <c r="BO610" s="417"/>
      <c r="BP610" s="417"/>
      <c r="BQ610" s="417"/>
      <c r="BR610" s="417"/>
      <c r="BS610" s="417"/>
      <c r="BT610" s="417"/>
      <c r="BU610" s="417"/>
      <c r="BV610" s="417"/>
      <c r="BW610" s="417"/>
    </row>
    <row r="611" ht="12" hidden="1"/>
    <row r="612" spans="2:83" ht="11.4" customHeight="1">
      <c r="B612" s="451" t="s">
        <v>2109</v>
      </c>
      <c r="C612" s="444"/>
      <c r="D612" s="452" t="s">
        <v>2110</v>
      </c>
      <c r="E612" s="444"/>
      <c r="F612" s="444"/>
      <c r="G612" s="444"/>
      <c r="H612" s="444"/>
      <c r="I612" s="444"/>
      <c r="J612" s="444"/>
      <c r="K612" s="444"/>
      <c r="L612" s="444"/>
      <c r="M612" s="444"/>
      <c r="N612" s="444"/>
      <c r="O612" s="444"/>
      <c r="P612" s="444"/>
      <c r="Q612" s="444"/>
      <c r="R612" s="444"/>
      <c r="S612" s="444"/>
      <c r="T612" s="444"/>
      <c r="U612" s="452" t="s">
        <v>2057</v>
      </c>
      <c r="V612" s="444"/>
      <c r="W612" s="444"/>
      <c r="X612" s="444"/>
      <c r="Y612" s="444"/>
      <c r="Z612" s="444"/>
      <c r="AA612" s="444"/>
      <c r="AB612" s="444"/>
      <c r="AC612" s="444"/>
      <c r="AD612" s="444"/>
      <c r="AE612" s="444"/>
      <c r="AF612" s="444"/>
      <c r="AG612" s="444"/>
      <c r="AH612" s="444"/>
      <c r="AI612" s="444"/>
      <c r="AJ612" s="444"/>
      <c r="AK612" s="444"/>
      <c r="AL612" s="444"/>
      <c r="AM612" s="444"/>
      <c r="AN612" s="444"/>
      <c r="AO612" s="444"/>
      <c r="AP612" s="444"/>
      <c r="AQ612" s="444"/>
      <c r="AR612" s="444"/>
      <c r="AS612" s="444"/>
      <c r="AT612" s="444"/>
      <c r="AU612" s="451" t="s">
        <v>2111</v>
      </c>
      <c r="AV612" s="444"/>
      <c r="AW612" s="444"/>
      <c r="AX612" s="444"/>
      <c r="AY612" s="444"/>
      <c r="AZ612" s="444"/>
      <c r="BA612" s="444"/>
      <c r="BB612" s="444"/>
      <c r="BC612" s="444"/>
      <c r="BD612" s="444"/>
      <c r="BE612" s="451" t="s">
        <v>135</v>
      </c>
      <c r="BF612" s="444"/>
      <c r="BG612" s="444"/>
      <c r="BH612" s="444"/>
      <c r="BI612" s="444"/>
      <c r="BJ612" s="444"/>
      <c r="BK612" s="444"/>
      <c r="BL612" s="444"/>
      <c r="BM612" s="444"/>
      <c r="BN612" s="444"/>
      <c r="BO612" s="444"/>
      <c r="BP612" s="444"/>
      <c r="BQ612" s="444"/>
      <c r="BR612" s="452" t="s">
        <v>2112</v>
      </c>
      <c r="BS612" s="444"/>
      <c r="BT612" s="444"/>
      <c r="BU612" s="444"/>
      <c r="BV612" s="444"/>
      <c r="BW612" s="444"/>
      <c r="BX612" s="444"/>
      <c r="BY612" s="444"/>
      <c r="BZ612" s="444"/>
      <c r="CA612" s="444"/>
      <c r="CB612" s="451" t="s">
        <v>2113</v>
      </c>
      <c r="CC612" s="444"/>
      <c r="CD612" s="444"/>
      <c r="CE612" s="444"/>
    </row>
    <row r="613" spans="2:83" ht="11.4" customHeight="1">
      <c r="B613" s="421">
        <v>1</v>
      </c>
      <c r="C613" s="417"/>
      <c r="D613" s="422" t="s">
        <v>2580</v>
      </c>
      <c r="E613" s="417"/>
      <c r="F613" s="417"/>
      <c r="G613" s="417"/>
      <c r="H613" s="417"/>
      <c r="I613" s="417"/>
      <c r="J613" s="417"/>
      <c r="K613" s="417"/>
      <c r="L613" s="417"/>
      <c r="M613" s="417"/>
      <c r="N613" s="417"/>
      <c r="O613" s="417"/>
      <c r="P613" s="417"/>
      <c r="Q613" s="417"/>
      <c r="R613" s="417"/>
      <c r="S613" s="417"/>
      <c r="T613" s="417"/>
      <c r="U613" s="422" t="s">
        <v>2581</v>
      </c>
      <c r="V613" s="417"/>
      <c r="W613" s="417"/>
      <c r="X613" s="417"/>
      <c r="Y613" s="417"/>
      <c r="Z613" s="417"/>
      <c r="AA613" s="417"/>
      <c r="AB613" s="417"/>
      <c r="AC613" s="417"/>
      <c r="AD613" s="417"/>
      <c r="AE613" s="417"/>
      <c r="AF613" s="417"/>
      <c r="AG613" s="417"/>
      <c r="AH613" s="417"/>
      <c r="AI613" s="417"/>
      <c r="AJ613" s="417"/>
      <c r="AK613" s="417"/>
      <c r="AL613" s="417"/>
      <c r="AM613" s="417"/>
      <c r="AN613" s="417"/>
      <c r="AO613" s="417"/>
      <c r="AP613" s="417"/>
      <c r="AQ613" s="417"/>
      <c r="AR613" s="417"/>
      <c r="AS613" s="417"/>
      <c r="AT613" s="417"/>
      <c r="AU613" s="446">
        <v>0</v>
      </c>
      <c r="AV613" s="417"/>
      <c r="AW613" s="417"/>
      <c r="AX613" s="417"/>
      <c r="AY613" s="417"/>
      <c r="AZ613" s="417"/>
      <c r="BA613" s="417"/>
      <c r="BB613" s="417"/>
      <c r="BC613" s="417"/>
      <c r="BD613" s="417"/>
      <c r="BE613" s="446">
        <v>24</v>
      </c>
      <c r="BF613" s="417"/>
      <c r="BG613" s="417"/>
      <c r="BH613" s="417"/>
      <c r="BI613" s="417"/>
      <c r="BJ613" s="417"/>
      <c r="BK613" s="417"/>
      <c r="BL613" s="417"/>
      <c r="BM613" s="417"/>
      <c r="BN613" s="417"/>
      <c r="BO613" s="417"/>
      <c r="BP613" s="417"/>
      <c r="BQ613" s="417"/>
      <c r="BR613" s="422" t="s">
        <v>2390</v>
      </c>
      <c r="BS613" s="417"/>
      <c r="BT613" s="417"/>
      <c r="BU613" s="417"/>
      <c r="BV613" s="417"/>
      <c r="BW613" s="417"/>
      <c r="BX613" s="417"/>
      <c r="BY613" s="417"/>
      <c r="BZ613" s="417"/>
      <c r="CA613" s="417"/>
      <c r="CB613" s="446">
        <v>0</v>
      </c>
      <c r="CC613" s="417"/>
      <c r="CD613" s="417"/>
      <c r="CE613" s="417"/>
    </row>
    <row r="614" spans="2:83" ht="11.25" customHeight="1">
      <c r="B614" s="421">
        <v>2</v>
      </c>
      <c r="C614" s="417"/>
      <c r="D614" s="422" t="s">
        <v>2582</v>
      </c>
      <c r="E614" s="417"/>
      <c r="F614" s="417"/>
      <c r="G614" s="417"/>
      <c r="H614" s="417"/>
      <c r="I614" s="417"/>
      <c r="J614" s="417"/>
      <c r="K614" s="417"/>
      <c r="L614" s="417"/>
      <c r="M614" s="417"/>
      <c r="N614" s="417"/>
      <c r="O614" s="417"/>
      <c r="P614" s="417"/>
      <c r="Q614" s="417"/>
      <c r="R614" s="417"/>
      <c r="S614" s="417"/>
      <c r="T614" s="417"/>
      <c r="U614" s="422" t="s">
        <v>2583</v>
      </c>
      <c r="V614" s="417"/>
      <c r="W614" s="417"/>
      <c r="X614" s="417"/>
      <c r="Y614" s="417"/>
      <c r="Z614" s="417"/>
      <c r="AA614" s="417"/>
      <c r="AB614" s="417"/>
      <c r="AC614" s="417"/>
      <c r="AD614" s="417"/>
      <c r="AE614" s="417"/>
      <c r="AF614" s="417"/>
      <c r="AG614" s="417"/>
      <c r="AH614" s="417"/>
      <c r="AI614" s="417"/>
      <c r="AJ614" s="417"/>
      <c r="AK614" s="417"/>
      <c r="AL614" s="417"/>
      <c r="AM614" s="417"/>
      <c r="AN614" s="417"/>
      <c r="AO614" s="417"/>
      <c r="AP614" s="417"/>
      <c r="AQ614" s="417"/>
      <c r="AR614" s="417"/>
      <c r="AS614" s="417"/>
      <c r="AT614" s="417"/>
      <c r="AU614" s="446">
        <v>0</v>
      </c>
      <c r="AV614" s="417"/>
      <c r="AW614" s="417"/>
      <c r="AX614" s="417"/>
      <c r="AY614" s="417"/>
      <c r="AZ614" s="417"/>
      <c r="BA614" s="417"/>
      <c r="BB614" s="417"/>
      <c r="BC614" s="417"/>
      <c r="BD614" s="417"/>
      <c r="BE614" s="446">
        <v>76</v>
      </c>
      <c r="BF614" s="417"/>
      <c r="BG614" s="417"/>
      <c r="BH614" s="417"/>
      <c r="BI614" s="417"/>
      <c r="BJ614" s="417"/>
      <c r="BK614" s="417"/>
      <c r="BL614" s="417"/>
      <c r="BM614" s="417"/>
      <c r="BN614" s="417"/>
      <c r="BO614" s="417"/>
      <c r="BP614" s="417"/>
      <c r="BQ614" s="417"/>
      <c r="BR614" s="422" t="s">
        <v>2390</v>
      </c>
      <c r="BS614" s="417"/>
      <c r="BT614" s="417"/>
      <c r="BU614" s="417"/>
      <c r="BV614" s="417"/>
      <c r="BW614" s="417"/>
      <c r="BX614" s="417"/>
      <c r="BY614" s="417"/>
      <c r="BZ614" s="417"/>
      <c r="CA614" s="417"/>
      <c r="CB614" s="446">
        <v>0</v>
      </c>
      <c r="CC614" s="417"/>
      <c r="CD614" s="417"/>
      <c r="CE614" s="417"/>
    </row>
    <row r="615" spans="2:83" ht="11.4" customHeight="1">
      <c r="B615" s="448">
        <v>0</v>
      </c>
      <c r="C615" s="449"/>
      <c r="D615" s="449"/>
      <c r="E615" s="449"/>
      <c r="F615" s="449"/>
      <c r="G615" s="449"/>
      <c r="H615" s="449"/>
      <c r="I615" s="449"/>
      <c r="J615" s="449"/>
      <c r="K615" s="449"/>
      <c r="L615" s="449"/>
      <c r="M615" s="449"/>
      <c r="N615" s="449"/>
      <c r="O615" s="449"/>
      <c r="P615" s="449"/>
      <c r="Q615" s="449"/>
      <c r="R615" s="449"/>
      <c r="S615" s="449"/>
      <c r="T615" s="449"/>
      <c r="U615" s="449"/>
      <c r="V615" s="449"/>
      <c r="W615" s="449"/>
      <c r="X615" s="449"/>
      <c r="Y615" s="449"/>
      <c r="Z615" s="449"/>
      <c r="AA615" s="449"/>
      <c r="AB615" s="449"/>
      <c r="AC615" s="449"/>
      <c r="AD615" s="449"/>
      <c r="AE615" s="449"/>
      <c r="AF615" s="449"/>
      <c r="AG615" s="449"/>
      <c r="AH615" s="449"/>
      <c r="AI615" s="449"/>
      <c r="AJ615" s="449"/>
      <c r="AK615" s="449"/>
      <c r="AL615" s="449"/>
      <c r="AM615" s="449"/>
      <c r="AN615" s="449"/>
      <c r="AO615" s="449"/>
      <c r="AP615" s="449"/>
      <c r="AQ615" s="449"/>
      <c r="AR615" s="449"/>
      <c r="AS615" s="449"/>
      <c r="AT615" s="449"/>
      <c r="AU615" s="449"/>
      <c r="AV615" s="449"/>
      <c r="AW615" s="449"/>
      <c r="AX615" s="449"/>
      <c r="AY615" s="449"/>
      <c r="AZ615" s="449"/>
      <c r="BA615" s="449"/>
      <c r="BB615" s="449"/>
      <c r="BC615" s="449"/>
      <c r="BD615" s="449"/>
      <c r="BE615" s="449"/>
      <c r="BF615" s="449"/>
      <c r="BG615" s="449"/>
      <c r="BH615" s="449"/>
      <c r="BI615" s="449"/>
      <c r="BJ615" s="449"/>
      <c r="BK615" s="449"/>
      <c r="BL615" s="449"/>
      <c r="BM615" s="449"/>
      <c r="BN615" s="449"/>
      <c r="BO615" s="449"/>
      <c r="BP615" s="449"/>
      <c r="BQ615" s="449"/>
      <c r="BR615" s="449"/>
      <c r="BS615" s="449"/>
      <c r="BT615" s="449"/>
      <c r="BU615" s="449"/>
      <c r="BV615" s="449"/>
      <c r="BW615" s="449"/>
      <c r="BX615" s="449"/>
      <c r="BY615" s="449"/>
      <c r="BZ615" s="449"/>
      <c r="CA615" s="449"/>
      <c r="CB615" s="449"/>
      <c r="CC615" s="449"/>
      <c r="CD615" s="449"/>
      <c r="CE615" s="449"/>
    </row>
    <row r="616" ht="3" customHeight="1"/>
    <row r="617" ht="4.35" customHeight="1"/>
    <row r="618" ht="2.85" customHeight="1"/>
    <row r="619" ht="12" hidden="1"/>
    <row r="620" spans="2:52" ht="14.4" customHeight="1">
      <c r="B620" s="442" t="s">
        <v>2584</v>
      </c>
      <c r="C620" s="417"/>
      <c r="D620" s="417"/>
      <c r="E620" s="417"/>
      <c r="F620" s="417"/>
      <c r="G620" s="417"/>
      <c r="H620" s="417"/>
      <c r="I620" s="417"/>
      <c r="J620" s="417"/>
      <c r="K620" s="417"/>
      <c r="L620" s="417"/>
      <c r="M620" s="417"/>
      <c r="N620" s="417"/>
      <c r="O620" s="417"/>
      <c r="P620" s="417"/>
      <c r="Q620" s="417"/>
      <c r="R620" s="417"/>
      <c r="S620" s="417"/>
      <c r="T620" s="417"/>
      <c r="U620" s="417"/>
      <c r="V620" s="417"/>
      <c r="W620" s="417"/>
      <c r="X620" s="417"/>
      <c r="Y620" s="417"/>
      <c r="Z620" s="417"/>
      <c r="AA620" s="417"/>
      <c r="AB620" s="417"/>
      <c r="AC620" s="417"/>
      <c r="AD620" s="417"/>
      <c r="AE620" s="417"/>
      <c r="AF620" s="417"/>
      <c r="AG620" s="417"/>
      <c r="AH620" s="417"/>
      <c r="AI620" s="417"/>
      <c r="AJ620" s="417"/>
      <c r="AK620" s="417"/>
      <c r="AL620" s="417"/>
      <c r="AM620" s="417"/>
      <c r="AN620" s="417"/>
      <c r="AO620" s="417"/>
      <c r="AP620" s="417"/>
      <c r="AQ620" s="417"/>
      <c r="AR620" s="417"/>
      <c r="AS620" s="417"/>
      <c r="AT620" s="417"/>
      <c r="AU620" s="417"/>
      <c r="AV620" s="417"/>
      <c r="AW620" s="417"/>
      <c r="AX620" s="417"/>
      <c r="AY620" s="417"/>
      <c r="AZ620" s="417"/>
    </row>
    <row r="621" ht="12" hidden="1"/>
    <row r="622" spans="2:83" ht="11.4" customHeight="1">
      <c r="B622" s="451" t="s">
        <v>2109</v>
      </c>
      <c r="C622" s="444"/>
      <c r="D622" s="452" t="s">
        <v>2110</v>
      </c>
      <c r="E622" s="444"/>
      <c r="F622" s="444"/>
      <c r="G622" s="444"/>
      <c r="H622" s="444"/>
      <c r="I622" s="444"/>
      <c r="J622" s="444"/>
      <c r="K622" s="444"/>
      <c r="L622" s="444"/>
      <c r="M622" s="444"/>
      <c r="N622" s="444"/>
      <c r="O622" s="444"/>
      <c r="P622" s="444"/>
      <c r="Q622" s="444"/>
      <c r="R622" s="444"/>
      <c r="S622" s="444"/>
      <c r="T622" s="444"/>
      <c r="U622" s="452" t="s">
        <v>2057</v>
      </c>
      <c r="V622" s="444"/>
      <c r="W622" s="444"/>
      <c r="X622" s="444"/>
      <c r="Y622" s="444"/>
      <c r="Z622" s="444"/>
      <c r="AA622" s="444"/>
      <c r="AB622" s="444"/>
      <c r="AC622" s="444"/>
      <c r="AD622" s="444"/>
      <c r="AE622" s="444"/>
      <c r="AF622" s="444"/>
      <c r="AG622" s="444"/>
      <c r="AH622" s="444"/>
      <c r="AI622" s="444"/>
      <c r="AJ622" s="444"/>
      <c r="AK622" s="444"/>
      <c r="AL622" s="444"/>
      <c r="AM622" s="444"/>
      <c r="AN622" s="444"/>
      <c r="AO622" s="444"/>
      <c r="AP622" s="444"/>
      <c r="AQ622" s="444"/>
      <c r="AR622" s="444"/>
      <c r="AS622" s="444"/>
      <c r="AT622" s="444"/>
      <c r="AU622" s="451" t="s">
        <v>2111</v>
      </c>
      <c r="AV622" s="444"/>
      <c r="AW622" s="444"/>
      <c r="AX622" s="444"/>
      <c r="AY622" s="444"/>
      <c r="AZ622" s="444"/>
      <c r="BA622" s="444"/>
      <c r="BB622" s="444"/>
      <c r="BC622" s="444"/>
      <c r="BD622" s="444"/>
      <c r="BE622" s="451" t="s">
        <v>135</v>
      </c>
      <c r="BF622" s="444"/>
      <c r="BG622" s="444"/>
      <c r="BH622" s="444"/>
      <c r="BI622" s="444"/>
      <c r="BJ622" s="444"/>
      <c r="BK622" s="444"/>
      <c r="BL622" s="444"/>
      <c r="BM622" s="444"/>
      <c r="BN622" s="444"/>
      <c r="BO622" s="444"/>
      <c r="BP622" s="444"/>
      <c r="BQ622" s="444"/>
      <c r="BR622" s="452" t="s">
        <v>2112</v>
      </c>
      <c r="BS622" s="444"/>
      <c r="BT622" s="444"/>
      <c r="BU622" s="444"/>
      <c r="BV622" s="444"/>
      <c r="BW622" s="444"/>
      <c r="BX622" s="444"/>
      <c r="BY622" s="444"/>
      <c r="BZ622" s="444"/>
      <c r="CA622" s="444"/>
      <c r="CB622" s="451" t="s">
        <v>2113</v>
      </c>
      <c r="CC622" s="444"/>
      <c r="CD622" s="444"/>
      <c r="CE622" s="444"/>
    </row>
    <row r="623" spans="2:83" ht="11.4" customHeight="1">
      <c r="B623" s="421">
        <v>1</v>
      </c>
      <c r="C623" s="417"/>
      <c r="D623" s="422" t="s">
        <v>2585</v>
      </c>
      <c r="E623" s="417"/>
      <c r="F623" s="417"/>
      <c r="G623" s="417"/>
      <c r="H623" s="417"/>
      <c r="I623" s="417"/>
      <c r="J623" s="417"/>
      <c r="K623" s="417"/>
      <c r="L623" s="417"/>
      <c r="M623" s="417"/>
      <c r="N623" s="417"/>
      <c r="O623" s="417"/>
      <c r="P623" s="417"/>
      <c r="Q623" s="417"/>
      <c r="R623" s="417"/>
      <c r="S623" s="417"/>
      <c r="T623" s="417"/>
      <c r="U623" s="422" t="s">
        <v>2586</v>
      </c>
      <c r="V623" s="417"/>
      <c r="W623" s="417"/>
      <c r="X623" s="417"/>
      <c r="Y623" s="417"/>
      <c r="Z623" s="417"/>
      <c r="AA623" s="417"/>
      <c r="AB623" s="417"/>
      <c r="AC623" s="417"/>
      <c r="AD623" s="417"/>
      <c r="AE623" s="417"/>
      <c r="AF623" s="417"/>
      <c r="AG623" s="417"/>
      <c r="AH623" s="417"/>
      <c r="AI623" s="417"/>
      <c r="AJ623" s="417"/>
      <c r="AK623" s="417"/>
      <c r="AL623" s="417"/>
      <c r="AM623" s="417"/>
      <c r="AN623" s="417"/>
      <c r="AO623" s="417"/>
      <c r="AP623" s="417"/>
      <c r="AQ623" s="417"/>
      <c r="AR623" s="417"/>
      <c r="AS623" s="417"/>
      <c r="AT623" s="417"/>
      <c r="AU623" s="446">
        <v>0</v>
      </c>
      <c r="AV623" s="417"/>
      <c r="AW623" s="417"/>
      <c r="AX623" s="417"/>
      <c r="AY623" s="417"/>
      <c r="AZ623" s="417"/>
      <c r="BA623" s="417"/>
      <c r="BB623" s="417"/>
      <c r="BC623" s="417"/>
      <c r="BD623" s="417"/>
      <c r="BE623" s="446">
        <v>6</v>
      </c>
      <c r="BF623" s="417"/>
      <c r="BG623" s="417"/>
      <c r="BH623" s="417"/>
      <c r="BI623" s="417"/>
      <c r="BJ623" s="417"/>
      <c r="BK623" s="417"/>
      <c r="BL623" s="417"/>
      <c r="BM623" s="417"/>
      <c r="BN623" s="417"/>
      <c r="BO623" s="417"/>
      <c r="BP623" s="417"/>
      <c r="BQ623" s="417"/>
      <c r="BR623" s="422" t="s">
        <v>2587</v>
      </c>
      <c r="BS623" s="417"/>
      <c r="BT623" s="417"/>
      <c r="BU623" s="417"/>
      <c r="BV623" s="417"/>
      <c r="BW623" s="417"/>
      <c r="BX623" s="417"/>
      <c r="BY623" s="417"/>
      <c r="BZ623" s="417"/>
      <c r="CA623" s="417"/>
      <c r="CB623" s="446">
        <v>0</v>
      </c>
      <c r="CC623" s="417"/>
      <c r="CD623" s="417"/>
      <c r="CE623" s="417"/>
    </row>
    <row r="624" spans="2:83" ht="11.25" customHeight="1">
      <c r="B624" s="421">
        <v>2</v>
      </c>
      <c r="C624" s="417"/>
      <c r="D624" s="422" t="s">
        <v>2585</v>
      </c>
      <c r="E624" s="417"/>
      <c r="F624" s="417"/>
      <c r="G624" s="417"/>
      <c r="H624" s="417"/>
      <c r="I624" s="417"/>
      <c r="J624" s="417"/>
      <c r="K624" s="417"/>
      <c r="L624" s="417"/>
      <c r="M624" s="417"/>
      <c r="N624" s="417"/>
      <c r="O624" s="417"/>
      <c r="P624" s="417"/>
      <c r="Q624" s="417"/>
      <c r="R624" s="417"/>
      <c r="S624" s="417"/>
      <c r="T624" s="417"/>
      <c r="U624" s="422" t="s">
        <v>2586</v>
      </c>
      <c r="V624" s="417"/>
      <c r="W624" s="417"/>
      <c r="X624" s="417"/>
      <c r="Y624" s="417"/>
      <c r="Z624" s="417"/>
      <c r="AA624" s="417"/>
      <c r="AB624" s="417"/>
      <c r="AC624" s="417"/>
      <c r="AD624" s="417"/>
      <c r="AE624" s="417"/>
      <c r="AF624" s="417"/>
      <c r="AG624" s="417"/>
      <c r="AH624" s="417"/>
      <c r="AI624" s="417"/>
      <c r="AJ624" s="417"/>
      <c r="AK624" s="417"/>
      <c r="AL624" s="417"/>
      <c r="AM624" s="417"/>
      <c r="AN624" s="417"/>
      <c r="AO624" s="417"/>
      <c r="AP624" s="417"/>
      <c r="AQ624" s="417"/>
      <c r="AR624" s="417"/>
      <c r="AS624" s="417"/>
      <c r="AT624" s="417"/>
      <c r="AU624" s="446">
        <v>0</v>
      </c>
      <c r="AV624" s="417"/>
      <c r="AW624" s="417"/>
      <c r="AX624" s="417"/>
      <c r="AY624" s="417"/>
      <c r="AZ624" s="417"/>
      <c r="BA624" s="417"/>
      <c r="BB624" s="417"/>
      <c r="BC624" s="417"/>
      <c r="BD624" s="417"/>
      <c r="BE624" s="446">
        <v>2</v>
      </c>
      <c r="BF624" s="417"/>
      <c r="BG624" s="417"/>
      <c r="BH624" s="417"/>
      <c r="BI624" s="417"/>
      <c r="BJ624" s="417"/>
      <c r="BK624" s="417"/>
      <c r="BL624" s="417"/>
      <c r="BM624" s="417"/>
      <c r="BN624" s="417"/>
      <c r="BO624" s="417"/>
      <c r="BP624" s="417"/>
      <c r="BQ624" s="417"/>
      <c r="BR624" s="422" t="s">
        <v>2587</v>
      </c>
      <c r="BS624" s="417"/>
      <c r="BT624" s="417"/>
      <c r="BU624" s="417"/>
      <c r="BV624" s="417"/>
      <c r="BW624" s="417"/>
      <c r="BX624" s="417"/>
      <c r="BY624" s="417"/>
      <c r="BZ624" s="417"/>
      <c r="CA624" s="417"/>
      <c r="CB624" s="446">
        <v>0</v>
      </c>
      <c r="CC624" s="417"/>
      <c r="CD624" s="417"/>
      <c r="CE624" s="417"/>
    </row>
    <row r="625" spans="2:83" ht="11.4" customHeight="1">
      <c r="B625" s="421">
        <v>3</v>
      </c>
      <c r="C625" s="417"/>
      <c r="D625" s="422" t="s">
        <v>2588</v>
      </c>
      <c r="E625" s="417"/>
      <c r="F625" s="417"/>
      <c r="G625" s="417"/>
      <c r="H625" s="417"/>
      <c r="I625" s="417"/>
      <c r="J625" s="417"/>
      <c r="K625" s="417"/>
      <c r="L625" s="417"/>
      <c r="M625" s="417"/>
      <c r="N625" s="417"/>
      <c r="O625" s="417"/>
      <c r="P625" s="417"/>
      <c r="Q625" s="417"/>
      <c r="R625" s="417"/>
      <c r="S625" s="417"/>
      <c r="T625" s="417"/>
      <c r="U625" s="422" t="s">
        <v>2589</v>
      </c>
      <c r="V625" s="417"/>
      <c r="W625" s="417"/>
      <c r="X625" s="417"/>
      <c r="Y625" s="417"/>
      <c r="Z625" s="417"/>
      <c r="AA625" s="417"/>
      <c r="AB625" s="417"/>
      <c r="AC625" s="417"/>
      <c r="AD625" s="417"/>
      <c r="AE625" s="417"/>
      <c r="AF625" s="417"/>
      <c r="AG625" s="417"/>
      <c r="AH625" s="417"/>
      <c r="AI625" s="417"/>
      <c r="AJ625" s="417"/>
      <c r="AK625" s="417"/>
      <c r="AL625" s="417"/>
      <c r="AM625" s="417"/>
      <c r="AN625" s="417"/>
      <c r="AO625" s="417"/>
      <c r="AP625" s="417"/>
      <c r="AQ625" s="417"/>
      <c r="AR625" s="417"/>
      <c r="AS625" s="417"/>
      <c r="AT625" s="417"/>
      <c r="AU625" s="446">
        <v>0</v>
      </c>
      <c r="AV625" s="417"/>
      <c r="AW625" s="417"/>
      <c r="AX625" s="417"/>
      <c r="AY625" s="417"/>
      <c r="AZ625" s="417"/>
      <c r="BA625" s="417"/>
      <c r="BB625" s="417"/>
      <c r="BC625" s="417"/>
      <c r="BD625" s="417"/>
      <c r="BE625" s="446">
        <v>4</v>
      </c>
      <c r="BF625" s="417"/>
      <c r="BG625" s="417"/>
      <c r="BH625" s="417"/>
      <c r="BI625" s="417"/>
      <c r="BJ625" s="417"/>
      <c r="BK625" s="417"/>
      <c r="BL625" s="417"/>
      <c r="BM625" s="417"/>
      <c r="BN625" s="417"/>
      <c r="BO625" s="417"/>
      <c r="BP625" s="417"/>
      <c r="BQ625" s="417"/>
      <c r="BR625" s="422" t="s">
        <v>2390</v>
      </c>
      <c r="BS625" s="417"/>
      <c r="BT625" s="417"/>
      <c r="BU625" s="417"/>
      <c r="BV625" s="417"/>
      <c r="BW625" s="417"/>
      <c r="BX625" s="417"/>
      <c r="BY625" s="417"/>
      <c r="BZ625" s="417"/>
      <c r="CA625" s="417"/>
      <c r="CB625" s="446">
        <v>0</v>
      </c>
      <c r="CC625" s="417"/>
      <c r="CD625" s="417"/>
      <c r="CE625" s="417"/>
    </row>
    <row r="626" spans="2:83" ht="11.4" customHeight="1">
      <c r="B626" s="421">
        <v>4</v>
      </c>
      <c r="C626" s="417"/>
      <c r="D626" s="422" t="s">
        <v>2590</v>
      </c>
      <c r="E626" s="417"/>
      <c r="F626" s="417"/>
      <c r="G626" s="417"/>
      <c r="H626" s="417"/>
      <c r="I626" s="417"/>
      <c r="J626" s="417"/>
      <c r="K626" s="417"/>
      <c r="L626" s="417"/>
      <c r="M626" s="417"/>
      <c r="N626" s="417"/>
      <c r="O626" s="417"/>
      <c r="P626" s="417"/>
      <c r="Q626" s="417"/>
      <c r="R626" s="417"/>
      <c r="S626" s="417"/>
      <c r="T626" s="417"/>
      <c r="U626" s="422" t="s">
        <v>2591</v>
      </c>
      <c r="V626" s="417"/>
      <c r="W626" s="417"/>
      <c r="X626" s="417"/>
      <c r="Y626" s="417"/>
      <c r="Z626" s="417"/>
      <c r="AA626" s="417"/>
      <c r="AB626" s="417"/>
      <c r="AC626" s="417"/>
      <c r="AD626" s="417"/>
      <c r="AE626" s="417"/>
      <c r="AF626" s="417"/>
      <c r="AG626" s="417"/>
      <c r="AH626" s="417"/>
      <c r="AI626" s="417"/>
      <c r="AJ626" s="417"/>
      <c r="AK626" s="417"/>
      <c r="AL626" s="417"/>
      <c r="AM626" s="417"/>
      <c r="AN626" s="417"/>
      <c r="AO626" s="417"/>
      <c r="AP626" s="417"/>
      <c r="AQ626" s="417"/>
      <c r="AR626" s="417"/>
      <c r="AS626" s="417"/>
      <c r="AT626" s="417"/>
      <c r="AU626" s="446">
        <v>0</v>
      </c>
      <c r="AV626" s="417"/>
      <c r="AW626" s="417"/>
      <c r="AX626" s="417"/>
      <c r="AY626" s="417"/>
      <c r="AZ626" s="417"/>
      <c r="BA626" s="417"/>
      <c r="BB626" s="417"/>
      <c r="BC626" s="417"/>
      <c r="BD626" s="417"/>
      <c r="BE626" s="446">
        <v>20</v>
      </c>
      <c r="BF626" s="417"/>
      <c r="BG626" s="417"/>
      <c r="BH626" s="417"/>
      <c r="BI626" s="417"/>
      <c r="BJ626" s="417"/>
      <c r="BK626" s="417"/>
      <c r="BL626" s="417"/>
      <c r="BM626" s="417"/>
      <c r="BN626" s="417"/>
      <c r="BO626" s="417"/>
      <c r="BP626" s="417"/>
      <c r="BQ626" s="417"/>
      <c r="BR626" s="422" t="s">
        <v>2390</v>
      </c>
      <c r="BS626" s="417"/>
      <c r="BT626" s="417"/>
      <c r="BU626" s="417"/>
      <c r="BV626" s="417"/>
      <c r="BW626" s="417"/>
      <c r="BX626" s="417"/>
      <c r="BY626" s="417"/>
      <c r="BZ626" s="417"/>
      <c r="CA626" s="417"/>
      <c r="CB626" s="446">
        <v>0</v>
      </c>
      <c r="CC626" s="417"/>
      <c r="CD626" s="417"/>
      <c r="CE626" s="417"/>
    </row>
    <row r="627" spans="2:83" ht="11.4" customHeight="1">
      <c r="B627" s="421">
        <v>5</v>
      </c>
      <c r="C627" s="417"/>
      <c r="D627" s="422" t="s">
        <v>2590</v>
      </c>
      <c r="E627" s="417"/>
      <c r="F627" s="417"/>
      <c r="G627" s="417"/>
      <c r="H627" s="417"/>
      <c r="I627" s="417"/>
      <c r="J627" s="417"/>
      <c r="K627" s="417"/>
      <c r="L627" s="417"/>
      <c r="M627" s="417"/>
      <c r="N627" s="417"/>
      <c r="O627" s="417"/>
      <c r="P627" s="417"/>
      <c r="Q627" s="417"/>
      <c r="R627" s="417"/>
      <c r="S627" s="417"/>
      <c r="T627" s="417"/>
      <c r="U627" s="422" t="s">
        <v>2591</v>
      </c>
      <c r="V627" s="417"/>
      <c r="W627" s="417"/>
      <c r="X627" s="417"/>
      <c r="Y627" s="417"/>
      <c r="Z627" s="417"/>
      <c r="AA627" s="417"/>
      <c r="AB627" s="417"/>
      <c r="AC627" s="417"/>
      <c r="AD627" s="417"/>
      <c r="AE627" s="417"/>
      <c r="AF627" s="417"/>
      <c r="AG627" s="417"/>
      <c r="AH627" s="417"/>
      <c r="AI627" s="417"/>
      <c r="AJ627" s="417"/>
      <c r="AK627" s="417"/>
      <c r="AL627" s="417"/>
      <c r="AM627" s="417"/>
      <c r="AN627" s="417"/>
      <c r="AO627" s="417"/>
      <c r="AP627" s="417"/>
      <c r="AQ627" s="417"/>
      <c r="AR627" s="417"/>
      <c r="AS627" s="417"/>
      <c r="AT627" s="417"/>
      <c r="AU627" s="446">
        <v>0</v>
      </c>
      <c r="AV627" s="417"/>
      <c r="AW627" s="417"/>
      <c r="AX627" s="417"/>
      <c r="AY627" s="417"/>
      <c r="AZ627" s="417"/>
      <c r="BA627" s="417"/>
      <c r="BB627" s="417"/>
      <c r="BC627" s="417"/>
      <c r="BD627" s="417"/>
      <c r="BE627" s="446">
        <v>12</v>
      </c>
      <c r="BF627" s="417"/>
      <c r="BG627" s="417"/>
      <c r="BH627" s="417"/>
      <c r="BI627" s="417"/>
      <c r="BJ627" s="417"/>
      <c r="BK627" s="417"/>
      <c r="BL627" s="417"/>
      <c r="BM627" s="417"/>
      <c r="BN627" s="417"/>
      <c r="BO627" s="417"/>
      <c r="BP627" s="417"/>
      <c r="BQ627" s="417"/>
      <c r="BR627" s="422" t="s">
        <v>2390</v>
      </c>
      <c r="BS627" s="417"/>
      <c r="BT627" s="417"/>
      <c r="BU627" s="417"/>
      <c r="BV627" s="417"/>
      <c r="BW627" s="417"/>
      <c r="BX627" s="417"/>
      <c r="BY627" s="417"/>
      <c r="BZ627" s="417"/>
      <c r="CA627" s="417"/>
      <c r="CB627" s="446">
        <v>0</v>
      </c>
      <c r="CC627" s="417"/>
      <c r="CD627" s="417"/>
      <c r="CE627" s="417"/>
    </row>
    <row r="628" spans="2:83" ht="11.25" customHeight="1">
      <c r="B628" s="421">
        <v>6</v>
      </c>
      <c r="C628" s="417"/>
      <c r="D628" s="422" t="s">
        <v>2592</v>
      </c>
      <c r="E628" s="417"/>
      <c r="F628" s="417"/>
      <c r="G628" s="417"/>
      <c r="H628" s="417"/>
      <c r="I628" s="417"/>
      <c r="J628" s="417"/>
      <c r="K628" s="417"/>
      <c r="L628" s="417"/>
      <c r="M628" s="417"/>
      <c r="N628" s="417"/>
      <c r="O628" s="417"/>
      <c r="P628" s="417"/>
      <c r="Q628" s="417"/>
      <c r="R628" s="417"/>
      <c r="S628" s="417"/>
      <c r="T628" s="417"/>
      <c r="U628" s="422" t="s">
        <v>2593</v>
      </c>
      <c r="V628" s="417"/>
      <c r="W628" s="417"/>
      <c r="X628" s="417"/>
      <c r="Y628" s="417"/>
      <c r="Z628" s="417"/>
      <c r="AA628" s="417"/>
      <c r="AB628" s="417"/>
      <c r="AC628" s="417"/>
      <c r="AD628" s="417"/>
      <c r="AE628" s="417"/>
      <c r="AF628" s="417"/>
      <c r="AG628" s="417"/>
      <c r="AH628" s="417"/>
      <c r="AI628" s="417"/>
      <c r="AJ628" s="417"/>
      <c r="AK628" s="417"/>
      <c r="AL628" s="417"/>
      <c r="AM628" s="417"/>
      <c r="AN628" s="417"/>
      <c r="AO628" s="417"/>
      <c r="AP628" s="417"/>
      <c r="AQ628" s="417"/>
      <c r="AR628" s="417"/>
      <c r="AS628" s="417"/>
      <c r="AT628" s="417"/>
      <c r="AU628" s="446">
        <v>0</v>
      </c>
      <c r="AV628" s="417"/>
      <c r="AW628" s="417"/>
      <c r="AX628" s="417"/>
      <c r="AY628" s="417"/>
      <c r="AZ628" s="417"/>
      <c r="BA628" s="417"/>
      <c r="BB628" s="417"/>
      <c r="BC628" s="417"/>
      <c r="BD628" s="417"/>
      <c r="BE628" s="446">
        <v>8</v>
      </c>
      <c r="BF628" s="417"/>
      <c r="BG628" s="417"/>
      <c r="BH628" s="417"/>
      <c r="BI628" s="417"/>
      <c r="BJ628" s="417"/>
      <c r="BK628" s="417"/>
      <c r="BL628" s="417"/>
      <c r="BM628" s="417"/>
      <c r="BN628" s="417"/>
      <c r="BO628" s="417"/>
      <c r="BP628" s="417"/>
      <c r="BQ628" s="417"/>
      <c r="BR628" s="422" t="s">
        <v>2390</v>
      </c>
      <c r="BS628" s="417"/>
      <c r="BT628" s="417"/>
      <c r="BU628" s="417"/>
      <c r="BV628" s="417"/>
      <c r="BW628" s="417"/>
      <c r="BX628" s="417"/>
      <c r="BY628" s="417"/>
      <c r="BZ628" s="417"/>
      <c r="CA628" s="417"/>
      <c r="CB628" s="446">
        <v>0</v>
      </c>
      <c r="CC628" s="417"/>
      <c r="CD628" s="417"/>
      <c r="CE628" s="417"/>
    </row>
    <row r="629" spans="2:83" ht="11.4" customHeight="1">
      <c r="B629" s="448">
        <v>0</v>
      </c>
      <c r="C629" s="449"/>
      <c r="D629" s="449"/>
      <c r="E629" s="449"/>
      <c r="F629" s="449"/>
      <c r="G629" s="449"/>
      <c r="H629" s="449"/>
      <c r="I629" s="449"/>
      <c r="J629" s="449"/>
      <c r="K629" s="449"/>
      <c r="L629" s="449"/>
      <c r="M629" s="449"/>
      <c r="N629" s="449"/>
      <c r="O629" s="449"/>
      <c r="P629" s="449"/>
      <c r="Q629" s="449"/>
      <c r="R629" s="449"/>
      <c r="S629" s="449"/>
      <c r="T629" s="449"/>
      <c r="U629" s="449"/>
      <c r="V629" s="449"/>
      <c r="W629" s="449"/>
      <c r="X629" s="449"/>
      <c r="Y629" s="449"/>
      <c r="Z629" s="449"/>
      <c r="AA629" s="449"/>
      <c r="AB629" s="449"/>
      <c r="AC629" s="449"/>
      <c r="AD629" s="449"/>
      <c r="AE629" s="449"/>
      <c r="AF629" s="449"/>
      <c r="AG629" s="449"/>
      <c r="AH629" s="449"/>
      <c r="AI629" s="449"/>
      <c r="AJ629" s="449"/>
      <c r="AK629" s="449"/>
      <c r="AL629" s="449"/>
      <c r="AM629" s="449"/>
      <c r="AN629" s="449"/>
      <c r="AO629" s="449"/>
      <c r="AP629" s="449"/>
      <c r="AQ629" s="449"/>
      <c r="AR629" s="449"/>
      <c r="AS629" s="449"/>
      <c r="AT629" s="449"/>
      <c r="AU629" s="449"/>
      <c r="AV629" s="449"/>
      <c r="AW629" s="449"/>
      <c r="AX629" s="449"/>
      <c r="AY629" s="449"/>
      <c r="AZ629" s="449"/>
      <c r="BA629" s="449"/>
      <c r="BB629" s="449"/>
      <c r="BC629" s="449"/>
      <c r="BD629" s="449"/>
      <c r="BE629" s="449"/>
      <c r="BF629" s="449"/>
      <c r="BG629" s="449"/>
      <c r="BH629" s="449"/>
      <c r="BI629" s="449"/>
      <c r="BJ629" s="449"/>
      <c r="BK629" s="449"/>
      <c r="BL629" s="449"/>
      <c r="BM629" s="449"/>
      <c r="BN629" s="449"/>
      <c r="BO629" s="449"/>
      <c r="BP629" s="449"/>
      <c r="BQ629" s="449"/>
      <c r="BR629" s="449"/>
      <c r="BS629" s="449"/>
      <c r="BT629" s="449"/>
      <c r="BU629" s="449"/>
      <c r="BV629" s="449"/>
      <c r="BW629" s="449"/>
      <c r="BX629" s="449"/>
      <c r="BY629" s="449"/>
      <c r="BZ629" s="449"/>
      <c r="CA629" s="449"/>
      <c r="CB629" s="449"/>
      <c r="CC629" s="449"/>
      <c r="CD629" s="449"/>
      <c r="CE629" s="449"/>
    </row>
    <row r="630" ht="3" customHeight="1"/>
    <row r="631" ht="4.35" customHeight="1"/>
    <row r="632" ht="2.85" customHeight="1"/>
    <row r="633" spans="2:54" ht="14.4" customHeight="1">
      <c r="B633" s="442" t="s">
        <v>2594</v>
      </c>
      <c r="C633" s="417"/>
      <c r="D633" s="417"/>
      <c r="E633" s="417"/>
      <c r="F633" s="417"/>
      <c r="G633" s="417"/>
      <c r="H633" s="417"/>
      <c r="I633" s="417"/>
      <c r="J633" s="417"/>
      <c r="K633" s="417"/>
      <c r="L633" s="417"/>
      <c r="M633" s="417"/>
      <c r="N633" s="417"/>
      <c r="O633" s="417"/>
      <c r="P633" s="417"/>
      <c r="Q633" s="417"/>
      <c r="R633" s="417"/>
      <c r="S633" s="417"/>
      <c r="T633" s="417"/>
      <c r="U633" s="417"/>
      <c r="V633" s="417"/>
      <c r="W633" s="417"/>
      <c r="X633" s="417"/>
      <c r="Y633" s="417"/>
      <c r="Z633" s="417"/>
      <c r="AA633" s="417"/>
      <c r="AB633" s="417"/>
      <c r="AC633" s="417"/>
      <c r="AD633" s="417"/>
      <c r="AE633" s="417"/>
      <c r="AF633" s="417"/>
      <c r="AG633" s="417"/>
      <c r="AH633" s="417"/>
      <c r="AI633" s="417"/>
      <c r="AJ633" s="417"/>
      <c r="AK633" s="417"/>
      <c r="AL633" s="417"/>
      <c r="AM633" s="417"/>
      <c r="AN633" s="417"/>
      <c r="AO633" s="417"/>
      <c r="AP633" s="417"/>
      <c r="AQ633" s="417"/>
      <c r="AR633" s="417"/>
      <c r="AS633" s="417"/>
      <c r="AT633" s="417"/>
      <c r="AU633" s="417"/>
      <c r="AV633" s="417"/>
      <c r="AW633" s="417"/>
      <c r="AX633" s="417"/>
      <c r="AY633" s="417"/>
      <c r="AZ633" s="417"/>
      <c r="BA633" s="417"/>
      <c r="BB633" s="417"/>
    </row>
    <row r="634" ht="12" hidden="1"/>
    <row r="635" spans="2:83" ht="11.4" customHeight="1">
      <c r="B635" s="451" t="s">
        <v>2109</v>
      </c>
      <c r="C635" s="444"/>
      <c r="D635" s="452" t="s">
        <v>2110</v>
      </c>
      <c r="E635" s="444"/>
      <c r="F635" s="444"/>
      <c r="G635" s="444"/>
      <c r="H635" s="444"/>
      <c r="I635" s="444"/>
      <c r="J635" s="444"/>
      <c r="K635" s="444"/>
      <c r="L635" s="444"/>
      <c r="M635" s="444"/>
      <c r="N635" s="444"/>
      <c r="O635" s="444"/>
      <c r="P635" s="444"/>
      <c r="Q635" s="444"/>
      <c r="R635" s="444"/>
      <c r="S635" s="444"/>
      <c r="T635" s="444"/>
      <c r="U635" s="452" t="s">
        <v>2057</v>
      </c>
      <c r="V635" s="444"/>
      <c r="W635" s="444"/>
      <c r="X635" s="444"/>
      <c r="Y635" s="444"/>
      <c r="Z635" s="444"/>
      <c r="AA635" s="444"/>
      <c r="AB635" s="444"/>
      <c r="AC635" s="444"/>
      <c r="AD635" s="444"/>
      <c r="AE635" s="444"/>
      <c r="AF635" s="444"/>
      <c r="AG635" s="444"/>
      <c r="AH635" s="444"/>
      <c r="AI635" s="444"/>
      <c r="AJ635" s="444"/>
      <c r="AK635" s="444"/>
      <c r="AL635" s="444"/>
      <c r="AM635" s="444"/>
      <c r="AN635" s="444"/>
      <c r="AO635" s="444"/>
      <c r="AP635" s="444"/>
      <c r="AQ635" s="444"/>
      <c r="AR635" s="444"/>
      <c r="AS635" s="444"/>
      <c r="AT635" s="444"/>
      <c r="AU635" s="451" t="s">
        <v>2111</v>
      </c>
      <c r="AV635" s="444"/>
      <c r="AW635" s="444"/>
      <c r="AX635" s="444"/>
      <c r="AY635" s="444"/>
      <c r="AZ635" s="444"/>
      <c r="BA635" s="444"/>
      <c r="BB635" s="444"/>
      <c r="BC635" s="444"/>
      <c r="BD635" s="444"/>
      <c r="BE635" s="451" t="s">
        <v>135</v>
      </c>
      <c r="BF635" s="444"/>
      <c r="BG635" s="444"/>
      <c r="BH635" s="444"/>
      <c r="BI635" s="444"/>
      <c r="BJ635" s="444"/>
      <c r="BK635" s="444"/>
      <c r="BL635" s="444"/>
      <c r="BM635" s="444"/>
      <c r="BN635" s="444"/>
      <c r="BO635" s="444"/>
      <c r="BP635" s="444"/>
      <c r="BQ635" s="444"/>
      <c r="BR635" s="452" t="s">
        <v>2112</v>
      </c>
      <c r="BS635" s="444"/>
      <c r="BT635" s="444"/>
      <c r="BU635" s="444"/>
      <c r="BV635" s="444"/>
      <c r="BW635" s="444"/>
      <c r="BX635" s="444"/>
      <c r="BY635" s="444"/>
      <c r="BZ635" s="444"/>
      <c r="CA635" s="444"/>
      <c r="CB635" s="451" t="s">
        <v>2113</v>
      </c>
      <c r="CC635" s="444"/>
      <c r="CD635" s="444"/>
      <c r="CE635" s="444"/>
    </row>
    <row r="636" spans="2:83" ht="11.4" customHeight="1">
      <c r="B636" s="421">
        <v>1</v>
      </c>
      <c r="C636" s="417"/>
      <c r="D636" s="422" t="s">
        <v>2595</v>
      </c>
      <c r="E636" s="417"/>
      <c r="F636" s="417"/>
      <c r="G636" s="417"/>
      <c r="H636" s="417"/>
      <c r="I636" s="417"/>
      <c r="J636" s="417"/>
      <c r="K636" s="417"/>
      <c r="L636" s="417"/>
      <c r="M636" s="417"/>
      <c r="N636" s="417"/>
      <c r="O636" s="417"/>
      <c r="P636" s="417"/>
      <c r="Q636" s="417"/>
      <c r="R636" s="417"/>
      <c r="S636" s="417"/>
      <c r="T636" s="417"/>
      <c r="U636" s="422" t="s">
        <v>2596</v>
      </c>
      <c r="V636" s="417"/>
      <c r="W636" s="417"/>
      <c r="X636" s="417"/>
      <c r="Y636" s="417"/>
      <c r="Z636" s="417"/>
      <c r="AA636" s="417"/>
      <c r="AB636" s="417"/>
      <c r="AC636" s="417"/>
      <c r="AD636" s="417"/>
      <c r="AE636" s="417"/>
      <c r="AF636" s="417"/>
      <c r="AG636" s="417"/>
      <c r="AH636" s="417"/>
      <c r="AI636" s="417"/>
      <c r="AJ636" s="417"/>
      <c r="AK636" s="417"/>
      <c r="AL636" s="417"/>
      <c r="AM636" s="417"/>
      <c r="AN636" s="417"/>
      <c r="AO636" s="417"/>
      <c r="AP636" s="417"/>
      <c r="AQ636" s="417"/>
      <c r="AR636" s="417"/>
      <c r="AS636" s="417"/>
      <c r="AT636" s="417"/>
      <c r="AU636" s="446">
        <v>0</v>
      </c>
      <c r="AV636" s="417"/>
      <c r="AW636" s="417"/>
      <c r="AX636" s="417"/>
      <c r="AY636" s="417"/>
      <c r="AZ636" s="417"/>
      <c r="BA636" s="417"/>
      <c r="BB636" s="417"/>
      <c r="BC636" s="417"/>
      <c r="BD636" s="417"/>
      <c r="BE636" s="446">
        <v>30</v>
      </c>
      <c r="BF636" s="417"/>
      <c r="BG636" s="417"/>
      <c r="BH636" s="417"/>
      <c r="BI636" s="417"/>
      <c r="BJ636" s="417"/>
      <c r="BK636" s="417"/>
      <c r="BL636" s="417"/>
      <c r="BM636" s="417"/>
      <c r="BN636" s="417"/>
      <c r="BO636" s="417"/>
      <c r="BP636" s="417"/>
      <c r="BQ636" s="417"/>
      <c r="BR636" s="422" t="s">
        <v>2390</v>
      </c>
      <c r="BS636" s="417"/>
      <c r="BT636" s="417"/>
      <c r="BU636" s="417"/>
      <c r="BV636" s="417"/>
      <c r="BW636" s="417"/>
      <c r="BX636" s="417"/>
      <c r="BY636" s="417"/>
      <c r="BZ636" s="417"/>
      <c r="CA636" s="417"/>
      <c r="CB636" s="446">
        <v>0</v>
      </c>
      <c r="CC636" s="417"/>
      <c r="CD636" s="417"/>
      <c r="CE636" s="417"/>
    </row>
    <row r="637" spans="2:83" ht="11.25" customHeight="1">
      <c r="B637" s="421">
        <v>2</v>
      </c>
      <c r="C637" s="417"/>
      <c r="D637" s="422" t="s">
        <v>2597</v>
      </c>
      <c r="E637" s="417"/>
      <c r="F637" s="417"/>
      <c r="G637" s="417"/>
      <c r="H637" s="417"/>
      <c r="I637" s="417"/>
      <c r="J637" s="417"/>
      <c r="K637" s="417"/>
      <c r="L637" s="417"/>
      <c r="M637" s="417"/>
      <c r="N637" s="417"/>
      <c r="O637" s="417"/>
      <c r="P637" s="417"/>
      <c r="Q637" s="417"/>
      <c r="R637" s="417"/>
      <c r="S637" s="417"/>
      <c r="T637" s="417"/>
      <c r="U637" s="422" t="s">
        <v>2598</v>
      </c>
      <c r="V637" s="417"/>
      <c r="W637" s="417"/>
      <c r="X637" s="417"/>
      <c r="Y637" s="417"/>
      <c r="Z637" s="417"/>
      <c r="AA637" s="417"/>
      <c r="AB637" s="417"/>
      <c r="AC637" s="417"/>
      <c r="AD637" s="417"/>
      <c r="AE637" s="417"/>
      <c r="AF637" s="417"/>
      <c r="AG637" s="417"/>
      <c r="AH637" s="417"/>
      <c r="AI637" s="417"/>
      <c r="AJ637" s="417"/>
      <c r="AK637" s="417"/>
      <c r="AL637" s="417"/>
      <c r="AM637" s="417"/>
      <c r="AN637" s="417"/>
      <c r="AO637" s="417"/>
      <c r="AP637" s="417"/>
      <c r="AQ637" s="417"/>
      <c r="AR637" s="417"/>
      <c r="AS637" s="417"/>
      <c r="AT637" s="417"/>
      <c r="AU637" s="446">
        <v>0</v>
      </c>
      <c r="AV637" s="417"/>
      <c r="AW637" s="417"/>
      <c r="AX637" s="417"/>
      <c r="AY637" s="417"/>
      <c r="AZ637" s="417"/>
      <c r="BA637" s="417"/>
      <c r="BB637" s="417"/>
      <c r="BC637" s="417"/>
      <c r="BD637" s="417"/>
      <c r="BE637" s="446">
        <v>12</v>
      </c>
      <c r="BF637" s="417"/>
      <c r="BG637" s="417"/>
      <c r="BH637" s="417"/>
      <c r="BI637" s="417"/>
      <c r="BJ637" s="417"/>
      <c r="BK637" s="417"/>
      <c r="BL637" s="417"/>
      <c r="BM637" s="417"/>
      <c r="BN637" s="417"/>
      <c r="BO637" s="417"/>
      <c r="BP637" s="417"/>
      <c r="BQ637" s="417"/>
      <c r="BR637" s="422" t="s">
        <v>2390</v>
      </c>
      <c r="BS637" s="417"/>
      <c r="BT637" s="417"/>
      <c r="BU637" s="417"/>
      <c r="BV637" s="417"/>
      <c r="BW637" s="417"/>
      <c r="BX637" s="417"/>
      <c r="BY637" s="417"/>
      <c r="BZ637" s="417"/>
      <c r="CA637" s="417"/>
      <c r="CB637" s="446">
        <v>0</v>
      </c>
      <c r="CC637" s="417"/>
      <c r="CD637" s="417"/>
      <c r="CE637" s="417"/>
    </row>
    <row r="638" spans="2:83" ht="11.4" customHeight="1">
      <c r="B638" s="421">
        <v>3</v>
      </c>
      <c r="C638" s="417"/>
      <c r="D638" s="422" t="s">
        <v>2599</v>
      </c>
      <c r="E638" s="417"/>
      <c r="F638" s="417"/>
      <c r="G638" s="417"/>
      <c r="H638" s="417"/>
      <c r="I638" s="417"/>
      <c r="J638" s="417"/>
      <c r="K638" s="417"/>
      <c r="L638" s="417"/>
      <c r="M638" s="417"/>
      <c r="N638" s="417"/>
      <c r="O638" s="417"/>
      <c r="P638" s="417"/>
      <c r="Q638" s="417"/>
      <c r="R638" s="417"/>
      <c r="S638" s="417"/>
      <c r="T638" s="417"/>
      <c r="U638" s="422" t="s">
        <v>2600</v>
      </c>
      <c r="V638" s="417"/>
      <c r="W638" s="417"/>
      <c r="X638" s="417"/>
      <c r="Y638" s="417"/>
      <c r="Z638" s="417"/>
      <c r="AA638" s="417"/>
      <c r="AB638" s="417"/>
      <c r="AC638" s="417"/>
      <c r="AD638" s="417"/>
      <c r="AE638" s="417"/>
      <c r="AF638" s="417"/>
      <c r="AG638" s="417"/>
      <c r="AH638" s="417"/>
      <c r="AI638" s="417"/>
      <c r="AJ638" s="417"/>
      <c r="AK638" s="417"/>
      <c r="AL638" s="417"/>
      <c r="AM638" s="417"/>
      <c r="AN638" s="417"/>
      <c r="AO638" s="417"/>
      <c r="AP638" s="417"/>
      <c r="AQ638" s="417"/>
      <c r="AR638" s="417"/>
      <c r="AS638" s="417"/>
      <c r="AT638" s="417"/>
      <c r="AU638" s="446">
        <v>0</v>
      </c>
      <c r="AV638" s="417"/>
      <c r="AW638" s="417"/>
      <c r="AX638" s="417"/>
      <c r="AY638" s="417"/>
      <c r="AZ638" s="417"/>
      <c r="BA638" s="417"/>
      <c r="BB638" s="417"/>
      <c r="BC638" s="417"/>
      <c r="BD638" s="417"/>
      <c r="BE638" s="446">
        <v>32</v>
      </c>
      <c r="BF638" s="417"/>
      <c r="BG638" s="417"/>
      <c r="BH638" s="417"/>
      <c r="BI638" s="417"/>
      <c r="BJ638" s="417"/>
      <c r="BK638" s="417"/>
      <c r="BL638" s="417"/>
      <c r="BM638" s="417"/>
      <c r="BN638" s="417"/>
      <c r="BO638" s="417"/>
      <c r="BP638" s="417"/>
      <c r="BQ638" s="417"/>
      <c r="BR638" s="422" t="s">
        <v>2390</v>
      </c>
      <c r="BS638" s="417"/>
      <c r="BT638" s="417"/>
      <c r="BU638" s="417"/>
      <c r="BV638" s="417"/>
      <c r="BW638" s="417"/>
      <c r="BX638" s="417"/>
      <c r="BY638" s="417"/>
      <c r="BZ638" s="417"/>
      <c r="CA638" s="417"/>
      <c r="CB638" s="446">
        <v>0</v>
      </c>
      <c r="CC638" s="417"/>
      <c r="CD638" s="417"/>
      <c r="CE638" s="417"/>
    </row>
    <row r="639" spans="2:83" ht="11.25" customHeight="1">
      <c r="B639" s="448">
        <v>0</v>
      </c>
      <c r="C639" s="449"/>
      <c r="D639" s="449"/>
      <c r="E639" s="449"/>
      <c r="F639" s="449"/>
      <c r="G639" s="449"/>
      <c r="H639" s="449"/>
      <c r="I639" s="449"/>
      <c r="J639" s="449"/>
      <c r="K639" s="449"/>
      <c r="L639" s="449"/>
      <c r="M639" s="449"/>
      <c r="N639" s="449"/>
      <c r="O639" s="449"/>
      <c r="P639" s="449"/>
      <c r="Q639" s="449"/>
      <c r="R639" s="449"/>
      <c r="S639" s="449"/>
      <c r="T639" s="449"/>
      <c r="U639" s="449"/>
      <c r="V639" s="449"/>
      <c r="W639" s="449"/>
      <c r="X639" s="449"/>
      <c r="Y639" s="449"/>
      <c r="Z639" s="449"/>
      <c r="AA639" s="449"/>
      <c r="AB639" s="449"/>
      <c r="AC639" s="449"/>
      <c r="AD639" s="449"/>
      <c r="AE639" s="449"/>
      <c r="AF639" s="449"/>
      <c r="AG639" s="449"/>
      <c r="AH639" s="449"/>
      <c r="AI639" s="449"/>
      <c r="AJ639" s="449"/>
      <c r="AK639" s="449"/>
      <c r="AL639" s="449"/>
      <c r="AM639" s="449"/>
      <c r="AN639" s="449"/>
      <c r="AO639" s="449"/>
      <c r="AP639" s="449"/>
      <c r="AQ639" s="449"/>
      <c r="AR639" s="449"/>
      <c r="AS639" s="449"/>
      <c r="AT639" s="449"/>
      <c r="AU639" s="449"/>
      <c r="AV639" s="449"/>
      <c r="AW639" s="449"/>
      <c r="AX639" s="449"/>
      <c r="AY639" s="449"/>
      <c r="AZ639" s="449"/>
      <c r="BA639" s="449"/>
      <c r="BB639" s="449"/>
      <c r="BC639" s="449"/>
      <c r="BD639" s="449"/>
      <c r="BE639" s="449"/>
      <c r="BF639" s="449"/>
      <c r="BG639" s="449"/>
      <c r="BH639" s="449"/>
      <c r="BI639" s="449"/>
      <c r="BJ639" s="449"/>
      <c r="BK639" s="449"/>
      <c r="BL639" s="449"/>
      <c r="BM639" s="449"/>
      <c r="BN639" s="449"/>
      <c r="BO639" s="449"/>
      <c r="BP639" s="449"/>
      <c r="BQ639" s="449"/>
      <c r="BR639" s="449"/>
      <c r="BS639" s="449"/>
      <c r="BT639" s="449"/>
      <c r="BU639" s="449"/>
      <c r="BV639" s="449"/>
      <c r="BW639" s="449"/>
      <c r="BX639" s="449"/>
      <c r="BY639" s="449"/>
      <c r="BZ639" s="449"/>
      <c r="CA639" s="449"/>
      <c r="CB639" s="449"/>
      <c r="CC639" s="449"/>
      <c r="CD639" s="449"/>
      <c r="CE639" s="449"/>
    </row>
    <row r="640" ht="12" hidden="1"/>
    <row r="641" ht="2.85" customHeight="1"/>
    <row r="642" ht="4.35" customHeight="1"/>
    <row r="643" ht="2.85" customHeight="1"/>
    <row r="644" ht="12" hidden="1"/>
    <row r="645" spans="2:73" ht="14.4" customHeight="1">
      <c r="B645" s="442" t="s">
        <v>2601</v>
      </c>
      <c r="C645" s="417"/>
      <c r="D645" s="417"/>
      <c r="E645" s="417"/>
      <c r="F645" s="417"/>
      <c r="G645" s="417"/>
      <c r="H645" s="417"/>
      <c r="I645" s="417"/>
      <c r="J645" s="417"/>
      <c r="K645" s="417"/>
      <c r="L645" s="417"/>
      <c r="M645" s="417"/>
      <c r="N645" s="417"/>
      <c r="O645" s="417"/>
      <c r="P645" s="417"/>
      <c r="Q645" s="417"/>
      <c r="R645" s="417"/>
      <c r="S645" s="417"/>
      <c r="T645" s="417"/>
      <c r="U645" s="417"/>
      <c r="V645" s="417"/>
      <c r="W645" s="417"/>
      <c r="X645" s="417"/>
      <c r="Y645" s="417"/>
      <c r="Z645" s="417"/>
      <c r="AA645" s="417"/>
      <c r="AB645" s="417"/>
      <c r="AC645" s="417"/>
      <c r="AD645" s="417"/>
      <c r="AE645" s="417"/>
      <c r="AF645" s="417"/>
      <c r="AG645" s="417"/>
      <c r="AH645" s="417"/>
      <c r="AI645" s="417"/>
      <c r="AJ645" s="417"/>
      <c r="AK645" s="417"/>
      <c r="AL645" s="417"/>
      <c r="AM645" s="417"/>
      <c r="AN645" s="417"/>
      <c r="AO645" s="417"/>
      <c r="AP645" s="417"/>
      <c r="AQ645" s="417"/>
      <c r="AR645" s="417"/>
      <c r="AS645" s="417"/>
      <c r="AT645" s="417"/>
      <c r="AU645" s="417"/>
      <c r="AV645" s="417"/>
      <c r="AW645" s="417"/>
      <c r="AX645" s="417"/>
      <c r="AY645" s="417"/>
      <c r="AZ645" s="417"/>
      <c r="BA645" s="417"/>
      <c r="BB645" s="417"/>
      <c r="BC645" s="417"/>
      <c r="BD645" s="417"/>
      <c r="BE645" s="417"/>
      <c r="BF645" s="417"/>
      <c r="BG645" s="417"/>
      <c r="BH645" s="417"/>
      <c r="BI645" s="417"/>
      <c r="BJ645" s="417"/>
      <c r="BK645" s="417"/>
      <c r="BL645" s="417"/>
      <c r="BM645" s="417"/>
      <c r="BN645" s="417"/>
      <c r="BO645" s="417"/>
      <c r="BP645" s="417"/>
      <c r="BQ645" s="417"/>
      <c r="BR645" s="417"/>
      <c r="BS645" s="417"/>
      <c r="BT645" s="417"/>
      <c r="BU645" s="417"/>
    </row>
    <row r="646" ht="12" hidden="1"/>
    <row r="647" spans="2:83" ht="11.4" customHeight="1">
      <c r="B647" s="451" t="s">
        <v>2109</v>
      </c>
      <c r="C647" s="444"/>
      <c r="D647" s="452" t="s">
        <v>2110</v>
      </c>
      <c r="E647" s="444"/>
      <c r="F647" s="444"/>
      <c r="G647" s="444"/>
      <c r="H647" s="444"/>
      <c r="I647" s="444"/>
      <c r="J647" s="444"/>
      <c r="K647" s="444"/>
      <c r="L647" s="444"/>
      <c r="M647" s="444"/>
      <c r="N647" s="444"/>
      <c r="O647" s="444"/>
      <c r="P647" s="444"/>
      <c r="Q647" s="444"/>
      <c r="R647" s="444"/>
      <c r="S647" s="444"/>
      <c r="T647" s="444"/>
      <c r="U647" s="452" t="s">
        <v>2057</v>
      </c>
      <c r="V647" s="444"/>
      <c r="W647" s="444"/>
      <c r="X647" s="444"/>
      <c r="Y647" s="444"/>
      <c r="Z647" s="444"/>
      <c r="AA647" s="444"/>
      <c r="AB647" s="444"/>
      <c r="AC647" s="444"/>
      <c r="AD647" s="444"/>
      <c r="AE647" s="444"/>
      <c r="AF647" s="444"/>
      <c r="AG647" s="444"/>
      <c r="AH647" s="444"/>
      <c r="AI647" s="444"/>
      <c r="AJ647" s="444"/>
      <c r="AK647" s="444"/>
      <c r="AL647" s="444"/>
      <c r="AM647" s="444"/>
      <c r="AN647" s="444"/>
      <c r="AO647" s="444"/>
      <c r="AP647" s="444"/>
      <c r="AQ647" s="444"/>
      <c r="AR647" s="444"/>
      <c r="AS647" s="444"/>
      <c r="AT647" s="444"/>
      <c r="AU647" s="451" t="s">
        <v>2111</v>
      </c>
      <c r="AV647" s="444"/>
      <c r="AW647" s="444"/>
      <c r="AX647" s="444"/>
      <c r="AY647" s="444"/>
      <c r="AZ647" s="444"/>
      <c r="BA647" s="444"/>
      <c r="BB647" s="444"/>
      <c r="BC647" s="444"/>
      <c r="BD647" s="444"/>
      <c r="BE647" s="451" t="s">
        <v>135</v>
      </c>
      <c r="BF647" s="444"/>
      <c r="BG647" s="444"/>
      <c r="BH647" s="444"/>
      <c r="BI647" s="444"/>
      <c r="BJ647" s="444"/>
      <c r="BK647" s="444"/>
      <c r="BL647" s="444"/>
      <c r="BM647" s="444"/>
      <c r="BN647" s="444"/>
      <c r="BO647" s="444"/>
      <c r="BP647" s="444"/>
      <c r="BQ647" s="444"/>
      <c r="BR647" s="452" t="s">
        <v>2112</v>
      </c>
      <c r="BS647" s="444"/>
      <c r="BT647" s="444"/>
      <c r="BU647" s="444"/>
      <c r="BV647" s="444"/>
      <c r="BW647" s="444"/>
      <c r="BX647" s="444"/>
      <c r="BY647" s="444"/>
      <c r="BZ647" s="444"/>
      <c r="CA647" s="444"/>
      <c r="CB647" s="451" t="s">
        <v>2113</v>
      </c>
      <c r="CC647" s="444"/>
      <c r="CD647" s="444"/>
      <c r="CE647" s="444"/>
    </row>
    <row r="648" spans="2:83" ht="11.4" customHeight="1">
      <c r="B648" s="421">
        <v>1</v>
      </c>
      <c r="C648" s="417"/>
      <c r="D648" s="422" t="s">
        <v>2602</v>
      </c>
      <c r="E648" s="417"/>
      <c r="F648" s="417"/>
      <c r="G648" s="417"/>
      <c r="H648" s="417"/>
      <c r="I648" s="417"/>
      <c r="J648" s="417"/>
      <c r="K648" s="417"/>
      <c r="L648" s="417"/>
      <c r="M648" s="417"/>
      <c r="N648" s="417"/>
      <c r="O648" s="417"/>
      <c r="P648" s="417"/>
      <c r="Q648" s="417"/>
      <c r="R648" s="417"/>
      <c r="S648" s="417"/>
      <c r="T648" s="417"/>
      <c r="U648" s="422" t="s">
        <v>2603</v>
      </c>
      <c r="V648" s="417"/>
      <c r="W648" s="417"/>
      <c r="X648" s="417"/>
      <c r="Y648" s="417"/>
      <c r="Z648" s="417"/>
      <c r="AA648" s="417"/>
      <c r="AB648" s="417"/>
      <c r="AC648" s="417"/>
      <c r="AD648" s="417"/>
      <c r="AE648" s="417"/>
      <c r="AF648" s="417"/>
      <c r="AG648" s="417"/>
      <c r="AH648" s="417"/>
      <c r="AI648" s="417"/>
      <c r="AJ648" s="417"/>
      <c r="AK648" s="417"/>
      <c r="AL648" s="417"/>
      <c r="AM648" s="417"/>
      <c r="AN648" s="417"/>
      <c r="AO648" s="417"/>
      <c r="AP648" s="417"/>
      <c r="AQ648" s="417"/>
      <c r="AR648" s="417"/>
      <c r="AS648" s="417"/>
      <c r="AT648" s="417"/>
      <c r="AU648" s="446">
        <v>0</v>
      </c>
      <c r="AV648" s="417"/>
      <c r="AW648" s="417"/>
      <c r="AX648" s="417"/>
      <c r="AY648" s="417"/>
      <c r="AZ648" s="417"/>
      <c r="BA648" s="417"/>
      <c r="BB648" s="417"/>
      <c r="BC648" s="417"/>
      <c r="BD648" s="417"/>
      <c r="BE648" s="446">
        <v>48</v>
      </c>
      <c r="BF648" s="417"/>
      <c r="BG648" s="417"/>
      <c r="BH648" s="417"/>
      <c r="BI648" s="417"/>
      <c r="BJ648" s="417"/>
      <c r="BK648" s="417"/>
      <c r="BL648" s="417"/>
      <c r="BM648" s="417"/>
      <c r="BN648" s="417"/>
      <c r="BO648" s="417"/>
      <c r="BP648" s="417"/>
      <c r="BQ648" s="417"/>
      <c r="BR648" s="422" t="s">
        <v>2390</v>
      </c>
      <c r="BS648" s="417"/>
      <c r="BT648" s="417"/>
      <c r="BU648" s="417"/>
      <c r="BV648" s="417"/>
      <c r="BW648" s="417"/>
      <c r="BX648" s="417"/>
      <c r="BY648" s="417"/>
      <c r="BZ648" s="417"/>
      <c r="CA648" s="417"/>
      <c r="CB648" s="446">
        <v>0</v>
      </c>
      <c r="CC648" s="417"/>
      <c r="CD648" s="417"/>
      <c r="CE648" s="417"/>
    </row>
    <row r="649" spans="2:83" ht="11.25" customHeight="1">
      <c r="B649" s="421">
        <v>2</v>
      </c>
      <c r="C649" s="417"/>
      <c r="D649" s="422" t="s">
        <v>2602</v>
      </c>
      <c r="E649" s="417"/>
      <c r="F649" s="417"/>
      <c r="G649" s="417"/>
      <c r="H649" s="417"/>
      <c r="I649" s="417"/>
      <c r="J649" s="417"/>
      <c r="K649" s="417"/>
      <c r="L649" s="417"/>
      <c r="M649" s="417"/>
      <c r="N649" s="417"/>
      <c r="O649" s="417"/>
      <c r="P649" s="417"/>
      <c r="Q649" s="417"/>
      <c r="R649" s="417"/>
      <c r="S649" s="417"/>
      <c r="T649" s="417"/>
      <c r="U649" s="422" t="s">
        <v>2603</v>
      </c>
      <c r="V649" s="417"/>
      <c r="W649" s="417"/>
      <c r="X649" s="417"/>
      <c r="Y649" s="417"/>
      <c r="Z649" s="417"/>
      <c r="AA649" s="417"/>
      <c r="AB649" s="417"/>
      <c r="AC649" s="417"/>
      <c r="AD649" s="417"/>
      <c r="AE649" s="417"/>
      <c r="AF649" s="417"/>
      <c r="AG649" s="417"/>
      <c r="AH649" s="417"/>
      <c r="AI649" s="417"/>
      <c r="AJ649" s="417"/>
      <c r="AK649" s="417"/>
      <c r="AL649" s="417"/>
      <c r="AM649" s="417"/>
      <c r="AN649" s="417"/>
      <c r="AO649" s="417"/>
      <c r="AP649" s="417"/>
      <c r="AQ649" s="417"/>
      <c r="AR649" s="417"/>
      <c r="AS649" s="417"/>
      <c r="AT649" s="417"/>
      <c r="AU649" s="446">
        <v>0</v>
      </c>
      <c r="AV649" s="417"/>
      <c r="AW649" s="417"/>
      <c r="AX649" s="417"/>
      <c r="AY649" s="417"/>
      <c r="AZ649" s="417"/>
      <c r="BA649" s="417"/>
      <c r="BB649" s="417"/>
      <c r="BC649" s="417"/>
      <c r="BD649" s="417"/>
      <c r="BE649" s="446">
        <v>24</v>
      </c>
      <c r="BF649" s="417"/>
      <c r="BG649" s="417"/>
      <c r="BH649" s="417"/>
      <c r="BI649" s="417"/>
      <c r="BJ649" s="417"/>
      <c r="BK649" s="417"/>
      <c r="BL649" s="417"/>
      <c r="BM649" s="417"/>
      <c r="BN649" s="417"/>
      <c r="BO649" s="417"/>
      <c r="BP649" s="417"/>
      <c r="BQ649" s="417"/>
      <c r="BR649" s="422" t="s">
        <v>2390</v>
      </c>
      <c r="BS649" s="417"/>
      <c r="BT649" s="417"/>
      <c r="BU649" s="417"/>
      <c r="BV649" s="417"/>
      <c r="BW649" s="417"/>
      <c r="BX649" s="417"/>
      <c r="BY649" s="417"/>
      <c r="BZ649" s="417"/>
      <c r="CA649" s="417"/>
      <c r="CB649" s="446">
        <v>0</v>
      </c>
      <c r="CC649" s="417"/>
      <c r="CD649" s="417"/>
      <c r="CE649" s="417"/>
    </row>
    <row r="650" spans="2:83" ht="11.4" customHeight="1">
      <c r="B650" s="448">
        <v>0</v>
      </c>
      <c r="C650" s="449"/>
      <c r="D650" s="449"/>
      <c r="E650" s="449"/>
      <c r="F650" s="449"/>
      <c r="G650" s="449"/>
      <c r="H650" s="449"/>
      <c r="I650" s="449"/>
      <c r="J650" s="449"/>
      <c r="K650" s="449"/>
      <c r="L650" s="449"/>
      <c r="M650" s="449"/>
      <c r="N650" s="449"/>
      <c r="O650" s="449"/>
      <c r="P650" s="449"/>
      <c r="Q650" s="449"/>
      <c r="R650" s="449"/>
      <c r="S650" s="449"/>
      <c r="T650" s="449"/>
      <c r="U650" s="449"/>
      <c r="V650" s="449"/>
      <c r="W650" s="449"/>
      <c r="X650" s="449"/>
      <c r="Y650" s="449"/>
      <c r="Z650" s="449"/>
      <c r="AA650" s="449"/>
      <c r="AB650" s="449"/>
      <c r="AC650" s="449"/>
      <c r="AD650" s="449"/>
      <c r="AE650" s="449"/>
      <c r="AF650" s="449"/>
      <c r="AG650" s="449"/>
      <c r="AH650" s="449"/>
      <c r="AI650" s="449"/>
      <c r="AJ650" s="449"/>
      <c r="AK650" s="449"/>
      <c r="AL650" s="449"/>
      <c r="AM650" s="449"/>
      <c r="AN650" s="449"/>
      <c r="AO650" s="449"/>
      <c r="AP650" s="449"/>
      <c r="AQ650" s="449"/>
      <c r="AR650" s="449"/>
      <c r="AS650" s="449"/>
      <c r="AT650" s="449"/>
      <c r="AU650" s="449"/>
      <c r="AV650" s="449"/>
      <c r="AW650" s="449"/>
      <c r="AX650" s="449"/>
      <c r="AY650" s="449"/>
      <c r="AZ650" s="449"/>
      <c r="BA650" s="449"/>
      <c r="BB650" s="449"/>
      <c r="BC650" s="449"/>
      <c r="BD650" s="449"/>
      <c r="BE650" s="449"/>
      <c r="BF650" s="449"/>
      <c r="BG650" s="449"/>
      <c r="BH650" s="449"/>
      <c r="BI650" s="449"/>
      <c r="BJ650" s="449"/>
      <c r="BK650" s="449"/>
      <c r="BL650" s="449"/>
      <c r="BM650" s="449"/>
      <c r="BN650" s="449"/>
      <c r="BO650" s="449"/>
      <c r="BP650" s="449"/>
      <c r="BQ650" s="449"/>
      <c r="BR650" s="449"/>
      <c r="BS650" s="449"/>
      <c r="BT650" s="449"/>
      <c r="BU650" s="449"/>
      <c r="BV650" s="449"/>
      <c r="BW650" s="449"/>
      <c r="BX650" s="449"/>
      <c r="BY650" s="449"/>
      <c r="BZ650" s="449"/>
      <c r="CA650" s="449"/>
      <c r="CB650" s="449"/>
      <c r="CC650" s="449"/>
      <c r="CD650" s="449"/>
      <c r="CE650" s="449"/>
    </row>
    <row r="651" ht="2.85" customHeight="1"/>
    <row r="652" ht="4.35" customHeight="1"/>
    <row r="653" ht="2.85" customHeight="1"/>
    <row r="654" ht="12" hidden="1"/>
    <row r="655" spans="2:68" ht="14.4" customHeight="1">
      <c r="B655" s="442" t="s">
        <v>2604</v>
      </c>
      <c r="C655" s="417"/>
      <c r="D655" s="417"/>
      <c r="E655" s="417"/>
      <c r="F655" s="417"/>
      <c r="G655" s="417"/>
      <c r="H655" s="417"/>
      <c r="I655" s="417"/>
      <c r="J655" s="417"/>
      <c r="K655" s="417"/>
      <c r="L655" s="417"/>
      <c r="M655" s="417"/>
      <c r="N655" s="417"/>
      <c r="O655" s="417"/>
      <c r="P655" s="417"/>
      <c r="Q655" s="417"/>
      <c r="R655" s="417"/>
      <c r="S655" s="417"/>
      <c r="T655" s="417"/>
      <c r="U655" s="417"/>
      <c r="V655" s="417"/>
      <c r="W655" s="417"/>
      <c r="X655" s="417"/>
      <c r="Y655" s="417"/>
      <c r="Z655" s="417"/>
      <c r="AA655" s="417"/>
      <c r="AB655" s="417"/>
      <c r="AC655" s="417"/>
      <c r="AD655" s="417"/>
      <c r="AE655" s="417"/>
      <c r="AF655" s="417"/>
      <c r="AG655" s="417"/>
      <c r="AH655" s="417"/>
      <c r="AI655" s="417"/>
      <c r="AJ655" s="417"/>
      <c r="AK655" s="417"/>
      <c r="AL655" s="417"/>
      <c r="AM655" s="417"/>
      <c r="AN655" s="417"/>
      <c r="AO655" s="417"/>
      <c r="AP655" s="417"/>
      <c r="AQ655" s="417"/>
      <c r="AR655" s="417"/>
      <c r="AS655" s="417"/>
      <c r="AT655" s="417"/>
      <c r="AU655" s="417"/>
      <c r="AV655" s="417"/>
      <c r="AW655" s="417"/>
      <c r="AX655" s="417"/>
      <c r="AY655" s="417"/>
      <c r="AZ655" s="417"/>
      <c r="BA655" s="417"/>
      <c r="BB655" s="417"/>
      <c r="BC655" s="417"/>
      <c r="BD655" s="417"/>
      <c r="BE655" s="417"/>
      <c r="BF655" s="417"/>
      <c r="BG655" s="417"/>
      <c r="BH655" s="417"/>
      <c r="BI655" s="417"/>
      <c r="BJ655" s="417"/>
      <c r="BK655" s="417"/>
      <c r="BL655" s="417"/>
      <c r="BM655" s="417"/>
      <c r="BN655" s="417"/>
      <c r="BO655" s="417"/>
      <c r="BP655" s="417"/>
    </row>
    <row r="656" ht="12" hidden="1"/>
    <row r="657" spans="2:83" ht="11.4" customHeight="1">
      <c r="B657" s="451" t="s">
        <v>2109</v>
      </c>
      <c r="C657" s="444"/>
      <c r="D657" s="452" t="s">
        <v>2110</v>
      </c>
      <c r="E657" s="444"/>
      <c r="F657" s="444"/>
      <c r="G657" s="444"/>
      <c r="H657" s="444"/>
      <c r="I657" s="444"/>
      <c r="J657" s="444"/>
      <c r="K657" s="444"/>
      <c r="L657" s="444"/>
      <c r="M657" s="444"/>
      <c r="N657" s="444"/>
      <c r="O657" s="444"/>
      <c r="P657" s="444"/>
      <c r="Q657" s="444"/>
      <c r="R657" s="444"/>
      <c r="S657" s="444"/>
      <c r="T657" s="444"/>
      <c r="U657" s="452" t="s">
        <v>2057</v>
      </c>
      <c r="V657" s="444"/>
      <c r="W657" s="444"/>
      <c r="X657" s="444"/>
      <c r="Y657" s="444"/>
      <c r="Z657" s="444"/>
      <c r="AA657" s="444"/>
      <c r="AB657" s="444"/>
      <c r="AC657" s="444"/>
      <c r="AD657" s="444"/>
      <c r="AE657" s="444"/>
      <c r="AF657" s="444"/>
      <c r="AG657" s="444"/>
      <c r="AH657" s="444"/>
      <c r="AI657" s="444"/>
      <c r="AJ657" s="444"/>
      <c r="AK657" s="444"/>
      <c r="AL657" s="444"/>
      <c r="AM657" s="444"/>
      <c r="AN657" s="444"/>
      <c r="AO657" s="444"/>
      <c r="AP657" s="444"/>
      <c r="AQ657" s="444"/>
      <c r="AR657" s="444"/>
      <c r="AS657" s="444"/>
      <c r="AT657" s="444"/>
      <c r="AU657" s="451" t="s">
        <v>2111</v>
      </c>
      <c r="AV657" s="444"/>
      <c r="AW657" s="444"/>
      <c r="AX657" s="444"/>
      <c r="AY657" s="444"/>
      <c r="AZ657" s="444"/>
      <c r="BA657" s="444"/>
      <c r="BB657" s="444"/>
      <c r="BC657" s="444"/>
      <c r="BD657" s="444"/>
      <c r="BE657" s="451" t="s">
        <v>135</v>
      </c>
      <c r="BF657" s="444"/>
      <c r="BG657" s="444"/>
      <c r="BH657" s="444"/>
      <c r="BI657" s="444"/>
      <c r="BJ657" s="444"/>
      <c r="BK657" s="444"/>
      <c r="BL657" s="444"/>
      <c r="BM657" s="444"/>
      <c r="BN657" s="444"/>
      <c r="BO657" s="444"/>
      <c r="BP657" s="444"/>
      <c r="BQ657" s="444"/>
      <c r="BR657" s="452" t="s">
        <v>2112</v>
      </c>
      <c r="BS657" s="444"/>
      <c r="BT657" s="444"/>
      <c r="BU657" s="444"/>
      <c r="BV657" s="444"/>
      <c r="BW657" s="444"/>
      <c r="BX657" s="444"/>
      <c r="BY657" s="444"/>
      <c r="BZ657" s="444"/>
      <c r="CA657" s="444"/>
      <c r="CB657" s="451" t="s">
        <v>2113</v>
      </c>
      <c r="CC657" s="444"/>
      <c r="CD657" s="444"/>
      <c r="CE657" s="444"/>
    </row>
    <row r="658" spans="2:83" ht="11.4" customHeight="1">
      <c r="B658" s="421">
        <v>1</v>
      </c>
      <c r="C658" s="417"/>
      <c r="D658" s="422" t="s">
        <v>2605</v>
      </c>
      <c r="E658" s="417"/>
      <c r="F658" s="417"/>
      <c r="G658" s="417"/>
      <c r="H658" s="417"/>
      <c r="I658" s="417"/>
      <c r="J658" s="417"/>
      <c r="K658" s="417"/>
      <c r="L658" s="417"/>
      <c r="M658" s="417"/>
      <c r="N658" s="417"/>
      <c r="O658" s="417"/>
      <c r="P658" s="417"/>
      <c r="Q658" s="417"/>
      <c r="R658" s="417"/>
      <c r="S658" s="417"/>
      <c r="T658" s="417"/>
      <c r="U658" s="422" t="s">
        <v>2606</v>
      </c>
      <c r="V658" s="417"/>
      <c r="W658" s="417"/>
      <c r="X658" s="417"/>
      <c r="Y658" s="417"/>
      <c r="Z658" s="417"/>
      <c r="AA658" s="417"/>
      <c r="AB658" s="417"/>
      <c r="AC658" s="417"/>
      <c r="AD658" s="417"/>
      <c r="AE658" s="417"/>
      <c r="AF658" s="417"/>
      <c r="AG658" s="417"/>
      <c r="AH658" s="417"/>
      <c r="AI658" s="417"/>
      <c r="AJ658" s="417"/>
      <c r="AK658" s="417"/>
      <c r="AL658" s="417"/>
      <c r="AM658" s="417"/>
      <c r="AN658" s="417"/>
      <c r="AO658" s="417"/>
      <c r="AP658" s="417"/>
      <c r="AQ658" s="417"/>
      <c r="AR658" s="417"/>
      <c r="AS658" s="417"/>
      <c r="AT658" s="417"/>
      <c r="AU658" s="446">
        <v>0</v>
      </c>
      <c r="AV658" s="417"/>
      <c r="AW658" s="417"/>
      <c r="AX658" s="417"/>
      <c r="AY658" s="417"/>
      <c r="AZ658" s="417"/>
      <c r="BA658" s="417"/>
      <c r="BB658" s="417"/>
      <c r="BC658" s="417"/>
      <c r="BD658" s="417"/>
      <c r="BE658" s="446">
        <v>24</v>
      </c>
      <c r="BF658" s="417"/>
      <c r="BG658" s="417"/>
      <c r="BH658" s="417"/>
      <c r="BI658" s="417"/>
      <c r="BJ658" s="417"/>
      <c r="BK658" s="417"/>
      <c r="BL658" s="417"/>
      <c r="BM658" s="417"/>
      <c r="BN658" s="417"/>
      <c r="BO658" s="417"/>
      <c r="BP658" s="417"/>
      <c r="BQ658" s="417"/>
      <c r="BR658" s="422" t="s">
        <v>196</v>
      </c>
      <c r="BS658" s="417"/>
      <c r="BT658" s="417"/>
      <c r="BU658" s="417"/>
      <c r="BV658" s="417"/>
      <c r="BW658" s="417"/>
      <c r="BX658" s="417"/>
      <c r="BY658" s="417"/>
      <c r="BZ658" s="417"/>
      <c r="CA658" s="417"/>
      <c r="CB658" s="446">
        <v>0</v>
      </c>
      <c r="CC658" s="417"/>
      <c r="CD658" s="417"/>
      <c r="CE658" s="417"/>
    </row>
    <row r="659" spans="2:83" ht="11.25" customHeight="1">
      <c r="B659" s="421">
        <v>2</v>
      </c>
      <c r="C659" s="417"/>
      <c r="D659" s="422" t="s">
        <v>2607</v>
      </c>
      <c r="E659" s="417"/>
      <c r="F659" s="417"/>
      <c r="G659" s="417"/>
      <c r="H659" s="417"/>
      <c r="I659" s="417"/>
      <c r="J659" s="417"/>
      <c r="K659" s="417"/>
      <c r="L659" s="417"/>
      <c r="M659" s="417"/>
      <c r="N659" s="417"/>
      <c r="O659" s="417"/>
      <c r="P659" s="417"/>
      <c r="Q659" s="417"/>
      <c r="R659" s="417"/>
      <c r="S659" s="417"/>
      <c r="T659" s="417"/>
      <c r="U659" s="422" t="s">
        <v>2608</v>
      </c>
      <c r="V659" s="417"/>
      <c r="W659" s="417"/>
      <c r="X659" s="417"/>
      <c r="Y659" s="417"/>
      <c r="Z659" s="417"/>
      <c r="AA659" s="417"/>
      <c r="AB659" s="417"/>
      <c r="AC659" s="417"/>
      <c r="AD659" s="417"/>
      <c r="AE659" s="417"/>
      <c r="AF659" s="417"/>
      <c r="AG659" s="417"/>
      <c r="AH659" s="417"/>
      <c r="AI659" s="417"/>
      <c r="AJ659" s="417"/>
      <c r="AK659" s="417"/>
      <c r="AL659" s="417"/>
      <c r="AM659" s="417"/>
      <c r="AN659" s="417"/>
      <c r="AO659" s="417"/>
      <c r="AP659" s="417"/>
      <c r="AQ659" s="417"/>
      <c r="AR659" s="417"/>
      <c r="AS659" s="417"/>
      <c r="AT659" s="417"/>
      <c r="AU659" s="446">
        <v>0</v>
      </c>
      <c r="AV659" s="417"/>
      <c r="AW659" s="417"/>
      <c r="AX659" s="417"/>
      <c r="AY659" s="417"/>
      <c r="AZ659" s="417"/>
      <c r="BA659" s="417"/>
      <c r="BB659" s="417"/>
      <c r="BC659" s="417"/>
      <c r="BD659" s="417"/>
      <c r="BE659" s="446">
        <v>12</v>
      </c>
      <c r="BF659" s="417"/>
      <c r="BG659" s="417"/>
      <c r="BH659" s="417"/>
      <c r="BI659" s="417"/>
      <c r="BJ659" s="417"/>
      <c r="BK659" s="417"/>
      <c r="BL659" s="417"/>
      <c r="BM659" s="417"/>
      <c r="BN659" s="417"/>
      <c r="BO659" s="417"/>
      <c r="BP659" s="417"/>
      <c r="BQ659" s="417"/>
      <c r="BR659" s="422" t="s">
        <v>196</v>
      </c>
      <c r="BS659" s="417"/>
      <c r="BT659" s="417"/>
      <c r="BU659" s="417"/>
      <c r="BV659" s="417"/>
      <c r="BW659" s="417"/>
      <c r="BX659" s="417"/>
      <c r="BY659" s="417"/>
      <c r="BZ659" s="417"/>
      <c r="CA659" s="417"/>
      <c r="CB659" s="446">
        <v>0</v>
      </c>
      <c r="CC659" s="417"/>
      <c r="CD659" s="417"/>
      <c r="CE659" s="417"/>
    </row>
    <row r="660" spans="2:83" ht="11.4" customHeight="1">
      <c r="B660" s="421">
        <v>3</v>
      </c>
      <c r="C660" s="417"/>
      <c r="D660" s="422" t="s">
        <v>2609</v>
      </c>
      <c r="E660" s="417"/>
      <c r="F660" s="417"/>
      <c r="G660" s="417"/>
      <c r="H660" s="417"/>
      <c r="I660" s="417"/>
      <c r="J660" s="417"/>
      <c r="K660" s="417"/>
      <c r="L660" s="417"/>
      <c r="M660" s="417"/>
      <c r="N660" s="417"/>
      <c r="O660" s="417"/>
      <c r="P660" s="417"/>
      <c r="Q660" s="417"/>
      <c r="R660" s="417"/>
      <c r="S660" s="417"/>
      <c r="T660" s="417"/>
      <c r="U660" s="422" t="s">
        <v>2610</v>
      </c>
      <c r="V660" s="417"/>
      <c r="W660" s="417"/>
      <c r="X660" s="417"/>
      <c r="Y660" s="417"/>
      <c r="Z660" s="417"/>
      <c r="AA660" s="417"/>
      <c r="AB660" s="417"/>
      <c r="AC660" s="417"/>
      <c r="AD660" s="417"/>
      <c r="AE660" s="417"/>
      <c r="AF660" s="417"/>
      <c r="AG660" s="417"/>
      <c r="AH660" s="417"/>
      <c r="AI660" s="417"/>
      <c r="AJ660" s="417"/>
      <c r="AK660" s="417"/>
      <c r="AL660" s="417"/>
      <c r="AM660" s="417"/>
      <c r="AN660" s="417"/>
      <c r="AO660" s="417"/>
      <c r="AP660" s="417"/>
      <c r="AQ660" s="417"/>
      <c r="AR660" s="417"/>
      <c r="AS660" s="417"/>
      <c r="AT660" s="417"/>
      <c r="AU660" s="446">
        <v>0</v>
      </c>
      <c r="AV660" s="417"/>
      <c r="AW660" s="417"/>
      <c r="AX660" s="417"/>
      <c r="AY660" s="417"/>
      <c r="AZ660" s="417"/>
      <c r="BA660" s="417"/>
      <c r="BB660" s="417"/>
      <c r="BC660" s="417"/>
      <c r="BD660" s="417"/>
      <c r="BE660" s="446">
        <v>32</v>
      </c>
      <c r="BF660" s="417"/>
      <c r="BG660" s="417"/>
      <c r="BH660" s="417"/>
      <c r="BI660" s="417"/>
      <c r="BJ660" s="417"/>
      <c r="BK660" s="417"/>
      <c r="BL660" s="417"/>
      <c r="BM660" s="417"/>
      <c r="BN660" s="417"/>
      <c r="BO660" s="417"/>
      <c r="BP660" s="417"/>
      <c r="BQ660" s="417"/>
      <c r="BR660" s="422" t="s">
        <v>196</v>
      </c>
      <c r="BS660" s="417"/>
      <c r="BT660" s="417"/>
      <c r="BU660" s="417"/>
      <c r="BV660" s="417"/>
      <c r="BW660" s="417"/>
      <c r="BX660" s="417"/>
      <c r="BY660" s="417"/>
      <c r="BZ660" s="417"/>
      <c r="CA660" s="417"/>
      <c r="CB660" s="446">
        <v>0</v>
      </c>
      <c r="CC660" s="417"/>
      <c r="CD660" s="417"/>
      <c r="CE660" s="417"/>
    </row>
    <row r="661" spans="2:83" ht="11.4" customHeight="1">
      <c r="B661" s="421">
        <v>4</v>
      </c>
      <c r="C661" s="417"/>
      <c r="D661" s="422" t="s">
        <v>2611</v>
      </c>
      <c r="E661" s="417"/>
      <c r="F661" s="417"/>
      <c r="G661" s="417"/>
      <c r="H661" s="417"/>
      <c r="I661" s="417"/>
      <c r="J661" s="417"/>
      <c r="K661" s="417"/>
      <c r="L661" s="417"/>
      <c r="M661" s="417"/>
      <c r="N661" s="417"/>
      <c r="O661" s="417"/>
      <c r="P661" s="417"/>
      <c r="Q661" s="417"/>
      <c r="R661" s="417"/>
      <c r="S661" s="417"/>
      <c r="T661" s="417"/>
      <c r="U661" s="422" t="s">
        <v>2612</v>
      </c>
      <c r="V661" s="417"/>
      <c r="W661" s="417"/>
      <c r="X661" s="417"/>
      <c r="Y661" s="417"/>
      <c r="Z661" s="417"/>
      <c r="AA661" s="417"/>
      <c r="AB661" s="417"/>
      <c r="AC661" s="417"/>
      <c r="AD661" s="417"/>
      <c r="AE661" s="417"/>
      <c r="AF661" s="417"/>
      <c r="AG661" s="417"/>
      <c r="AH661" s="417"/>
      <c r="AI661" s="417"/>
      <c r="AJ661" s="417"/>
      <c r="AK661" s="417"/>
      <c r="AL661" s="417"/>
      <c r="AM661" s="417"/>
      <c r="AN661" s="417"/>
      <c r="AO661" s="417"/>
      <c r="AP661" s="417"/>
      <c r="AQ661" s="417"/>
      <c r="AR661" s="417"/>
      <c r="AS661" s="417"/>
      <c r="AT661" s="417"/>
      <c r="AU661" s="446">
        <v>0</v>
      </c>
      <c r="AV661" s="417"/>
      <c r="AW661" s="417"/>
      <c r="AX661" s="417"/>
      <c r="AY661" s="417"/>
      <c r="AZ661" s="417"/>
      <c r="BA661" s="417"/>
      <c r="BB661" s="417"/>
      <c r="BC661" s="417"/>
      <c r="BD661" s="417"/>
      <c r="BE661" s="446">
        <v>16</v>
      </c>
      <c r="BF661" s="417"/>
      <c r="BG661" s="417"/>
      <c r="BH661" s="417"/>
      <c r="BI661" s="417"/>
      <c r="BJ661" s="417"/>
      <c r="BK661" s="417"/>
      <c r="BL661" s="417"/>
      <c r="BM661" s="417"/>
      <c r="BN661" s="417"/>
      <c r="BO661" s="417"/>
      <c r="BP661" s="417"/>
      <c r="BQ661" s="417"/>
      <c r="BR661" s="422" t="s">
        <v>196</v>
      </c>
      <c r="BS661" s="417"/>
      <c r="BT661" s="417"/>
      <c r="BU661" s="417"/>
      <c r="BV661" s="417"/>
      <c r="BW661" s="417"/>
      <c r="BX661" s="417"/>
      <c r="BY661" s="417"/>
      <c r="BZ661" s="417"/>
      <c r="CA661" s="417"/>
      <c r="CB661" s="446">
        <v>0</v>
      </c>
      <c r="CC661" s="417"/>
      <c r="CD661" s="417"/>
      <c r="CE661" s="417"/>
    </row>
    <row r="662" spans="2:83" ht="11.4" customHeight="1">
      <c r="B662" s="421">
        <v>5</v>
      </c>
      <c r="C662" s="417"/>
      <c r="D662" s="422" t="s">
        <v>2613</v>
      </c>
      <c r="E662" s="417"/>
      <c r="F662" s="417"/>
      <c r="G662" s="417"/>
      <c r="H662" s="417"/>
      <c r="I662" s="417"/>
      <c r="J662" s="417"/>
      <c r="K662" s="417"/>
      <c r="L662" s="417"/>
      <c r="M662" s="417"/>
      <c r="N662" s="417"/>
      <c r="O662" s="417"/>
      <c r="P662" s="417"/>
      <c r="Q662" s="417"/>
      <c r="R662" s="417"/>
      <c r="S662" s="417"/>
      <c r="T662" s="417"/>
      <c r="U662" s="422" t="s">
        <v>2614</v>
      </c>
      <c r="V662" s="417"/>
      <c r="W662" s="417"/>
      <c r="X662" s="417"/>
      <c r="Y662" s="417"/>
      <c r="Z662" s="417"/>
      <c r="AA662" s="417"/>
      <c r="AB662" s="417"/>
      <c r="AC662" s="417"/>
      <c r="AD662" s="417"/>
      <c r="AE662" s="417"/>
      <c r="AF662" s="417"/>
      <c r="AG662" s="417"/>
      <c r="AH662" s="417"/>
      <c r="AI662" s="417"/>
      <c r="AJ662" s="417"/>
      <c r="AK662" s="417"/>
      <c r="AL662" s="417"/>
      <c r="AM662" s="417"/>
      <c r="AN662" s="417"/>
      <c r="AO662" s="417"/>
      <c r="AP662" s="417"/>
      <c r="AQ662" s="417"/>
      <c r="AR662" s="417"/>
      <c r="AS662" s="417"/>
      <c r="AT662" s="417"/>
      <c r="AU662" s="446">
        <v>0</v>
      </c>
      <c r="AV662" s="417"/>
      <c r="AW662" s="417"/>
      <c r="AX662" s="417"/>
      <c r="AY662" s="417"/>
      <c r="AZ662" s="417"/>
      <c r="BA662" s="417"/>
      <c r="BB662" s="417"/>
      <c r="BC662" s="417"/>
      <c r="BD662" s="417"/>
      <c r="BE662" s="446">
        <v>228</v>
      </c>
      <c r="BF662" s="417"/>
      <c r="BG662" s="417"/>
      <c r="BH662" s="417"/>
      <c r="BI662" s="417"/>
      <c r="BJ662" s="417"/>
      <c r="BK662" s="417"/>
      <c r="BL662" s="417"/>
      <c r="BM662" s="417"/>
      <c r="BN662" s="417"/>
      <c r="BO662" s="417"/>
      <c r="BP662" s="417"/>
      <c r="BQ662" s="417"/>
      <c r="BR662" s="422" t="s">
        <v>2390</v>
      </c>
      <c r="BS662" s="417"/>
      <c r="BT662" s="417"/>
      <c r="BU662" s="417"/>
      <c r="BV662" s="417"/>
      <c r="BW662" s="417"/>
      <c r="BX662" s="417"/>
      <c r="BY662" s="417"/>
      <c r="BZ662" s="417"/>
      <c r="CA662" s="417"/>
      <c r="CB662" s="446">
        <v>0</v>
      </c>
      <c r="CC662" s="417"/>
      <c r="CD662" s="417"/>
      <c r="CE662" s="417"/>
    </row>
    <row r="663" spans="2:83" ht="11.25" customHeight="1">
      <c r="B663" s="448">
        <v>0</v>
      </c>
      <c r="C663" s="449"/>
      <c r="D663" s="449"/>
      <c r="E663" s="449"/>
      <c r="F663" s="449"/>
      <c r="G663" s="449"/>
      <c r="H663" s="449"/>
      <c r="I663" s="449"/>
      <c r="J663" s="449"/>
      <c r="K663" s="449"/>
      <c r="L663" s="449"/>
      <c r="M663" s="449"/>
      <c r="N663" s="449"/>
      <c r="O663" s="449"/>
      <c r="P663" s="449"/>
      <c r="Q663" s="449"/>
      <c r="R663" s="449"/>
      <c r="S663" s="449"/>
      <c r="T663" s="449"/>
      <c r="U663" s="449"/>
      <c r="V663" s="449"/>
      <c r="W663" s="449"/>
      <c r="X663" s="449"/>
      <c r="Y663" s="449"/>
      <c r="Z663" s="449"/>
      <c r="AA663" s="449"/>
      <c r="AB663" s="449"/>
      <c r="AC663" s="449"/>
      <c r="AD663" s="449"/>
      <c r="AE663" s="449"/>
      <c r="AF663" s="449"/>
      <c r="AG663" s="449"/>
      <c r="AH663" s="449"/>
      <c r="AI663" s="449"/>
      <c r="AJ663" s="449"/>
      <c r="AK663" s="449"/>
      <c r="AL663" s="449"/>
      <c r="AM663" s="449"/>
      <c r="AN663" s="449"/>
      <c r="AO663" s="449"/>
      <c r="AP663" s="449"/>
      <c r="AQ663" s="449"/>
      <c r="AR663" s="449"/>
      <c r="AS663" s="449"/>
      <c r="AT663" s="449"/>
      <c r="AU663" s="449"/>
      <c r="AV663" s="449"/>
      <c r="AW663" s="449"/>
      <c r="AX663" s="449"/>
      <c r="AY663" s="449"/>
      <c r="AZ663" s="449"/>
      <c r="BA663" s="449"/>
      <c r="BB663" s="449"/>
      <c r="BC663" s="449"/>
      <c r="BD663" s="449"/>
      <c r="BE663" s="449"/>
      <c r="BF663" s="449"/>
      <c r="BG663" s="449"/>
      <c r="BH663" s="449"/>
      <c r="BI663" s="449"/>
      <c r="BJ663" s="449"/>
      <c r="BK663" s="449"/>
      <c r="BL663" s="449"/>
      <c r="BM663" s="449"/>
      <c r="BN663" s="449"/>
      <c r="BO663" s="449"/>
      <c r="BP663" s="449"/>
      <c r="BQ663" s="449"/>
      <c r="BR663" s="449"/>
      <c r="BS663" s="449"/>
      <c r="BT663" s="449"/>
      <c r="BU663" s="449"/>
      <c r="BV663" s="449"/>
      <c r="BW663" s="449"/>
      <c r="BX663" s="449"/>
      <c r="BY663" s="449"/>
      <c r="BZ663" s="449"/>
      <c r="CA663" s="449"/>
      <c r="CB663" s="449"/>
      <c r="CC663" s="449"/>
      <c r="CD663" s="449"/>
      <c r="CE663" s="449"/>
    </row>
    <row r="664" ht="3" customHeight="1"/>
    <row r="665" ht="4.35" customHeight="1"/>
    <row r="666" ht="2.85" customHeight="1"/>
    <row r="667" spans="2:65" ht="14.4" customHeight="1">
      <c r="B667" s="442" t="s">
        <v>2615</v>
      </c>
      <c r="C667" s="417"/>
      <c r="D667" s="417"/>
      <c r="E667" s="417"/>
      <c r="F667" s="417"/>
      <c r="G667" s="417"/>
      <c r="H667" s="417"/>
      <c r="I667" s="417"/>
      <c r="J667" s="417"/>
      <c r="K667" s="417"/>
      <c r="L667" s="417"/>
      <c r="M667" s="417"/>
      <c r="N667" s="417"/>
      <c r="O667" s="417"/>
      <c r="P667" s="417"/>
      <c r="Q667" s="417"/>
      <c r="R667" s="417"/>
      <c r="S667" s="417"/>
      <c r="T667" s="417"/>
      <c r="U667" s="417"/>
      <c r="V667" s="417"/>
      <c r="W667" s="417"/>
      <c r="X667" s="417"/>
      <c r="Y667" s="417"/>
      <c r="Z667" s="417"/>
      <c r="AA667" s="417"/>
      <c r="AB667" s="417"/>
      <c r="AC667" s="417"/>
      <c r="AD667" s="417"/>
      <c r="AE667" s="417"/>
      <c r="AF667" s="417"/>
      <c r="AG667" s="417"/>
      <c r="AH667" s="417"/>
      <c r="AI667" s="417"/>
      <c r="AJ667" s="417"/>
      <c r="AK667" s="417"/>
      <c r="AL667" s="417"/>
      <c r="AM667" s="417"/>
      <c r="AN667" s="417"/>
      <c r="AO667" s="417"/>
      <c r="AP667" s="417"/>
      <c r="AQ667" s="417"/>
      <c r="AR667" s="417"/>
      <c r="AS667" s="417"/>
      <c r="AT667" s="417"/>
      <c r="AU667" s="417"/>
      <c r="AV667" s="417"/>
      <c r="AW667" s="417"/>
      <c r="AX667" s="417"/>
      <c r="AY667" s="417"/>
      <c r="AZ667" s="417"/>
      <c r="BA667" s="417"/>
      <c r="BB667" s="417"/>
      <c r="BC667" s="417"/>
      <c r="BD667" s="417"/>
      <c r="BE667" s="417"/>
      <c r="BF667" s="417"/>
      <c r="BG667" s="417"/>
      <c r="BH667" s="417"/>
      <c r="BI667" s="417"/>
      <c r="BJ667" s="417"/>
      <c r="BK667" s="417"/>
      <c r="BL667" s="417"/>
      <c r="BM667" s="417"/>
    </row>
    <row r="668" ht="12" hidden="1"/>
    <row r="669" spans="2:83" ht="11.4" customHeight="1">
      <c r="B669" s="451" t="s">
        <v>2109</v>
      </c>
      <c r="C669" s="444"/>
      <c r="D669" s="452" t="s">
        <v>2110</v>
      </c>
      <c r="E669" s="444"/>
      <c r="F669" s="444"/>
      <c r="G669" s="444"/>
      <c r="H669" s="444"/>
      <c r="I669" s="444"/>
      <c r="J669" s="444"/>
      <c r="K669" s="444"/>
      <c r="L669" s="444"/>
      <c r="M669" s="444"/>
      <c r="N669" s="444"/>
      <c r="O669" s="444"/>
      <c r="P669" s="444"/>
      <c r="Q669" s="444"/>
      <c r="R669" s="444"/>
      <c r="S669" s="444"/>
      <c r="T669" s="444"/>
      <c r="U669" s="452" t="s">
        <v>2057</v>
      </c>
      <c r="V669" s="444"/>
      <c r="W669" s="444"/>
      <c r="X669" s="444"/>
      <c r="Y669" s="444"/>
      <c r="Z669" s="444"/>
      <c r="AA669" s="444"/>
      <c r="AB669" s="444"/>
      <c r="AC669" s="444"/>
      <c r="AD669" s="444"/>
      <c r="AE669" s="444"/>
      <c r="AF669" s="444"/>
      <c r="AG669" s="444"/>
      <c r="AH669" s="444"/>
      <c r="AI669" s="444"/>
      <c r="AJ669" s="444"/>
      <c r="AK669" s="444"/>
      <c r="AL669" s="444"/>
      <c r="AM669" s="444"/>
      <c r="AN669" s="444"/>
      <c r="AO669" s="444"/>
      <c r="AP669" s="444"/>
      <c r="AQ669" s="444"/>
      <c r="AR669" s="444"/>
      <c r="AS669" s="444"/>
      <c r="AT669" s="444"/>
      <c r="AU669" s="451" t="s">
        <v>2111</v>
      </c>
      <c r="AV669" s="444"/>
      <c r="AW669" s="444"/>
      <c r="AX669" s="444"/>
      <c r="AY669" s="444"/>
      <c r="AZ669" s="444"/>
      <c r="BA669" s="444"/>
      <c r="BB669" s="444"/>
      <c r="BC669" s="444"/>
      <c r="BD669" s="444"/>
      <c r="BE669" s="451" t="s">
        <v>135</v>
      </c>
      <c r="BF669" s="444"/>
      <c r="BG669" s="444"/>
      <c r="BH669" s="444"/>
      <c r="BI669" s="444"/>
      <c r="BJ669" s="444"/>
      <c r="BK669" s="444"/>
      <c r="BL669" s="444"/>
      <c r="BM669" s="444"/>
      <c r="BN669" s="444"/>
      <c r="BO669" s="444"/>
      <c r="BP669" s="444"/>
      <c r="BQ669" s="444"/>
      <c r="BR669" s="452" t="s">
        <v>2112</v>
      </c>
      <c r="BS669" s="444"/>
      <c r="BT669" s="444"/>
      <c r="BU669" s="444"/>
      <c r="BV669" s="444"/>
      <c r="BW669" s="444"/>
      <c r="BX669" s="444"/>
      <c r="BY669" s="444"/>
      <c r="BZ669" s="444"/>
      <c r="CA669" s="444"/>
      <c r="CB669" s="451" t="s">
        <v>2113</v>
      </c>
      <c r="CC669" s="444"/>
      <c r="CD669" s="444"/>
      <c r="CE669" s="444"/>
    </row>
    <row r="670" spans="2:83" ht="11.4" customHeight="1">
      <c r="B670" s="421">
        <v>1</v>
      </c>
      <c r="C670" s="417"/>
      <c r="D670" s="422" t="s">
        <v>2616</v>
      </c>
      <c r="E670" s="417"/>
      <c r="F670" s="417"/>
      <c r="G670" s="417"/>
      <c r="H670" s="417"/>
      <c r="I670" s="417"/>
      <c r="J670" s="417"/>
      <c r="K670" s="417"/>
      <c r="L670" s="417"/>
      <c r="M670" s="417"/>
      <c r="N670" s="417"/>
      <c r="O670" s="417"/>
      <c r="P670" s="417"/>
      <c r="Q670" s="417"/>
      <c r="R670" s="417"/>
      <c r="S670" s="417"/>
      <c r="T670" s="417"/>
      <c r="U670" s="422" t="s">
        <v>2617</v>
      </c>
      <c r="V670" s="417"/>
      <c r="W670" s="417"/>
      <c r="X670" s="417"/>
      <c r="Y670" s="417"/>
      <c r="Z670" s="417"/>
      <c r="AA670" s="417"/>
      <c r="AB670" s="417"/>
      <c r="AC670" s="417"/>
      <c r="AD670" s="417"/>
      <c r="AE670" s="417"/>
      <c r="AF670" s="417"/>
      <c r="AG670" s="417"/>
      <c r="AH670" s="417"/>
      <c r="AI670" s="417"/>
      <c r="AJ670" s="417"/>
      <c r="AK670" s="417"/>
      <c r="AL670" s="417"/>
      <c r="AM670" s="417"/>
      <c r="AN670" s="417"/>
      <c r="AO670" s="417"/>
      <c r="AP670" s="417"/>
      <c r="AQ670" s="417"/>
      <c r="AR670" s="417"/>
      <c r="AS670" s="417"/>
      <c r="AT670" s="417"/>
      <c r="AU670" s="446">
        <v>0</v>
      </c>
      <c r="AV670" s="417"/>
      <c r="AW670" s="417"/>
      <c r="AX670" s="417"/>
      <c r="AY670" s="417"/>
      <c r="AZ670" s="417"/>
      <c r="BA670" s="417"/>
      <c r="BB670" s="417"/>
      <c r="BC670" s="417"/>
      <c r="BD670" s="417"/>
      <c r="BE670" s="446">
        <v>4</v>
      </c>
      <c r="BF670" s="417"/>
      <c r="BG670" s="417"/>
      <c r="BH670" s="417"/>
      <c r="BI670" s="417"/>
      <c r="BJ670" s="417"/>
      <c r="BK670" s="417"/>
      <c r="BL670" s="417"/>
      <c r="BM670" s="417"/>
      <c r="BN670" s="417"/>
      <c r="BO670" s="417"/>
      <c r="BP670" s="417"/>
      <c r="BQ670" s="417"/>
      <c r="BR670" s="422" t="s">
        <v>2390</v>
      </c>
      <c r="BS670" s="417"/>
      <c r="BT670" s="417"/>
      <c r="BU670" s="417"/>
      <c r="BV670" s="417"/>
      <c r="BW670" s="417"/>
      <c r="BX670" s="417"/>
      <c r="BY670" s="417"/>
      <c r="BZ670" s="417"/>
      <c r="CA670" s="417"/>
      <c r="CB670" s="446">
        <v>0</v>
      </c>
      <c r="CC670" s="417"/>
      <c r="CD670" s="417"/>
      <c r="CE670" s="417"/>
    </row>
    <row r="671" spans="2:83" ht="11.25" customHeight="1">
      <c r="B671" s="421">
        <v>2</v>
      </c>
      <c r="C671" s="417"/>
      <c r="D671" s="422" t="s">
        <v>2618</v>
      </c>
      <c r="E671" s="417"/>
      <c r="F671" s="417"/>
      <c r="G671" s="417"/>
      <c r="H671" s="417"/>
      <c r="I671" s="417"/>
      <c r="J671" s="417"/>
      <c r="K671" s="417"/>
      <c r="L671" s="417"/>
      <c r="M671" s="417"/>
      <c r="N671" s="417"/>
      <c r="O671" s="417"/>
      <c r="P671" s="417"/>
      <c r="Q671" s="417"/>
      <c r="R671" s="417"/>
      <c r="S671" s="417"/>
      <c r="T671" s="417"/>
      <c r="U671" s="422" t="s">
        <v>2619</v>
      </c>
      <c r="V671" s="417"/>
      <c r="W671" s="417"/>
      <c r="X671" s="417"/>
      <c r="Y671" s="417"/>
      <c r="Z671" s="417"/>
      <c r="AA671" s="417"/>
      <c r="AB671" s="417"/>
      <c r="AC671" s="417"/>
      <c r="AD671" s="417"/>
      <c r="AE671" s="417"/>
      <c r="AF671" s="417"/>
      <c r="AG671" s="417"/>
      <c r="AH671" s="417"/>
      <c r="AI671" s="417"/>
      <c r="AJ671" s="417"/>
      <c r="AK671" s="417"/>
      <c r="AL671" s="417"/>
      <c r="AM671" s="417"/>
      <c r="AN671" s="417"/>
      <c r="AO671" s="417"/>
      <c r="AP671" s="417"/>
      <c r="AQ671" s="417"/>
      <c r="AR671" s="417"/>
      <c r="AS671" s="417"/>
      <c r="AT671" s="417"/>
      <c r="AU671" s="446">
        <v>0</v>
      </c>
      <c r="AV671" s="417"/>
      <c r="AW671" s="417"/>
      <c r="AX671" s="417"/>
      <c r="AY671" s="417"/>
      <c r="AZ671" s="417"/>
      <c r="BA671" s="417"/>
      <c r="BB671" s="417"/>
      <c r="BC671" s="417"/>
      <c r="BD671" s="417"/>
      <c r="BE671" s="446">
        <v>58</v>
      </c>
      <c r="BF671" s="417"/>
      <c r="BG671" s="417"/>
      <c r="BH671" s="417"/>
      <c r="BI671" s="417"/>
      <c r="BJ671" s="417"/>
      <c r="BK671" s="417"/>
      <c r="BL671" s="417"/>
      <c r="BM671" s="417"/>
      <c r="BN671" s="417"/>
      <c r="BO671" s="417"/>
      <c r="BP671" s="417"/>
      <c r="BQ671" s="417"/>
      <c r="BR671" s="422" t="s">
        <v>2390</v>
      </c>
      <c r="BS671" s="417"/>
      <c r="BT671" s="417"/>
      <c r="BU671" s="417"/>
      <c r="BV671" s="417"/>
      <c r="BW671" s="417"/>
      <c r="BX671" s="417"/>
      <c r="BY671" s="417"/>
      <c r="BZ671" s="417"/>
      <c r="CA671" s="417"/>
      <c r="CB671" s="446">
        <v>0</v>
      </c>
      <c r="CC671" s="417"/>
      <c r="CD671" s="417"/>
      <c r="CE671" s="417"/>
    </row>
    <row r="672" spans="2:83" ht="11.4" customHeight="1">
      <c r="B672" s="421">
        <v>3</v>
      </c>
      <c r="C672" s="417"/>
      <c r="D672" s="422" t="s">
        <v>2620</v>
      </c>
      <c r="E672" s="417"/>
      <c r="F672" s="417"/>
      <c r="G672" s="417"/>
      <c r="H672" s="417"/>
      <c r="I672" s="417"/>
      <c r="J672" s="417"/>
      <c r="K672" s="417"/>
      <c r="L672" s="417"/>
      <c r="M672" s="417"/>
      <c r="N672" s="417"/>
      <c r="O672" s="417"/>
      <c r="P672" s="417"/>
      <c r="Q672" s="417"/>
      <c r="R672" s="417"/>
      <c r="S672" s="417"/>
      <c r="T672" s="417"/>
      <c r="U672" s="422" t="s">
        <v>2621</v>
      </c>
      <c r="V672" s="417"/>
      <c r="W672" s="417"/>
      <c r="X672" s="417"/>
      <c r="Y672" s="417"/>
      <c r="Z672" s="417"/>
      <c r="AA672" s="417"/>
      <c r="AB672" s="417"/>
      <c r="AC672" s="417"/>
      <c r="AD672" s="417"/>
      <c r="AE672" s="417"/>
      <c r="AF672" s="417"/>
      <c r="AG672" s="417"/>
      <c r="AH672" s="417"/>
      <c r="AI672" s="417"/>
      <c r="AJ672" s="417"/>
      <c r="AK672" s="417"/>
      <c r="AL672" s="417"/>
      <c r="AM672" s="417"/>
      <c r="AN672" s="417"/>
      <c r="AO672" s="417"/>
      <c r="AP672" s="417"/>
      <c r="AQ672" s="417"/>
      <c r="AR672" s="417"/>
      <c r="AS672" s="417"/>
      <c r="AT672" s="417"/>
      <c r="AU672" s="446">
        <v>0</v>
      </c>
      <c r="AV672" s="417"/>
      <c r="AW672" s="417"/>
      <c r="AX672" s="417"/>
      <c r="AY672" s="417"/>
      <c r="AZ672" s="417"/>
      <c r="BA672" s="417"/>
      <c r="BB672" s="417"/>
      <c r="BC672" s="417"/>
      <c r="BD672" s="417"/>
      <c r="BE672" s="446">
        <v>14</v>
      </c>
      <c r="BF672" s="417"/>
      <c r="BG672" s="417"/>
      <c r="BH672" s="417"/>
      <c r="BI672" s="417"/>
      <c r="BJ672" s="417"/>
      <c r="BK672" s="417"/>
      <c r="BL672" s="417"/>
      <c r="BM672" s="417"/>
      <c r="BN672" s="417"/>
      <c r="BO672" s="417"/>
      <c r="BP672" s="417"/>
      <c r="BQ672" s="417"/>
      <c r="BR672" s="422" t="s">
        <v>2390</v>
      </c>
      <c r="BS672" s="417"/>
      <c r="BT672" s="417"/>
      <c r="BU672" s="417"/>
      <c r="BV672" s="417"/>
      <c r="BW672" s="417"/>
      <c r="BX672" s="417"/>
      <c r="BY672" s="417"/>
      <c r="BZ672" s="417"/>
      <c r="CA672" s="417"/>
      <c r="CB672" s="446">
        <v>0</v>
      </c>
      <c r="CC672" s="417"/>
      <c r="CD672" s="417"/>
      <c r="CE672" s="417"/>
    </row>
    <row r="673" spans="2:83" ht="11.4" customHeight="1">
      <c r="B673" s="421">
        <v>4</v>
      </c>
      <c r="C673" s="417"/>
      <c r="D673" s="422" t="s">
        <v>2622</v>
      </c>
      <c r="E673" s="417"/>
      <c r="F673" s="417"/>
      <c r="G673" s="417"/>
      <c r="H673" s="417"/>
      <c r="I673" s="417"/>
      <c r="J673" s="417"/>
      <c r="K673" s="417"/>
      <c r="L673" s="417"/>
      <c r="M673" s="417"/>
      <c r="N673" s="417"/>
      <c r="O673" s="417"/>
      <c r="P673" s="417"/>
      <c r="Q673" s="417"/>
      <c r="R673" s="417"/>
      <c r="S673" s="417"/>
      <c r="T673" s="417"/>
      <c r="U673" s="422" t="s">
        <v>2623</v>
      </c>
      <c r="V673" s="417"/>
      <c r="W673" s="417"/>
      <c r="X673" s="417"/>
      <c r="Y673" s="417"/>
      <c r="Z673" s="417"/>
      <c r="AA673" s="417"/>
      <c r="AB673" s="417"/>
      <c r="AC673" s="417"/>
      <c r="AD673" s="417"/>
      <c r="AE673" s="417"/>
      <c r="AF673" s="417"/>
      <c r="AG673" s="417"/>
      <c r="AH673" s="417"/>
      <c r="AI673" s="417"/>
      <c r="AJ673" s="417"/>
      <c r="AK673" s="417"/>
      <c r="AL673" s="417"/>
      <c r="AM673" s="417"/>
      <c r="AN673" s="417"/>
      <c r="AO673" s="417"/>
      <c r="AP673" s="417"/>
      <c r="AQ673" s="417"/>
      <c r="AR673" s="417"/>
      <c r="AS673" s="417"/>
      <c r="AT673" s="417"/>
      <c r="AU673" s="446">
        <v>0</v>
      </c>
      <c r="AV673" s="417"/>
      <c r="AW673" s="417"/>
      <c r="AX673" s="417"/>
      <c r="AY673" s="417"/>
      <c r="AZ673" s="417"/>
      <c r="BA673" s="417"/>
      <c r="BB673" s="417"/>
      <c r="BC673" s="417"/>
      <c r="BD673" s="417"/>
      <c r="BE673" s="446">
        <v>6</v>
      </c>
      <c r="BF673" s="417"/>
      <c r="BG673" s="417"/>
      <c r="BH673" s="417"/>
      <c r="BI673" s="417"/>
      <c r="BJ673" s="417"/>
      <c r="BK673" s="417"/>
      <c r="BL673" s="417"/>
      <c r="BM673" s="417"/>
      <c r="BN673" s="417"/>
      <c r="BO673" s="417"/>
      <c r="BP673" s="417"/>
      <c r="BQ673" s="417"/>
      <c r="BR673" s="422" t="s">
        <v>2390</v>
      </c>
      <c r="BS673" s="417"/>
      <c r="BT673" s="417"/>
      <c r="BU673" s="417"/>
      <c r="BV673" s="417"/>
      <c r="BW673" s="417"/>
      <c r="BX673" s="417"/>
      <c r="BY673" s="417"/>
      <c r="BZ673" s="417"/>
      <c r="CA673" s="417"/>
      <c r="CB673" s="446">
        <v>0</v>
      </c>
      <c r="CC673" s="417"/>
      <c r="CD673" s="417"/>
      <c r="CE673" s="417"/>
    </row>
    <row r="674" spans="2:83" ht="11.4" customHeight="1">
      <c r="B674" s="421">
        <v>5</v>
      </c>
      <c r="C674" s="417"/>
      <c r="D674" s="422" t="s">
        <v>2622</v>
      </c>
      <c r="E674" s="417"/>
      <c r="F674" s="417"/>
      <c r="G674" s="417"/>
      <c r="H674" s="417"/>
      <c r="I674" s="417"/>
      <c r="J674" s="417"/>
      <c r="K674" s="417"/>
      <c r="L674" s="417"/>
      <c r="M674" s="417"/>
      <c r="N674" s="417"/>
      <c r="O674" s="417"/>
      <c r="P674" s="417"/>
      <c r="Q674" s="417"/>
      <c r="R674" s="417"/>
      <c r="S674" s="417"/>
      <c r="T674" s="417"/>
      <c r="U674" s="422" t="s">
        <v>2623</v>
      </c>
      <c r="V674" s="417"/>
      <c r="W674" s="417"/>
      <c r="X674" s="417"/>
      <c r="Y674" s="417"/>
      <c r="Z674" s="417"/>
      <c r="AA674" s="417"/>
      <c r="AB674" s="417"/>
      <c r="AC674" s="417"/>
      <c r="AD674" s="417"/>
      <c r="AE674" s="417"/>
      <c r="AF674" s="417"/>
      <c r="AG674" s="417"/>
      <c r="AH674" s="417"/>
      <c r="AI674" s="417"/>
      <c r="AJ674" s="417"/>
      <c r="AK674" s="417"/>
      <c r="AL674" s="417"/>
      <c r="AM674" s="417"/>
      <c r="AN674" s="417"/>
      <c r="AO674" s="417"/>
      <c r="AP674" s="417"/>
      <c r="AQ674" s="417"/>
      <c r="AR674" s="417"/>
      <c r="AS674" s="417"/>
      <c r="AT674" s="417"/>
      <c r="AU674" s="446">
        <v>0</v>
      </c>
      <c r="AV674" s="417"/>
      <c r="AW674" s="417"/>
      <c r="AX674" s="417"/>
      <c r="AY674" s="417"/>
      <c r="AZ674" s="417"/>
      <c r="BA674" s="417"/>
      <c r="BB674" s="417"/>
      <c r="BC674" s="417"/>
      <c r="BD674" s="417"/>
      <c r="BE674" s="446">
        <v>4</v>
      </c>
      <c r="BF674" s="417"/>
      <c r="BG674" s="417"/>
      <c r="BH674" s="417"/>
      <c r="BI674" s="417"/>
      <c r="BJ674" s="417"/>
      <c r="BK674" s="417"/>
      <c r="BL674" s="417"/>
      <c r="BM674" s="417"/>
      <c r="BN674" s="417"/>
      <c r="BO674" s="417"/>
      <c r="BP674" s="417"/>
      <c r="BQ674" s="417"/>
      <c r="BR674" s="422" t="s">
        <v>2390</v>
      </c>
      <c r="BS674" s="417"/>
      <c r="BT674" s="417"/>
      <c r="BU674" s="417"/>
      <c r="BV674" s="417"/>
      <c r="BW674" s="417"/>
      <c r="BX674" s="417"/>
      <c r="BY674" s="417"/>
      <c r="BZ674" s="417"/>
      <c r="CA674" s="417"/>
      <c r="CB674" s="446">
        <v>0</v>
      </c>
      <c r="CC674" s="417"/>
      <c r="CD674" s="417"/>
      <c r="CE674" s="417"/>
    </row>
    <row r="675" spans="2:83" ht="11.25" customHeight="1">
      <c r="B675" s="421">
        <v>6</v>
      </c>
      <c r="C675" s="417"/>
      <c r="D675" s="422" t="s">
        <v>2624</v>
      </c>
      <c r="E675" s="417"/>
      <c r="F675" s="417"/>
      <c r="G675" s="417"/>
      <c r="H675" s="417"/>
      <c r="I675" s="417"/>
      <c r="J675" s="417"/>
      <c r="K675" s="417"/>
      <c r="L675" s="417"/>
      <c r="M675" s="417"/>
      <c r="N675" s="417"/>
      <c r="O675" s="417"/>
      <c r="P675" s="417"/>
      <c r="Q675" s="417"/>
      <c r="R675" s="417"/>
      <c r="S675" s="417"/>
      <c r="T675" s="417"/>
      <c r="U675" s="422" t="s">
        <v>2625</v>
      </c>
      <c r="V675" s="417"/>
      <c r="W675" s="417"/>
      <c r="X675" s="417"/>
      <c r="Y675" s="417"/>
      <c r="Z675" s="417"/>
      <c r="AA675" s="417"/>
      <c r="AB675" s="417"/>
      <c r="AC675" s="417"/>
      <c r="AD675" s="417"/>
      <c r="AE675" s="417"/>
      <c r="AF675" s="417"/>
      <c r="AG675" s="417"/>
      <c r="AH675" s="417"/>
      <c r="AI675" s="417"/>
      <c r="AJ675" s="417"/>
      <c r="AK675" s="417"/>
      <c r="AL675" s="417"/>
      <c r="AM675" s="417"/>
      <c r="AN675" s="417"/>
      <c r="AO675" s="417"/>
      <c r="AP675" s="417"/>
      <c r="AQ675" s="417"/>
      <c r="AR675" s="417"/>
      <c r="AS675" s="417"/>
      <c r="AT675" s="417"/>
      <c r="AU675" s="446">
        <v>0</v>
      </c>
      <c r="AV675" s="417"/>
      <c r="AW675" s="417"/>
      <c r="AX675" s="417"/>
      <c r="AY675" s="417"/>
      <c r="AZ675" s="417"/>
      <c r="BA675" s="417"/>
      <c r="BB675" s="417"/>
      <c r="BC675" s="417"/>
      <c r="BD675" s="417"/>
      <c r="BE675" s="446">
        <v>8</v>
      </c>
      <c r="BF675" s="417"/>
      <c r="BG675" s="417"/>
      <c r="BH675" s="417"/>
      <c r="BI675" s="417"/>
      <c r="BJ675" s="417"/>
      <c r="BK675" s="417"/>
      <c r="BL675" s="417"/>
      <c r="BM675" s="417"/>
      <c r="BN675" s="417"/>
      <c r="BO675" s="417"/>
      <c r="BP675" s="417"/>
      <c r="BQ675" s="417"/>
      <c r="BR675" s="422" t="s">
        <v>2390</v>
      </c>
      <c r="BS675" s="417"/>
      <c r="BT675" s="417"/>
      <c r="BU675" s="417"/>
      <c r="BV675" s="417"/>
      <c r="BW675" s="417"/>
      <c r="BX675" s="417"/>
      <c r="BY675" s="417"/>
      <c r="BZ675" s="417"/>
      <c r="CA675" s="417"/>
      <c r="CB675" s="446">
        <v>0</v>
      </c>
      <c r="CC675" s="417"/>
      <c r="CD675" s="417"/>
      <c r="CE675" s="417"/>
    </row>
    <row r="676" spans="2:83" ht="11.4" customHeight="1">
      <c r="B676" s="421">
        <v>7</v>
      </c>
      <c r="C676" s="417"/>
      <c r="D676" s="422" t="s">
        <v>2626</v>
      </c>
      <c r="E676" s="417"/>
      <c r="F676" s="417"/>
      <c r="G676" s="417"/>
      <c r="H676" s="417"/>
      <c r="I676" s="417"/>
      <c r="J676" s="417"/>
      <c r="K676" s="417"/>
      <c r="L676" s="417"/>
      <c r="M676" s="417"/>
      <c r="N676" s="417"/>
      <c r="O676" s="417"/>
      <c r="P676" s="417"/>
      <c r="Q676" s="417"/>
      <c r="R676" s="417"/>
      <c r="S676" s="417"/>
      <c r="T676" s="417"/>
      <c r="U676" s="422" t="s">
        <v>2627</v>
      </c>
      <c r="V676" s="417"/>
      <c r="W676" s="417"/>
      <c r="X676" s="417"/>
      <c r="Y676" s="417"/>
      <c r="Z676" s="417"/>
      <c r="AA676" s="417"/>
      <c r="AB676" s="417"/>
      <c r="AC676" s="417"/>
      <c r="AD676" s="417"/>
      <c r="AE676" s="417"/>
      <c r="AF676" s="417"/>
      <c r="AG676" s="417"/>
      <c r="AH676" s="417"/>
      <c r="AI676" s="417"/>
      <c r="AJ676" s="417"/>
      <c r="AK676" s="417"/>
      <c r="AL676" s="417"/>
      <c r="AM676" s="417"/>
      <c r="AN676" s="417"/>
      <c r="AO676" s="417"/>
      <c r="AP676" s="417"/>
      <c r="AQ676" s="417"/>
      <c r="AR676" s="417"/>
      <c r="AS676" s="417"/>
      <c r="AT676" s="417"/>
      <c r="AU676" s="446">
        <v>0</v>
      </c>
      <c r="AV676" s="417"/>
      <c r="AW676" s="417"/>
      <c r="AX676" s="417"/>
      <c r="AY676" s="417"/>
      <c r="AZ676" s="417"/>
      <c r="BA676" s="417"/>
      <c r="BB676" s="417"/>
      <c r="BC676" s="417"/>
      <c r="BD676" s="417"/>
      <c r="BE676" s="446">
        <v>3</v>
      </c>
      <c r="BF676" s="417"/>
      <c r="BG676" s="417"/>
      <c r="BH676" s="417"/>
      <c r="BI676" s="417"/>
      <c r="BJ676" s="417"/>
      <c r="BK676" s="417"/>
      <c r="BL676" s="417"/>
      <c r="BM676" s="417"/>
      <c r="BN676" s="417"/>
      <c r="BO676" s="417"/>
      <c r="BP676" s="417"/>
      <c r="BQ676" s="417"/>
      <c r="BR676" s="422" t="s">
        <v>2390</v>
      </c>
      <c r="BS676" s="417"/>
      <c r="BT676" s="417"/>
      <c r="BU676" s="417"/>
      <c r="BV676" s="417"/>
      <c r="BW676" s="417"/>
      <c r="BX676" s="417"/>
      <c r="BY676" s="417"/>
      <c r="BZ676" s="417"/>
      <c r="CA676" s="417"/>
      <c r="CB676" s="446">
        <v>0</v>
      </c>
      <c r="CC676" s="417"/>
      <c r="CD676" s="417"/>
      <c r="CE676" s="417"/>
    </row>
    <row r="677" spans="2:83" ht="11.4" customHeight="1">
      <c r="B677" s="421">
        <v>8</v>
      </c>
      <c r="C677" s="417"/>
      <c r="D677" s="422" t="s">
        <v>2628</v>
      </c>
      <c r="E677" s="417"/>
      <c r="F677" s="417"/>
      <c r="G677" s="417"/>
      <c r="H677" s="417"/>
      <c r="I677" s="417"/>
      <c r="J677" s="417"/>
      <c r="K677" s="417"/>
      <c r="L677" s="417"/>
      <c r="M677" s="417"/>
      <c r="N677" s="417"/>
      <c r="O677" s="417"/>
      <c r="P677" s="417"/>
      <c r="Q677" s="417"/>
      <c r="R677" s="417"/>
      <c r="S677" s="417"/>
      <c r="T677" s="417"/>
      <c r="U677" s="422" t="s">
        <v>2629</v>
      </c>
      <c r="V677" s="417"/>
      <c r="W677" s="417"/>
      <c r="X677" s="417"/>
      <c r="Y677" s="417"/>
      <c r="Z677" s="417"/>
      <c r="AA677" s="417"/>
      <c r="AB677" s="417"/>
      <c r="AC677" s="417"/>
      <c r="AD677" s="417"/>
      <c r="AE677" s="417"/>
      <c r="AF677" s="417"/>
      <c r="AG677" s="417"/>
      <c r="AH677" s="417"/>
      <c r="AI677" s="417"/>
      <c r="AJ677" s="417"/>
      <c r="AK677" s="417"/>
      <c r="AL677" s="417"/>
      <c r="AM677" s="417"/>
      <c r="AN677" s="417"/>
      <c r="AO677" s="417"/>
      <c r="AP677" s="417"/>
      <c r="AQ677" s="417"/>
      <c r="AR677" s="417"/>
      <c r="AS677" s="417"/>
      <c r="AT677" s="417"/>
      <c r="AU677" s="446">
        <v>0</v>
      </c>
      <c r="AV677" s="417"/>
      <c r="AW677" s="417"/>
      <c r="AX677" s="417"/>
      <c r="AY677" s="417"/>
      <c r="AZ677" s="417"/>
      <c r="BA677" s="417"/>
      <c r="BB677" s="417"/>
      <c r="BC677" s="417"/>
      <c r="BD677" s="417"/>
      <c r="BE677" s="446">
        <v>6</v>
      </c>
      <c r="BF677" s="417"/>
      <c r="BG677" s="417"/>
      <c r="BH677" s="417"/>
      <c r="BI677" s="417"/>
      <c r="BJ677" s="417"/>
      <c r="BK677" s="417"/>
      <c r="BL677" s="417"/>
      <c r="BM677" s="417"/>
      <c r="BN677" s="417"/>
      <c r="BO677" s="417"/>
      <c r="BP677" s="417"/>
      <c r="BQ677" s="417"/>
      <c r="BR677" s="422" t="s">
        <v>2390</v>
      </c>
      <c r="BS677" s="417"/>
      <c r="BT677" s="417"/>
      <c r="BU677" s="417"/>
      <c r="BV677" s="417"/>
      <c r="BW677" s="417"/>
      <c r="BX677" s="417"/>
      <c r="BY677" s="417"/>
      <c r="BZ677" s="417"/>
      <c r="CA677" s="417"/>
      <c r="CB677" s="446">
        <v>0</v>
      </c>
      <c r="CC677" s="417"/>
      <c r="CD677" s="417"/>
      <c r="CE677" s="417"/>
    </row>
    <row r="678" spans="2:83" ht="11.4" customHeight="1">
      <c r="B678" s="421">
        <v>9</v>
      </c>
      <c r="C678" s="417"/>
      <c r="D678" s="422" t="s">
        <v>2630</v>
      </c>
      <c r="E678" s="417"/>
      <c r="F678" s="417"/>
      <c r="G678" s="417"/>
      <c r="H678" s="417"/>
      <c r="I678" s="417"/>
      <c r="J678" s="417"/>
      <c r="K678" s="417"/>
      <c r="L678" s="417"/>
      <c r="M678" s="417"/>
      <c r="N678" s="417"/>
      <c r="O678" s="417"/>
      <c r="P678" s="417"/>
      <c r="Q678" s="417"/>
      <c r="R678" s="417"/>
      <c r="S678" s="417"/>
      <c r="T678" s="417"/>
      <c r="U678" s="422" t="s">
        <v>2631</v>
      </c>
      <c r="V678" s="417"/>
      <c r="W678" s="417"/>
      <c r="X678" s="417"/>
      <c r="Y678" s="417"/>
      <c r="Z678" s="417"/>
      <c r="AA678" s="417"/>
      <c r="AB678" s="417"/>
      <c r="AC678" s="417"/>
      <c r="AD678" s="417"/>
      <c r="AE678" s="417"/>
      <c r="AF678" s="417"/>
      <c r="AG678" s="417"/>
      <c r="AH678" s="417"/>
      <c r="AI678" s="417"/>
      <c r="AJ678" s="417"/>
      <c r="AK678" s="417"/>
      <c r="AL678" s="417"/>
      <c r="AM678" s="417"/>
      <c r="AN678" s="417"/>
      <c r="AO678" s="417"/>
      <c r="AP678" s="417"/>
      <c r="AQ678" s="417"/>
      <c r="AR678" s="417"/>
      <c r="AS678" s="417"/>
      <c r="AT678" s="417"/>
      <c r="AU678" s="446">
        <v>0</v>
      </c>
      <c r="AV678" s="417"/>
      <c r="AW678" s="417"/>
      <c r="AX678" s="417"/>
      <c r="AY678" s="417"/>
      <c r="AZ678" s="417"/>
      <c r="BA678" s="417"/>
      <c r="BB678" s="417"/>
      <c r="BC678" s="417"/>
      <c r="BD678" s="417"/>
      <c r="BE678" s="446">
        <v>8</v>
      </c>
      <c r="BF678" s="417"/>
      <c r="BG678" s="417"/>
      <c r="BH678" s="417"/>
      <c r="BI678" s="417"/>
      <c r="BJ678" s="417"/>
      <c r="BK678" s="417"/>
      <c r="BL678" s="417"/>
      <c r="BM678" s="417"/>
      <c r="BN678" s="417"/>
      <c r="BO678" s="417"/>
      <c r="BP678" s="417"/>
      <c r="BQ678" s="417"/>
      <c r="BR678" s="422" t="s">
        <v>2390</v>
      </c>
      <c r="BS678" s="417"/>
      <c r="BT678" s="417"/>
      <c r="BU678" s="417"/>
      <c r="BV678" s="417"/>
      <c r="BW678" s="417"/>
      <c r="BX678" s="417"/>
      <c r="BY678" s="417"/>
      <c r="BZ678" s="417"/>
      <c r="CA678" s="417"/>
      <c r="CB678" s="446">
        <v>0</v>
      </c>
      <c r="CC678" s="417"/>
      <c r="CD678" s="417"/>
      <c r="CE678" s="417"/>
    </row>
    <row r="679" spans="2:83" ht="11.25" customHeight="1">
      <c r="B679" s="421">
        <v>10</v>
      </c>
      <c r="C679" s="417"/>
      <c r="D679" s="422" t="s">
        <v>2630</v>
      </c>
      <c r="E679" s="417"/>
      <c r="F679" s="417"/>
      <c r="G679" s="417"/>
      <c r="H679" s="417"/>
      <c r="I679" s="417"/>
      <c r="J679" s="417"/>
      <c r="K679" s="417"/>
      <c r="L679" s="417"/>
      <c r="M679" s="417"/>
      <c r="N679" s="417"/>
      <c r="O679" s="417"/>
      <c r="P679" s="417"/>
      <c r="Q679" s="417"/>
      <c r="R679" s="417"/>
      <c r="S679" s="417"/>
      <c r="T679" s="417"/>
      <c r="U679" s="422" t="s">
        <v>2631</v>
      </c>
      <c r="V679" s="417"/>
      <c r="W679" s="417"/>
      <c r="X679" s="417"/>
      <c r="Y679" s="417"/>
      <c r="Z679" s="417"/>
      <c r="AA679" s="417"/>
      <c r="AB679" s="417"/>
      <c r="AC679" s="417"/>
      <c r="AD679" s="417"/>
      <c r="AE679" s="417"/>
      <c r="AF679" s="417"/>
      <c r="AG679" s="417"/>
      <c r="AH679" s="417"/>
      <c r="AI679" s="417"/>
      <c r="AJ679" s="417"/>
      <c r="AK679" s="417"/>
      <c r="AL679" s="417"/>
      <c r="AM679" s="417"/>
      <c r="AN679" s="417"/>
      <c r="AO679" s="417"/>
      <c r="AP679" s="417"/>
      <c r="AQ679" s="417"/>
      <c r="AR679" s="417"/>
      <c r="AS679" s="417"/>
      <c r="AT679" s="417"/>
      <c r="AU679" s="446">
        <v>0</v>
      </c>
      <c r="AV679" s="417"/>
      <c r="AW679" s="417"/>
      <c r="AX679" s="417"/>
      <c r="AY679" s="417"/>
      <c r="AZ679" s="417"/>
      <c r="BA679" s="417"/>
      <c r="BB679" s="417"/>
      <c r="BC679" s="417"/>
      <c r="BD679" s="417"/>
      <c r="BE679" s="446">
        <v>8</v>
      </c>
      <c r="BF679" s="417"/>
      <c r="BG679" s="417"/>
      <c r="BH679" s="417"/>
      <c r="BI679" s="417"/>
      <c r="BJ679" s="417"/>
      <c r="BK679" s="417"/>
      <c r="BL679" s="417"/>
      <c r="BM679" s="417"/>
      <c r="BN679" s="417"/>
      <c r="BO679" s="417"/>
      <c r="BP679" s="417"/>
      <c r="BQ679" s="417"/>
      <c r="BR679" s="422" t="s">
        <v>2390</v>
      </c>
      <c r="BS679" s="417"/>
      <c r="BT679" s="417"/>
      <c r="BU679" s="417"/>
      <c r="BV679" s="417"/>
      <c r="BW679" s="417"/>
      <c r="BX679" s="417"/>
      <c r="BY679" s="417"/>
      <c r="BZ679" s="417"/>
      <c r="CA679" s="417"/>
      <c r="CB679" s="446">
        <v>0</v>
      </c>
      <c r="CC679" s="417"/>
      <c r="CD679" s="417"/>
      <c r="CE679" s="417"/>
    </row>
    <row r="680" spans="2:83" ht="11.4" customHeight="1">
      <c r="B680" s="421">
        <v>11</v>
      </c>
      <c r="C680" s="417"/>
      <c r="D680" s="422" t="s">
        <v>2630</v>
      </c>
      <c r="E680" s="417"/>
      <c r="F680" s="417"/>
      <c r="G680" s="417"/>
      <c r="H680" s="417"/>
      <c r="I680" s="417"/>
      <c r="J680" s="417"/>
      <c r="K680" s="417"/>
      <c r="L680" s="417"/>
      <c r="M680" s="417"/>
      <c r="N680" s="417"/>
      <c r="O680" s="417"/>
      <c r="P680" s="417"/>
      <c r="Q680" s="417"/>
      <c r="R680" s="417"/>
      <c r="S680" s="417"/>
      <c r="T680" s="417"/>
      <c r="U680" s="422" t="s">
        <v>2631</v>
      </c>
      <c r="V680" s="417"/>
      <c r="W680" s="417"/>
      <c r="X680" s="417"/>
      <c r="Y680" s="417"/>
      <c r="Z680" s="417"/>
      <c r="AA680" s="417"/>
      <c r="AB680" s="417"/>
      <c r="AC680" s="417"/>
      <c r="AD680" s="417"/>
      <c r="AE680" s="417"/>
      <c r="AF680" s="417"/>
      <c r="AG680" s="417"/>
      <c r="AH680" s="417"/>
      <c r="AI680" s="417"/>
      <c r="AJ680" s="417"/>
      <c r="AK680" s="417"/>
      <c r="AL680" s="417"/>
      <c r="AM680" s="417"/>
      <c r="AN680" s="417"/>
      <c r="AO680" s="417"/>
      <c r="AP680" s="417"/>
      <c r="AQ680" s="417"/>
      <c r="AR680" s="417"/>
      <c r="AS680" s="417"/>
      <c r="AT680" s="417"/>
      <c r="AU680" s="446">
        <v>0</v>
      </c>
      <c r="AV680" s="417"/>
      <c r="AW680" s="417"/>
      <c r="AX680" s="417"/>
      <c r="AY680" s="417"/>
      <c r="AZ680" s="417"/>
      <c r="BA680" s="417"/>
      <c r="BB680" s="417"/>
      <c r="BC680" s="417"/>
      <c r="BD680" s="417"/>
      <c r="BE680" s="446">
        <v>8</v>
      </c>
      <c r="BF680" s="417"/>
      <c r="BG680" s="417"/>
      <c r="BH680" s="417"/>
      <c r="BI680" s="417"/>
      <c r="BJ680" s="417"/>
      <c r="BK680" s="417"/>
      <c r="BL680" s="417"/>
      <c r="BM680" s="417"/>
      <c r="BN680" s="417"/>
      <c r="BO680" s="417"/>
      <c r="BP680" s="417"/>
      <c r="BQ680" s="417"/>
      <c r="BR680" s="422" t="s">
        <v>2390</v>
      </c>
      <c r="BS680" s="417"/>
      <c r="BT680" s="417"/>
      <c r="BU680" s="417"/>
      <c r="BV680" s="417"/>
      <c r="BW680" s="417"/>
      <c r="BX680" s="417"/>
      <c r="BY680" s="417"/>
      <c r="BZ680" s="417"/>
      <c r="CA680" s="417"/>
      <c r="CB680" s="446">
        <v>0</v>
      </c>
      <c r="CC680" s="417"/>
      <c r="CD680" s="417"/>
      <c r="CE680" s="417"/>
    </row>
    <row r="681" spans="2:83" ht="11.4" customHeight="1">
      <c r="B681" s="421">
        <v>12</v>
      </c>
      <c r="C681" s="417"/>
      <c r="D681" s="422" t="s">
        <v>2632</v>
      </c>
      <c r="E681" s="417"/>
      <c r="F681" s="417"/>
      <c r="G681" s="417"/>
      <c r="H681" s="417"/>
      <c r="I681" s="417"/>
      <c r="J681" s="417"/>
      <c r="K681" s="417"/>
      <c r="L681" s="417"/>
      <c r="M681" s="417"/>
      <c r="N681" s="417"/>
      <c r="O681" s="417"/>
      <c r="P681" s="417"/>
      <c r="Q681" s="417"/>
      <c r="R681" s="417"/>
      <c r="S681" s="417"/>
      <c r="T681" s="417"/>
      <c r="U681" s="422" t="s">
        <v>2633</v>
      </c>
      <c r="V681" s="417"/>
      <c r="W681" s="417"/>
      <c r="X681" s="417"/>
      <c r="Y681" s="417"/>
      <c r="Z681" s="417"/>
      <c r="AA681" s="417"/>
      <c r="AB681" s="417"/>
      <c r="AC681" s="417"/>
      <c r="AD681" s="417"/>
      <c r="AE681" s="417"/>
      <c r="AF681" s="417"/>
      <c r="AG681" s="417"/>
      <c r="AH681" s="417"/>
      <c r="AI681" s="417"/>
      <c r="AJ681" s="417"/>
      <c r="AK681" s="417"/>
      <c r="AL681" s="417"/>
      <c r="AM681" s="417"/>
      <c r="AN681" s="417"/>
      <c r="AO681" s="417"/>
      <c r="AP681" s="417"/>
      <c r="AQ681" s="417"/>
      <c r="AR681" s="417"/>
      <c r="AS681" s="417"/>
      <c r="AT681" s="417"/>
      <c r="AU681" s="446">
        <v>0</v>
      </c>
      <c r="AV681" s="417"/>
      <c r="AW681" s="417"/>
      <c r="AX681" s="417"/>
      <c r="AY681" s="417"/>
      <c r="AZ681" s="417"/>
      <c r="BA681" s="417"/>
      <c r="BB681" s="417"/>
      <c r="BC681" s="417"/>
      <c r="BD681" s="417"/>
      <c r="BE681" s="446">
        <v>76</v>
      </c>
      <c r="BF681" s="417"/>
      <c r="BG681" s="417"/>
      <c r="BH681" s="417"/>
      <c r="BI681" s="417"/>
      <c r="BJ681" s="417"/>
      <c r="BK681" s="417"/>
      <c r="BL681" s="417"/>
      <c r="BM681" s="417"/>
      <c r="BN681" s="417"/>
      <c r="BO681" s="417"/>
      <c r="BP681" s="417"/>
      <c r="BQ681" s="417"/>
      <c r="BR681" s="422" t="s">
        <v>2390</v>
      </c>
      <c r="BS681" s="417"/>
      <c r="BT681" s="417"/>
      <c r="BU681" s="417"/>
      <c r="BV681" s="417"/>
      <c r="BW681" s="417"/>
      <c r="BX681" s="417"/>
      <c r="BY681" s="417"/>
      <c r="BZ681" s="417"/>
      <c r="CA681" s="417"/>
      <c r="CB681" s="446">
        <v>0</v>
      </c>
      <c r="CC681" s="417"/>
      <c r="CD681" s="417"/>
      <c r="CE681" s="417"/>
    </row>
    <row r="682" spans="2:83" ht="11.25" customHeight="1">
      <c r="B682" s="448">
        <v>0</v>
      </c>
      <c r="C682" s="449"/>
      <c r="D682" s="449"/>
      <c r="E682" s="449"/>
      <c r="F682" s="449"/>
      <c r="G682" s="449"/>
      <c r="H682" s="449"/>
      <c r="I682" s="449"/>
      <c r="J682" s="449"/>
      <c r="K682" s="449"/>
      <c r="L682" s="449"/>
      <c r="M682" s="449"/>
      <c r="N682" s="449"/>
      <c r="O682" s="449"/>
      <c r="P682" s="449"/>
      <c r="Q682" s="449"/>
      <c r="R682" s="449"/>
      <c r="S682" s="449"/>
      <c r="T682" s="449"/>
      <c r="U682" s="449"/>
      <c r="V682" s="449"/>
      <c r="W682" s="449"/>
      <c r="X682" s="449"/>
      <c r="Y682" s="449"/>
      <c r="Z682" s="449"/>
      <c r="AA682" s="449"/>
      <c r="AB682" s="449"/>
      <c r="AC682" s="449"/>
      <c r="AD682" s="449"/>
      <c r="AE682" s="449"/>
      <c r="AF682" s="449"/>
      <c r="AG682" s="449"/>
      <c r="AH682" s="449"/>
      <c r="AI682" s="449"/>
      <c r="AJ682" s="449"/>
      <c r="AK682" s="449"/>
      <c r="AL682" s="449"/>
      <c r="AM682" s="449"/>
      <c r="AN682" s="449"/>
      <c r="AO682" s="449"/>
      <c r="AP682" s="449"/>
      <c r="AQ682" s="449"/>
      <c r="AR682" s="449"/>
      <c r="AS682" s="449"/>
      <c r="AT682" s="449"/>
      <c r="AU682" s="449"/>
      <c r="AV682" s="449"/>
      <c r="AW682" s="449"/>
      <c r="AX682" s="449"/>
      <c r="AY682" s="449"/>
      <c r="AZ682" s="449"/>
      <c r="BA682" s="449"/>
      <c r="BB682" s="449"/>
      <c r="BC682" s="449"/>
      <c r="BD682" s="449"/>
      <c r="BE682" s="449"/>
      <c r="BF682" s="449"/>
      <c r="BG682" s="449"/>
      <c r="BH682" s="449"/>
      <c r="BI682" s="449"/>
      <c r="BJ682" s="449"/>
      <c r="BK682" s="449"/>
      <c r="BL682" s="449"/>
      <c r="BM682" s="449"/>
      <c r="BN682" s="449"/>
      <c r="BO682" s="449"/>
      <c r="BP682" s="449"/>
      <c r="BQ682" s="449"/>
      <c r="BR682" s="449"/>
      <c r="BS682" s="449"/>
      <c r="BT682" s="449"/>
      <c r="BU682" s="449"/>
      <c r="BV682" s="449"/>
      <c r="BW682" s="449"/>
      <c r="BX682" s="449"/>
      <c r="BY682" s="449"/>
      <c r="BZ682" s="449"/>
      <c r="CA682" s="449"/>
      <c r="CB682" s="449"/>
      <c r="CC682" s="449"/>
      <c r="CD682" s="449"/>
      <c r="CE682" s="449"/>
    </row>
    <row r="683" ht="12" hidden="1"/>
    <row r="684" ht="2.85" customHeight="1"/>
    <row r="685" ht="4.35" customHeight="1"/>
    <row r="686" ht="2.85" customHeight="1"/>
    <row r="687" ht="12" hidden="1"/>
    <row r="688" spans="2:64" ht="14.4" customHeight="1">
      <c r="B688" s="442" t="s">
        <v>2634</v>
      </c>
      <c r="C688" s="417"/>
      <c r="D688" s="417"/>
      <c r="E688" s="417"/>
      <c r="F688" s="417"/>
      <c r="G688" s="417"/>
      <c r="H688" s="417"/>
      <c r="I688" s="417"/>
      <c r="J688" s="417"/>
      <c r="K688" s="417"/>
      <c r="L688" s="417"/>
      <c r="M688" s="417"/>
      <c r="N688" s="417"/>
      <c r="O688" s="417"/>
      <c r="P688" s="417"/>
      <c r="Q688" s="417"/>
      <c r="R688" s="417"/>
      <c r="S688" s="417"/>
      <c r="T688" s="417"/>
      <c r="U688" s="417"/>
      <c r="V688" s="417"/>
      <c r="W688" s="417"/>
      <c r="X688" s="417"/>
      <c r="Y688" s="417"/>
      <c r="Z688" s="417"/>
      <c r="AA688" s="417"/>
      <c r="AB688" s="417"/>
      <c r="AC688" s="417"/>
      <c r="AD688" s="417"/>
      <c r="AE688" s="417"/>
      <c r="AF688" s="417"/>
      <c r="AG688" s="417"/>
      <c r="AH688" s="417"/>
      <c r="AI688" s="417"/>
      <c r="AJ688" s="417"/>
      <c r="AK688" s="417"/>
      <c r="AL688" s="417"/>
      <c r="AM688" s="417"/>
      <c r="AN688" s="417"/>
      <c r="AO688" s="417"/>
      <c r="AP688" s="417"/>
      <c r="AQ688" s="417"/>
      <c r="AR688" s="417"/>
      <c r="AS688" s="417"/>
      <c r="AT688" s="417"/>
      <c r="AU688" s="417"/>
      <c r="AV688" s="417"/>
      <c r="AW688" s="417"/>
      <c r="AX688" s="417"/>
      <c r="AY688" s="417"/>
      <c r="AZ688" s="417"/>
      <c r="BA688" s="417"/>
      <c r="BB688" s="417"/>
      <c r="BC688" s="417"/>
      <c r="BD688" s="417"/>
      <c r="BE688" s="417"/>
      <c r="BF688" s="417"/>
      <c r="BG688" s="417"/>
      <c r="BH688" s="417"/>
      <c r="BI688" s="417"/>
      <c r="BJ688" s="417"/>
      <c r="BK688" s="417"/>
      <c r="BL688" s="417"/>
    </row>
    <row r="689" ht="12" hidden="1"/>
    <row r="690" spans="2:83" ht="11.4" customHeight="1">
      <c r="B690" s="451" t="s">
        <v>2109</v>
      </c>
      <c r="C690" s="444"/>
      <c r="D690" s="452" t="s">
        <v>2110</v>
      </c>
      <c r="E690" s="444"/>
      <c r="F690" s="444"/>
      <c r="G690" s="444"/>
      <c r="H690" s="444"/>
      <c r="I690" s="444"/>
      <c r="J690" s="444"/>
      <c r="K690" s="444"/>
      <c r="L690" s="444"/>
      <c r="M690" s="444"/>
      <c r="N690" s="444"/>
      <c r="O690" s="444"/>
      <c r="P690" s="444"/>
      <c r="Q690" s="444"/>
      <c r="R690" s="444"/>
      <c r="S690" s="444"/>
      <c r="T690" s="444"/>
      <c r="U690" s="452" t="s">
        <v>2057</v>
      </c>
      <c r="V690" s="444"/>
      <c r="W690" s="444"/>
      <c r="X690" s="444"/>
      <c r="Y690" s="444"/>
      <c r="Z690" s="444"/>
      <c r="AA690" s="444"/>
      <c r="AB690" s="444"/>
      <c r="AC690" s="444"/>
      <c r="AD690" s="444"/>
      <c r="AE690" s="444"/>
      <c r="AF690" s="444"/>
      <c r="AG690" s="444"/>
      <c r="AH690" s="444"/>
      <c r="AI690" s="444"/>
      <c r="AJ690" s="444"/>
      <c r="AK690" s="444"/>
      <c r="AL690" s="444"/>
      <c r="AM690" s="444"/>
      <c r="AN690" s="444"/>
      <c r="AO690" s="444"/>
      <c r="AP690" s="444"/>
      <c r="AQ690" s="444"/>
      <c r="AR690" s="444"/>
      <c r="AS690" s="444"/>
      <c r="AT690" s="444"/>
      <c r="AU690" s="451" t="s">
        <v>2111</v>
      </c>
      <c r="AV690" s="444"/>
      <c r="AW690" s="444"/>
      <c r="AX690" s="444"/>
      <c r="AY690" s="444"/>
      <c r="AZ690" s="444"/>
      <c r="BA690" s="444"/>
      <c r="BB690" s="444"/>
      <c r="BC690" s="444"/>
      <c r="BD690" s="444"/>
      <c r="BE690" s="451" t="s">
        <v>135</v>
      </c>
      <c r="BF690" s="444"/>
      <c r="BG690" s="444"/>
      <c r="BH690" s="444"/>
      <c r="BI690" s="444"/>
      <c r="BJ690" s="444"/>
      <c r="BK690" s="444"/>
      <c r="BL690" s="444"/>
      <c r="BM690" s="444"/>
      <c r="BN690" s="444"/>
      <c r="BO690" s="444"/>
      <c r="BP690" s="444"/>
      <c r="BQ690" s="444"/>
      <c r="BR690" s="452" t="s">
        <v>2112</v>
      </c>
      <c r="BS690" s="444"/>
      <c r="BT690" s="444"/>
      <c r="BU690" s="444"/>
      <c r="BV690" s="444"/>
      <c r="BW690" s="444"/>
      <c r="BX690" s="444"/>
      <c r="BY690" s="444"/>
      <c r="BZ690" s="444"/>
      <c r="CA690" s="444"/>
      <c r="CB690" s="451" t="s">
        <v>2113</v>
      </c>
      <c r="CC690" s="444"/>
      <c r="CD690" s="444"/>
      <c r="CE690" s="444"/>
    </row>
    <row r="691" spans="2:83" ht="11.4" customHeight="1">
      <c r="B691" s="421">
        <v>1</v>
      </c>
      <c r="C691" s="417"/>
      <c r="D691" s="422" t="s">
        <v>2635</v>
      </c>
      <c r="E691" s="417"/>
      <c r="F691" s="417"/>
      <c r="G691" s="417"/>
      <c r="H691" s="417"/>
      <c r="I691" s="417"/>
      <c r="J691" s="417"/>
      <c r="K691" s="417"/>
      <c r="L691" s="417"/>
      <c r="M691" s="417"/>
      <c r="N691" s="417"/>
      <c r="O691" s="417"/>
      <c r="P691" s="417"/>
      <c r="Q691" s="417"/>
      <c r="R691" s="417"/>
      <c r="S691" s="417"/>
      <c r="T691" s="417"/>
      <c r="U691" s="422" t="s">
        <v>2636</v>
      </c>
      <c r="V691" s="417"/>
      <c r="W691" s="417"/>
      <c r="X691" s="417"/>
      <c r="Y691" s="417"/>
      <c r="Z691" s="417"/>
      <c r="AA691" s="417"/>
      <c r="AB691" s="417"/>
      <c r="AC691" s="417"/>
      <c r="AD691" s="417"/>
      <c r="AE691" s="417"/>
      <c r="AF691" s="417"/>
      <c r="AG691" s="417"/>
      <c r="AH691" s="417"/>
      <c r="AI691" s="417"/>
      <c r="AJ691" s="417"/>
      <c r="AK691" s="417"/>
      <c r="AL691" s="417"/>
      <c r="AM691" s="417"/>
      <c r="AN691" s="417"/>
      <c r="AO691" s="417"/>
      <c r="AP691" s="417"/>
      <c r="AQ691" s="417"/>
      <c r="AR691" s="417"/>
      <c r="AS691" s="417"/>
      <c r="AT691" s="417"/>
      <c r="AU691" s="446">
        <v>0</v>
      </c>
      <c r="AV691" s="417"/>
      <c r="AW691" s="417"/>
      <c r="AX691" s="417"/>
      <c r="AY691" s="417"/>
      <c r="AZ691" s="417"/>
      <c r="BA691" s="417"/>
      <c r="BB691" s="417"/>
      <c r="BC691" s="417"/>
      <c r="BD691" s="417"/>
      <c r="BE691" s="446">
        <v>26</v>
      </c>
      <c r="BF691" s="417"/>
      <c r="BG691" s="417"/>
      <c r="BH691" s="417"/>
      <c r="BI691" s="417"/>
      <c r="BJ691" s="417"/>
      <c r="BK691" s="417"/>
      <c r="BL691" s="417"/>
      <c r="BM691" s="417"/>
      <c r="BN691" s="417"/>
      <c r="BO691" s="417"/>
      <c r="BP691" s="417"/>
      <c r="BQ691" s="417"/>
      <c r="BR691" s="422" t="s">
        <v>2390</v>
      </c>
      <c r="BS691" s="417"/>
      <c r="BT691" s="417"/>
      <c r="BU691" s="417"/>
      <c r="BV691" s="417"/>
      <c r="BW691" s="417"/>
      <c r="BX691" s="417"/>
      <c r="BY691" s="417"/>
      <c r="BZ691" s="417"/>
      <c r="CA691" s="417"/>
      <c r="CB691" s="446">
        <v>0</v>
      </c>
      <c r="CC691" s="417"/>
      <c r="CD691" s="417"/>
      <c r="CE691" s="417"/>
    </row>
    <row r="692" spans="2:83" ht="11.25" customHeight="1">
      <c r="B692" s="421">
        <v>2</v>
      </c>
      <c r="C692" s="417"/>
      <c r="D692" s="422" t="s">
        <v>2637</v>
      </c>
      <c r="E692" s="417"/>
      <c r="F692" s="417"/>
      <c r="G692" s="417"/>
      <c r="H692" s="417"/>
      <c r="I692" s="417"/>
      <c r="J692" s="417"/>
      <c r="K692" s="417"/>
      <c r="L692" s="417"/>
      <c r="M692" s="417"/>
      <c r="N692" s="417"/>
      <c r="O692" s="417"/>
      <c r="P692" s="417"/>
      <c r="Q692" s="417"/>
      <c r="R692" s="417"/>
      <c r="S692" s="417"/>
      <c r="T692" s="417"/>
      <c r="U692" s="422" t="s">
        <v>2638</v>
      </c>
      <c r="V692" s="417"/>
      <c r="W692" s="417"/>
      <c r="X692" s="417"/>
      <c r="Y692" s="417"/>
      <c r="Z692" s="417"/>
      <c r="AA692" s="417"/>
      <c r="AB692" s="417"/>
      <c r="AC692" s="417"/>
      <c r="AD692" s="417"/>
      <c r="AE692" s="417"/>
      <c r="AF692" s="417"/>
      <c r="AG692" s="417"/>
      <c r="AH692" s="417"/>
      <c r="AI692" s="417"/>
      <c r="AJ692" s="417"/>
      <c r="AK692" s="417"/>
      <c r="AL692" s="417"/>
      <c r="AM692" s="417"/>
      <c r="AN692" s="417"/>
      <c r="AO692" s="417"/>
      <c r="AP692" s="417"/>
      <c r="AQ692" s="417"/>
      <c r="AR692" s="417"/>
      <c r="AS692" s="417"/>
      <c r="AT692" s="417"/>
      <c r="AU692" s="446">
        <v>0</v>
      </c>
      <c r="AV692" s="417"/>
      <c r="AW692" s="417"/>
      <c r="AX692" s="417"/>
      <c r="AY692" s="417"/>
      <c r="AZ692" s="417"/>
      <c r="BA692" s="417"/>
      <c r="BB692" s="417"/>
      <c r="BC692" s="417"/>
      <c r="BD692" s="417"/>
      <c r="BE692" s="446">
        <v>8</v>
      </c>
      <c r="BF692" s="417"/>
      <c r="BG692" s="417"/>
      <c r="BH692" s="417"/>
      <c r="BI692" s="417"/>
      <c r="BJ692" s="417"/>
      <c r="BK692" s="417"/>
      <c r="BL692" s="417"/>
      <c r="BM692" s="417"/>
      <c r="BN692" s="417"/>
      <c r="BO692" s="417"/>
      <c r="BP692" s="417"/>
      <c r="BQ692" s="417"/>
      <c r="BR692" s="422" t="s">
        <v>2390</v>
      </c>
      <c r="BS692" s="417"/>
      <c r="BT692" s="417"/>
      <c r="BU692" s="417"/>
      <c r="BV692" s="417"/>
      <c r="BW692" s="417"/>
      <c r="BX692" s="417"/>
      <c r="BY692" s="417"/>
      <c r="BZ692" s="417"/>
      <c r="CA692" s="417"/>
      <c r="CB692" s="446">
        <v>0</v>
      </c>
      <c r="CC692" s="417"/>
      <c r="CD692" s="417"/>
      <c r="CE692" s="417"/>
    </row>
    <row r="693" spans="2:83" ht="11.4" customHeight="1">
      <c r="B693" s="421">
        <v>3</v>
      </c>
      <c r="C693" s="417"/>
      <c r="D693" s="422" t="s">
        <v>2639</v>
      </c>
      <c r="E693" s="417"/>
      <c r="F693" s="417"/>
      <c r="G693" s="417"/>
      <c r="H693" s="417"/>
      <c r="I693" s="417"/>
      <c r="J693" s="417"/>
      <c r="K693" s="417"/>
      <c r="L693" s="417"/>
      <c r="M693" s="417"/>
      <c r="N693" s="417"/>
      <c r="O693" s="417"/>
      <c r="P693" s="417"/>
      <c r="Q693" s="417"/>
      <c r="R693" s="417"/>
      <c r="S693" s="417"/>
      <c r="T693" s="417"/>
      <c r="U693" s="422" t="s">
        <v>2640</v>
      </c>
      <c r="V693" s="417"/>
      <c r="W693" s="417"/>
      <c r="X693" s="417"/>
      <c r="Y693" s="417"/>
      <c r="Z693" s="417"/>
      <c r="AA693" s="417"/>
      <c r="AB693" s="417"/>
      <c r="AC693" s="417"/>
      <c r="AD693" s="417"/>
      <c r="AE693" s="417"/>
      <c r="AF693" s="417"/>
      <c r="AG693" s="417"/>
      <c r="AH693" s="417"/>
      <c r="AI693" s="417"/>
      <c r="AJ693" s="417"/>
      <c r="AK693" s="417"/>
      <c r="AL693" s="417"/>
      <c r="AM693" s="417"/>
      <c r="AN693" s="417"/>
      <c r="AO693" s="417"/>
      <c r="AP693" s="417"/>
      <c r="AQ693" s="417"/>
      <c r="AR693" s="417"/>
      <c r="AS693" s="417"/>
      <c r="AT693" s="417"/>
      <c r="AU693" s="446">
        <v>0</v>
      </c>
      <c r="AV693" s="417"/>
      <c r="AW693" s="417"/>
      <c r="AX693" s="417"/>
      <c r="AY693" s="417"/>
      <c r="AZ693" s="417"/>
      <c r="BA693" s="417"/>
      <c r="BB693" s="417"/>
      <c r="BC693" s="417"/>
      <c r="BD693" s="417"/>
      <c r="BE693" s="446">
        <v>2</v>
      </c>
      <c r="BF693" s="417"/>
      <c r="BG693" s="417"/>
      <c r="BH693" s="417"/>
      <c r="BI693" s="417"/>
      <c r="BJ693" s="417"/>
      <c r="BK693" s="417"/>
      <c r="BL693" s="417"/>
      <c r="BM693" s="417"/>
      <c r="BN693" s="417"/>
      <c r="BO693" s="417"/>
      <c r="BP693" s="417"/>
      <c r="BQ693" s="417"/>
      <c r="BR693" s="422" t="s">
        <v>2390</v>
      </c>
      <c r="BS693" s="417"/>
      <c r="BT693" s="417"/>
      <c r="BU693" s="417"/>
      <c r="BV693" s="417"/>
      <c r="BW693" s="417"/>
      <c r="BX693" s="417"/>
      <c r="BY693" s="417"/>
      <c r="BZ693" s="417"/>
      <c r="CA693" s="417"/>
      <c r="CB693" s="446">
        <v>0</v>
      </c>
      <c r="CC693" s="417"/>
      <c r="CD693" s="417"/>
      <c r="CE693" s="417"/>
    </row>
    <row r="694" spans="2:83" ht="11.4" customHeight="1">
      <c r="B694" s="421">
        <v>4</v>
      </c>
      <c r="C694" s="417"/>
      <c r="D694" s="422" t="s">
        <v>2639</v>
      </c>
      <c r="E694" s="417"/>
      <c r="F694" s="417"/>
      <c r="G694" s="417"/>
      <c r="H694" s="417"/>
      <c r="I694" s="417"/>
      <c r="J694" s="417"/>
      <c r="K694" s="417"/>
      <c r="L694" s="417"/>
      <c r="M694" s="417"/>
      <c r="N694" s="417"/>
      <c r="O694" s="417"/>
      <c r="P694" s="417"/>
      <c r="Q694" s="417"/>
      <c r="R694" s="417"/>
      <c r="S694" s="417"/>
      <c r="T694" s="417"/>
      <c r="U694" s="422" t="s">
        <v>2640</v>
      </c>
      <c r="V694" s="417"/>
      <c r="W694" s="417"/>
      <c r="X694" s="417"/>
      <c r="Y694" s="417"/>
      <c r="Z694" s="417"/>
      <c r="AA694" s="417"/>
      <c r="AB694" s="417"/>
      <c r="AC694" s="417"/>
      <c r="AD694" s="417"/>
      <c r="AE694" s="417"/>
      <c r="AF694" s="417"/>
      <c r="AG694" s="417"/>
      <c r="AH694" s="417"/>
      <c r="AI694" s="417"/>
      <c r="AJ694" s="417"/>
      <c r="AK694" s="417"/>
      <c r="AL694" s="417"/>
      <c r="AM694" s="417"/>
      <c r="AN694" s="417"/>
      <c r="AO694" s="417"/>
      <c r="AP694" s="417"/>
      <c r="AQ694" s="417"/>
      <c r="AR694" s="417"/>
      <c r="AS694" s="417"/>
      <c r="AT694" s="417"/>
      <c r="AU694" s="446">
        <v>0</v>
      </c>
      <c r="AV694" s="417"/>
      <c r="AW694" s="417"/>
      <c r="AX694" s="417"/>
      <c r="AY694" s="417"/>
      <c r="AZ694" s="417"/>
      <c r="BA694" s="417"/>
      <c r="BB694" s="417"/>
      <c r="BC694" s="417"/>
      <c r="BD694" s="417"/>
      <c r="BE694" s="446">
        <v>8</v>
      </c>
      <c r="BF694" s="417"/>
      <c r="BG694" s="417"/>
      <c r="BH694" s="417"/>
      <c r="BI694" s="417"/>
      <c r="BJ694" s="417"/>
      <c r="BK694" s="417"/>
      <c r="BL694" s="417"/>
      <c r="BM694" s="417"/>
      <c r="BN694" s="417"/>
      <c r="BO694" s="417"/>
      <c r="BP694" s="417"/>
      <c r="BQ694" s="417"/>
      <c r="BR694" s="422" t="s">
        <v>2390</v>
      </c>
      <c r="BS694" s="417"/>
      <c r="BT694" s="417"/>
      <c r="BU694" s="417"/>
      <c r="BV694" s="417"/>
      <c r="BW694" s="417"/>
      <c r="BX694" s="417"/>
      <c r="BY694" s="417"/>
      <c r="BZ694" s="417"/>
      <c r="CA694" s="417"/>
      <c r="CB694" s="446">
        <v>0</v>
      </c>
      <c r="CC694" s="417"/>
      <c r="CD694" s="417"/>
      <c r="CE694" s="417"/>
    </row>
    <row r="695" spans="2:83" ht="11.4" customHeight="1">
      <c r="B695" s="421">
        <v>5</v>
      </c>
      <c r="C695" s="417"/>
      <c r="D695" s="422" t="s">
        <v>2641</v>
      </c>
      <c r="E695" s="417"/>
      <c r="F695" s="417"/>
      <c r="G695" s="417"/>
      <c r="H695" s="417"/>
      <c r="I695" s="417"/>
      <c r="J695" s="417"/>
      <c r="K695" s="417"/>
      <c r="L695" s="417"/>
      <c r="M695" s="417"/>
      <c r="N695" s="417"/>
      <c r="O695" s="417"/>
      <c r="P695" s="417"/>
      <c r="Q695" s="417"/>
      <c r="R695" s="417"/>
      <c r="S695" s="417"/>
      <c r="T695" s="417"/>
      <c r="U695" s="422" t="s">
        <v>2642</v>
      </c>
      <c r="V695" s="417"/>
      <c r="W695" s="417"/>
      <c r="X695" s="417"/>
      <c r="Y695" s="417"/>
      <c r="Z695" s="417"/>
      <c r="AA695" s="417"/>
      <c r="AB695" s="417"/>
      <c r="AC695" s="417"/>
      <c r="AD695" s="417"/>
      <c r="AE695" s="417"/>
      <c r="AF695" s="417"/>
      <c r="AG695" s="417"/>
      <c r="AH695" s="417"/>
      <c r="AI695" s="417"/>
      <c r="AJ695" s="417"/>
      <c r="AK695" s="417"/>
      <c r="AL695" s="417"/>
      <c r="AM695" s="417"/>
      <c r="AN695" s="417"/>
      <c r="AO695" s="417"/>
      <c r="AP695" s="417"/>
      <c r="AQ695" s="417"/>
      <c r="AR695" s="417"/>
      <c r="AS695" s="417"/>
      <c r="AT695" s="417"/>
      <c r="AU695" s="446">
        <v>0</v>
      </c>
      <c r="AV695" s="417"/>
      <c r="AW695" s="417"/>
      <c r="AX695" s="417"/>
      <c r="AY695" s="417"/>
      <c r="AZ695" s="417"/>
      <c r="BA695" s="417"/>
      <c r="BB695" s="417"/>
      <c r="BC695" s="417"/>
      <c r="BD695" s="417"/>
      <c r="BE695" s="446">
        <v>42</v>
      </c>
      <c r="BF695" s="417"/>
      <c r="BG695" s="417"/>
      <c r="BH695" s="417"/>
      <c r="BI695" s="417"/>
      <c r="BJ695" s="417"/>
      <c r="BK695" s="417"/>
      <c r="BL695" s="417"/>
      <c r="BM695" s="417"/>
      <c r="BN695" s="417"/>
      <c r="BO695" s="417"/>
      <c r="BP695" s="417"/>
      <c r="BQ695" s="417"/>
      <c r="BR695" s="422" t="s">
        <v>2390</v>
      </c>
      <c r="BS695" s="417"/>
      <c r="BT695" s="417"/>
      <c r="BU695" s="417"/>
      <c r="BV695" s="417"/>
      <c r="BW695" s="417"/>
      <c r="BX695" s="417"/>
      <c r="BY695" s="417"/>
      <c r="BZ695" s="417"/>
      <c r="CA695" s="417"/>
      <c r="CB695" s="446">
        <v>0</v>
      </c>
      <c r="CC695" s="417"/>
      <c r="CD695" s="417"/>
      <c r="CE695" s="417"/>
    </row>
    <row r="696" spans="2:83" ht="11.25" customHeight="1">
      <c r="B696" s="421">
        <v>6</v>
      </c>
      <c r="C696" s="417"/>
      <c r="D696" s="422" t="s">
        <v>2643</v>
      </c>
      <c r="E696" s="417"/>
      <c r="F696" s="417"/>
      <c r="G696" s="417"/>
      <c r="H696" s="417"/>
      <c r="I696" s="417"/>
      <c r="J696" s="417"/>
      <c r="K696" s="417"/>
      <c r="L696" s="417"/>
      <c r="M696" s="417"/>
      <c r="N696" s="417"/>
      <c r="O696" s="417"/>
      <c r="P696" s="417"/>
      <c r="Q696" s="417"/>
      <c r="R696" s="417"/>
      <c r="S696" s="417"/>
      <c r="T696" s="417"/>
      <c r="U696" s="422" t="s">
        <v>2644</v>
      </c>
      <c r="V696" s="417"/>
      <c r="W696" s="417"/>
      <c r="X696" s="417"/>
      <c r="Y696" s="417"/>
      <c r="Z696" s="417"/>
      <c r="AA696" s="417"/>
      <c r="AB696" s="417"/>
      <c r="AC696" s="417"/>
      <c r="AD696" s="417"/>
      <c r="AE696" s="417"/>
      <c r="AF696" s="417"/>
      <c r="AG696" s="417"/>
      <c r="AH696" s="417"/>
      <c r="AI696" s="417"/>
      <c r="AJ696" s="417"/>
      <c r="AK696" s="417"/>
      <c r="AL696" s="417"/>
      <c r="AM696" s="417"/>
      <c r="AN696" s="417"/>
      <c r="AO696" s="417"/>
      <c r="AP696" s="417"/>
      <c r="AQ696" s="417"/>
      <c r="AR696" s="417"/>
      <c r="AS696" s="417"/>
      <c r="AT696" s="417"/>
      <c r="AU696" s="446">
        <v>0</v>
      </c>
      <c r="AV696" s="417"/>
      <c r="AW696" s="417"/>
      <c r="AX696" s="417"/>
      <c r="AY696" s="417"/>
      <c r="AZ696" s="417"/>
      <c r="BA696" s="417"/>
      <c r="BB696" s="417"/>
      <c r="BC696" s="417"/>
      <c r="BD696" s="417"/>
      <c r="BE696" s="446">
        <v>21</v>
      </c>
      <c r="BF696" s="417"/>
      <c r="BG696" s="417"/>
      <c r="BH696" s="417"/>
      <c r="BI696" s="417"/>
      <c r="BJ696" s="417"/>
      <c r="BK696" s="417"/>
      <c r="BL696" s="417"/>
      <c r="BM696" s="417"/>
      <c r="BN696" s="417"/>
      <c r="BO696" s="417"/>
      <c r="BP696" s="417"/>
      <c r="BQ696" s="417"/>
      <c r="BR696" s="422" t="s">
        <v>2390</v>
      </c>
      <c r="BS696" s="417"/>
      <c r="BT696" s="417"/>
      <c r="BU696" s="417"/>
      <c r="BV696" s="417"/>
      <c r="BW696" s="417"/>
      <c r="BX696" s="417"/>
      <c r="BY696" s="417"/>
      <c r="BZ696" s="417"/>
      <c r="CA696" s="417"/>
      <c r="CB696" s="446">
        <v>0</v>
      </c>
      <c r="CC696" s="417"/>
      <c r="CD696" s="417"/>
      <c r="CE696" s="417"/>
    </row>
    <row r="697" spans="2:83" ht="11.4" customHeight="1">
      <c r="B697" s="421">
        <v>7</v>
      </c>
      <c r="C697" s="417"/>
      <c r="D697" s="422" t="s">
        <v>2645</v>
      </c>
      <c r="E697" s="417"/>
      <c r="F697" s="417"/>
      <c r="G697" s="417"/>
      <c r="H697" s="417"/>
      <c r="I697" s="417"/>
      <c r="J697" s="417"/>
      <c r="K697" s="417"/>
      <c r="L697" s="417"/>
      <c r="M697" s="417"/>
      <c r="N697" s="417"/>
      <c r="O697" s="417"/>
      <c r="P697" s="417"/>
      <c r="Q697" s="417"/>
      <c r="R697" s="417"/>
      <c r="S697" s="417"/>
      <c r="T697" s="417"/>
      <c r="U697" s="422" t="s">
        <v>2646</v>
      </c>
      <c r="V697" s="417"/>
      <c r="W697" s="417"/>
      <c r="X697" s="417"/>
      <c r="Y697" s="417"/>
      <c r="Z697" s="417"/>
      <c r="AA697" s="417"/>
      <c r="AB697" s="417"/>
      <c r="AC697" s="417"/>
      <c r="AD697" s="417"/>
      <c r="AE697" s="417"/>
      <c r="AF697" s="417"/>
      <c r="AG697" s="417"/>
      <c r="AH697" s="417"/>
      <c r="AI697" s="417"/>
      <c r="AJ697" s="417"/>
      <c r="AK697" s="417"/>
      <c r="AL697" s="417"/>
      <c r="AM697" s="417"/>
      <c r="AN697" s="417"/>
      <c r="AO697" s="417"/>
      <c r="AP697" s="417"/>
      <c r="AQ697" s="417"/>
      <c r="AR697" s="417"/>
      <c r="AS697" s="417"/>
      <c r="AT697" s="417"/>
      <c r="AU697" s="446">
        <v>0</v>
      </c>
      <c r="AV697" s="417"/>
      <c r="AW697" s="417"/>
      <c r="AX697" s="417"/>
      <c r="AY697" s="417"/>
      <c r="AZ697" s="417"/>
      <c r="BA697" s="417"/>
      <c r="BB697" s="417"/>
      <c r="BC697" s="417"/>
      <c r="BD697" s="417"/>
      <c r="BE697" s="446">
        <v>1</v>
      </c>
      <c r="BF697" s="417"/>
      <c r="BG697" s="417"/>
      <c r="BH697" s="417"/>
      <c r="BI697" s="417"/>
      <c r="BJ697" s="417"/>
      <c r="BK697" s="417"/>
      <c r="BL697" s="417"/>
      <c r="BM697" s="417"/>
      <c r="BN697" s="417"/>
      <c r="BO697" s="417"/>
      <c r="BP697" s="417"/>
      <c r="BQ697" s="417"/>
      <c r="BR697" s="422" t="s">
        <v>2390</v>
      </c>
      <c r="BS697" s="417"/>
      <c r="BT697" s="417"/>
      <c r="BU697" s="417"/>
      <c r="BV697" s="417"/>
      <c r="BW697" s="417"/>
      <c r="BX697" s="417"/>
      <c r="BY697" s="417"/>
      <c r="BZ697" s="417"/>
      <c r="CA697" s="417"/>
      <c r="CB697" s="446">
        <v>0</v>
      </c>
      <c r="CC697" s="417"/>
      <c r="CD697" s="417"/>
      <c r="CE697" s="417"/>
    </row>
    <row r="698" spans="2:83" ht="11.4" customHeight="1">
      <c r="B698" s="421">
        <v>8</v>
      </c>
      <c r="C698" s="417"/>
      <c r="D698" s="422" t="s">
        <v>2647</v>
      </c>
      <c r="E698" s="417"/>
      <c r="F698" s="417"/>
      <c r="G698" s="417"/>
      <c r="H698" s="417"/>
      <c r="I698" s="417"/>
      <c r="J698" s="417"/>
      <c r="K698" s="417"/>
      <c r="L698" s="417"/>
      <c r="M698" s="417"/>
      <c r="N698" s="417"/>
      <c r="O698" s="417"/>
      <c r="P698" s="417"/>
      <c r="Q698" s="417"/>
      <c r="R698" s="417"/>
      <c r="S698" s="417"/>
      <c r="T698" s="417"/>
      <c r="U698" s="422" t="s">
        <v>2648</v>
      </c>
      <c r="V698" s="417"/>
      <c r="W698" s="417"/>
      <c r="X698" s="417"/>
      <c r="Y698" s="417"/>
      <c r="Z698" s="417"/>
      <c r="AA698" s="417"/>
      <c r="AB698" s="417"/>
      <c r="AC698" s="417"/>
      <c r="AD698" s="417"/>
      <c r="AE698" s="417"/>
      <c r="AF698" s="417"/>
      <c r="AG698" s="417"/>
      <c r="AH698" s="417"/>
      <c r="AI698" s="417"/>
      <c r="AJ698" s="417"/>
      <c r="AK698" s="417"/>
      <c r="AL698" s="417"/>
      <c r="AM698" s="417"/>
      <c r="AN698" s="417"/>
      <c r="AO698" s="417"/>
      <c r="AP698" s="417"/>
      <c r="AQ698" s="417"/>
      <c r="AR698" s="417"/>
      <c r="AS698" s="417"/>
      <c r="AT698" s="417"/>
      <c r="AU698" s="446">
        <v>0</v>
      </c>
      <c r="AV698" s="417"/>
      <c r="AW698" s="417"/>
      <c r="AX698" s="417"/>
      <c r="AY698" s="417"/>
      <c r="AZ698" s="417"/>
      <c r="BA698" s="417"/>
      <c r="BB698" s="417"/>
      <c r="BC698" s="417"/>
      <c r="BD698" s="417"/>
      <c r="BE698" s="446">
        <v>1</v>
      </c>
      <c r="BF698" s="417"/>
      <c r="BG698" s="417"/>
      <c r="BH698" s="417"/>
      <c r="BI698" s="417"/>
      <c r="BJ698" s="417"/>
      <c r="BK698" s="417"/>
      <c r="BL698" s="417"/>
      <c r="BM698" s="417"/>
      <c r="BN698" s="417"/>
      <c r="BO698" s="417"/>
      <c r="BP698" s="417"/>
      <c r="BQ698" s="417"/>
      <c r="BR698" s="422" t="s">
        <v>2390</v>
      </c>
      <c r="BS698" s="417"/>
      <c r="BT698" s="417"/>
      <c r="BU698" s="417"/>
      <c r="BV698" s="417"/>
      <c r="BW698" s="417"/>
      <c r="BX698" s="417"/>
      <c r="BY698" s="417"/>
      <c r="BZ698" s="417"/>
      <c r="CA698" s="417"/>
      <c r="CB698" s="446">
        <v>0</v>
      </c>
      <c r="CC698" s="417"/>
      <c r="CD698" s="417"/>
      <c r="CE698" s="417"/>
    </row>
    <row r="699" spans="2:83" ht="11.25" customHeight="1">
      <c r="B699" s="448">
        <v>0</v>
      </c>
      <c r="C699" s="449"/>
      <c r="D699" s="449"/>
      <c r="E699" s="449"/>
      <c r="F699" s="449"/>
      <c r="G699" s="449"/>
      <c r="H699" s="449"/>
      <c r="I699" s="449"/>
      <c r="J699" s="449"/>
      <c r="K699" s="449"/>
      <c r="L699" s="449"/>
      <c r="M699" s="449"/>
      <c r="N699" s="449"/>
      <c r="O699" s="449"/>
      <c r="P699" s="449"/>
      <c r="Q699" s="449"/>
      <c r="R699" s="449"/>
      <c r="S699" s="449"/>
      <c r="T699" s="449"/>
      <c r="U699" s="449"/>
      <c r="V699" s="449"/>
      <c r="W699" s="449"/>
      <c r="X699" s="449"/>
      <c r="Y699" s="449"/>
      <c r="Z699" s="449"/>
      <c r="AA699" s="449"/>
      <c r="AB699" s="449"/>
      <c r="AC699" s="449"/>
      <c r="AD699" s="449"/>
      <c r="AE699" s="449"/>
      <c r="AF699" s="449"/>
      <c r="AG699" s="449"/>
      <c r="AH699" s="449"/>
      <c r="AI699" s="449"/>
      <c r="AJ699" s="449"/>
      <c r="AK699" s="449"/>
      <c r="AL699" s="449"/>
      <c r="AM699" s="449"/>
      <c r="AN699" s="449"/>
      <c r="AO699" s="449"/>
      <c r="AP699" s="449"/>
      <c r="AQ699" s="449"/>
      <c r="AR699" s="449"/>
      <c r="AS699" s="449"/>
      <c r="AT699" s="449"/>
      <c r="AU699" s="449"/>
      <c r="AV699" s="449"/>
      <c r="AW699" s="449"/>
      <c r="AX699" s="449"/>
      <c r="AY699" s="449"/>
      <c r="AZ699" s="449"/>
      <c r="BA699" s="449"/>
      <c r="BB699" s="449"/>
      <c r="BC699" s="449"/>
      <c r="BD699" s="449"/>
      <c r="BE699" s="449"/>
      <c r="BF699" s="449"/>
      <c r="BG699" s="449"/>
      <c r="BH699" s="449"/>
      <c r="BI699" s="449"/>
      <c r="BJ699" s="449"/>
      <c r="BK699" s="449"/>
      <c r="BL699" s="449"/>
      <c r="BM699" s="449"/>
      <c r="BN699" s="449"/>
      <c r="BO699" s="449"/>
      <c r="BP699" s="449"/>
      <c r="BQ699" s="449"/>
      <c r="BR699" s="449"/>
      <c r="BS699" s="449"/>
      <c r="BT699" s="449"/>
      <c r="BU699" s="449"/>
      <c r="BV699" s="449"/>
      <c r="BW699" s="449"/>
      <c r="BX699" s="449"/>
      <c r="BY699" s="449"/>
      <c r="BZ699" s="449"/>
      <c r="CA699" s="449"/>
      <c r="CB699" s="449"/>
      <c r="CC699" s="449"/>
      <c r="CD699" s="449"/>
      <c r="CE699" s="449"/>
    </row>
    <row r="700" ht="12" hidden="1"/>
    <row r="701" ht="2.85" customHeight="1"/>
    <row r="702" ht="1.5" customHeight="1"/>
    <row r="703" spans="2:83" ht="11.25" customHeight="1">
      <c r="B703" s="426" t="s">
        <v>2649</v>
      </c>
      <c r="C703" s="417"/>
      <c r="D703" s="417"/>
      <c r="E703" s="417"/>
      <c r="F703" s="417"/>
      <c r="G703" s="417"/>
      <c r="H703" s="417"/>
      <c r="I703" s="417"/>
      <c r="J703" s="417"/>
      <c r="K703" s="417"/>
      <c r="L703" s="417"/>
      <c r="M703" s="417"/>
      <c r="N703" s="417"/>
      <c r="O703" s="417"/>
      <c r="P703" s="417"/>
      <c r="Q703" s="417"/>
      <c r="R703" s="417"/>
      <c r="S703" s="417"/>
      <c r="T703" s="417"/>
      <c r="U703" s="417"/>
      <c r="V703" s="417"/>
      <c r="W703" s="417"/>
      <c r="X703" s="417"/>
      <c r="Y703" s="417"/>
      <c r="Z703" s="417"/>
      <c r="AA703" s="417"/>
      <c r="AB703" s="417"/>
      <c r="AC703" s="417"/>
      <c r="AD703" s="417"/>
      <c r="AE703" s="417"/>
      <c r="AF703" s="417"/>
      <c r="AG703" s="417"/>
      <c r="AH703" s="417"/>
      <c r="AI703" s="417"/>
      <c r="AJ703" s="417"/>
      <c r="AK703" s="417"/>
      <c r="AL703" s="417"/>
      <c r="AM703" s="417"/>
      <c r="AN703" s="417"/>
      <c r="AO703" s="417"/>
      <c r="AP703" s="417"/>
      <c r="AQ703" s="417"/>
      <c r="AR703" s="417"/>
      <c r="AS703" s="417"/>
      <c r="AT703" s="417"/>
      <c r="AU703" s="417"/>
      <c r="AV703" s="417"/>
      <c r="AW703" s="417"/>
      <c r="AX703" s="417"/>
      <c r="AY703" s="417"/>
      <c r="AZ703" s="417"/>
      <c r="BA703" s="417"/>
      <c r="BB703" s="417"/>
      <c r="BC703" s="417"/>
      <c r="BD703" s="417"/>
      <c r="BE703" s="417"/>
      <c r="BF703" s="417"/>
      <c r="BG703" s="417"/>
      <c r="BH703" s="417"/>
      <c r="BI703" s="417"/>
      <c r="BJ703" s="417"/>
      <c r="BK703" s="417"/>
      <c r="BL703" s="417"/>
      <c r="BM703" s="417"/>
      <c r="BN703" s="417"/>
      <c r="BO703" s="417"/>
      <c r="BP703" s="417"/>
      <c r="BQ703" s="417"/>
      <c r="BR703" s="417"/>
      <c r="BS703" s="417"/>
      <c r="BT703" s="417"/>
      <c r="BU703" s="417"/>
      <c r="BV703" s="417"/>
      <c r="BW703" s="417"/>
      <c r="BX703" s="417"/>
      <c r="BY703" s="417"/>
      <c r="BZ703" s="417"/>
      <c r="CA703" s="417"/>
      <c r="CB703" s="417"/>
      <c r="CC703" s="417"/>
      <c r="CD703" s="417"/>
      <c r="CE703" s="417"/>
    </row>
    <row r="704" ht="1.5" customHeight="1"/>
    <row r="705" spans="3:37" ht="11.25" customHeight="1">
      <c r="C705" s="421" t="s">
        <v>2321</v>
      </c>
      <c r="D705" s="417"/>
      <c r="F705" s="421">
        <v>0</v>
      </c>
      <c r="G705" s="417"/>
      <c r="H705" s="417"/>
      <c r="I705" s="417"/>
      <c r="J705" s="417"/>
      <c r="K705" s="417"/>
      <c r="L705" s="417"/>
      <c r="M705" s="417"/>
      <c r="N705" s="417"/>
      <c r="O705" s="417"/>
      <c r="P705" s="417"/>
      <c r="Q705" s="417"/>
      <c r="S705" s="422" t="s">
        <v>2322</v>
      </c>
      <c r="T705" s="417"/>
      <c r="U705" s="417"/>
      <c r="V705" s="417"/>
      <c r="W705" s="417"/>
      <c r="X705" s="417"/>
      <c r="Y705" s="417"/>
      <c r="Z705" s="417"/>
      <c r="AA705" s="417"/>
      <c r="AB705" s="417"/>
      <c r="AC705" s="417"/>
      <c r="AD705" s="417"/>
      <c r="AE705" s="417"/>
      <c r="AF705" s="417"/>
      <c r="AG705" s="417"/>
      <c r="AH705" s="417"/>
      <c r="AI705" s="417"/>
      <c r="AJ705" s="417"/>
      <c r="AK705" s="417"/>
    </row>
    <row r="706" ht="12.75" customHeight="1"/>
    <row r="707" spans="2:21" ht="11.4" customHeight="1">
      <c r="B707" s="422" t="s">
        <v>3</v>
      </c>
      <c r="C707" s="417"/>
      <c r="D707" s="417"/>
      <c r="E707" s="417"/>
      <c r="F707" s="417"/>
      <c r="G707" s="417"/>
      <c r="H707" s="427" t="s">
        <v>2059</v>
      </c>
      <c r="I707" s="417"/>
      <c r="J707" s="417"/>
      <c r="K707" s="417"/>
      <c r="L707" s="417"/>
      <c r="M707" s="417"/>
      <c r="N707" s="417"/>
      <c r="O707" s="417"/>
      <c r="P707" s="417"/>
      <c r="Q707" s="417"/>
      <c r="R707" s="417"/>
      <c r="S707" s="417"/>
      <c r="T707" s="417"/>
      <c r="U707" s="417"/>
    </row>
    <row r="708" spans="2:21" ht="11.25" customHeight="1">
      <c r="B708" s="422" t="s">
        <v>2650</v>
      </c>
      <c r="C708" s="417"/>
      <c r="D708" s="417"/>
      <c r="E708" s="417"/>
      <c r="F708" s="417"/>
      <c r="G708" s="417"/>
      <c r="H708" s="450">
        <v>0</v>
      </c>
      <c r="I708" s="437"/>
      <c r="J708" s="437"/>
      <c r="K708" s="437"/>
      <c r="L708" s="437"/>
      <c r="M708" s="437"/>
      <c r="N708" s="437"/>
      <c r="O708" s="437"/>
      <c r="P708" s="437"/>
      <c r="Q708" s="437"/>
      <c r="R708" s="437"/>
      <c r="S708" s="437"/>
      <c r="T708" s="437"/>
      <c r="U708" s="437"/>
    </row>
    <row r="709" ht="12" hidden="1"/>
    <row r="710" ht="14.25" customHeight="1"/>
    <row r="711" spans="2:26" ht="11.4" customHeight="1">
      <c r="B711" s="430" t="s">
        <v>3</v>
      </c>
      <c r="C711" s="431"/>
      <c r="D711" s="431"/>
      <c r="E711" s="431"/>
      <c r="F711" s="431"/>
      <c r="G711" s="431"/>
      <c r="H711" s="431"/>
      <c r="I711" s="431"/>
      <c r="J711" s="431"/>
      <c r="K711" s="431"/>
      <c r="M711" s="432" t="s">
        <v>2058</v>
      </c>
      <c r="N711" s="431"/>
      <c r="O711" s="431"/>
      <c r="P711" s="431"/>
      <c r="Q711" s="431"/>
      <c r="R711" s="431"/>
      <c r="S711" s="431"/>
      <c r="T711" s="431"/>
      <c r="U711" s="431"/>
      <c r="V711" s="431"/>
      <c r="W711" s="431"/>
      <c r="X711" s="431"/>
      <c r="Y711" s="431"/>
      <c r="Z711" s="431"/>
    </row>
    <row r="712" spans="2:26" ht="11.25" customHeight="1">
      <c r="B712" s="432" t="s">
        <v>2059</v>
      </c>
      <c r="C712" s="431"/>
      <c r="D712" s="431"/>
      <c r="E712" s="431"/>
      <c r="F712" s="431"/>
      <c r="G712" s="431"/>
      <c r="H712" s="431"/>
      <c r="I712" s="431"/>
      <c r="J712" s="431"/>
      <c r="K712" s="431"/>
      <c r="L712" s="279"/>
      <c r="M712" s="433">
        <v>0</v>
      </c>
      <c r="N712" s="434"/>
      <c r="O712" s="434"/>
      <c r="P712" s="434"/>
      <c r="Q712" s="434"/>
      <c r="R712" s="434"/>
      <c r="S712" s="434"/>
      <c r="T712" s="434"/>
      <c r="U712" s="434"/>
      <c r="V712" s="434"/>
      <c r="W712" s="434"/>
      <c r="X712" s="434"/>
      <c r="Y712" s="434"/>
      <c r="Z712" s="434"/>
    </row>
    <row r="713" ht="12" hidden="1"/>
    <row r="714" ht="3" customHeight="1"/>
    <row r="715" spans="2:26" ht="11.25" customHeight="1">
      <c r="B715" s="435" t="s">
        <v>2105</v>
      </c>
      <c r="C715" s="417"/>
      <c r="D715" s="417"/>
      <c r="E715" s="417"/>
      <c r="F715" s="417"/>
      <c r="G715" s="417"/>
      <c r="H715" s="417"/>
      <c r="I715" s="417"/>
      <c r="J715" s="417"/>
      <c r="K715" s="417"/>
      <c r="M715" s="436">
        <v>0</v>
      </c>
      <c r="N715" s="437"/>
      <c r="O715" s="437"/>
      <c r="P715" s="437"/>
      <c r="Q715" s="437"/>
      <c r="R715" s="437"/>
      <c r="S715" s="437"/>
      <c r="T715" s="437"/>
      <c r="U715" s="437"/>
      <c r="V715" s="437"/>
      <c r="W715" s="437"/>
      <c r="X715" s="437"/>
      <c r="Y715" s="437"/>
      <c r="Z715" s="437"/>
    </row>
    <row r="716" ht="25.5" customHeight="1"/>
    <row r="717" ht="9.6" customHeight="1"/>
    <row r="718" spans="2:83" ht="17.25" customHeight="1">
      <c r="B718" s="416" t="s">
        <v>2651</v>
      </c>
      <c r="C718" s="417"/>
      <c r="D718" s="417"/>
      <c r="E718" s="417"/>
      <c r="F718" s="417"/>
      <c r="G718" s="417"/>
      <c r="H718" s="417"/>
      <c r="I718" s="417"/>
      <c r="J718" s="417"/>
      <c r="K718" s="417"/>
      <c r="L718" s="417"/>
      <c r="M718" s="417"/>
      <c r="N718" s="417"/>
      <c r="O718" s="417"/>
      <c r="P718" s="417"/>
      <c r="Q718" s="417"/>
      <c r="R718" s="417"/>
      <c r="S718" s="417"/>
      <c r="T718" s="417"/>
      <c r="U718" s="417"/>
      <c r="V718" s="417"/>
      <c r="W718" s="417"/>
      <c r="X718" s="417"/>
      <c r="Y718" s="417"/>
      <c r="Z718" s="417"/>
      <c r="AA718" s="417"/>
      <c r="AB718" s="417"/>
      <c r="AC718" s="417"/>
      <c r="AD718" s="417"/>
      <c r="AE718" s="417"/>
      <c r="AF718" s="417"/>
      <c r="AG718" s="417"/>
      <c r="AH718" s="417"/>
      <c r="AI718" s="417"/>
      <c r="AJ718" s="417"/>
      <c r="AK718" s="417"/>
      <c r="AL718" s="417"/>
      <c r="AM718" s="417"/>
      <c r="AN718" s="417"/>
      <c r="AO718" s="417"/>
      <c r="AP718" s="417"/>
      <c r="AQ718" s="417"/>
      <c r="AR718" s="417"/>
      <c r="AS718" s="417"/>
      <c r="AT718" s="417"/>
      <c r="AU718" s="417"/>
      <c r="AV718" s="417"/>
      <c r="AW718" s="417"/>
      <c r="AX718" s="417"/>
      <c r="AY718" s="417"/>
      <c r="AZ718" s="417"/>
      <c r="BA718" s="417"/>
      <c r="BB718" s="417"/>
      <c r="BC718" s="417"/>
      <c r="BD718" s="417"/>
      <c r="BE718" s="417"/>
      <c r="BF718" s="417"/>
      <c r="BG718" s="417"/>
      <c r="BH718" s="417"/>
      <c r="BI718" s="417"/>
      <c r="BJ718" s="417"/>
      <c r="BK718" s="417"/>
      <c r="BL718" s="417"/>
      <c r="BM718" s="417"/>
      <c r="BN718" s="417"/>
      <c r="BO718" s="417"/>
      <c r="BP718" s="417"/>
      <c r="BQ718" s="417"/>
      <c r="BR718" s="417"/>
      <c r="BS718" s="417"/>
      <c r="BT718" s="417"/>
      <c r="BU718" s="417"/>
      <c r="BV718" s="417"/>
      <c r="BW718" s="417"/>
      <c r="BX718" s="417"/>
      <c r="BY718" s="417"/>
      <c r="BZ718" s="417"/>
      <c r="CA718" s="417"/>
      <c r="CB718" s="417"/>
      <c r="CC718" s="417"/>
      <c r="CD718" s="417"/>
      <c r="CE718" s="417"/>
    </row>
    <row r="719" ht="3" customHeight="1"/>
    <row r="720" spans="2:83" ht="11.4" customHeight="1">
      <c r="B720" s="443" t="s">
        <v>2109</v>
      </c>
      <c r="C720" s="444"/>
      <c r="D720" s="445" t="s">
        <v>2110</v>
      </c>
      <c r="E720" s="444"/>
      <c r="F720" s="444"/>
      <c r="G720" s="444"/>
      <c r="H720" s="444"/>
      <c r="I720" s="444"/>
      <c r="J720" s="444"/>
      <c r="K720" s="444"/>
      <c r="L720" s="444"/>
      <c r="M720" s="444"/>
      <c r="N720" s="444"/>
      <c r="O720" s="444"/>
      <c r="P720" s="444"/>
      <c r="Q720" s="444"/>
      <c r="R720" s="444"/>
      <c r="S720" s="444"/>
      <c r="T720" s="444"/>
      <c r="U720" s="445" t="s">
        <v>2057</v>
      </c>
      <c r="V720" s="444"/>
      <c r="W720" s="444"/>
      <c r="X720" s="444"/>
      <c r="Y720" s="444"/>
      <c r="Z720" s="444"/>
      <c r="AA720" s="444"/>
      <c r="AB720" s="444"/>
      <c r="AC720" s="444"/>
      <c r="AD720" s="444"/>
      <c r="AE720" s="444"/>
      <c r="AF720" s="444"/>
      <c r="AG720" s="444"/>
      <c r="AH720" s="444"/>
      <c r="AI720" s="444"/>
      <c r="AJ720" s="444"/>
      <c r="AK720" s="444"/>
      <c r="AL720" s="444"/>
      <c r="AM720" s="444"/>
      <c r="AN720" s="444"/>
      <c r="AO720" s="444"/>
      <c r="AP720" s="444"/>
      <c r="AQ720" s="444"/>
      <c r="AR720" s="444"/>
      <c r="AS720" s="444"/>
      <c r="AT720" s="444"/>
      <c r="AU720" s="443" t="s">
        <v>2111</v>
      </c>
      <c r="AV720" s="444"/>
      <c r="AW720" s="444"/>
      <c r="AX720" s="444"/>
      <c r="AY720" s="444"/>
      <c r="AZ720" s="444"/>
      <c r="BA720" s="444"/>
      <c r="BB720" s="444"/>
      <c r="BC720" s="444"/>
      <c r="BD720" s="444"/>
      <c r="BE720" s="443" t="s">
        <v>135</v>
      </c>
      <c r="BF720" s="444"/>
      <c r="BG720" s="444"/>
      <c r="BH720" s="444"/>
      <c r="BI720" s="444"/>
      <c r="BJ720" s="444"/>
      <c r="BK720" s="444"/>
      <c r="BL720" s="444"/>
      <c r="BM720" s="444"/>
      <c r="BN720" s="444"/>
      <c r="BO720" s="444"/>
      <c r="BP720" s="444"/>
      <c r="BQ720" s="444"/>
      <c r="BR720" s="445" t="s">
        <v>2112</v>
      </c>
      <c r="BS720" s="444"/>
      <c r="BT720" s="444"/>
      <c r="BU720" s="444"/>
      <c r="BV720" s="444"/>
      <c r="BW720" s="444"/>
      <c r="BX720" s="444"/>
      <c r="BY720" s="444"/>
      <c r="BZ720" s="444"/>
      <c r="CA720" s="444"/>
      <c r="CB720" s="443" t="s">
        <v>2113</v>
      </c>
      <c r="CC720" s="444"/>
      <c r="CD720" s="444"/>
      <c r="CE720" s="444"/>
    </row>
    <row r="721" spans="2:83" ht="11.4" customHeight="1">
      <c r="B721" s="453">
        <v>1</v>
      </c>
      <c r="C721" s="417"/>
      <c r="D721" s="422" t="s">
        <v>3</v>
      </c>
      <c r="E721" s="417"/>
      <c r="F721" s="417"/>
      <c r="G721" s="417"/>
      <c r="H721" s="417"/>
      <c r="I721" s="417"/>
      <c r="J721" s="417"/>
      <c r="K721" s="417"/>
      <c r="L721" s="417"/>
      <c r="M721" s="417"/>
      <c r="N721" s="417"/>
      <c r="O721" s="417"/>
      <c r="P721" s="417"/>
      <c r="Q721" s="417"/>
      <c r="R721" s="417"/>
      <c r="S721" s="417"/>
      <c r="T721" s="417"/>
      <c r="U721" s="422" t="s">
        <v>2652</v>
      </c>
      <c r="V721" s="417"/>
      <c r="W721" s="417"/>
      <c r="X721" s="417"/>
      <c r="Y721" s="417"/>
      <c r="Z721" s="417"/>
      <c r="AA721" s="417"/>
      <c r="AB721" s="417"/>
      <c r="AC721" s="417"/>
      <c r="AD721" s="417"/>
      <c r="AE721" s="417"/>
      <c r="AF721" s="417"/>
      <c r="AG721" s="417"/>
      <c r="AH721" s="417"/>
      <c r="AI721" s="417"/>
      <c r="AJ721" s="417"/>
      <c r="AK721" s="417"/>
      <c r="AL721" s="417"/>
      <c r="AM721" s="417"/>
      <c r="AN721" s="417"/>
      <c r="AO721" s="417"/>
      <c r="AP721" s="417"/>
      <c r="AQ721" s="417"/>
      <c r="AR721" s="417"/>
      <c r="AS721" s="417"/>
      <c r="AT721" s="417"/>
      <c r="AU721" s="446">
        <v>0</v>
      </c>
      <c r="AV721" s="417"/>
      <c r="AW721" s="417"/>
      <c r="AX721" s="417"/>
      <c r="AY721" s="417"/>
      <c r="AZ721" s="417"/>
      <c r="BA721" s="417"/>
      <c r="BB721" s="417"/>
      <c r="BC721" s="417"/>
      <c r="BD721" s="417"/>
      <c r="BE721" s="446">
        <v>16</v>
      </c>
      <c r="BF721" s="417"/>
      <c r="BG721" s="417"/>
      <c r="BH721" s="417"/>
      <c r="BI721" s="417"/>
      <c r="BJ721" s="417"/>
      <c r="BK721" s="417"/>
      <c r="BL721" s="417"/>
      <c r="BM721" s="417"/>
      <c r="BN721" s="417"/>
      <c r="BO721" s="417"/>
      <c r="BP721" s="417"/>
      <c r="BQ721" s="417"/>
      <c r="BR721" s="422" t="s">
        <v>2653</v>
      </c>
      <c r="BS721" s="417"/>
      <c r="BT721" s="417"/>
      <c r="BU721" s="417"/>
      <c r="BV721" s="417"/>
      <c r="BW721" s="417"/>
      <c r="BX721" s="417"/>
      <c r="BY721" s="417"/>
      <c r="BZ721" s="417"/>
      <c r="CA721" s="417"/>
      <c r="CB721" s="446">
        <v>0</v>
      </c>
      <c r="CC721" s="417"/>
      <c r="CD721" s="417"/>
      <c r="CE721" s="417"/>
    </row>
    <row r="722" spans="2:83" ht="11.25" customHeight="1">
      <c r="B722" s="453">
        <v>2</v>
      </c>
      <c r="C722" s="417"/>
      <c r="D722" s="422" t="s">
        <v>3</v>
      </c>
      <c r="E722" s="417"/>
      <c r="F722" s="417"/>
      <c r="G722" s="417"/>
      <c r="H722" s="417"/>
      <c r="I722" s="417"/>
      <c r="J722" s="417"/>
      <c r="K722" s="417"/>
      <c r="L722" s="417"/>
      <c r="M722" s="417"/>
      <c r="N722" s="417"/>
      <c r="O722" s="417"/>
      <c r="P722" s="417"/>
      <c r="Q722" s="417"/>
      <c r="R722" s="417"/>
      <c r="S722" s="417"/>
      <c r="T722" s="417"/>
      <c r="U722" s="422" t="s">
        <v>2654</v>
      </c>
      <c r="V722" s="417"/>
      <c r="W722" s="417"/>
      <c r="X722" s="417"/>
      <c r="Y722" s="417"/>
      <c r="Z722" s="417"/>
      <c r="AA722" s="417"/>
      <c r="AB722" s="417"/>
      <c r="AC722" s="417"/>
      <c r="AD722" s="417"/>
      <c r="AE722" s="417"/>
      <c r="AF722" s="417"/>
      <c r="AG722" s="417"/>
      <c r="AH722" s="417"/>
      <c r="AI722" s="417"/>
      <c r="AJ722" s="417"/>
      <c r="AK722" s="417"/>
      <c r="AL722" s="417"/>
      <c r="AM722" s="417"/>
      <c r="AN722" s="417"/>
      <c r="AO722" s="417"/>
      <c r="AP722" s="417"/>
      <c r="AQ722" s="417"/>
      <c r="AR722" s="417"/>
      <c r="AS722" s="417"/>
      <c r="AT722" s="417"/>
      <c r="AU722" s="446">
        <v>0</v>
      </c>
      <c r="AV722" s="417"/>
      <c r="AW722" s="417"/>
      <c r="AX722" s="417"/>
      <c r="AY722" s="417"/>
      <c r="AZ722" s="417"/>
      <c r="BA722" s="417"/>
      <c r="BB722" s="417"/>
      <c r="BC722" s="417"/>
      <c r="BD722" s="417"/>
      <c r="BE722" s="446">
        <v>20</v>
      </c>
      <c r="BF722" s="417"/>
      <c r="BG722" s="417"/>
      <c r="BH722" s="417"/>
      <c r="BI722" s="417"/>
      <c r="BJ722" s="417"/>
      <c r="BK722" s="417"/>
      <c r="BL722" s="417"/>
      <c r="BM722" s="417"/>
      <c r="BN722" s="417"/>
      <c r="BO722" s="417"/>
      <c r="BP722" s="417"/>
      <c r="BQ722" s="417"/>
      <c r="BR722" s="422" t="s">
        <v>2653</v>
      </c>
      <c r="BS722" s="417"/>
      <c r="BT722" s="417"/>
      <c r="BU722" s="417"/>
      <c r="BV722" s="417"/>
      <c r="BW722" s="417"/>
      <c r="BX722" s="417"/>
      <c r="BY722" s="417"/>
      <c r="BZ722" s="417"/>
      <c r="CA722" s="417"/>
      <c r="CB722" s="446">
        <v>0</v>
      </c>
      <c r="CC722" s="417"/>
      <c r="CD722" s="417"/>
      <c r="CE722" s="417"/>
    </row>
    <row r="723" spans="2:83" ht="11.4" customHeight="1">
      <c r="B723" s="448">
        <v>0</v>
      </c>
      <c r="C723" s="449"/>
      <c r="D723" s="449"/>
      <c r="E723" s="449"/>
      <c r="F723" s="449"/>
      <c r="G723" s="449"/>
      <c r="H723" s="449"/>
      <c r="I723" s="449"/>
      <c r="J723" s="449"/>
      <c r="K723" s="449"/>
      <c r="L723" s="449"/>
      <c r="M723" s="449"/>
      <c r="N723" s="449"/>
      <c r="O723" s="449"/>
      <c r="P723" s="449"/>
      <c r="Q723" s="449"/>
      <c r="R723" s="449"/>
      <c r="S723" s="449"/>
      <c r="T723" s="449"/>
      <c r="U723" s="449"/>
      <c r="V723" s="449"/>
      <c r="W723" s="449"/>
      <c r="X723" s="449"/>
      <c r="Y723" s="449"/>
      <c r="Z723" s="449"/>
      <c r="AA723" s="449"/>
      <c r="AB723" s="449"/>
      <c r="AC723" s="449"/>
      <c r="AD723" s="449"/>
      <c r="AE723" s="449"/>
      <c r="AF723" s="449"/>
      <c r="AG723" s="449"/>
      <c r="AH723" s="449"/>
      <c r="AI723" s="449"/>
      <c r="AJ723" s="449"/>
      <c r="AK723" s="449"/>
      <c r="AL723" s="449"/>
      <c r="AM723" s="449"/>
      <c r="AN723" s="449"/>
      <c r="AO723" s="449"/>
      <c r="AP723" s="449"/>
      <c r="AQ723" s="449"/>
      <c r="AR723" s="449"/>
      <c r="AS723" s="449"/>
      <c r="AT723" s="449"/>
      <c r="AU723" s="449"/>
      <c r="AV723" s="449"/>
      <c r="AW723" s="449"/>
      <c r="AX723" s="449"/>
      <c r="AY723" s="449"/>
      <c r="AZ723" s="449"/>
      <c r="BA723" s="449"/>
      <c r="BB723" s="449"/>
      <c r="BC723" s="449"/>
      <c r="BD723" s="449"/>
      <c r="BE723" s="449"/>
      <c r="BF723" s="449"/>
      <c r="BG723" s="449"/>
      <c r="BH723" s="449"/>
      <c r="BI723" s="449"/>
      <c r="BJ723" s="449"/>
      <c r="BK723" s="449"/>
      <c r="BL723" s="449"/>
      <c r="BM723" s="449"/>
      <c r="BN723" s="449"/>
      <c r="BO723" s="449"/>
      <c r="BP723" s="449"/>
      <c r="BQ723" s="449"/>
      <c r="BR723" s="449"/>
      <c r="BS723" s="449"/>
      <c r="BT723" s="449"/>
      <c r="BU723" s="449"/>
      <c r="BV723" s="449"/>
      <c r="BW723" s="449"/>
      <c r="BX723" s="449"/>
      <c r="BY723" s="449"/>
      <c r="BZ723" s="449"/>
      <c r="CA723" s="449"/>
      <c r="CB723" s="449"/>
      <c r="CC723" s="449"/>
      <c r="CD723" s="449"/>
      <c r="CE723" s="449"/>
    </row>
    <row r="724" ht="2.85" customHeight="1"/>
    <row r="725" spans="2:83" ht="11.25" customHeight="1">
      <c r="B725" s="426" t="s">
        <v>2655</v>
      </c>
      <c r="C725" s="426"/>
      <c r="D725" s="426"/>
      <c r="E725" s="426"/>
      <c r="F725" s="426"/>
      <c r="G725" s="426"/>
      <c r="H725" s="426"/>
      <c r="I725" s="426"/>
      <c r="J725" s="426"/>
      <c r="K725" s="426"/>
      <c r="L725" s="426"/>
      <c r="M725" s="426"/>
      <c r="N725" s="426"/>
      <c r="O725" s="426"/>
      <c r="P725" s="426"/>
      <c r="Q725" s="426"/>
      <c r="R725" s="426"/>
      <c r="S725" s="426"/>
      <c r="T725" s="426"/>
      <c r="U725" s="426"/>
      <c r="V725" s="426"/>
      <c r="W725" s="426"/>
      <c r="X725" s="426"/>
      <c r="Y725" s="426"/>
      <c r="Z725" s="426"/>
      <c r="AA725" s="426"/>
      <c r="AB725" s="426"/>
      <c r="AC725" s="426"/>
      <c r="AD725" s="426"/>
      <c r="AE725" s="426"/>
      <c r="AF725" s="426"/>
      <c r="AG725" s="426"/>
      <c r="AH725" s="426"/>
      <c r="AI725" s="426"/>
      <c r="AJ725" s="426"/>
      <c r="AK725" s="426"/>
      <c r="AL725" s="426"/>
      <c r="AM725" s="426"/>
      <c r="AN725" s="426"/>
      <c r="AO725" s="426"/>
      <c r="AP725" s="426"/>
      <c r="AQ725" s="426"/>
      <c r="AR725" s="426"/>
      <c r="AS725" s="426"/>
      <c r="AT725" s="426"/>
      <c r="AU725" s="426"/>
      <c r="AV725" s="426"/>
      <c r="AW725" s="426"/>
      <c r="AX725" s="426"/>
      <c r="AY725" s="426"/>
      <c r="AZ725" s="426"/>
      <c r="BA725" s="426"/>
      <c r="BB725" s="426"/>
      <c r="BC725" s="426"/>
      <c r="BD725" s="426"/>
      <c r="BE725" s="426"/>
      <c r="BF725" s="426"/>
      <c r="BG725" s="426"/>
      <c r="BH725" s="426"/>
      <c r="BI725" s="426"/>
      <c r="BJ725" s="426"/>
      <c r="BK725" s="426"/>
      <c r="BL725" s="426"/>
      <c r="BM725" s="426"/>
      <c r="BN725" s="426"/>
      <c r="BO725" s="426"/>
      <c r="BP725" s="426"/>
      <c r="BQ725" s="426"/>
      <c r="BR725" s="426"/>
      <c r="BS725" s="426"/>
      <c r="BT725" s="426"/>
      <c r="BU725" s="426"/>
      <c r="BV725" s="426"/>
      <c r="BW725" s="426"/>
      <c r="BX725" s="426"/>
      <c r="BY725" s="426"/>
      <c r="BZ725" s="426"/>
      <c r="CA725" s="426"/>
      <c r="CB725" s="426"/>
      <c r="CC725" s="426"/>
      <c r="CD725" s="426"/>
      <c r="CE725" s="426"/>
    </row>
    <row r="726" ht="1.5" customHeight="1"/>
    <row r="727" spans="3:36" ht="11.25" customHeight="1">
      <c r="C727" s="421" t="s">
        <v>2321</v>
      </c>
      <c r="D727" s="421"/>
      <c r="F727" s="421">
        <v>0</v>
      </c>
      <c r="G727" s="421"/>
      <c r="H727" s="421"/>
      <c r="I727" s="421"/>
      <c r="J727" s="421"/>
      <c r="K727" s="421"/>
      <c r="L727" s="421"/>
      <c r="M727" s="421"/>
      <c r="N727" s="421"/>
      <c r="O727" s="421"/>
      <c r="P727" s="422" t="s">
        <v>2322</v>
      </c>
      <c r="Q727" s="422"/>
      <c r="R727" s="422"/>
      <c r="S727" s="422"/>
      <c r="T727" s="422"/>
      <c r="U727" s="422"/>
      <c r="V727" s="422"/>
      <c r="W727" s="422"/>
      <c r="X727" s="422"/>
      <c r="Y727" s="422"/>
      <c r="Z727" s="422"/>
      <c r="AA727" s="422"/>
      <c r="AB727" s="422"/>
      <c r="AC727" s="422"/>
      <c r="AD727" s="422"/>
      <c r="AE727" s="422"/>
      <c r="AF727" s="422"/>
      <c r="AG727" s="422"/>
      <c r="AH727" s="422"/>
      <c r="AI727" s="422"/>
      <c r="AJ727" s="422"/>
    </row>
    <row r="728" ht="12.75" customHeight="1"/>
    <row r="729" spans="2:26" ht="11.4" customHeight="1">
      <c r="B729" s="430" t="s">
        <v>3</v>
      </c>
      <c r="C729" s="431"/>
      <c r="D729" s="431"/>
      <c r="E729" s="431"/>
      <c r="F729" s="431"/>
      <c r="G729" s="431"/>
      <c r="H729" s="431"/>
      <c r="I729" s="431"/>
      <c r="J729" s="431"/>
      <c r="K729" s="431"/>
      <c r="M729" s="432" t="s">
        <v>2058</v>
      </c>
      <c r="N729" s="431"/>
      <c r="O729" s="431"/>
      <c r="P729" s="431"/>
      <c r="Q729" s="431"/>
      <c r="R729" s="431"/>
      <c r="S729" s="431"/>
      <c r="T729" s="431"/>
      <c r="U729" s="431"/>
      <c r="V729" s="431"/>
      <c r="W729" s="431"/>
      <c r="X729" s="431"/>
      <c r="Y729" s="431"/>
      <c r="Z729" s="431"/>
    </row>
    <row r="730" spans="2:26" ht="11.25" customHeight="1">
      <c r="B730" s="432" t="s">
        <v>2059</v>
      </c>
      <c r="C730" s="431"/>
      <c r="D730" s="431"/>
      <c r="E730" s="431"/>
      <c r="F730" s="431"/>
      <c r="G730" s="431"/>
      <c r="H730" s="431"/>
      <c r="I730" s="431"/>
      <c r="J730" s="431"/>
      <c r="K730" s="431"/>
      <c r="L730" s="279"/>
      <c r="M730" s="433">
        <v>0</v>
      </c>
      <c r="N730" s="434"/>
      <c r="O730" s="434"/>
      <c r="P730" s="434"/>
      <c r="Q730" s="434"/>
      <c r="R730" s="434"/>
      <c r="S730" s="434"/>
      <c r="T730" s="434"/>
      <c r="U730" s="434"/>
      <c r="V730" s="434"/>
      <c r="W730" s="434"/>
      <c r="X730" s="434"/>
      <c r="Y730" s="434"/>
      <c r="Z730" s="434"/>
    </row>
    <row r="731" ht="12" hidden="1"/>
    <row r="732" ht="3" customHeight="1"/>
    <row r="733" spans="2:26" ht="11.25" customHeight="1">
      <c r="B733" s="435" t="s">
        <v>2105</v>
      </c>
      <c r="C733" s="417"/>
      <c r="D733" s="417"/>
      <c r="E733" s="417"/>
      <c r="F733" s="417"/>
      <c r="G733" s="417"/>
      <c r="H733" s="417"/>
      <c r="I733" s="417"/>
      <c r="J733" s="417"/>
      <c r="K733" s="417"/>
      <c r="M733" s="436">
        <v>0</v>
      </c>
      <c r="N733" s="437"/>
      <c r="O733" s="437"/>
      <c r="P733" s="437"/>
      <c r="Q733" s="437"/>
      <c r="R733" s="437"/>
      <c r="S733" s="437"/>
      <c r="T733" s="437"/>
      <c r="U733" s="437"/>
      <c r="V733" s="437"/>
      <c r="W733" s="437"/>
      <c r="X733" s="437"/>
      <c r="Y733" s="437"/>
      <c r="Z733" s="437"/>
    </row>
    <row r="734" ht="12" hidden="1"/>
  </sheetData>
  <mergeCells count="2306">
    <mergeCell ref="B730:K730"/>
    <mergeCell ref="M730:Z730"/>
    <mergeCell ref="B733:K733"/>
    <mergeCell ref="M733:Z733"/>
    <mergeCell ref="B723:CE723"/>
    <mergeCell ref="B725:CE725"/>
    <mergeCell ref="C727:D727"/>
    <mergeCell ref="F727:O727"/>
    <mergeCell ref="P727:AJ727"/>
    <mergeCell ref="B729:K729"/>
    <mergeCell ref="M729:Z729"/>
    <mergeCell ref="CB721:CE721"/>
    <mergeCell ref="B722:C722"/>
    <mergeCell ref="D722:T722"/>
    <mergeCell ref="U722:AT722"/>
    <mergeCell ref="AU722:BD722"/>
    <mergeCell ref="BE722:BQ722"/>
    <mergeCell ref="BR722:CA722"/>
    <mergeCell ref="CB722:CE722"/>
    <mergeCell ref="B721:C721"/>
    <mergeCell ref="D721:T721"/>
    <mergeCell ref="U721:AT721"/>
    <mergeCell ref="AU721:BD721"/>
    <mergeCell ref="BE721:BQ721"/>
    <mergeCell ref="BR721:CA721"/>
    <mergeCell ref="B715:K715"/>
    <mergeCell ref="M715:Z715"/>
    <mergeCell ref="B718:CE718"/>
    <mergeCell ref="B720:C720"/>
    <mergeCell ref="D720:T720"/>
    <mergeCell ref="U720:AT720"/>
    <mergeCell ref="AU720:BD720"/>
    <mergeCell ref="BE720:BQ720"/>
    <mergeCell ref="BR720:CA720"/>
    <mergeCell ref="CB720:CE720"/>
    <mergeCell ref="B708:G708"/>
    <mergeCell ref="H708:U708"/>
    <mergeCell ref="B711:K711"/>
    <mergeCell ref="M711:Z711"/>
    <mergeCell ref="B712:K712"/>
    <mergeCell ref="M712:Z712"/>
    <mergeCell ref="B699:CE699"/>
    <mergeCell ref="B703:CE703"/>
    <mergeCell ref="C705:D705"/>
    <mergeCell ref="F705:Q705"/>
    <mergeCell ref="S705:AK705"/>
    <mergeCell ref="B707:G707"/>
    <mergeCell ref="H707:U707"/>
    <mergeCell ref="CB697:CE697"/>
    <mergeCell ref="B698:C698"/>
    <mergeCell ref="D698:T698"/>
    <mergeCell ref="U698:AT698"/>
    <mergeCell ref="AU698:BD698"/>
    <mergeCell ref="BE698:BQ698"/>
    <mergeCell ref="BR698:CA698"/>
    <mergeCell ref="CB698:CE698"/>
    <mergeCell ref="B697:C697"/>
    <mergeCell ref="D697:T697"/>
    <mergeCell ref="U697:AT697"/>
    <mergeCell ref="AU697:BD697"/>
    <mergeCell ref="BE697:BQ697"/>
    <mergeCell ref="BR697:CA697"/>
    <mergeCell ref="CB695:CE695"/>
    <mergeCell ref="B696:C696"/>
    <mergeCell ref="D696:T696"/>
    <mergeCell ref="U696:AT696"/>
    <mergeCell ref="AU696:BD696"/>
    <mergeCell ref="BE696:BQ696"/>
    <mergeCell ref="BR696:CA696"/>
    <mergeCell ref="CB696:CE696"/>
    <mergeCell ref="B695:C695"/>
    <mergeCell ref="D695:T695"/>
    <mergeCell ref="U695:AT695"/>
    <mergeCell ref="AU695:BD695"/>
    <mergeCell ref="BE695:BQ695"/>
    <mergeCell ref="BR695:CA695"/>
    <mergeCell ref="CB693:CE693"/>
    <mergeCell ref="B694:C694"/>
    <mergeCell ref="D694:T694"/>
    <mergeCell ref="U694:AT694"/>
    <mergeCell ref="AU694:BD694"/>
    <mergeCell ref="BE694:BQ694"/>
    <mergeCell ref="BR694:CA694"/>
    <mergeCell ref="CB694:CE694"/>
    <mergeCell ref="B693:C693"/>
    <mergeCell ref="D693:T693"/>
    <mergeCell ref="U693:AT693"/>
    <mergeCell ref="AU693:BD693"/>
    <mergeCell ref="BE693:BQ693"/>
    <mergeCell ref="BR693:CA693"/>
    <mergeCell ref="CB691:CE691"/>
    <mergeCell ref="B692:C692"/>
    <mergeCell ref="D692:T692"/>
    <mergeCell ref="U692:AT692"/>
    <mergeCell ref="AU692:BD692"/>
    <mergeCell ref="BE692:BQ692"/>
    <mergeCell ref="BR692:CA692"/>
    <mergeCell ref="CB692:CE692"/>
    <mergeCell ref="B691:C691"/>
    <mergeCell ref="D691:T691"/>
    <mergeCell ref="U691:AT691"/>
    <mergeCell ref="AU691:BD691"/>
    <mergeCell ref="BE691:BQ691"/>
    <mergeCell ref="BR691:CA691"/>
    <mergeCell ref="B682:CE682"/>
    <mergeCell ref="B688:BL688"/>
    <mergeCell ref="B690:C690"/>
    <mergeCell ref="D690:T690"/>
    <mergeCell ref="U690:AT690"/>
    <mergeCell ref="AU690:BD690"/>
    <mergeCell ref="BE690:BQ690"/>
    <mergeCell ref="BR690:CA690"/>
    <mergeCell ref="CB690:CE690"/>
    <mergeCell ref="CB680:CE680"/>
    <mergeCell ref="B681:C681"/>
    <mergeCell ref="D681:T681"/>
    <mergeCell ref="U681:AT681"/>
    <mergeCell ref="AU681:BD681"/>
    <mergeCell ref="BE681:BQ681"/>
    <mergeCell ref="BR681:CA681"/>
    <mergeCell ref="CB681:CE681"/>
    <mergeCell ref="B680:C680"/>
    <mergeCell ref="D680:T680"/>
    <mergeCell ref="U680:AT680"/>
    <mergeCell ref="AU680:BD680"/>
    <mergeCell ref="BE680:BQ680"/>
    <mergeCell ref="BR680:CA680"/>
    <mergeCell ref="CB678:CE678"/>
    <mergeCell ref="B679:C679"/>
    <mergeCell ref="D679:T679"/>
    <mergeCell ref="U679:AT679"/>
    <mergeCell ref="AU679:BD679"/>
    <mergeCell ref="BE679:BQ679"/>
    <mergeCell ref="BR679:CA679"/>
    <mergeCell ref="CB679:CE679"/>
    <mergeCell ref="B678:C678"/>
    <mergeCell ref="D678:T678"/>
    <mergeCell ref="U678:AT678"/>
    <mergeCell ref="AU678:BD678"/>
    <mergeCell ref="BE678:BQ678"/>
    <mergeCell ref="BR678:CA678"/>
    <mergeCell ref="CB676:CE676"/>
    <mergeCell ref="B677:C677"/>
    <mergeCell ref="D677:T677"/>
    <mergeCell ref="U677:AT677"/>
    <mergeCell ref="AU677:BD677"/>
    <mergeCell ref="BE677:BQ677"/>
    <mergeCell ref="BR677:CA677"/>
    <mergeCell ref="CB677:CE677"/>
    <mergeCell ref="B676:C676"/>
    <mergeCell ref="D676:T676"/>
    <mergeCell ref="U676:AT676"/>
    <mergeCell ref="AU676:BD676"/>
    <mergeCell ref="BE676:BQ676"/>
    <mergeCell ref="BR676:CA676"/>
    <mergeCell ref="CB674:CE674"/>
    <mergeCell ref="B675:C675"/>
    <mergeCell ref="D675:T675"/>
    <mergeCell ref="U675:AT675"/>
    <mergeCell ref="AU675:BD675"/>
    <mergeCell ref="BE675:BQ675"/>
    <mergeCell ref="BR675:CA675"/>
    <mergeCell ref="CB675:CE675"/>
    <mergeCell ref="B674:C674"/>
    <mergeCell ref="D674:T674"/>
    <mergeCell ref="U674:AT674"/>
    <mergeCell ref="AU674:BD674"/>
    <mergeCell ref="BE674:BQ674"/>
    <mergeCell ref="BR674:CA674"/>
    <mergeCell ref="CB672:CE672"/>
    <mergeCell ref="B673:C673"/>
    <mergeCell ref="D673:T673"/>
    <mergeCell ref="U673:AT673"/>
    <mergeCell ref="AU673:BD673"/>
    <mergeCell ref="BE673:BQ673"/>
    <mergeCell ref="BR673:CA673"/>
    <mergeCell ref="CB673:CE673"/>
    <mergeCell ref="B672:C672"/>
    <mergeCell ref="D672:T672"/>
    <mergeCell ref="U672:AT672"/>
    <mergeCell ref="AU672:BD672"/>
    <mergeCell ref="BE672:BQ672"/>
    <mergeCell ref="BR672:CA672"/>
    <mergeCell ref="CB670:CE670"/>
    <mergeCell ref="B671:C671"/>
    <mergeCell ref="D671:T671"/>
    <mergeCell ref="U671:AT671"/>
    <mergeCell ref="AU671:BD671"/>
    <mergeCell ref="BE671:BQ671"/>
    <mergeCell ref="BR671:CA671"/>
    <mergeCell ref="CB671:CE671"/>
    <mergeCell ref="B670:C670"/>
    <mergeCell ref="D670:T670"/>
    <mergeCell ref="U670:AT670"/>
    <mergeCell ref="AU670:BD670"/>
    <mergeCell ref="BE670:BQ670"/>
    <mergeCell ref="BR670:CA670"/>
    <mergeCell ref="CB662:CE662"/>
    <mergeCell ref="B663:CE663"/>
    <mergeCell ref="B667:BM667"/>
    <mergeCell ref="B669:C669"/>
    <mergeCell ref="D669:T669"/>
    <mergeCell ref="U669:AT669"/>
    <mergeCell ref="AU669:BD669"/>
    <mergeCell ref="BE669:BQ669"/>
    <mergeCell ref="BR669:CA669"/>
    <mergeCell ref="CB669:CE669"/>
    <mergeCell ref="B662:C662"/>
    <mergeCell ref="D662:T662"/>
    <mergeCell ref="U662:AT662"/>
    <mergeCell ref="AU662:BD662"/>
    <mergeCell ref="BE662:BQ662"/>
    <mergeCell ref="BR662:CA662"/>
    <mergeCell ref="CB660:CE660"/>
    <mergeCell ref="B661:C661"/>
    <mergeCell ref="D661:T661"/>
    <mergeCell ref="U661:AT661"/>
    <mergeCell ref="AU661:BD661"/>
    <mergeCell ref="BE661:BQ661"/>
    <mergeCell ref="BR661:CA661"/>
    <mergeCell ref="CB661:CE661"/>
    <mergeCell ref="B660:C660"/>
    <mergeCell ref="D660:T660"/>
    <mergeCell ref="U660:AT660"/>
    <mergeCell ref="AU660:BD660"/>
    <mergeCell ref="BE660:BQ660"/>
    <mergeCell ref="BR660:CA660"/>
    <mergeCell ref="CB658:CE658"/>
    <mergeCell ref="B659:C659"/>
    <mergeCell ref="D659:T659"/>
    <mergeCell ref="U659:AT659"/>
    <mergeCell ref="AU659:BD659"/>
    <mergeCell ref="BE659:BQ659"/>
    <mergeCell ref="BR659:CA659"/>
    <mergeCell ref="CB659:CE659"/>
    <mergeCell ref="B658:C658"/>
    <mergeCell ref="D658:T658"/>
    <mergeCell ref="U658:AT658"/>
    <mergeCell ref="AU658:BD658"/>
    <mergeCell ref="BE658:BQ658"/>
    <mergeCell ref="BR658:CA658"/>
    <mergeCell ref="B650:CE650"/>
    <mergeCell ref="B655:BP655"/>
    <mergeCell ref="B657:C657"/>
    <mergeCell ref="D657:T657"/>
    <mergeCell ref="U657:AT657"/>
    <mergeCell ref="AU657:BD657"/>
    <mergeCell ref="BE657:BQ657"/>
    <mergeCell ref="BR657:CA657"/>
    <mergeCell ref="CB657:CE657"/>
    <mergeCell ref="CB648:CE648"/>
    <mergeCell ref="B649:C649"/>
    <mergeCell ref="D649:T649"/>
    <mergeCell ref="U649:AT649"/>
    <mergeCell ref="AU649:BD649"/>
    <mergeCell ref="BE649:BQ649"/>
    <mergeCell ref="BR649:CA649"/>
    <mergeCell ref="CB649:CE649"/>
    <mergeCell ref="B648:C648"/>
    <mergeCell ref="D648:T648"/>
    <mergeCell ref="U648:AT648"/>
    <mergeCell ref="AU648:BD648"/>
    <mergeCell ref="BE648:BQ648"/>
    <mergeCell ref="BR648:CA648"/>
    <mergeCell ref="CB638:CE638"/>
    <mergeCell ref="B639:CE639"/>
    <mergeCell ref="B645:BU645"/>
    <mergeCell ref="B647:C647"/>
    <mergeCell ref="D647:T647"/>
    <mergeCell ref="U647:AT647"/>
    <mergeCell ref="AU647:BD647"/>
    <mergeCell ref="BE647:BQ647"/>
    <mergeCell ref="BR647:CA647"/>
    <mergeCell ref="CB647:CE647"/>
    <mergeCell ref="B638:C638"/>
    <mergeCell ref="D638:T638"/>
    <mergeCell ref="U638:AT638"/>
    <mergeCell ref="AU638:BD638"/>
    <mergeCell ref="BE638:BQ638"/>
    <mergeCell ref="BR638:CA638"/>
    <mergeCell ref="CB636:CE636"/>
    <mergeCell ref="B637:C637"/>
    <mergeCell ref="D637:T637"/>
    <mergeCell ref="U637:AT637"/>
    <mergeCell ref="AU637:BD637"/>
    <mergeCell ref="BE637:BQ637"/>
    <mergeCell ref="BR637:CA637"/>
    <mergeCell ref="CB637:CE637"/>
    <mergeCell ref="B636:C636"/>
    <mergeCell ref="D636:T636"/>
    <mergeCell ref="U636:AT636"/>
    <mergeCell ref="AU636:BD636"/>
    <mergeCell ref="BE636:BQ636"/>
    <mergeCell ref="BR636:CA636"/>
    <mergeCell ref="B629:CE629"/>
    <mergeCell ref="B633:BB633"/>
    <mergeCell ref="B635:C635"/>
    <mergeCell ref="D635:T635"/>
    <mergeCell ref="U635:AT635"/>
    <mergeCell ref="AU635:BD635"/>
    <mergeCell ref="BE635:BQ635"/>
    <mergeCell ref="BR635:CA635"/>
    <mergeCell ref="CB635:CE635"/>
    <mergeCell ref="CB627:CE627"/>
    <mergeCell ref="B628:C628"/>
    <mergeCell ref="D628:T628"/>
    <mergeCell ref="U628:AT628"/>
    <mergeCell ref="AU628:BD628"/>
    <mergeCell ref="BE628:BQ628"/>
    <mergeCell ref="BR628:CA628"/>
    <mergeCell ref="CB628:CE628"/>
    <mergeCell ref="B627:C627"/>
    <mergeCell ref="D627:T627"/>
    <mergeCell ref="U627:AT627"/>
    <mergeCell ref="AU627:BD627"/>
    <mergeCell ref="BE627:BQ627"/>
    <mergeCell ref="BR627:CA627"/>
    <mergeCell ref="CB625:CE625"/>
    <mergeCell ref="B626:C626"/>
    <mergeCell ref="D626:T626"/>
    <mergeCell ref="U626:AT626"/>
    <mergeCell ref="AU626:BD626"/>
    <mergeCell ref="BE626:BQ626"/>
    <mergeCell ref="BR626:CA626"/>
    <mergeCell ref="CB626:CE626"/>
    <mergeCell ref="B625:C625"/>
    <mergeCell ref="D625:T625"/>
    <mergeCell ref="U625:AT625"/>
    <mergeCell ref="AU625:BD625"/>
    <mergeCell ref="BE625:BQ625"/>
    <mergeCell ref="BR625:CA625"/>
    <mergeCell ref="CB623:CE623"/>
    <mergeCell ref="B624:C624"/>
    <mergeCell ref="D624:T624"/>
    <mergeCell ref="U624:AT624"/>
    <mergeCell ref="AU624:BD624"/>
    <mergeCell ref="BE624:BQ624"/>
    <mergeCell ref="BR624:CA624"/>
    <mergeCell ref="CB624:CE624"/>
    <mergeCell ref="B623:C623"/>
    <mergeCell ref="D623:T623"/>
    <mergeCell ref="U623:AT623"/>
    <mergeCell ref="AU623:BD623"/>
    <mergeCell ref="BE623:BQ623"/>
    <mergeCell ref="BR623:CA623"/>
    <mergeCell ref="B615:CE615"/>
    <mergeCell ref="B620:AZ620"/>
    <mergeCell ref="B622:C622"/>
    <mergeCell ref="D622:T622"/>
    <mergeCell ref="U622:AT622"/>
    <mergeCell ref="AU622:BD622"/>
    <mergeCell ref="BE622:BQ622"/>
    <mergeCell ref="BR622:CA622"/>
    <mergeCell ref="CB622:CE622"/>
    <mergeCell ref="CB613:CE613"/>
    <mergeCell ref="B614:C614"/>
    <mergeCell ref="D614:T614"/>
    <mergeCell ref="U614:AT614"/>
    <mergeCell ref="AU614:BD614"/>
    <mergeCell ref="BE614:BQ614"/>
    <mergeCell ref="BR614:CA614"/>
    <mergeCell ref="CB614:CE614"/>
    <mergeCell ref="B613:C613"/>
    <mergeCell ref="D613:T613"/>
    <mergeCell ref="U613:AT613"/>
    <mergeCell ref="AU613:BD613"/>
    <mergeCell ref="BE613:BQ613"/>
    <mergeCell ref="BR613:CA613"/>
    <mergeCell ref="CB603:CE603"/>
    <mergeCell ref="B604:CE604"/>
    <mergeCell ref="B610:BW610"/>
    <mergeCell ref="B612:C612"/>
    <mergeCell ref="D612:T612"/>
    <mergeCell ref="U612:AT612"/>
    <mergeCell ref="AU612:BD612"/>
    <mergeCell ref="BE612:BQ612"/>
    <mergeCell ref="BR612:CA612"/>
    <mergeCell ref="CB612:CE612"/>
    <mergeCell ref="B603:C603"/>
    <mergeCell ref="D603:T603"/>
    <mergeCell ref="U603:AT603"/>
    <mergeCell ref="AU603:BD603"/>
    <mergeCell ref="BE603:BQ603"/>
    <mergeCell ref="BR603:CA603"/>
    <mergeCell ref="CB601:CE601"/>
    <mergeCell ref="B602:C602"/>
    <mergeCell ref="D602:T602"/>
    <mergeCell ref="U602:AT602"/>
    <mergeCell ref="AU602:BD602"/>
    <mergeCell ref="BE602:BQ602"/>
    <mergeCell ref="BR602:CA602"/>
    <mergeCell ref="CB602:CE602"/>
    <mergeCell ref="B601:C601"/>
    <mergeCell ref="D601:T601"/>
    <mergeCell ref="U601:AT601"/>
    <mergeCell ref="AU601:BD601"/>
    <mergeCell ref="BE601:BQ601"/>
    <mergeCell ref="BR601:CA601"/>
    <mergeCell ref="CB592:CE592"/>
    <mergeCell ref="B593:CE593"/>
    <mergeCell ref="B598:AY598"/>
    <mergeCell ref="B600:C600"/>
    <mergeCell ref="D600:T600"/>
    <mergeCell ref="U600:AT600"/>
    <mergeCell ref="AU600:BD600"/>
    <mergeCell ref="BE600:BQ600"/>
    <mergeCell ref="BR600:CA600"/>
    <mergeCell ref="CB600:CE600"/>
    <mergeCell ref="B592:C592"/>
    <mergeCell ref="D592:T592"/>
    <mergeCell ref="U592:AT592"/>
    <mergeCell ref="AU592:BD592"/>
    <mergeCell ref="BE592:BQ592"/>
    <mergeCell ref="BR592:CA592"/>
    <mergeCell ref="CB590:CE590"/>
    <mergeCell ref="B591:C591"/>
    <mergeCell ref="D591:T591"/>
    <mergeCell ref="U591:AT591"/>
    <mergeCell ref="AU591:BD591"/>
    <mergeCell ref="BE591:BQ591"/>
    <mergeCell ref="BR591:CA591"/>
    <mergeCell ref="CB591:CE591"/>
    <mergeCell ref="B590:C590"/>
    <mergeCell ref="D590:T590"/>
    <mergeCell ref="U590:AT590"/>
    <mergeCell ref="AU590:BD590"/>
    <mergeCell ref="BE590:BQ590"/>
    <mergeCell ref="BR590:CA590"/>
    <mergeCell ref="B582:CE582"/>
    <mergeCell ref="B588:AX588"/>
    <mergeCell ref="B589:C589"/>
    <mergeCell ref="D589:T589"/>
    <mergeCell ref="U589:AT589"/>
    <mergeCell ref="AU589:BD589"/>
    <mergeCell ref="BE589:BQ589"/>
    <mergeCell ref="BR589:CA589"/>
    <mergeCell ref="CB589:CE589"/>
    <mergeCell ref="CB580:CE580"/>
    <mergeCell ref="B581:C581"/>
    <mergeCell ref="D581:T581"/>
    <mergeCell ref="U581:AT581"/>
    <mergeCell ref="AU581:BD581"/>
    <mergeCell ref="BE581:BQ581"/>
    <mergeCell ref="BR581:CA581"/>
    <mergeCell ref="CB581:CE581"/>
    <mergeCell ref="B580:C580"/>
    <mergeCell ref="D580:T580"/>
    <mergeCell ref="U580:AT580"/>
    <mergeCell ref="AU580:BD580"/>
    <mergeCell ref="BE580:BQ580"/>
    <mergeCell ref="BR580:CA580"/>
    <mergeCell ref="CB578:CE578"/>
    <mergeCell ref="B579:C579"/>
    <mergeCell ref="D579:T579"/>
    <mergeCell ref="U579:AT579"/>
    <mergeCell ref="AU579:BD579"/>
    <mergeCell ref="BE579:BQ579"/>
    <mergeCell ref="BR579:CA579"/>
    <mergeCell ref="CB579:CE579"/>
    <mergeCell ref="B578:C578"/>
    <mergeCell ref="D578:T578"/>
    <mergeCell ref="U578:AT578"/>
    <mergeCell ref="AU578:BD578"/>
    <mergeCell ref="BE578:BQ578"/>
    <mergeCell ref="BR578:CA578"/>
    <mergeCell ref="CB576:CE576"/>
    <mergeCell ref="B577:C577"/>
    <mergeCell ref="D577:T577"/>
    <mergeCell ref="U577:AT577"/>
    <mergeCell ref="AU577:BD577"/>
    <mergeCell ref="BE577:BQ577"/>
    <mergeCell ref="BR577:CA577"/>
    <mergeCell ref="CB577:CE577"/>
    <mergeCell ref="B576:C576"/>
    <mergeCell ref="D576:T576"/>
    <mergeCell ref="U576:AT576"/>
    <mergeCell ref="AU576:BD576"/>
    <mergeCell ref="BE576:BQ576"/>
    <mergeCell ref="BR576:CA576"/>
    <mergeCell ref="CB574:CE574"/>
    <mergeCell ref="B575:C575"/>
    <mergeCell ref="D575:T575"/>
    <mergeCell ref="U575:AT575"/>
    <mergeCell ref="AU575:BD575"/>
    <mergeCell ref="BE575:BQ575"/>
    <mergeCell ref="BR575:CA575"/>
    <mergeCell ref="CB575:CE575"/>
    <mergeCell ref="B574:C574"/>
    <mergeCell ref="D574:T574"/>
    <mergeCell ref="U574:AT574"/>
    <mergeCell ref="AU574:BD574"/>
    <mergeCell ref="BE574:BQ574"/>
    <mergeCell ref="BR574:CA574"/>
    <mergeCell ref="CB572:CE572"/>
    <mergeCell ref="B573:C573"/>
    <mergeCell ref="D573:T573"/>
    <mergeCell ref="U573:AT573"/>
    <mergeCell ref="AU573:BD573"/>
    <mergeCell ref="BE573:BQ573"/>
    <mergeCell ref="BR573:CA573"/>
    <mergeCell ref="CB573:CE573"/>
    <mergeCell ref="B572:C572"/>
    <mergeCell ref="D572:T572"/>
    <mergeCell ref="U572:AT572"/>
    <mergeCell ref="AU572:BD572"/>
    <mergeCell ref="BE572:BQ572"/>
    <mergeCell ref="BR572:CA572"/>
    <mergeCell ref="CB570:CE570"/>
    <mergeCell ref="B571:C571"/>
    <mergeCell ref="D571:T571"/>
    <mergeCell ref="U571:AT571"/>
    <mergeCell ref="AU571:BD571"/>
    <mergeCell ref="BE571:BQ571"/>
    <mergeCell ref="BR571:CA571"/>
    <mergeCell ref="CB571:CE571"/>
    <mergeCell ref="B570:C570"/>
    <mergeCell ref="D570:T570"/>
    <mergeCell ref="U570:AT570"/>
    <mergeCell ref="AU570:BD570"/>
    <mergeCell ref="BE570:BQ570"/>
    <mergeCell ref="BR570:CA570"/>
    <mergeCell ref="CB568:CE568"/>
    <mergeCell ref="B569:C569"/>
    <mergeCell ref="D569:T569"/>
    <mergeCell ref="U569:AT569"/>
    <mergeCell ref="AU569:BD569"/>
    <mergeCell ref="BE569:BQ569"/>
    <mergeCell ref="BR569:CA569"/>
    <mergeCell ref="CB569:CE569"/>
    <mergeCell ref="B568:C568"/>
    <mergeCell ref="D568:T568"/>
    <mergeCell ref="U568:AT568"/>
    <mergeCell ref="AU568:BD568"/>
    <mergeCell ref="BE568:BQ568"/>
    <mergeCell ref="BR568:CA568"/>
    <mergeCell ref="CB566:CE566"/>
    <mergeCell ref="B567:C567"/>
    <mergeCell ref="D567:T567"/>
    <mergeCell ref="U567:AT567"/>
    <mergeCell ref="AU567:BD567"/>
    <mergeCell ref="BE567:BQ567"/>
    <mergeCell ref="BR567:CA567"/>
    <mergeCell ref="CB567:CE567"/>
    <mergeCell ref="B566:C566"/>
    <mergeCell ref="D566:T566"/>
    <mergeCell ref="U566:AT566"/>
    <mergeCell ref="AU566:BD566"/>
    <mergeCell ref="BE566:BQ566"/>
    <mergeCell ref="BR566:CA566"/>
    <mergeCell ref="CB558:CE558"/>
    <mergeCell ref="B559:CE559"/>
    <mergeCell ref="B564:CB564"/>
    <mergeCell ref="B565:C565"/>
    <mergeCell ref="D565:T565"/>
    <mergeCell ref="U565:AT565"/>
    <mergeCell ref="AU565:BD565"/>
    <mergeCell ref="BE565:BQ565"/>
    <mergeCell ref="BR565:CA565"/>
    <mergeCell ref="CB565:CE565"/>
    <mergeCell ref="B558:C558"/>
    <mergeCell ref="D558:T558"/>
    <mergeCell ref="U558:AT558"/>
    <mergeCell ref="AU558:BD558"/>
    <mergeCell ref="BE558:BQ558"/>
    <mergeCell ref="BR558:CA558"/>
    <mergeCell ref="CB549:CE549"/>
    <mergeCell ref="B550:CE550"/>
    <mergeCell ref="B556:BY556"/>
    <mergeCell ref="B557:C557"/>
    <mergeCell ref="D557:T557"/>
    <mergeCell ref="U557:AT557"/>
    <mergeCell ref="AU557:BD557"/>
    <mergeCell ref="BE557:BQ557"/>
    <mergeCell ref="BR557:CA557"/>
    <mergeCell ref="CB557:CE557"/>
    <mergeCell ref="B549:C549"/>
    <mergeCell ref="D549:T549"/>
    <mergeCell ref="U549:AT549"/>
    <mergeCell ref="AU549:BD549"/>
    <mergeCell ref="BE549:BQ549"/>
    <mergeCell ref="BR549:CA549"/>
    <mergeCell ref="CB547:CE547"/>
    <mergeCell ref="B548:C548"/>
    <mergeCell ref="D548:T548"/>
    <mergeCell ref="U548:AT548"/>
    <mergeCell ref="AU548:BD548"/>
    <mergeCell ref="BE548:BQ548"/>
    <mergeCell ref="BR548:CA548"/>
    <mergeCell ref="CB548:CE548"/>
    <mergeCell ref="B547:C547"/>
    <mergeCell ref="D547:T547"/>
    <mergeCell ref="U547:AT547"/>
    <mergeCell ref="AU547:BD547"/>
    <mergeCell ref="BE547:BQ547"/>
    <mergeCell ref="BR547:CA547"/>
    <mergeCell ref="CB539:CE539"/>
    <mergeCell ref="B540:CE540"/>
    <mergeCell ref="B545:AM545"/>
    <mergeCell ref="B546:C546"/>
    <mergeCell ref="D546:T546"/>
    <mergeCell ref="U546:AT546"/>
    <mergeCell ref="AU546:BD546"/>
    <mergeCell ref="BE546:BQ546"/>
    <mergeCell ref="BR546:CA546"/>
    <mergeCell ref="CB546:CE546"/>
    <mergeCell ref="B539:C539"/>
    <mergeCell ref="D539:T539"/>
    <mergeCell ref="U539:AT539"/>
    <mergeCell ref="AU539:BD539"/>
    <mergeCell ref="BE539:BQ539"/>
    <mergeCell ref="BR539:CA539"/>
    <mergeCell ref="B532:CE532"/>
    <mergeCell ref="B537:AL537"/>
    <mergeCell ref="B538:C538"/>
    <mergeCell ref="D538:T538"/>
    <mergeCell ref="U538:AT538"/>
    <mergeCell ref="AU538:BD538"/>
    <mergeCell ref="BE538:BQ538"/>
    <mergeCell ref="BR538:CA538"/>
    <mergeCell ref="CB538:CE538"/>
    <mergeCell ref="CB530:CE530"/>
    <mergeCell ref="B531:C531"/>
    <mergeCell ref="D531:T531"/>
    <mergeCell ref="U531:AT531"/>
    <mergeCell ref="AU531:BD531"/>
    <mergeCell ref="BE531:BQ531"/>
    <mergeCell ref="BR531:CA531"/>
    <mergeCell ref="CB531:CE531"/>
    <mergeCell ref="B530:C530"/>
    <mergeCell ref="D530:T530"/>
    <mergeCell ref="U530:AT530"/>
    <mergeCell ref="AU530:BD530"/>
    <mergeCell ref="BE530:BQ530"/>
    <mergeCell ref="BR530:CA530"/>
    <mergeCell ref="CB521:CE521"/>
    <mergeCell ref="B522:CE522"/>
    <mergeCell ref="B528:AR528"/>
    <mergeCell ref="B529:C529"/>
    <mergeCell ref="D529:T529"/>
    <mergeCell ref="U529:AT529"/>
    <mergeCell ref="AU529:BD529"/>
    <mergeCell ref="BE529:BQ529"/>
    <mergeCell ref="BR529:CA529"/>
    <mergeCell ref="CB529:CE529"/>
    <mergeCell ref="B521:C521"/>
    <mergeCell ref="D521:T521"/>
    <mergeCell ref="U521:AT521"/>
    <mergeCell ref="AU521:BD521"/>
    <mergeCell ref="BE521:BQ521"/>
    <mergeCell ref="BR521:CA521"/>
    <mergeCell ref="CB519:CE519"/>
    <mergeCell ref="B520:C520"/>
    <mergeCell ref="D520:T520"/>
    <mergeCell ref="U520:AT520"/>
    <mergeCell ref="AU520:BD520"/>
    <mergeCell ref="BE520:BQ520"/>
    <mergeCell ref="BR520:CA520"/>
    <mergeCell ref="CB520:CE520"/>
    <mergeCell ref="B519:C519"/>
    <mergeCell ref="D519:T519"/>
    <mergeCell ref="U519:AT519"/>
    <mergeCell ref="AU519:BD519"/>
    <mergeCell ref="BE519:BQ519"/>
    <mergeCell ref="BR519:CA519"/>
    <mergeCell ref="CB510:CE510"/>
    <mergeCell ref="B511:CE511"/>
    <mergeCell ref="B516:AV516"/>
    <mergeCell ref="B518:C518"/>
    <mergeCell ref="D518:T518"/>
    <mergeCell ref="U518:AT518"/>
    <mergeCell ref="AU518:BD518"/>
    <mergeCell ref="BE518:BQ518"/>
    <mergeCell ref="BR518:CA518"/>
    <mergeCell ref="CB518:CE518"/>
    <mergeCell ref="B510:C510"/>
    <mergeCell ref="D510:T510"/>
    <mergeCell ref="U510:AT510"/>
    <mergeCell ref="AU510:BD510"/>
    <mergeCell ref="BE510:BQ510"/>
    <mergeCell ref="BR510:CA510"/>
    <mergeCell ref="CB502:CE502"/>
    <mergeCell ref="B503:CE503"/>
    <mergeCell ref="B508:AO508"/>
    <mergeCell ref="B509:C509"/>
    <mergeCell ref="D509:T509"/>
    <mergeCell ref="U509:AT509"/>
    <mergeCell ref="AU509:BD509"/>
    <mergeCell ref="BE509:BQ509"/>
    <mergeCell ref="BR509:CA509"/>
    <mergeCell ref="CB509:CE509"/>
    <mergeCell ref="B502:C502"/>
    <mergeCell ref="D502:T502"/>
    <mergeCell ref="U502:AT502"/>
    <mergeCell ref="AU502:BD502"/>
    <mergeCell ref="BE502:BQ502"/>
    <mergeCell ref="BR502:CA502"/>
    <mergeCell ref="CB494:CE494"/>
    <mergeCell ref="B495:CE495"/>
    <mergeCell ref="B500:BA500"/>
    <mergeCell ref="B501:C501"/>
    <mergeCell ref="D501:T501"/>
    <mergeCell ref="U501:AT501"/>
    <mergeCell ref="AU501:BD501"/>
    <mergeCell ref="BE501:BQ501"/>
    <mergeCell ref="BR501:CA501"/>
    <mergeCell ref="CB501:CE501"/>
    <mergeCell ref="B494:C494"/>
    <mergeCell ref="D494:T494"/>
    <mergeCell ref="U494:AT494"/>
    <mergeCell ref="AU494:BD494"/>
    <mergeCell ref="BE494:BQ494"/>
    <mergeCell ref="BR494:CA494"/>
    <mergeCell ref="B487:CE487"/>
    <mergeCell ref="B491:BC491"/>
    <mergeCell ref="B493:C493"/>
    <mergeCell ref="D493:T493"/>
    <mergeCell ref="U493:AT493"/>
    <mergeCell ref="AU493:BD493"/>
    <mergeCell ref="BE493:BQ493"/>
    <mergeCell ref="BR493:CA493"/>
    <mergeCell ref="CB493:CE493"/>
    <mergeCell ref="CB485:CE485"/>
    <mergeCell ref="B486:C486"/>
    <mergeCell ref="D486:T486"/>
    <mergeCell ref="U486:AT486"/>
    <mergeCell ref="AU486:BD486"/>
    <mergeCell ref="BE486:BQ486"/>
    <mergeCell ref="BR486:CA486"/>
    <mergeCell ref="CB486:CE486"/>
    <mergeCell ref="B485:C485"/>
    <mergeCell ref="D485:T485"/>
    <mergeCell ref="U485:AT485"/>
    <mergeCell ref="AU485:BD485"/>
    <mergeCell ref="BE485:BQ485"/>
    <mergeCell ref="BR485:CA485"/>
    <mergeCell ref="CB483:CE483"/>
    <mergeCell ref="B484:C484"/>
    <mergeCell ref="D484:T484"/>
    <mergeCell ref="U484:AT484"/>
    <mergeCell ref="AU484:BD484"/>
    <mergeCell ref="BE484:BQ484"/>
    <mergeCell ref="BR484:CA484"/>
    <mergeCell ref="CB484:CE484"/>
    <mergeCell ref="B483:C483"/>
    <mergeCell ref="D483:T483"/>
    <mergeCell ref="U483:AT483"/>
    <mergeCell ref="AU483:BD483"/>
    <mergeCell ref="BE483:BQ483"/>
    <mergeCell ref="BR483:CA483"/>
    <mergeCell ref="CB481:CE481"/>
    <mergeCell ref="B482:C482"/>
    <mergeCell ref="D482:T482"/>
    <mergeCell ref="U482:AT482"/>
    <mergeCell ref="AU482:BD482"/>
    <mergeCell ref="BE482:BQ482"/>
    <mergeCell ref="BR482:CA482"/>
    <mergeCell ref="CB482:CE482"/>
    <mergeCell ref="B481:C481"/>
    <mergeCell ref="D481:T481"/>
    <mergeCell ref="U481:AT481"/>
    <mergeCell ref="AU481:BD481"/>
    <mergeCell ref="BE481:BQ481"/>
    <mergeCell ref="BR481:CA481"/>
    <mergeCell ref="CB472:CE472"/>
    <mergeCell ref="B473:CE473"/>
    <mergeCell ref="B478:Y478"/>
    <mergeCell ref="B480:C480"/>
    <mergeCell ref="D480:T480"/>
    <mergeCell ref="U480:AT480"/>
    <mergeCell ref="AU480:BD480"/>
    <mergeCell ref="BE480:BQ480"/>
    <mergeCell ref="BR480:CA480"/>
    <mergeCell ref="CB480:CE480"/>
    <mergeCell ref="B472:C472"/>
    <mergeCell ref="D472:T472"/>
    <mergeCell ref="U472:AT472"/>
    <mergeCell ref="AU472:BD472"/>
    <mergeCell ref="BE472:BQ472"/>
    <mergeCell ref="BR472:CA472"/>
    <mergeCell ref="CB470:CE470"/>
    <mergeCell ref="B471:C471"/>
    <mergeCell ref="D471:T471"/>
    <mergeCell ref="U471:AT471"/>
    <mergeCell ref="AU471:BD471"/>
    <mergeCell ref="BE471:BQ471"/>
    <mergeCell ref="BR471:CA471"/>
    <mergeCell ref="CB471:CE471"/>
    <mergeCell ref="B470:C470"/>
    <mergeCell ref="D470:T470"/>
    <mergeCell ref="U470:AT470"/>
    <mergeCell ref="AU470:BD470"/>
    <mergeCell ref="BE470:BQ470"/>
    <mergeCell ref="BR470:CA470"/>
    <mergeCell ref="CB462:CE462"/>
    <mergeCell ref="B463:CE463"/>
    <mergeCell ref="B467:AD467"/>
    <mergeCell ref="B469:C469"/>
    <mergeCell ref="D469:T469"/>
    <mergeCell ref="U469:AT469"/>
    <mergeCell ref="AU469:BD469"/>
    <mergeCell ref="BE469:BQ469"/>
    <mergeCell ref="BR469:CA469"/>
    <mergeCell ref="CB469:CE469"/>
    <mergeCell ref="B462:C462"/>
    <mergeCell ref="D462:T462"/>
    <mergeCell ref="U462:AT462"/>
    <mergeCell ref="AU462:BD462"/>
    <mergeCell ref="BE462:BQ462"/>
    <mergeCell ref="BR462:CA462"/>
    <mergeCell ref="CB454:CE454"/>
    <mergeCell ref="B455:CE455"/>
    <mergeCell ref="B459:AA459"/>
    <mergeCell ref="B461:C461"/>
    <mergeCell ref="D461:T461"/>
    <mergeCell ref="U461:AT461"/>
    <mergeCell ref="AU461:BD461"/>
    <mergeCell ref="BE461:BQ461"/>
    <mergeCell ref="BR461:CA461"/>
    <mergeCell ref="CB461:CE461"/>
    <mergeCell ref="B454:C454"/>
    <mergeCell ref="D454:T454"/>
    <mergeCell ref="U454:AT454"/>
    <mergeCell ref="AU454:BD454"/>
    <mergeCell ref="BE454:BQ454"/>
    <mergeCell ref="BR454:CA454"/>
    <mergeCell ref="CB452:CE452"/>
    <mergeCell ref="B453:C453"/>
    <mergeCell ref="D453:T453"/>
    <mergeCell ref="U453:AT453"/>
    <mergeCell ref="AU453:BD453"/>
    <mergeCell ref="BE453:BQ453"/>
    <mergeCell ref="BR453:CA453"/>
    <mergeCell ref="CB453:CE453"/>
    <mergeCell ref="B452:C452"/>
    <mergeCell ref="D452:T452"/>
    <mergeCell ref="U452:AT452"/>
    <mergeCell ref="AU452:BD452"/>
    <mergeCell ref="BE452:BQ452"/>
    <mergeCell ref="BR452:CA452"/>
    <mergeCell ref="CB450:CE450"/>
    <mergeCell ref="B451:C451"/>
    <mergeCell ref="D451:T451"/>
    <mergeCell ref="U451:AT451"/>
    <mergeCell ref="AU451:BD451"/>
    <mergeCell ref="BE451:BQ451"/>
    <mergeCell ref="BR451:CA451"/>
    <mergeCell ref="CB451:CE451"/>
    <mergeCell ref="B450:C450"/>
    <mergeCell ref="D450:T450"/>
    <mergeCell ref="U450:AT450"/>
    <mergeCell ref="AU450:BD450"/>
    <mergeCell ref="BE450:BQ450"/>
    <mergeCell ref="BR450:CA450"/>
    <mergeCell ref="CB448:CE448"/>
    <mergeCell ref="B449:C449"/>
    <mergeCell ref="D449:T449"/>
    <mergeCell ref="U449:AT449"/>
    <mergeCell ref="AU449:BD449"/>
    <mergeCell ref="BE449:BQ449"/>
    <mergeCell ref="BR449:CA449"/>
    <mergeCell ref="CB449:CE449"/>
    <mergeCell ref="B448:C448"/>
    <mergeCell ref="D448:T448"/>
    <mergeCell ref="U448:AT448"/>
    <mergeCell ref="AU448:BD448"/>
    <mergeCell ref="BE448:BQ448"/>
    <mergeCell ref="BR448:CA448"/>
    <mergeCell ref="CB446:CE446"/>
    <mergeCell ref="B447:C447"/>
    <mergeCell ref="D447:T447"/>
    <mergeCell ref="U447:AT447"/>
    <mergeCell ref="AU447:BD447"/>
    <mergeCell ref="BE447:BQ447"/>
    <mergeCell ref="BR447:CA447"/>
    <mergeCell ref="CB447:CE447"/>
    <mergeCell ref="B446:C446"/>
    <mergeCell ref="D446:T446"/>
    <mergeCell ref="U446:AT446"/>
    <mergeCell ref="AU446:BD446"/>
    <mergeCell ref="BE446:BQ446"/>
    <mergeCell ref="BR446:CA446"/>
    <mergeCell ref="CB444:CE444"/>
    <mergeCell ref="B445:C445"/>
    <mergeCell ref="D445:T445"/>
    <mergeCell ref="U445:AT445"/>
    <mergeCell ref="AU445:BD445"/>
    <mergeCell ref="BE445:BQ445"/>
    <mergeCell ref="BR445:CA445"/>
    <mergeCell ref="CB445:CE445"/>
    <mergeCell ref="B444:C444"/>
    <mergeCell ref="D444:T444"/>
    <mergeCell ref="U444:AT444"/>
    <mergeCell ref="AU444:BD444"/>
    <mergeCell ref="BE444:BQ444"/>
    <mergeCell ref="BR444:CA444"/>
    <mergeCell ref="CB435:CE435"/>
    <mergeCell ref="B436:CE436"/>
    <mergeCell ref="B441:AC441"/>
    <mergeCell ref="B443:C443"/>
    <mergeCell ref="D443:T443"/>
    <mergeCell ref="U443:AT443"/>
    <mergeCell ref="AU443:BD443"/>
    <mergeCell ref="BE443:BQ443"/>
    <mergeCell ref="BR443:CA443"/>
    <mergeCell ref="CB443:CE443"/>
    <mergeCell ref="B435:C435"/>
    <mergeCell ref="D435:T435"/>
    <mergeCell ref="U435:AT435"/>
    <mergeCell ref="AU435:BD435"/>
    <mergeCell ref="BE435:BQ435"/>
    <mergeCell ref="BR435:CA435"/>
    <mergeCell ref="CB433:CE433"/>
    <mergeCell ref="B434:C434"/>
    <mergeCell ref="D434:T434"/>
    <mergeCell ref="U434:AT434"/>
    <mergeCell ref="AU434:BD434"/>
    <mergeCell ref="BE434:BQ434"/>
    <mergeCell ref="BR434:CA434"/>
    <mergeCell ref="CB434:CE434"/>
    <mergeCell ref="B433:C433"/>
    <mergeCell ref="D433:T433"/>
    <mergeCell ref="U433:AT433"/>
    <mergeCell ref="AU433:BD433"/>
    <mergeCell ref="BE433:BQ433"/>
    <mergeCell ref="BR433:CA433"/>
    <mergeCell ref="CB431:CE431"/>
    <mergeCell ref="B432:C432"/>
    <mergeCell ref="D432:T432"/>
    <mergeCell ref="U432:AT432"/>
    <mergeCell ref="AU432:BD432"/>
    <mergeCell ref="BE432:BQ432"/>
    <mergeCell ref="BR432:CA432"/>
    <mergeCell ref="CB432:CE432"/>
    <mergeCell ref="B431:C431"/>
    <mergeCell ref="D431:T431"/>
    <mergeCell ref="U431:AT431"/>
    <mergeCell ref="AU431:BD431"/>
    <mergeCell ref="BE431:BQ431"/>
    <mergeCell ref="BR431:CA431"/>
    <mergeCell ref="CB429:CE429"/>
    <mergeCell ref="B430:C430"/>
    <mergeCell ref="D430:T430"/>
    <mergeCell ref="U430:AT430"/>
    <mergeCell ref="AU430:BD430"/>
    <mergeCell ref="BE430:BQ430"/>
    <mergeCell ref="BR430:CA430"/>
    <mergeCell ref="CB430:CE430"/>
    <mergeCell ref="B429:C429"/>
    <mergeCell ref="D429:T429"/>
    <mergeCell ref="U429:AT429"/>
    <mergeCell ref="AU429:BD429"/>
    <mergeCell ref="BE429:BQ429"/>
    <mergeCell ref="BR429:CA429"/>
    <mergeCell ref="B422:CE422"/>
    <mergeCell ref="B426:AB426"/>
    <mergeCell ref="B428:C428"/>
    <mergeCell ref="D428:T428"/>
    <mergeCell ref="U428:AT428"/>
    <mergeCell ref="AU428:BD428"/>
    <mergeCell ref="BE428:BQ428"/>
    <mergeCell ref="BR428:CA428"/>
    <mergeCell ref="CB428:CE428"/>
    <mergeCell ref="CB420:CE420"/>
    <mergeCell ref="B421:C421"/>
    <mergeCell ref="D421:T421"/>
    <mergeCell ref="U421:AT421"/>
    <mergeCell ref="AU421:BD421"/>
    <mergeCell ref="BE421:BQ421"/>
    <mergeCell ref="BR421:CA421"/>
    <mergeCell ref="CB421:CE421"/>
    <mergeCell ref="B420:C420"/>
    <mergeCell ref="D420:T420"/>
    <mergeCell ref="U420:AT420"/>
    <mergeCell ref="AU420:BD420"/>
    <mergeCell ref="BE420:BQ420"/>
    <mergeCell ref="BR420:CA420"/>
    <mergeCell ref="CB418:CE418"/>
    <mergeCell ref="B419:C419"/>
    <mergeCell ref="D419:T419"/>
    <mergeCell ref="U419:AT419"/>
    <mergeCell ref="AU419:BD419"/>
    <mergeCell ref="BE419:BQ419"/>
    <mergeCell ref="BR419:CA419"/>
    <mergeCell ref="CB419:CE419"/>
    <mergeCell ref="B418:C418"/>
    <mergeCell ref="D418:T418"/>
    <mergeCell ref="U418:AT418"/>
    <mergeCell ref="AU418:BD418"/>
    <mergeCell ref="BE418:BQ418"/>
    <mergeCell ref="BR418:CA418"/>
    <mergeCell ref="CB416:CE416"/>
    <mergeCell ref="B417:C417"/>
    <mergeCell ref="D417:T417"/>
    <mergeCell ref="U417:AT417"/>
    <mergeCell ref="AU417:BD417"/>
    <mergeCell ref="BE417:BQ417"/>
    <mergeCell ref="BR417:CA417"/>
    <mergeCell ref="CB417:CE417"/>
    <mergeCell ref="B416:C416"/>
    <mergeCell ref="D416:T416"/>
    <mergeCell ref="U416:AT416"/>
    <mergeCell ref="AU416:BD416"/>
    <mergeCell ref="BE416:BQ416"/>
    <mergeCell ref="BR416:CA416"/>
    <mergeCell ref="B408:CE408"/>
    <mergeCell ref="B413:AH413"/>
    <mergeCell ref="B415:C415"/>
    <mergeCell ref="D415:T415"/>
    <mergeCell ref="U415:AT415"/>
    <mergeCell ref="AU415:BD415"/>
    <mergeCell ref="BE415:BQ415"/>
    <mergeCell ref="BR415:CA415"/>
    <mergeCell ref="CB415:CE415"/>
    <mergeCell ref="CB406:CE406"/>
    <mergeCell ref="B407:C407"/>
    <mergeCell ref="D407:T407"/>
    <mergeCell ref="U407:AT407"/>
    <mergeCell ref="AU407:BD407"/>
    <mergeCell ref="BE407:BQ407"/>
    <mergeCell ref="BR407:CA407"/>
    <mergeCell ref="CB407:CE407"/>
    <mergeCell ref="B406:C406"/>
    <mergeCell ref="D406:T406"/>
    <mergeCell ref="U406:AT406"/>
    <mergeCell ref="AU406:BD406"/>
    <mergeCell ref="BE406:BQ406"/>
    <mergeCell ref="BR406:CA406"/>
    <mergeCell ref="CB404:CE404"/>
    <mergeCell ref="B405:C405"/>
    <mergeCell ref="D405:T405"/>
    <mergeCell ref="U405:AT405"/>
    <mergeCell ref="AU405:BD405"/>
    <mergeCell ref="BE405:BQ405"/>
    <mergeCell ref="BR405:CA405"/>
    <mergeCell ref="CB405:CE405"/>
    <mergeCell ref="B404:C404"/>
    <mergeCell ref="D404:T404"/>
    <mergeCell ref="U404:AT404"/>
    <mergeCell ref="AU404:BD404"/>
    <mergeCell ref="BE404:BQ404"/>
    <mergeCell ref="BR404:CA404"/>
    <mergeCell ref="B397:CE397"/>
    <mergeCell ref="B402:AG402"/>
    <mergeCell ref="B403:C403"/>
    <mergeCell ref="D403:T403"/>
    <mergeCell ref="U403:AT403"/>
    <mergeCell ref="AU403:BD403"/>
    <mergeCell ref="BE403:BQ403"/>
    <mergeCell ref="BR403:CA403"/>
    <mergeCell ref="CB403:CE403"/>
    <mergeCell ref="CB395:CE395"/>
    <mergeCell ref="B396:C396"/>
    <mergeCell ref="D396:T396"/>
    <mergeCell ref="U396:AT396"/>
    <mergeCell ref="AU396:BD396"/>
    <mergeCell ref="BE396:BQ396"/>
    <mergeCell ref="BR396:CA396"/>
    <mergeCell ref="CB396:CE396"/>
    <mergeCell ref="B395:C395"/>
    <mergeCell ref="D395:T395"/>
    <mergeCell ref="U395:AT395"/>
    <mergeCell ref="AU395:BD395"/>
    <mergeCell ref="BE395:BQ395"/>
    <mergeCell ref="BR395:CA395"/>
    <mergeCell ref="B388:CE388"/>
    <mergeCell ref="B393:AO393"/>
    <mergeCell ref="B394:C394"/>
    <mergeCell ref="D394:T394"/>
    <mergeCell ref="U394:AT394"/>
    <mergeCell ref="AU394:BD394"/>
    <mergeCell ref="BE394:BQ394"/>
    <mergeCell ref="BR394:CA394"/>
    <mergeCell ref="CB394:CE394"/>
    <mergeCell ref="CB386:CE386"/>
    <mergeCell ref="B387:C387"/>
    <mergeCell ref="D387:T387"/>
    <mergeCell ref="U387:AT387"/>
    <mergeCell ref="AU387:BD387"/>
    <mergeCell ref="BE387:BQ387"/>
    <mergeCell ref="BR387:CA387"/>
    <mergeCell ref="CB387:CE387"/>
    <mergeCell ref="B386:C386"/>
    <mergeCell ref="D386:T386"/>
    <mergeCell ref="U386:AT386"/>
    <mergeCell ref="AU386:BD386"/>
    <mergeCell ref="BE386:BQ386"/>
    <mergeCell ref="BR386:CA386"/>
    <mergeCell ref="CB384:CE384"/>
    <mergeCell ref="B385:C385"/>
    <mergeCell ref="D385:T385"/>
    <mergeCell ref="U385:AT385"/>
    <mergeCell ref="AU385:BD385"/>
    <mergeCell ref="BE385:BQ385"/>
    <mergeCell ref="BR385:CA385"/>
    <mergeCell ref="CB385:CE385"/>
    <mergeCell ref="B384:C384"/>
    <mergeCell ref="D384:T384"/>
    <mergeCell ref="U384:AT384"/>
    <mergeCell ref="AU384:BD384"/>
    <mergeCell ref="BE384:BQ384"/>
    <mergeCell ref="BR384:CA384"/>
    <mergeCell ref="CB382:CE382"/>
    <mergeCell ref="B383:C383"/>
    <mergeCell ref="D383:T383"/>
    <mergeCell ref="U383:AT383"/>
    <mergeCell ref="AU383:BD383"/>
    <mergeCell ref="BE383:BQ383"/>
    <mergeCell ref="BR383:CA383"/>
    <mergeCell ref="CB383:CE383"/>
    <mergeCell ref="B382:C382"/>
    <mergeCell ref="D382:T382"/>
    <mergeCell ref="U382:AT382"/>
    <mergeCell ref="AU382:BD382"/>
    <mergeCell ref="BE382:BQ382"/>
    <mergeCell ref="BR382:CA382"/>
    <mergeCell ref="B374:CE374"/>
    <mergeCell ref="B380:AW380"/>
    <mergeCell ref="B381:C381"/>
    <mergeCell ref="D381:T381"/>
    <mergeCell ref="U381:AT381"/>
    <mergeCell ref="AU381:BD381"/>
    <mergeCell ref="BE381:BQ381"/>
    <mergeCell ref="BR381:CA381"/>
    <mergeCell ref="CB381:CE381"/>
    <mergeCell ref="CB372:CE372"/>
    <mergeCell ref="B373:C373"/>
    <mergeCell ref="D373:T373"/>
    <mergeCell ref="U373:AT373"/>
    <mergeCell ref="AU373:BD373"/>
    <mergeCell ref="BE373:BQ373"/>
    <mergeCell ref="BR373:CA373"/>
    <mergeCell ref="CB373:CE373"/>
    <mergeCell ref="B372:C372"/>
    <mergeCell ref="D372:T372"/>
    <mergeCell ref="U372:AT372"/>
    <mergeCell ref="AU372:BD372"/>
    <mergeCell ref="BE372:BQ372"/>
    <mergeCell ref="BR372:CA372"/>
    <mergeCell ref="CB370:CE370"/>
    <mergeCell ref="B371:C371"/>
    <mergeCell ref="D371:T371"/>
    <mergeCell ref="U371:AT371"/>
    <mergeCell ref="AU371:BD371"/>
    <mergeCell ref="BE371:BQ371"/>
    <mergeCell ref="BR371:CA371"/>
    <mergeCell ref="CB371:CE371"/>
    <mergeCell ref="B370:C370"/>
    <mergeCell ref="D370:T370"/>
    <mergeCell ref="U370:AT370"/>
    <mergeCell ref="AU370:BD370"/>
    <mergeCell ref="BE370:BQ370"/>
    <mergeCell ref="BR370:CA370"/>
    <mergeCell ref="CB368:CE368"/>
    <mergeCell ref="B369:C369"/>
    <mergeCell ref="D369:T369"/>
    <mergeCell ref="U369:AT369"/>
    <mergeCell ref="AU369:BD369"/>
    <mergeCell ref="BE369:BQ369"/>
    <mergeCell ref="BR369:CA369"/>
    <mergeCell ref="CB369:CE369"/>
    <mergeCell ref="B368:C368"/>
    <mergeCell ref="D368:T368"/>
    <mergeCell ref="U368:AT368"/>
    <mergeCell ref="AU368:BD368"/>
    <mergeCell ref="BE368:BQ368"/>
    <mergeCell ref="BR368:CA368"/>
    <mergeCell ref="CB366:CE366"/>
    <mergeCell ref="B367:C367"/>
    <mergeCell ref="D367:T367"/>
    <mergeCell ref="U367:AT367"/>
    <mergeCell ref="AU367:BD367"/>
    <mergeCell ref="BE367:BQ367"/>
    <mergeCell ref="BR367:CA367"/>
    <mergeCell ref="CB367:CE367"/>
    <mergeCell ref="B366:C366"/>
    <mergeCell ref="D366:T366"/>
    <mergeCell ref="U366:AT366"/>
    <mergeCell ref="AU366:BD366"/>
    <mergeCell ref="BE366:BQ366"/>
    <mergeCell ref="BR366:CA366"/>
    <mergeCell ref="B359:CE359"/>
    <mergeCell ref="B363:AN363"/>
    <mergeCell ref="B365:C365"/>
    <mergeCell ref="D365:T365"/>
    <mergeCell ref="U365:AT365"/>
    <mergeCell ref="AU365:BD365"/>
    <mergeCell ref="BE365:BQ365"/>
    <mergeCell ref="BR365:CA365"/>
    <mergeCell ref="CB365:CE365"/>
    <mergeCell ref="CB357:CE357"/>
    <mergeCell ref="B358:C358"/>
    <mergeCell ref="D358:T358"/>
    <mergeCell ref="U358:AT358"/>
    <mergeCell ref="AU358:BD358"/>
    <mergeCell ref="BE358:BQ358"/>
    <mergeCell ref="BR358:CA358"/>
    <mergeCell ref="CB358:CE358"/>
    <mergeCell ref="B357:C357"/>
    <mergeCell ref="D357:T357"/>
    <mergeCell ref="U357:AT357"/>
    <mergeCell ref="AU357:BD357"/>
    <mergeCell ref="BE357:BQ357"/>
    <mergeCell ref="BR357:CA357"/>
    <mergeCell ref="CB349:CE349"/>
    <mergeCell ref="B350:CE350"/>
    <mergeCell ref="B354:AF354"/>
    <mergeCell ref="B356:C356"/>
    <mergeCell ref="D356:T356"/>
    <mergeCell ref="U356:AT356"/>
    <mergeCell ref="AU356:BD356"/>
    <mergeCell ref="BE356:BQ356"/>
    <mergeCell ref="BR356:CA356"/>
    <mergeCell ref="CB356:CE356"/>
    <mergeCell ref="B349:C349"/>
    <mergeCell ref="D349:T349"/>
    <mergeCell ref="U349:AT349"/>
    <mergeCell ref="AU349:BD349"/>
    <mergeCell ref="BE349:BQ349"/>
    <mergeCell ref="BR349:CA349"/>
    <mergeCell ref="B342:CE342"/>
    <mergeCell ref="B346:F346"/>
    <mergeCell ref="B348:C348"/>
    <mergeCell ref="D348:T348"/>
    <mergeCell ref="U348:AT348"/>
    <mergeCell ref="AU348:BD348"/>
    <mergeCell ref="BE348:BQ348"/>
    <mergeCell ref="BR348:CA348"/>
    <mergeCell ref="CB348:CE348"/>
    <mergeCell ref="B334:K334"/>
    <mergeCell ref="M334:Z334"/>
    <mergeCell ref="B335:K335"/>
    <mergeCell ref="M335:Z335"/>
    <mergeCell ref="B338:K338"/>
    <mergeCell ref="M338:Z338"/>
    <mergeCell ref="CB326:CE326"/>
    <mergeCell ref="B327:CE327"/>
    <mergeCell ref="B330:CE330"/>
    <mergeCell ref="C332:D332"/>
    <mergeCell ref="F332:O332"/>
    <mergeCell ref="P332:AJ332"/>
    <mergeCell ref="B326:C326"/>
    <mergeCell ref="D326:T326"/>
    <mergeCell ref="U326:AT326"/>
    <mergeCell ref="AU326:BD326"/>
    <mergeCell ref="BE326:BQ326"/>
    <mergeCell ref="BR326:CA326"/>
    <mergeCell ref="CB324:CE324"/>
    <mergeCell ref="B325:C325"/>
    <mergeCell ref="D325:T325"/>
    <mergeCell ref="U325:AT325"/>
    <mergeCell ref="AU325:BD325"/>
    <mergeCell ref="BE325:BQ325"/>
    <mergeCell ref="BR325:CA325"/>
    <mergeCell ref="CB325:CE325"/>
    <mergeCell ref="B324:C324"/>
    <mergeCell ref="D324:T324"/>
    <mergeCell ref="U324:AT324"/>
    <mergeCell ref="AU324:BD324"/>
    <mergeCell ref="BE324:BQ324"/>
    <mergeCell ref="BR324:CA324"/>
    <mergeCell ref="CB322:CE322"/>
    <mergeCell ref="B323:C323"/>
    <mergeCell ref="D323:T323"/>
    <mergeCell ref="U323:AT323"/>
    <mergeCell ref="AU323:BD323"/>
    <mergeCell ref="BE323:BQ323"/>
    <mergeCell ref="BR323:CA323"/>
    <mergeCell ref="CB323:CE323"/>
    <mergeCell ref="B322:C322"/>
    <mergeCell ref="D322:T322"/>
    <mergeCell ref="U322:AT322"/>
    <mergeCell ref="AU322:BD322"/>
    <mergeCell ref="BE322:BQ322"/>
    <mergeCell ref="BR322:CA322"/>
    <mergeCell ref="CB313:CE313"/>
    <mergeCell ref="B314:CE314"/>
    <mergeCell ref="B319:AQ319"/>
    <mergeCell ref="B321:C321"/>
    <mergeCell ref="D321:T321"/>
    <mergeCell ref="U321:AT321"/>
    <mergeCell ref="AU321:BD321"/>
    <mergeCell ref="BE321:BQ321"/>
    <mergeCell ref="BR321:CA321"/>
    <mergeCell ref="CB321:CE321"/>
    <mergeCell ref="B313:C313"/>
    <mergeCell ref="D313:T313"/>
    <mergeCell ref="U313:AT313"/>
    <mergeCell ref="AU313:BD313"/>
    <mergeCell ref="BE313:BQ313"/>
    <mergeCell ref="BR313:CA313"/>
    <mergeCell ref="CB311:CE311"/>
    <mergeCell ref="B312:C312"/>
    <mergeCell ref="D312:T312"/>
    <mergeCell ref="U312:AT312"/>
    <mergeCell ref="AU312:BD312"/>
    <mergeCell ref="BE312:BQ312"/>
    <mergeCell ref="BR312:CA312"/>
    <mergeCell ref="CB312:CE312"/>
    <mergeCell ref="B311:C311"/>
    <mergeCell ref="D311:T311"/>
    <mergeCell ref="U311:AT311"/>
    <mergeCell ref="AU311:BD311"/>
    <mergeCell ref="BE311:BQ311"/>
    <mergeCell ref="BR311:CA311"/>
    <mergeCell ref="B298:K298"/>
    <mergeCell ref="M298:Z298"/>
    <mergeCell ref="B301:K301"/>
    <mergeCell ref="M301:Z301"/>
    <mergeCell ref="B305:CE305"/>
    <mergeCell ref="B309:AU309"/>
    <mergeCell ref="B293:J293"/>
    <mergeCell ref="K293:W293"/>
    <mergeCell ref="B294:J294"/>
    <mergeCell ref="K294:W294"/>
    <mergeCell ref="B297:K297"/>
    <mergeCell ref="M297:Z297"/>
    <mergeCell ref="CB285:CE285"/>
    <mergeCell ref="B286:CE286"/>
    <mergeCell ref="B289:CE289"/>
    <mergeCell ref="C291:D291"/>
    <mergeCell ref="F291:O291"/>
    <mergeCell ref="P291:AJ291"/>
    <mergeCell ref="B285:C285"/>
    <mergeCell ref="D285:T285"/>
    <mergeCell ref="U285:AT285"/>
    <mergeCell ref="AU285:BD285"/>
    <mergeCell ref="BE285:BQ285"/>
    <mergeCell ref="BR285:CA285"/>
    <mergeCell ref="CB276:CE276"/>
    <mergeCell ref="B277:CE277"/>
    <mergeCell ref="B282:BJ282"/>
    <mergeCell ref="B284:C284"/>
    <mergeCell ref="D284:T284"/>
    <mergeCell ref="U284:AT284"/>
    <mergeCell ref="AU284:BD284"/>
    <mergeCell ref="BE284:BQ284"/>
    <mergeCell ref="BR284:CA284"/>
    <mergeCell ref="CB284:CE284"/>
    <mergeCell ref="B276:C276"/>
    <mergeCell ref="D276:T276"/>
    <mergeCell ref="U276:AT276"/>
    <mergeCell ref="AU276:BD276"/>
    <mergeCell ref="BE276:BQ276"/>
    <mergeCell ref="BR276:CA276"/>
    <mergeCell ref="CB274:CE274"/>
    <mergeCell ref="B275:C275"/>
    <mergeCell ref="D275:T275"/>
    <mergeCell ref="U275:AT275"/>
    <mergeCell ref="AU275:BD275"/>
    <mergeCell ref="BE275:BQ275"/>
    <mergeCell ref="BR275:CA275"/>
    <mergeCell ref="CB275:CE275"/>
    <mergeCell ref="B274:C274"/>
    <mergeCell ref="D274:T274"/>
    <mergeCell ref="U274:AT274"/>
    <mergeCell ref="AU274:BD274"/>
    <mergeCell ref="BE274:BQ274"/>
    <mergeCell ref="BR274:CA274"/>
    <mergeCell ref="BR272:CA272"/>
    <mergeCell ref="CB272:CE272"/>
    <mergeCell ref="B273:C273"/>
    <mergeCell ref="D273:T273"/>
    <mergeCell ref="U273:AT273"/>
    <mergeCell ref="AU273:BD273"/>
    <mergeCell ref="BE273:BQ273"/>
    <mergeCell ref="BR273:CA273"/>
    <mergeCell ref="CB273:CE273"/>
    <mergeCell ref="B265:CE265"/>
    <mergeCell ref="C267:D267"/>
    <mergeCell ref="F267:H267"/>
    <mergeCell ref="I267:AE267"/>
    <mergeCell ref="B271:BR271"/>
    <mergeCell ref="B272:C272"/>
    <mergeCell ref="D272:T272"/>
    <mergeCell ref="U272:AT272"/>
    <mergeCell ref="AU272:BD272"/>
    <mergeCell ref="BE272:BQ272"/>
    <mergeCell ref="CB263:CE263"/>
    <mergeCell ref="B264:C264"/>
    <mergeCell ref="D264:T264"/>
    <mergeCell ref="U264:AT264"/>
    <mergeCell ref="AU264:BD264"/>
    <mergeCell ref="BE264:BQ264"/>
    <mergeCell ref="BR264:CA264"/>
    <mergeCell ref="CB264:CE264"/>
    <mergeCell ref="B263:C263"/>
    <mergeCell ref="D263:T263"/>
    <mergeCell ref="U263:AT263"/>
    <mergeCell ref="AU263:BD263"/>
    <mergeCell ref="BE263:BQ263"/>
    <mergeCell ref="BR263:CA263"/>
    <mergeCell ref="CB254:CE254"/>
    <mergeCell ref="B255:CE255"/>
    <mergeCell ref="B261:BZ261"/>
    <mergeCell ref="B262:C262"/>
    <mergeCell ref="D262:T262"/>
    <mergeCell ref="U262:AT262"/>
    <mergeCell ref="AU262:BD262"/>
    <mergeCell ref="BE262:BQ262"/>
    <mergeCell ref="BR262:CA262"/>
    <mergeCell ref="CB262:CE262"/>
    <mergeCell ref="B254:C254"/>
    <mergeCell ref="D254:T254"/>
    <mergeCell ref="U254:AT254"/>
    <mergeCell ref="AU254:BD254"/>
    <mergeCell ref="BE254:BQ254"/>
    <mergeCell ref="BR254:CA254"/>
    <mergeCell ref="CB252:CE252"/>
    <mergeCell ref="B253:C253"/>
    <mergeCell ref="D253:T253"/>
    <mergeCell ref="U253:AT253"/>
    <mergeCell ref="AU253:BD253"/>
    <mergeCell ref="BE253:BQ253"/>
    <mergeCell ref="BR253:CA253"/>
    <mergeCell ref="CB253:CE253"/>
    <mergeCell ref="B252:C252"/>
    <mergeCell ref="D252:T252"/>
    <mergeCell ref="U252:AT252"/>
    <mergeCell ref="AU252:BD252"/>
    <mergeCell ref="BE252:BQ252"/>
    <mergeCell ref="BR252:CA252"/>
    <mergeCell ref="CB242:CE242"/>
    <mergeCell ref="B243:CE243"/>
    <mergeCell ref="B249:CE249"/>
    <mergeCell ref="B251:C251"/>
    <mergeCell ref="D251:T251"/>
    <mergeCell ref="U251:AT251"/>
    <mergeCell ref="AU251:BD251"/>
    <mergeCell ref="BE251:BQ251"/>
    <mergeCell ref="BR251:CA251"/>
    <mergeCell ref="CB251:CE251"/>
    <mergeCell ref="B242:C242"/>
    <mergeCell ref="D242:T242"/>
    <mergeCell ref="U242:AT242"/>
    <mergeCell ref="AU242:BD242"/>
    <mergeCell ref="BE242:BQ242"/>
    <mergeCell ref="BR242:CA242"/>
    <mergeCell ref="CB240:CE240"/>
    <mergeCell ref="B241:C241"/>
    <mergeCell ref="D241:T241"/>
    <mergeCell ref="U241:AT241"/>
    <mergeCell ref="AU241:BD241"/>
    <mergeCell ref="BE241:BQ241"/>
    <mergeCell ref="BR241:CA241"/>
    <mergeCell ref="CB241:CE241"/>
    <mergeCell ref="B240:C240"/>
    <mergeCell ref="D240:T240"/>
    <mergeCell ref="U240:AT240"/>
    <mergeCell ref="AU240:BD240"/>
    <mergeCell ref="BE240:BQ240"/>
    <mergeCell ref="BR240:CA240"/>
    <mergeCell ref="B232:CE232"/>
    <mergeCell ref="B237:CE237"/>
    <mergeCell ref="B239:C239"/>
    <mergeCell ref="D239:T239"/>
    <mergeCell ref="U239:AT239"/>
    <mergeCell ref="AU239:BD239"/>
    <mergeCell ref="BE239:BQ239"/>
    <mergeCell ref="BR239:CA239"/>
    <mergeCell ref="CB239:CE239"/>
    <mergeCell ref="CB230:CE230"/>
    <mergeCell ref="B231:C231"/>
    <mergeCell ref="D231:T231"/>
    <mergeCell ref="U231:AT231"/>
    <mergeCell ref="AU231:BD231"/>
    <mergeCell ref="BE231:BQ231"/>
    <mergeCell ref="BR231:CA231"/>
    <mergeCell ref="CB231:CE231"/>
    <mergeCell ref="B230:C230"/>
    <mergeCell ref="D230:T230"/>
    <mergeCell ref="U230:AT230"/>
    <mergeCell ref="AU230:BD230"/>
    <mergeCell ref="BE230:BQ230"/>
    <mergeCell ref="BR230:CA230"/>
    <mergeCell ref="CB228:CE228"/>
    <mergeCell ref="B229:C229"/>
    <mergeCell ref="D229:T229"/>
    <mergeCell ref="U229:AT229"/>
    <mergeCell ref="AU229:BD229"/>
    <mergeCell ref="BE229:BQ229"/>
    <mergeCell ref="BR229:CA229"/>
    <mergeCell ref="CB229:CE229"/>
    <mergeCell ref="B228:C228"/>
    <mergeCell ref="D228:T228"/>
    <mergeCell ref="U228:AT228"/>
    <mergeCell ref="AU228:BD228"/>
    <mergeCell ref="BE228:BQ228"/>
    <mergeCell ref="BR228:CA228"/>
    <mergeCell ref="B216:K216"/>
    <mergeCell ref="M216:Z216"/>
    <mergeCell ref="B219:K219"/>
    <mergeCell ref="M219:Z219"/>
    <mergeCell ref="B223:CE223"/>
    <mergeCell ref="B227:CE227"/>
    <mergeCell ref="B207:CE207"/>
    <mergeCell ref="B211:CE211"/>
    <mergeCell ref="C213:D213"/>
    <mergeCell ref="F213:Q213"/>
    <mergeCell ref="S213:AK213"/>
    <mergeCell ref="B215:K215"/>
    <mergeCell ref="M215:Z215"/>
    <mergeCell ref="CB205:CE205"/>
    <mergeCell ref="B206:C206"/>
    <mergeCell ref="D206:T206"/>
    <mergeCell ref="U206:AT206"/>
    <mergeCell ref="AU206:BD206"/>
    <mergeCell ref="BE206:BQ206"/>
    <mergeCell ref="BR206:CA206"/>
    <mergeCell ref="CB206:CE206"/>
    <mergeCell ref="B205:C205"/>
    <mergeCell ref="D205:T205"/>
    <mergeCell ref="U205:AT205"/>
    <mergeCell ref="AU205:BD205"/>
    <mergeCell ref="BE205:BQ205"/>
    <mergeCell ref="BR205:CA205"/>
    <mergeCell ref="CB203:CE203"/>
    <mergeCell ref="B204:C204"/>
    <mergeCell ref="D204:T204"/>
    <mergeCell ref="U204:AT204"/>
    <mergeCell ref="AU204:BD204"/>
    <mergeCell ref="BE204:BQ204"/>
    <mergeCell ref="BR204:CA204"/>
    <mergeCell ref="CB204:CE204"/>
    <mergeCell ref="B203:C203"/>
    <mergeCell ref="D203:T203"/>
    <mergeCell ref="U203:AT203"/>
    <mergeCell ref="AU203:BD203"/>
    <mergeCell ref="BE203:BQ203"/>
    <mergeCell ref="BR203:CA203"/>
    <mergeCell ref="B196:CE196"/>
    <mergeCell ref="B200:AS200"/>
    <mergeCell ref="B202:C202"/>
    <mergeCell ref="D202:T202"/>
    <mergeCell ref="U202:AT202"/>
    <mergeCell ref="AU202:BD202"/>
    <mergeCell ref="BE202:BQ202"/>
    <mergeCell ref="BR202:CA202"/>
    <mergeCell ref="CB202:CE202"/>
    <mergeCell ref="CB194:CE194"/>
    <mergeCell ref="B195:C195"/>
    <mergeCell ref="D195:T195"/>
    <mergeCell ref="U195:AT195"/>
    <mergeCell ref="AU195:BD195"/>
    <mergeCell ref="BE195:BQ195"/>
    <mergeCell ref="BR195:CA195"/>
    <mergeCell ref="CB195:CE195"/>
    <mergeCell ref="B194:C194"/>
    <mergeCell ref="D194:T194"/>
    <mergeCell ref="U194:AT194"/>
    <mergeCell ref="AU194:BD194"/>
    <mergeCell ref="BE194:BQ194"/>
    <mergeCell ref="BR194:CA194"/>
    <mergeCell ref="CB186:CE186"/>
    <mergeCell ref="B187:CE187"/>
    <mergeCell ref="B191:CC191"/>
    <mergeCell ref="B193:C193"/>
    <mergeCell ref="D193:T193"/>
    <mergeCell ref="U193:AT193"/>
    <mergeCell ref="AU193:BD193"/>
    <mergeCell ref="BE193:BQ193"/>
    <mergeCell ref="BR193:CA193"/>
    <mergeCell ref="CB193:CE193"/>
    <mergeCell ref="B186:C186"/>
    <mergeCell ref="D186:T186"/>
    <mergeCell ref="U186:AT186"/>
    <mergeCell ref="AU186:BD186"/>
    <mergeCell ref="BE186:BQ186"/>
    <mergeCell ref="BR186:CA186"/>
    <mergeCell ref="CB176:CE176"/>
    <mergeCell ref="B177:CE177"/>
    <mergeCell ref="B183:BK183"/>
    <mergeCell ref="B185:C185"/>
    <mergeCell ref="D185:T185"/>
    <mergeCell ref="U185:AT185"/>
    <mergeCell ref="AU185:BD185"/>
    <mergeCell ref="BE185:BQ185"/>
    <mergeCell ref="BR185:CA185"/>
    <mergeCell ref="CB185:CE185"/>
    <mergeCell ref="B176:C176"/>
    <mergeCell ref="D176:T176"/>
    <mergeCell ref="U176:AT176"/>
    <mergeCell ref="AU176:BD176"/>
    <mergeCell ref="BE176:BQ176"/>
    <mergeCell ref="BR176:CA176"/>
    <mergeCell ref="CB174:CE174"/>
    <mergeCell ref="B175:C175"/>
    <mergeCell ref="D175:T175"/>
    <mergeCell ref="U175:AT175"/>
    <mergeCell ref="AU175:BD175"/>
    <mergeCell ref="BE175:BQ175"/>
    <mergeCell ref="BR175:CA175"/>
    <mergeCell ref="CB175:CE175"/>
    <mergeCell ref="B174:C174"/>
    <mergeCell ref="D174:T174"/>
    <mergeCell ref="U174:AT174"/>
    <mergeCell ref="AU174:BD174"/>
    <mergeCell ref="BE174:BQ174"/>
    <mergeCell ref="BR174:CA174"/>
    <mergeCell ref="CB172:CE172"/>
    <mergeCell ref="B173:C173"/>
    <mergeCell ref="D173:T173"/>
    <mergeCell ref="U173:AT173"/>
    <mergeCell ref="AU173:BD173"/>
    <mergeCell ref="BE173:BQ173"/>
    <mergeCell ref="BR173:CA173"/>
    <mergeCell ref="CB173:CE173"/>
    <mergeCell ref="B172:C172"/>
    <mergeCell ref="D172:T172"/>
    <mergeCell ref="U172:AT172"/>
    <mergeCell ref="AU172:BD172"/>
    <mergeCell ref="BE172:BQ172"/>
    <mergeCell ref="BR172:CA172"/>
    <mergeCell ref="CB170:CE170"/>
    <mergeCell ref="B171:C171"/>
    <mergeCell ref="D171:T171"/>
    <mergeCell ref="U171:AT171"/>
    <mergeCell ref="AU171:BD171"/>
    <mergeCell ref="BE171:BQ171"/>
    <mergeCell ref="BR171:CA171"/>
    <mergeCell ref="CB171:CE171"/>
    <mergeCell ref="B170:C170"/>
    <mergeCell ref="D170:T170"/>
    <mergeCell ref="U170:AT170"/>
    <mergeCell ref="AU170:BD170"/>
    <mergeCell ref="BE170:BQ170"/>
    <mergeCell ref="BR170:CA170"/>
    <mergeCell ref="CB161:CE161"/>
    <mergeCell ref="B162:CE162"/>
    <mergeCell ref="B167:BI167"/>
    <mergeCell ref="B169:C169"/>
    <mergeCell ref="D169:T169"/>
    <mergeCell ref="U169:AT169"/>
    <mergeCell ref="AU169:BD169"/>
    <mergeCell ref="BE169:BQ169"/>
    <mergeCell ref="BR169:CA169"/>
    <mergeCell ref="CB169:CE169"/>
    <mergeCell ref="B161:C161"/>
    <mergeCell ref="D161:T161"/>
    <mergeCell ref="U161:AT161"/>
    <mergeCell ref="AU161:BD161"/>
    <mergeCell ref="BE161:BQ161"/>
    <mergeCell ref="BR161:CA161"/>
    <mergeCell ref="CB151:CE151"/>
    <mergeCell ref="B152:CE152"/>
    <mergeCell ref="B158:BE158"/>
    <mergeCell ref="B160:C160"/>
    <mergeCell ref="D160:T160"/>
    <mergeCell ref="U160:AT160"/>
    <mergeCell ref="AU160:BD160"/>
    <mergeCell ref="BE160:BQ160"/>
    <mergeCell ref="BR160:CA160"/>
    <mergeCell ref="CB160:CE160"/>
    <mergeCell ref="B151:C151"/>
    <mergeCell ref="D151:T151"/>
    <mergeCell ref="U151:AT151"/>
    <mergeCell ref="AU151:BD151"/>
    <mergeCell ref="BE151:BQ151"/>
    <mergeCell ref="BR151:CA151"/>
    <mergeCell ref="CB149:CE149"/>
    <mergeCell ref="B150:C150"/>
    <mergeCell ref="D150:T150"/>
    <mergeCell ref="U150:AT150"/>
    <mergeCell ref="AU150:BD150"/>
    <mergeCell ref="BE150:BQ150"/>
    <mergeCell ref="BR150:CA150"/>
    <mergeCell ref="CB150:CE150"/>
    <mergeCell ref="B149:C149"/>
    <mergeCell ref="D149:T149"/>
    <mergeCell ref="U149:AT149"/>
    <mergeCell ref="AU149:BD149"/>
    <mergeCell ref="BE149:BQ149"/>
    <mergeCell ref="BR149:CA149"/>
    <mergeCell ref="B142:CE142"/>
    <mergeCell ref="B146:BT146"/>
    <mergeCell ref="B148:C148"/>
    <mergeCell ref="D148:T148"/>
    <mergeCell ref="U148:AT148"/>
    <mergeCell ref="AU148:BD148"/>
    <mergeCell ref="BE148:BQ148"/>
    <mergeCell ref="BR148:CA148"/>
    <mergeCell ref="CB148:CE148"/>
    <mergeCell ref="CB140:CE140"/>
    <mergeCell ref="B141:C141"/>
    <mergeCell ref="D141:T141"/>
    <mergeCell ref="U141:AT141"/>
    <mergeCell ref="AU141:BD141"/>
    <mergeCell ref="BE141:BQ141"/>
    <mergeCell ref="BR141:CA141"/>
    <mergeCell ref="CB141:CE141"/>
    <mergeCell ref="B140:C140"/>
    <mergeCell ref="D140:T140"/>
    <mergeCell ref="U140:AT140"/>
    <mergeCell ref="AU140:BD140"/>
    <mergeCell ref="BE140:BQ140"/>
    <mergeCell ref="BR140:CA140"/>
    <mergeCell ref="CB138:CE138"/>
    <mergeCell ref="B139:C139"/>
    <mergeCell ref="D139:T139"/>
    <mergeCell ref="U139:AT139"/>
    <mergeCell ref="AU139:BD139"/>
    <mergeCell ref="BE139:BQ139"/>
    <mergeCell ref="BR139:CA139"/>
    <mergeCell ref="CB139:CE139"/>
    <mergeCell ref="B138:C138"/>
    <mergeCell ref="D138:T138"/>
    <mergeCell ref="U138:AT138"/>
    <mergeCell ref="AU138:BD138"/>
    <mergeCell ref="BE138:BQ138"/>
    <mergeCell ref="BR138:CA138"/>
    <mergeCell ref="CB136:CE136"/>
    <mergeCell ref="B137:C137"/>
    <mergeCell ref="D137:T137"/>
    <mergeCell ref="U137:AT137"/>
    <mergeCell ref="AU137:BD137"/>
    <mergeCell ref="BE137:BQ137"/>
    <mergeCell ref="BR137:CA137"/>
    <mergeCell ref="CB137:CE137"/>
    <mergeCell ref="B136:C136"/>
    <mergeCell ref="D136:T136"/>
    <mergeCell ref="U136:AT136"/>
    <mergeCell ref="AU136:BD136"/>
    <mergeCell ref="BE136:BQ136"/>
    <mergeCell ref="BR136:CA136"/>
    <mergeCell ref="CB134:CE134"/>
    <mergeCell ref="B135:C135"/>
    <mergeCell ref="D135:T135"/>
    <mergeCell ref="U135:AT135"/>
    <mergeCell ref="AU135:BD135"/>
    <mergeCell ref="BE135:BQ135"/>
    <mergeCell ref="BR135:CA135"/>
    <mergeCell ref="CB135:CE135"/>
    <mergeCell ref="B134:C134"/>
    <mergeCell ref="D134:T134"/>
    <mergeCell ref="U134:AT134"/>
    <mergeCell ref="AU134:BD134"/>
    <mergeCell ref="BE134:BQ134"/>
    <mergeCell ref="BR134:CA134"/>
    <mergeCell ref="CB132:CE132"/>
    <mergeCell ref="B133:C133"/>
    <mergeCell ref="D133:T133"/>
    <mergeCell ref="U133:AT133"/>
    <mergeCell ref="AU133:BD133"/>
    <mergeCell ref="BE133:BQ133"/>
    <mergeCell ref="BR133:CA133"/>
    <mergeCell ref="CB133:CE133"/>
    <mergeCell ref="B132:C132"/>
    <mergeCell ref="D132:T132"/>
    <mergeCell ref="U132:AT132"/>
    <mergeCell ref="AU132:BD132"/>
    <mergeCell ref="BE132:BQ132"/>
    <mergeCell ref="BR132:CA132"/>
    <mergeCell ref="CB130:CE130"/>
    <mergeCell ref="B131:C131"/>
    <mergeCell ref="D131:T131"/>
    <mergeCell ref="U131:AT131"/>
    <mergeCell ref="AU131:BD131"/>
    <mergeCell ref="BE131:BQ131"/>
    <mergeCell ref="BR131:CA131"/>
    <mergeCell ref="CB131:CE131"/>
    <mergeCell ref="B130:C130"/>
    <mergeCell ref="D130:T130"/>
    <mergeCell ref="U130:AT130"/>
    <mergeCell ref="AU130:BD130"/>
    <mergeCell ref="BE130:BQ130"/>
    <mergeCell ref="BR130:CA130"/>
    <mergeCell ref="CB128:CE128"/>
    <mergeCell ref="B129:C129"/>
    <mergeCell ref="D129:T129"/>
    <mergeCell ref="U129:AT129"/>
    <mergeCell ref="AU129:BD129"/>
    <mergeCell ref="BE129:BQ129"/>
    <mergeCell ref="BR129:CA129"/>
    <mergeCell ref="CB129:CE129"/>
    <mergeCell ref="B128:C128"/>
    <mergeCell ref="D128:T128"/>
    <mergeCell ref="U128:AT128"/>
    <mergeCell ref="AU128:BD128"/>
    <mergeCell ref="BE128:BQ128"/>
    <mergeCell ref="BR128:CA128"/>
    <mergeCell ref="CB126:CE126"/>
    <mergeCell ref="B127:C127"/>
    <mergeCell ref="D127:T127"/>
    <mergeCell ref="U127:AT127"/>
    <mergeCell ref="AU127:BD127"/>
    <mergeCell ref="BE127:BQ127"/>
    <mergeCell ref="BR127:CA127"/>
    <mergeCell ref="CB127:CE127"/>
    <mergeCell ref="B126:C126"/>
    <mergeCell ref="D126:T126"/>
    <mergeCell ref="U126:AT126"/>
    <mergeCell ref="AU126:BD126"/>
    <mergeCell ref="BE126:BQ126"/>
    <mergeCell ref="BR126:CA126"/>
    <mergeCell ref="CB124:CE124"/>
    <mergeCell ref="B125:C125"/>
    <mergeCell ref="D125:T125"/>
    <mergeCell ref="U125:AT125"/>
    <mergeCell ref="AU125:BD125"/>
    <mergeCell ref="BE125:BQ125"/>
    <mergeCell ref="BR125:CA125"/>
    <mergeCell ref="CB125:CE125"/>
    <mergeCell ref="B124:C124"/>
    <mergeCell ref="D124:T124"/>
    <mergeCell ref="U124:AT124"/>
    <mergeCell ref="AU124:BD124"/>
    <mergeCell ref="BE124:BQ124"/>
    <mergeCell ref="BR124:CA124"/>
    <mergeCell ref="CB116:CE116"/>
    <mergeCell ref="B117:CE117"/>
    <mergeCell ref="B122:BH122"/>
    <mergeCell ref="B123:C123"/>
    <mergeCell ref="D123:T123"/>
    <mergeCell ref="U123:AT123"/>
    <mergeCell ref="AU123:BD123"/>
    <mergeCell ref="BE123:BQ123"/>
    <mergeCell ref="BR123:CA123"/>
    <mergeCell ref="CB123:CE123"/>
    <mergeCell ref="B116:C116"/>
    <mergeCell ref="D116:T116"/>
    <mergeCell ref="U116:AT116"/>
    <mergeCell ref="AU116:BD116"/>
    <mergeCell ref="BE116:BQ116"/>
    <mergeCell ref="BR116:CA116"/>
    <mergeCell ref="B109:CE109"/>
    <mergeCell ref="B114:CD114"/>
    <mergeCell ref="B115:C115"/>
    <mergeCell ref="D115:T115"/>
    <mergeCell ref="U115:AT115"/>
    <mergeCell ref="AU115:BD115"/>
    <mergeCell ref="BE115:BQ115"/>
    <mergeCell ref="BR115:CA115"/>
    <mergeCell ref="CB115:CE115"/>
    <mergeCell ref="CB107:CE107"/>
    <mergeCell ref="B108:C108"/>
    <mergeCell ref="D108:T108"/>
    <mergeCell ref="U108:AT108"/>
    <mergeCell ref="AU108:BD108"/>
    <mergeCell ref="BE108:BQ108"/>
    <mergeCell ref="BR108:CA108"/>
    <mergeCell ref="CB108:CE108"/>
    <mergeCell ref="B107:C107"/>
    <mergeCell ref="D107:T107"/>
    <mergeCell ref="U107:AT107"/>
    <mergeCell ref="AU107:BD107"/>
    <mergeCell ref="BE107:BQ107"/>
    <mergeCell ref="BR107:CA107"/>
    <mergeCell ref="CB105:CE105"/>
    <mergeCell ref="B106:C106"/>
    <mergeCell ref="D106:T106"/>
    <mergeCell ref="U106:AT106"/>
    <mergeCell ref="AU106:BD106"/>
    <mergeCell ref="BE106:BQ106"/>
    <mergeCell ref="BR106:CA106"/>
    <mergeCell ref="CB106:CE106"/>
    <mergeCell ref="B105:C105"/>
    <mergeCell ref="D105:T105"/>
    <mergeCell ref="U105:AT105"/>
    <mergeCell ref="AU105:BD105"/>
    <mergeCell ref="BE105:BQ105"/>
    <mergeCell ref="BR105:CA105"/>
    <mergeCell ref="CB103:CE103"/>
    <mergeCell ref="B104:C104"/>
    <mergeCell ref="D104:T104"/>
    <mergeCell ref="U104:AT104"/>
    <mergeCell ref="AU104:BD104"/>
    <mergeCell ref="BE104:BQ104"/>
    <mergeCell ref="BR104:CA104"/>
    <mergeCell ref="CB104:CE104"/>
    <mergeCell ref="B103:C103"/>
    <mergeCell ref="D103:T103"/>
    <mergeCell ref="U103:AT103"/>
    <mergeCell ref="AU103:BD103"/>
    <mergeCell ref="BE103:BQ103"/>
    <mergeCell ref="BR103:CA103"/>
    <mergeCell ref="CB101:CE101"/>
    <mergeCell ref="B102:C102"/>
    <mergeCell ref="D102:T102"/>
    <mergeCell ref="U102:AT102"/>
    <mergeCell ref="AU102:BD102"/>
    <mergeCell ref="BE102:BQ102"/>
    <mergeCell ref="BR102:CA102"/>
    <mergeCell ref="CB102:CE102"/>
    <mergeCell ref="B101:C101"/>
    <mergeCell ref="D101:T101"/>
    <mergeCell ref="U101:AT101"/>
    <mergeCell ref="AU101:BD101"/>
    <mergeCell ref="BE101:BQ101"/>
    <mergeCell ref="BR101:CA101"/>
    <mergeCell ref="CB99:CE99"/>
    <mergeCell ref="B100:C100"/>
    <mergeCell ref="D100:T100"/>
    <mergeCell ref="U100:AT100"/>
    <mergeCell ref="AU100:BD100"/>
    <mergeCell ref="BE100:BQ100"/>
    <mergeCell ref="BR100:CA100"/>
    <mergeCell ref="CB100:CE100"/>
    <mergeCell ref="B99:C99"/>
    <mergeCell ref="D99:T99"/>
    <mergeCell ref="U99:AT99"/>
    <mergeCell ref="AU99:BD99"/>
    <mergeCell ref="BE99:BQ99"/>
    <mergeCell ref="BR99:CA99"/>
    <mergeCell ref="CB97:CE97"/>
    <mergeCell ref="B98:C98"/>
    <mergeCell ref="D98:T98"/>
    <mergeCell ref="U98:AT98"/>
    <mergeCell ref="AU98:BD98"/>
    <mergeCell ref="BE98:BQ98"/>
    <mergeCell ref="BR98:CA98"/>
    <mergeCell ref="CB98:CE98"/>
    <mergeCell ref="B97:C97"/>
    <mergeCell ref="D97:T97"/>
    <mergeCell ref="U97:AT97"/>
    <mergeCell ref="AU97:BD97"/>
    <mergeCell ref="BE97:BQ97"/>
    <mergeCell ref="BR97:CA97"/>
    <mergeCell ref="CB95:CE95"/>
    <mergeCell ref="B96:C96"/>
    <mergeCell ref="D96:T96"/>
    <mergeCell ref="U96:AT96"/>
    <mergeCell ref="AU96:BD96"/>
    <mergeCell ref="BE96:BQ96"/>
    <mergeCell ref="BR96:CA96"/>
    <mergeCell ref="CB96:CE96"/>
    <mergeCell ref="B95:C95"/>
    <mergeCell ref="D95:T95"/>
    <mergeCell ref="U95:AT95"/>
    <mergeCell ref="AU95:BD95"/>
    <mergeCell ref="BE95:BQ95"/>
    <mergeCell ref="BR95:CA95"/>
    <mergeCell ref="CB93:CE93"/>
    <mergeCell ref="B94:C94"/>
    <mergeCell ref="D94:T94"/>
    <mergeCell ref="U94:AT94"/>
    <mergeCell ref="AU94:BD94"/>
    <mergeCell ref="BE94:BQ94"/>
    <mergeCell ref="BR94:CA94"/>
    <mergeCell ref="CB94:CE94"/>
    <mergeCell ref="B93:C93"/>
    <mergeCell ref="D93:T93"/>
    <mergeCell ref="U93:AT93"/>
    <mergeCell ref="AU93:BD93"/>
    <mergeCell ref="BE93:BQ93"/>
    <mergeCell ref="BR93:CA93"/>
    <mergeCell ref="CB91:CE91"/>
    <mergeCell ref="B92:C92"/>
    <mergeCell ref="D92:T92"/>
    <mergeCell ref="U92:AT92"/>
    <mergeCell ref="AU92:BD92"/>
    <mergeCell ref="BE92:BQ92"/>
    <mergeCell ref="BR92:CA92"/>
    <mergeCell ref="CB92:CE92"/>
    <mergeCell ref="B91:C91"/>
    <mergeCell ref="D91:T91"/>
    <mergeCell ref="U91:AT91"/>
    <mergeCell ref="AU91:BD91"/>
    <mergeCell ref="BE91:BQ91"/>
    <mergeCell ref="BR91:CA91"/>
    <mergeCell ref="CB89:CE89"/>
    <mergeCell ref="B90:C90"/>
    <mergeCell ref="D90:T90"/>
    <mergeCell ref="U90:AT90"/>
    <mergeCell ref="AU90:BD90"/>
    <mergeCell ref="BE90:BQ90"/>
    <mergeCell ref="BR90:CA90"/>
    <mergeCell ref="CB90:CE90"/>
    <mergeCell ref="B89:C89"/>
    <mergeCell ref="D89:T89"/>
    <mergeCell ref="U89:AT89"/>
    <mergeCell ref="AU89:BD89"/>
    <mergeCell ref="BE89:BQ89"/>
    <mergeCell ref="BR89:CA89"/>
    <mergeCell ref="CB87:CE87"/>
    <mergeCell ref="B88:C88"/>
    <mergeCell ref="D88:T88"/>
    <mergeCell ref="U88:AT88"/>
    <mergeCell ref="AU88:BD88"/>
    <mergeCell ref="BE88:BQ88"/>
    <mergeCell ref="BR88:CA88"/>
    <mergeCell ref="CB88:CE88"/>
    <mergeCell ref="B87:C87"/>
    <mergeCell ref="D87:T87"/>
    <mergeCell ref="U87:AT87"/>
    <mergeCell ref="AU87:BD87"/>
    <mergeCell ref="BE87:BQ87"/>
    <mergeCell ref="BR87:CA87"/>
    <mergeCell ref="CB85:CE85"/>
    <mergeCell ref="B86:C86"/>
    <mergeCell ref="D86:T86"/>
    <mergeCell ref="U86:AT86"/>
    <mergeCell ref="AU86:BD86"/>
    <mergeCell ref="BE86:BQ86"/>
    <mergeCell ref="BR86:CA86"/>
    <mergeCell ref="CB86:CE86"/>
    <mergeCell ref="B85:C85"/>
    <mergeCell ref="D85:T85"/>
    <mergeCell ref="U85:AT85"/>
    <mergeCell ref="AU85:BD85"/>
    <mergeCell ref="BE85:BQ85"/>
    <mergeCell ref="BR85:CA85"/>
    <mergeCell ref="CB76:CE76"/>
    <mergeCell ref="B77:CE77"/>
    <mergeCell ref="B83:BN83"/>
    <mergeCell ref="B84:C84"/>
    <mergeCell ref="D84:T84"/>
    <mergeCell ref="U84:AT84"/>
    <mergeCell ref="AU84:BD84"/>
    <mergeCell ref="BE84:BQ84"/>
    <mergeCell ref="BR84:CA84"/>
    <mergeCell ref="CB84:CE84"/>
    <mergeCell ref="B76:C76"/>
    <mergeCell ref="D76:T76"/>
    <mergeCell ref="U76:AT76"/>
    <mergeCell ref="AU76:BD76"/>
    <mergeCell ref="BE76:BQ76"/>
    <mergeCell ref="BR76:CA76"/>
    <mergeCell ref="CB74:CE74"/>
    <mergeCell ref="B75:C75"/>
    <mergeCell ref="D75:T75"/>
    <mergeCell ref="U75:AT75"/>
    <mergeCell ref="AU75:BD75"/>
    <mergeCell ref="BE75:BQ75"/>
    <mergeCell ref="BR75:CA75"/>
    <mergeCell ref="CB75:CE75"/>
    <mergeCell ref="B74:C74"/>
    <mergeCell ref="D74:T74"/>
    <mergeCell ref="U74:AT74"/>
    <mergeCell ref="AU74:BD74"/>
    <mergeCell ref="BE74:BQ74"/>
    <mergeCell ref="BR74:CA74"/>
    <mergeCell ref="CB64:CE64"/>
    <mergeCell ref="B65:CE65"/>
    <mergeCell ref="B71:CE71"/>
    <mergeCell ref="B73:C73"/>
    <mergeCell ref="D73:T73"/>
    <mergeCell ref="U73:AT73"/>
    <mergeCell ref="AU73:BD73"/>
    <mergeCell ref="BE73:BQ73"/>
    <mergeCell ref="BR73:CA73"/>
    <mergeCell ref="CB73:CE73"/>
    <mergeCell ref="B64:C64"/>
    <mergeCell ref="D64:T64"/>
    <mergeCell ref="U64:AT64"/>
    <mergeCell ref="AU64:BD64"/>
    <mergeCell ref="BE64:BQ64"/>
    <mergeCell ref="BR64:CA64"/>
    <mergeCell ref="CB62:CE62"/>
    <mergeCell ref="B63:C63"/>
    <mergeCell ref="D63:T63"/>
    <mergeCell ref="U63:AT63"/>
    <mergeCell ref="AU63:BD63"/>
    <mergeCell ref="BE63:BQ63"/>
    <mergeCell ref="BR63:CA63"/>
    <mergeCell ref="CB63:CE63"/>
    <mergeCell ref="B62:C62"/>
    <mergeCell ref="D62:T62"/>
    <mergeCell ref="U62:AT62"/>
    <mergeCell ref="AU62:BD62"/>
    <mergeCell ref="BE62:BQ62"/>
    <mergeCell ref="BR62:CA62"/>
    <mergeCell ref="CB54:CE54"/>
    <mergeCell ref="B55:CE55"/>
    <mergeCell ref="B59:CE59"/>
    <mergeCell ref="B61:C61"/>
    <mergeCell ref="D61:T61"/>
    <mergeCell ref="U61:AT61"/>
    <mergeCell ref="AU61:BD61"/>
    <mergeCell ref="BE61:BQ61"/>
    <mergeCell ref="BR61:CA61"/>
    <mergeCell ref="CB61:CE61"/>
    <mergeCell ref="B54:C54"/>
    <mergeCell ref="D54:T54"/>
    <mergeCell ref="U54:AT54"/>
    <mergeCell ref="AU54:BD54"/>
    <mergeCell ref="BE54:BQ54"/>
    <mergeCell ref="BR54:CA54"/>
    <mergeCell ref="B45:CE45"/>
    <mergeCell ref="B51:BG51"/>
    <mergeCell ref="B53:C53"/>
    <mergeCell ref="D53:T53"/>
    <mergeCell ref="U53:AT53"/>
    <mergeCell ref="AU53:BD53"/>
    <mergeCell ref="BE53:BQ53"/>
    <mergeCell ref="BR53:CA53"/>
    <mergeCell ref="CB53:CE53"/>
    <mergeCell ref="CB43:CE43"/>
    <mergeCell ref="B44:C44"/>
    <mergeCell ref="D44:T44"/>
    <mergeCell ref="U44:AT44"/>
    <mergeCell ref="AU44:BD44"/>
    <mergeCell ref="BE44:BQ44"/>
    <mergeCell ref="BR44:CA44"/>
    <mergeCell ref="CB44:CE44"/>
    <mergeCell ref="B43:C43"/>
    <mergeCell ref="D43:T43"/>
    <mergeCell ref="U43:AT43"/>
    <mergeCell ref="AU43:BD43"/>
    <mergeCell ref="BE43:BQ43"/>
    <mergeCell ref="BR43:CA43"/>
    <mergeCell ref="CB41:CE41"/>
    <mergeCell ref="B42:C42"/>
    <mergeCell ref="D42:T42"/>
    <mergeCell ref="U42:AT42"/>
    <mergeCell ref="AU42:BD42"/>
    <mergeCell ref="BE42:BQ42"/>
    <mergeCell ref="BR42:CA42"/>
    <mergeCell ref="CB42:CE42"/>
    <mergeCell ref="B41:C41"/>
    <mergeCell ref="D41:T41"/>
    <mergeCell ref="U41:AT41"/>
    <mergeCell ref="AU41:BD41"/>
    <mergeCell ref="BE41:BQ41"/>
    <mergeCell ref="BR41:CA41"/>
    <mergeCell ref="CB39:CE39"/>
    <mergeCell ref="B40:C40"/>
    <mergeCell ref="D40:T40"/>
    <mergeCell ref="U40:AT40"/>
    <mergeCell ref="AU40:BD40"/>
    <mergeCell ref="BE40:BQ40"/>
    <mergeCell ref="BR40:CA40"/>
    <mergeCell ref="CB40:CE40"/>
    <mergeCell ref="B39:C39"/>
    <mergeCell ref="D39:T39"/>
    <mergeCell ref="U39:AT39"/>
    <mergeCell ref="AU39:BD39"/>
    <mergeCell ref="BE39:BQ39"/>
    <mergeCell ref="BR39:CA39"/>
    <mergeCell ref="CB37:CE37"/>
    <mergeCell ref="B38:C38"/>
    <mergeCell ref="D38:T38"/>
    <mergeCell ref="U38:AT38"/>
    <mergeCell ref="AU38:BD38"/>
    <mergeCell ref="BE38:BQ38"/>
    <mergeCell ref="BR38:CA38"/>
    <mergeCell ref="CB38:CE38"/>
    <mergeCell ref="B37:C37"/>
    <mergeCell ref="D37:T37"/>
    <mergeCell ref="U37:AT37"/>
    <mergeCell ref="AU37:BD37"/>
    <mergeCell ref="BE37:BQ37"/>
    <mergeCell ref="BR37:CA37"/>
    <mergeCell ref="CB35:CE35"/>
    <mergeCell ref="B36:C36"/>
    <mergeCell ref="D36:T36"/>
    <mergeCell ref="U36:AT36"/>
    <mergeCell ref="AU36:BD36"/>
    <mergeCell ref="BE36:BQ36"/>
    <mergeCell ref="BR36:CA36"/>
    <mergeCell ref="CB36:CE36"/>
    <mergeCell ref="B35:C35"/>
    <mergeCell ref="D35:T35"/>
    <mergeCell ref="U35:AT35"/>
    <mergeCell ref="AU35:BD35"/>
    <mergeCell ref="BE35:BQ35"/>
    <mergeCell ref="BR35:CA35"/>
    <mergeCell ref="CB33:CE33"/>
    <mergeCell ref="B34:C34"/>
    <mergeCell ref="D34:T34"/>
    <mergeCell ref="U34:AT34"/>
    <mergeCell ref="AU34:BD34"/>
    <mergeCell ref="BE34:BQ34"/>
    <mergeCell ref="BR34:CA34"/>
    <mergeCell ref="CB34:CE34"/>
    <mergeCell ref="B33:C33"/>
    <mergeCell ref="D33:T33"/>
    <mergeCell ref="U33:AT33"/>
    <mergeCell ref="AU33:BD33"/>
    <mergeCell ref="BE33:BQ33"/>
    <mergeCell ref="BR33:CA33"/>
    <mergeCell ref="CB24:CE24"/>
    <mergeCell ref="B25:CE25"/>
    <mergeCell ref="B30:BV30"/>
    <mergeCell ref="B32:C32"/>
    <mergeCell ref="D32:T32"/>
    <mergeCell ref="U32:AT32"/>
    <mergeCell ref="AU32:BD32"/>
    <mergeCell ref="BE32:BQ32"/>
    <mergeCell ref="BR32:CA32"/>
    <mergeCell ref="CB32:CE32"/>
    <mergeCell ref="B24:C24"/>
    <mergeCell ref="D24:T24"/>
    <mergeCell ref="U24:AT24"/>
    <mergeCell ref="AU24:BD24"/>
    <mergeCell ref="BE24:BQ24"/>
    <mergeCell ref="BR24:CA24"/>
    <mergeCell ref="CB22:CE22"/>
    <mergeCell ref="B23:C23"/>
    <mergeCell ref="D23:T23"/>
    <mergeCell ref="U23:AT23"/>
    <mergeCell ref="AU23:BD23"/>
    <mergeCell ref="BE23:BQ23"/>
    <mergeCell ref="BR23:CA23"/>
    <mergeCell ref="CB23:CE23"/>
    <mergeCell ref="B22:C22"/>
    <mergeCell ref="D22:T22"/>
    <mergeCell ref="U22:AT22"/>
    <mergeCell ref="AU22:BD22"/>
    <mergeCell ref="BE22:BQ22"/>
    <mergeCell ref="BR22:CA22"/>
    <mergeCell ref="CB20:CE20"/>
    <mergeCell ref="B21:C21"/>
    <mergeCell ref="D21:T21"/>
    <mergeCell ref="U21:AT21"/>
    <mergeCell ref="AU21:BD21"/>
    <mergeCell ref="BE21:BQ21"/>
    <mergeCell ref="BR21:CA21"/>
    <mergeCell ref="CB21:CE21"/>
    <mergeCell ref="B20:C20"/>
    <mergeCell ref="D20:T20"/>
    <mergeCell ref="U20:AT20"/>
    <mergeCell ref="AU20:BD20"/>
    <mergeCell ref="BE20:BQ20"/>
    <mergeCell ref="BR20:CA20"/>
    <mergeCell ref="BR12:CA12"/>
    <mergeCell ref="CB18:CE18"/>
    <mergeCell ref="B19:C19"/>
    <mergeCell ref="D19:T19"/>
    <mergeCell ref="U19:AT19"/>
    <mergeCell ref="AU19:BD19"/>
    <mergeCell ref="BE19:BQ19"/>
    <mergeCell ref="BR19:CA19"/>
    <mergeCell ref="CB19:CE19"/>
    <mergeCell ref="B18:C18"/>
    <mergeCell ref="D18:T18"/>
    <mergeCell ref="U18:AT18"/>
    <mergeCell ref="AU18:BD18"/>
    <mergeCell ref="BE18:BQ18"/>
    <mergeCell ref="BR18:CA18"/>
    <mergeCell ref="CB16:CE16"/>
    <mergeCell ref="B17:C17"/>
    <mergeCell ref="D17:T17"/>
    <mergeCell ref="U17:AT17"/>
    <mergeCell ref="AU17:BD17"/>
    <mergeCell ref="BE17:BQ17"/>
    <mergeCell ref="BR17:CA17"/>
    <mergeCell ref="CB17:CE17"/>
    <mergeCell ref="B16:C16"/>
    <mergeCell ref="D16:T16"/>
    <mergeCell ref="U16:AT16"/>
    <mergeCell ref="AU16:BD16"/>
    <mergeCell ref="BE16:BQ16"/>
    <mergeCell ref="BR16:CA16"/>
    <mergeCell ref="D8:T8"/>
    <mergeCell ref="U8:AT8"/>
    <mergeCell ref="AU8:BD8"/>
    <mergeCell ref="BE8:BQ8"/>
    <mergeCell ref="BR8:CA8"/>
    <mergeCell ref="CB14:CE14"/>
    <mergeCell ref="B15:C15"/>
    <mergeCell ref="D15:T15"/>
    <mergeCell ref="U15:AT15"/>
    <mergeCell ref="AU15:BD15"/>
    <mergeCell ref="BE15:BQ15"/>
    <mergeCell ref="BR15:CA15"/>
    <mergeCell ref="CB15:CE15"/>
    <mergeCell ref="B14:C14"/>
    <mergeCell ref="D14:T14"/>
    <mergeCell ref="U14:AT14"/>
    <mergeCell ref="AU14:BD14"/>
    <mergeCell ref="BE14:BQ14"/>
    <mergeCell ref="BR14:CA14"/>
    <mergeCell ref="CB12:CE12"/>
    <mergeCell ref="B13:C13"/>
    <mergeCell ref="D13:T13"/>
    <mergeCell ref="U13:AT13"/>
    <mergeCell ref="AU13:BD13"/>
    <mergeCell ref="BE13:BQ13"/>
    <mergeCell ref="BR13:CA13"/>
    <mergeCell ref="CB13:CE13"/>
    <mergeCell ref="B12:C12"/>
    <mergeCell ref="D12:T12"/>
    <mergeCell ref="U12:AT12"/>
    <mergeCell ref="AU12:BD12"/>
    <mergeCell ref="BE12:BQ12"/>
    <mergeCell ref="B2:CE2"/>
    <mergeCell ref="B6:BX6"/>
    <mergeCell ref="B7:C7"/>
    <mergeCell ref="D7:T7"/>
    <mergeCell ref="U7:AT7"/>
    <mergeCell ref="AU7:BD7"/>
    <mergeCell ref="BE7:BQ7"/>
    <mergeCell ref="BR7:CA7"/>
    <mergeCell ref="CB7:CE7"/>
    <mergeCell ref="CB10:CE10"/>
    <mergeCell ref="B11:C11"/>
    <mergeCell ref="D11:T11"/>
    <mergeCell ref="U11:AT11"/>
    <mergeCell ref="AU11:BD11"/>
    <mergeCell ref="BE11:BQ11"/>
    <mergeCell ref="BR11:CA11"/>
    <mergeCell ref="CB11:CE11"/>
    <mergeCell ref="B10:C10"/>
    <mergeCell ref="D10:T10"/>
    <mergeCell ref="U10:AT10"/>
    <mergeCell ref="AU10:BD10"/>
    <mergeCell ref="BE10:BQ10"/>
    <mergeCell ref="BR10:CA10"/>
    <mergeCell ref="CB8:CE8"/>
    <mergeCell ref="B9:C9"/>
    <mergeCell ref="D9:T9"/>
    <mergeCell ref="U9:AT9"/>
    <mergeCell ref="AU9:BD9"/>
    <mergeCell ref="BE9:BQ9"/>
    <mergeCell ref="BR9:CA9"/>
    <mergeCell ref="CB9:CE9"/>
    <mergeCell ref="B8:C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workbookViewId="0" topLeftCell="A22">
      <selection activeCell="B49" sqref="B49"/>
    </sheetView>
  </sheetViews>
  <sheetFormatPr defaultColWidth="9.140625" defaultRowHeight="12"/>
  <cols>
    <col min="1" max="1" width="5.421875" style="266" customWidth="1"/>
    <col min="2" max="2" width="70.28125" style="266" customWidth="1"/>
    <col min="3" max="3" width="6.00390625" style="266" customWidth="1"/>
    <col min="4" max="4" width="6.28125" style="266" customWidth="1"/>
    <col min="5" max="5" width="9.140625" style="266" customWidth="1"/>
    <col min="6" max="6" width="11.8515625" style="266" customWidth="1"/>
    <col min="7" max="7" width="4.7109375" style="266" customWidth="1"/>
    <col min="8" max="8" width="38.28125" style="266" customWidth="1"/>
    <col min="9" max="9" width="36.8515625" style="266" customWidth="1"/>
    <col min="10" max="256" width="9.28125" style="266" customWidth="1"/>
    <col min="257" max="257" width="5.421875" style="266" customWidth="1"/>
    <col min="258" max="258" width="70.28125" style="266" customWidth="1"/>
    <col min="259" max="259" width="6.00390625" style="266" customWidth="1"/>
    <col min="260" max="260" width="6.28125" style="266" customWidth="1"/>
    <col min="261" max="261" width="9.140625" style="266" customWidth="1"/>
    <col min="262" max="262" width="11.8515625" style="266" customWidth="1"/>
    <col min="263" max="263" width="4.7109375" style="266" customWidth="1"/>
    <col min="264" max="264" width="38.28125" style="266" customWidth="1"/>
    <col min="265" max="265" width="36.8515625" style="266" customWidth="1"/>
    <col min="266" max="512" width="9.28125" style="266" customWidth="1"/>
    <col min="513" max="513" width="5.421875" style="266" customWidth="1"/>
    <col min="514" max="514" width="70.28125" style="266" customWidth="1"/>
    <col min="515" max="515" width="6.00390625" style="266" customWidth="1"/>
    <col min="516" max="516" width="6.28125" style="266" customWidth="1"/>
    <col min="517" max="517" width="9.140625" style="266" customWidth="1"/>
    <col min="518" max="518" width="11.8515625" style="266" customWidth="1"/>
    <col min="519" max="519" width="4.7109375" style="266" customWidth="1"/>
    <col min="520" max="520" width="38.28125" style="266" customWidth="1"/>
    <col min="521" max="521" width="36.8515625" style="266" customWidth="1"/>
    <col min="522" max="768" width="9.28125" style="266" customWidth="1"/>
    <col min="769" max="769" width="5.421875" style="266" customWidth="1"/>
    <col min="770" max="770" width="70.28125" style="266" customWidth="1"/>
    <col min="771" max="771" width="6.00390625" style="266" customWidth="1"/>
    <col min="772" max="772" width="6.28125" style="266" customWidth="1"/>
    <col min="773" max="773" width="9.140625" style="266" customWidth="1"/>
    <col min="774" max="774" width="11.8515625" style="266" customWidth="1"/>
    <col min="775" max="775" width="4.7109375" style="266" customWidth="1"/>
    <col min="776" max="776" width="38.28125" style="266" customWidth="1"/>
    <col min="777" max="777" width="36.8515625" style="266" customWidth="1"/>
    <col min="778" max="1024" width="9.28125" style="266" customWidth="1"/>
    <col min="1025" max="1025" width="5.421875" style="266" customWidth="1"/>
    <col min="1026" max="1026" width="70.28125" style="266" customWidth="1"/>
    <col min="1027" max="1027" width="6.00390625" style="266" customWidth="1"/>
    <col min="1028" max="1028" width="6.28125" style="266" customWidth="1"/>
    <col min="1029" max="1029" width="9.140625" style="266" customWidth="1"/>
    <col min="1030" max="1030" width="11.8515625" style="266" customWidth="1"/>
    <col min="1031" max="1031" width="4.7109375" style="266" customWidth="1"/>
    <col min="1032" max="1032" width="38.28125" style="266" customWidth="1"/>
    <col min="1033" max="1033" width="36.8515625" style="266" customWidth="1"/>
    <col min="1034" max="1280" width="9.28125" style="266" customWidth="1"/>
    <col min="1281" max="1281" width="5.421875" style="266" customWidth="1"/>
    <col min="1282" max="1282" width="70.28125" style="266" customWidth="1"/>
    <col min="1283" max="1283" width="6.00390625" style="266" customWidth="1"/>
    <col min="1284" max="1284" width="6.28125" style="266" customWidth="1"/>
    <col min="1285" max="1285" width="9.140625" style="266" customWidth="1"/>
    <col min="1286" max="1286" width="11.8515625" style="266" customWidth="1"/>
    <col min="1287" max="1287" width="4.7109375" style="266" customWidth="1"/>
    <col min="1288" max="1288" width="38.28125" style="266" customWidth="1"/>
    <col min="1289" max="1289" width="36.8515625" style="266" customWidth="1"/>
    <col min="1290" max="1536" width="9.28125" style="266" customWidth="1"/>
    <col min="1537" max="1537" width="5.421875" style="266" customWidth="1"/>
    <col min="1538" max="1538" width="70.28125" style="266" customWidth="1"/>
    <col min="1539" max="1539" width="6.00390625" style="266" customWidth="1"/>
    <col min="1540" max="1540" width="6.28125" style="266" customWidth="1"/>
    <col min="1541" max="1541" width="9.140625" style="266" customWidth="1"/>
    <col min="1542" max="1542" width="11.8515625" style="266" customWidth="1"/>
    <col min="1543" max="1543" width="4.7109375" style="266" customWidth="1"/>
    <col min="1544" max="1544" width="38.28125" style="266" customWidth="1"/>
    <col min="1545" max="1545" width="36.8515625" style="266" customWidth="1"/>
    <col min="1546" max="1792" width="9.28125" style="266" customWidth="1"/>
    <col min="1793" max="1793" width="5.421875" style="266" customWidth="1"/>
    <col min="1794" max="1794" width="70.28125" style="266" customWidth="1"/>
    <col min="1795" max="1795" width="6.00390625" style="266" customWidth="1"/>
    <col min="1796" max="1796" width="6.28125" style="266" customWidth="1"/>
    <col min="1797" max="1797" width="9.140625" style="266" customWidth="1"/>
    <col min="1798" max="1798" width="11.8515625" style="266" customWidth="1"/>
    <col min="1799" max="1799" width="4.7109375" style="266" customWidth="1"/>
    <col min="1800" max="1800" width="38.28125" style="266" customWidth="1"/>
    <col min="1801" max="1801" width="36.8515625" style="266" customWidth="1"/>
    <col min="1802" max="2048" width="9.28125" style="266" customWidth="1"/>
    <col min="2049" max="2049" width="5.421875" style="266" customWidth="1"/>
    <col min="2050" max="2050" width="70.28125" style="266" customWidth="1"/>
    <col min="2051" max="2051" width="6.00390625" style="266" customWidth="1"/>
    <col min="2052" max="2052" width="6.28125" style="266" customWidth="1"/>
    <col min="2053" max="2053" width="9.140625" style="266" customWidth="1"/>
    <col min="2054" max="2054" width="11.8515625" style="266" customWidth="1"/>
    <col min="2055" max="2055" width="4.7109375" style="266" customWidth="1"/>
    <col min="2056" max="2056" width="38.28125" style="266" customWidth="1"/>
    <col min="2057" max="2057" width="36.8515625" style="266" customWidth="1"/>
    <col min="2058" max="2304" width="9.28125" style="266" customWidth="1"/>
    <col min="2305" max="2305" width="5.421875" style="266" customWidth="1"/>
    <col min="2306" max="2306" width="70.28125" style="266" customWidth="1"/>
    <col min="2307" max="2307" width="6.00390625" style="266" customWidth="1"/>
    <col min="2308" max="2308" width="6.28125" style="266" customWidth="1"/>
    <col min="2309" max="2309" width="9.140625" style="266" customWidth="1"/>
    <col min="2310" max="2310" width="11.8515625" style="266" customWidth="1"/>
    <col min="2311" max="2311" width="4.7109375" style="266" customWidth="1"/>
    <col min="2312" max="2312" width="38.28125" style="266" customWidth="1"/>
    <col min="2313" max="2313" width="36.8515625" style="266" customWidth="1"/>
    <col min="2314" max="2560" width="9.28125" style="266" customWidth="1"/>
    <col min="2561" max="2561" width="5.421875" style="266" customWidth="1"/>
    <col min="2562" max="2562" width="70.28125" style="266" customWidth="1"/>
    <col min="2563" max="2563" width="6.00390625" style="266" customWidth="1"/>
    <col min="2564" max="2564" width="6.28125" style="266" customWidth="1"/>
    <col min="2565" max="2565" width="9.140625" style="266" customWidth="1"/>
    <col min="2566" max="2566" width="11.8515625" style="266" customWidth="1"/>
    <col min="2567" max="2567" width="4.7109375" style="266" customWidth="1"/>
    <col min="2568" max="2568" width="38.28125" style="266" customWidth="1"/>
    <col min="2569" max="2569" width="36.8515625" style="266" customWidth="1"/>
    <col min="2570" max="2816" width="9.28125" style="266" customWidth="1"/>
    <col min="2817" max="2817" width="5.421875" style="266" customWidth="1"/>
    <col min="2818" max="2818" width="70.28125" style="266" customWidth="1"/>
    <col min="2819" max="2819" width="6.00390625" style="266" customWidth="1"/>
    <col min="2820" max="2820" width="6.28125" style="266" customWidth="1"/>
    <col min="2821" max="2821" width="9.140625" style="266" customWidth="1"/>
    <col min="2822" max="2822" width="11.8515625" style="266" customWidth="1"/>
    <col min="2823" max="2823" width="4.7109375" style="266" customWidth="1"/>
    <col min="2824" max="2824" width="38.28125" style="266" customWidth="1"/>
    <col min="2825" max="2825" width="36.8515625" style="266" customWidth="1"/>
    <col min="2826" max="3072" width="9.28125" style="266" customWidth="1"/>
    <col min="3073" max="3073" width="5.421875" style="266" customWidth="1"/>
    <col min="3074" max="3074" width="70.28125" style="266" customWidth="1"/>
    <col min="3075" max="3075" width="6.00390625" style="266" customWidth="1"/>
    <col min="3076" max="3076" width="6.28125" style="266" customWidth="1"/>
    <col min="3077" max="3077" width="9.140625" style="266" customWidth="1"/>
    <col min="3078" max="3078" width="11.8515625" style="266" customWidth="1"/>
    <col min="3079" max="3079" width="4.7109375" style="266" customWidth="1"/>
    <col min="3080" max="3080" width="38.28125" style="266" customWidth="1"/>
    <col min="3081" max="3081" width="36.8515625" style="266" customWidth="1"/>
    <col min="3082" max="3328" width="9.28125" style="266" customWidth="1"/>
    <col min="3329" max="3329" width="5.421875" style="266" customWidth="1"/>
    <col min="3330" max="3330" width="70.28125" style="266" customWidth="1"/>
    <col min="3331" max="3331" width="6.00390625" style="266" customWidth="1"/>
    <col min="3332" max="3332" width="6.28125" style="266" customWidth="1"/>
    <col min="3333" max="3333" width="9.140625" style="266" customWidth="1"/>
    <col min="3334" max="3334" width="11.8515625" style="266" customWidth="1"/>
    <col min="3335" max="3335" width="4.7109375" style="266" customWidth="1"/>
    <col min="3336" max="3336" width="38.28125" style="266" customWidth="1"/>
    <col min="3337" max="3337" width="36.8515625" style="266" customWidth="1"/>
    <col min="3338" max="3584" width="9.28125" style="266" customWidth="1"/>
    <col min="3585" max="3585" width="5.421875" style="266" customWidth="1"/>
    <col min="3586" max="3586" width="70.28125" style="266" customWidth="1"/>
    <col min="3587" max="3587" width="6.00390625" style="266" customWidth="1"/>
    <col min="3588" max="3588" width="6.28125" style="266" customWidth="1"/>
    <col min="3589" max="3589" width="9.140625" style="266" customWidth="1"/>
    <col min="3590" max="3590" width="11.8515625" style="266" customWidth="1"/>
    <col min="3591" max="3591" width="4.7109375" style="266" customWidth="1"/>
    <col min="3592" max="3592" width="38.28125" style="266" customWidth="1"/>
    <col min="3593" max="3593" width="36.8515625" style="266" customWidth="1"/>
    <col min="3594" max="3840" width="9.28125" style="266" customWidth="1"/>
    <col min="3841" max="3841" width="5.421875" style="266" customWidth="1"/>
    <col min="3842" max="3842" width="70.28125" style="266" customWidth="1"/>
    <col min="3843" max="3843" width="6.00390625" style="266" customWidth="1"/>
    <col min="3844" max="3844" width="6.28125" style="266" customWidth="1"/>
    <col min="3845" max="3845" width="9.140625" style="266" customWidth="1"/>
    <col min="3846" max="3846" width="11.8515625" style="266" customWidth="1"/>
    <col min="3847" max="3847" width="4.7109375" style="266" customWidth="1"/>
    <col min="3848" max="3848" width="38.28125" style="266" customWidth="1"/>
    <col min="3849" max="3849" width="36.8515625" style="266" customWidth="1"/>
    <col min="3850" max="4096" width="9.28125" style="266" customWidth="1"/>
    <col min="4097" max="4097" width="5.421875" style="266" customWidth="1"/>
    <col min="4098" max="4098" width="70.28125" style="266" customWidth="1"/>
    <col min="4099" max="4099" width="6.00390625" style="266" customWidth="1"/>
    <col min="4100" max="4100" width="6.28125" style="266" customWidth="1"/>
    <col min="4101" max="4101" width="9.140625" style="266" customWidth="1"/>
    <col min="4102" max="4102" width="11.8515625" style="266" customWidth="1"/>
    <col min="4103" max="4103" width="4.7109375" style="266" customWidth="1"/>
    <col min="4104" max="4104" width="38.28125" style="266" customWidth="1"/>
    <col min="4105" max="4105" width="36.8515625" style="266" customWidth="1"/>
    <col min="4106" max="4352" width="9.28125" style="266" customWidth="1"/>
    <col min="4353" max="4353" width="5.421875" style="266" customWidth="1"/>
    <col min="4354" max="4354" width="70.28125" style="266" customWidth="1"/>
    <col min="4355" max="4355" width="6.00390625" style="266" customWidth="1"/>
    <col min="4356" max="4356" width="6.28125" style="266" customWidth="1"/>
    <col min="4357" max="4357" width="9.140625" style="266" customWidth="1"/>
    <col min="4358" max="4358" width="11.8515625" style="266" customWidth="1"/>
    <col min="4359" max="4359" width="4.7109375" style="266" customWidth="1"/>
    <col min="4360" max="4360" width="38.28125" style="266" customWidth="1"/>
    <col min="4361" max="4361" width="36.8515625" style="266" customWidth="1"/>
    <col min="4362" max="4608" width="9.28125" style="266" customWidth="1"/>
    <col min="4609" max="4609" width="5.421875" style="266" customWidth="1"/>
    <col min="4610" max="4610" width="70.28125" style="266" customWidth="1"/>
    <col min="4611" max="4611" width="6.00390625" style="266" customWidth="1"/>
    <col min="4612" max="4612" width="6.28125" style="266" customWidth="1"/>
    <col min="4613" max="4613" width="9.140625" style="266" customWidth="1"/>
    <col min="4614" max="4614" width="11.8515625" style="266" customWidth="1"/>
    <col min="4615" max="4615" width="4.7109375" style="266" customWidth="1"/>
    <col min="4616" max="4616" width="38.28125" style="266" customWidth="1"/>
    <col min="4617" max="4617" width="36.8515625" style="266" customWidth="1"/>
    <col min="4618" max="4864" width="9.28125" style="266" customWidth="1"/>
    <col min="4865" max="4865" width="5.421875" style="266" customWidth="1"/>
    <col min="4866" max="4866" width="70.28125" style="266" customWidth="1"/>
    <col min="4867" max="4867" width="6.00390625" style="266" customWidth="1"/>
    <col min="4868" max="4868" width="6.28125" style="266" customWidth="1"/>
    <col min="4869" max="4869" width="9.140625" style="266" customWidth="1"/>
    <col min="4870" max="4870" width="11.8515625" style="266" customWidth="1"/>
    <col min="4871" max="4871" width="4.7109375" style="266" customWidth="1"/>
    <col min="4872" max="4872" width="38.28125" style="266" customWidth="1"/>
    <col min="4873" max="4873" width="36.8515625" style="266" customWidth="1"/>
    <col min="4874" max="5120" width="9.28125" style="266" customWidth="1"/>
    <col min="5121" max="5121" width="5.421875" style="266" customWidth="1"/>
    <col min="5122" max="5122" width="70.28125" style="266" customWidth="1"/>
    <col min="5123" max="5123" width="6.00390625" style="266" customWidth="1"/>
    <col min="5124" max="5124" width="6.28125" style="266" customWidth="1"/>
    <col min="5125" max="5125" width="9.140625" style="266" customWidth="1"/>
    <col min="5126" max="5126" width="11.8515625" style="266" customWidth="1"/>
    <col min="5127" max="5127" width="4.7109375" style="266" customWidth="1"/>
    <col min="5128" max="5128" width="38.28125" style="266" customWidth="1"/>
    <col min="5129" max="5129" width="36.8515625" style="266" customWidth="1"/>
    <col min="5130" max="5376" width="9.28125" style="266" customWidth="1"/>
    <col min="5377" max="5377" width="5.421875" style="266" customWidth="1"/>
    <col min="5378" max="5378" width="70.28125" style="266" customWidth="1"/>
    <col min="5379" max="5379" width="6.00390625" style="266" customWidth="1"/>
    <col min="5380" max="5380" width="6.28125" style="266" customWidth="1"/>
    <col min="5381" max="5381" width="9.140625" style="266" customWidth="1"/>
    <col min="5382" max="5382" width="11.8515625" style="266" customWidth="1"/>
    <col min="5383" max="5383" width="4.7109375" style="266" customWidth="1"/>
    <col min="5384" max="5384" width="38.28125" style="266" customWidth="1"/>
    <col min="5385" max="5385" width="36.8515625" style="266" customWidth="1"/>
    <col min="5386" max="5632" width="9.28125" style="266" customWidth="1"/>
    <col min="5633" max="5633" width="5.421875" style="266" customWidth="1"/>
    <col min="5634" max="5634" width="70.28125" style="266" customWidth="1"/>
    <col min="5635" max="5635" width="6.00390625" style="266" customWidth="1"/>
    <col min="5636" max="5636" width="6.28125" style="266" customWidth="1"/>
    <col min="5637" max="5637" width="9.140625" style="266" customWidth="1"/>
    <col min="5638" max="5638" width="11.8515625" style="266" customWidth="1"/>
    <col min="5639" max="5639" width="4.7109375" style="266" customWidth="1"/>
    <col min="5640" max="5640" width="38.28125" style="266" customWidth="1"/>
    <col min="5641" max="5641" width="36.8515625" style="266" customWidth="1"/>
    <col min="5642" max="5888" width="9.28125" style="266" customWidth="1"/>
    <col min="5889" max="5889" width="5.421875" style="266" customWidth="1"/>
    <col min="5890" max="5890" width="70.28125" style="266" customWidth="1"/>
    <col min="5891" max="5891" width="6.00390625" style="266" customWidth="1"/>
    <col min="5892" max="5892" width="6.28125" style="266" customWidth="1"/>
    <col min="5893" max="5893" width="9.140625" style="266" customWidth="1"/>
    <col min="5894" max="5894" width="11.8515625" style="266" customWidth="1"/>
    <col min="5895" max="5895" width="4.7109375" style="266" customWidth="1"/>
    <col min="5896" max="5896" width="38.28125" style="266" customWidth="1"/>
    <col min="5897" max="5897" width="36.8515625" style="266" customWidth="1"/>
    <col min="5898" max="6144" width="9.28125" style="266" customWidth="1"/>
    <col min="6145" max="6145" width="5.421875" style="266" customWidth="1"/>
    <col min="6146" max="6146" width="70.28125" style="266" customWidth="1"/>
    <col min="6147" max="6147" width="6.00390625" style="266" customWidth="1"/>
    <col min="6148" max="6148" width="6.28125" style="266" customWidth="1"/>
    <col min="6149" max="6149" width="9.140625" style="266" customWidth="1"/>
    <col min="6150" max="6150" width="11.8515625" style="266" customWidth="1"/>
    <col min="6151" max="6151" width="4.7109375" style="266" customWidth="1"/>
    <col min="6152" max="6152" width="38.28125" style="266" customWidth="1"/>
    <col min="6153" max="6153" width="36.8515625" style="266" customWidth="1"/>
    <col min="6154" max="6400" width="9.28125" style="266" customWidth="1"/>
    <col min="6401" max="6401" width="5.421875" style="266" customWidth="1"/>
    <col min="6402" max="6402" width="70.28125" style="266" customWidth="1"/>
    <col min="6403" max="6403" width="6.00390625" style="266" customWidth="1"/>
    <col min="6404" max="6404" width="6.28125" style="266" customWidth="1"/>
    <col min="6405" max="6405" width="9.140625" style="266" customWidth="1"/>
    <col min="6406" max="6406" width="11.8515625" style="266" customWidth="1"/>
    <col min="6407" max="6407" width="4.7109375" style="266" customWidth="1"/>
    <col min="6408" max="6408" width="38.28125" style="266" customWidth="1"/>
    <col min="6409" max="6409" width="36.8515625" style="266" customWidth="1"/>
    <col min="6410" max="6656" width="9.28125" style="266" customWidth="1"/>
    <col min="6657" max="6657" width="5.421875" style="266" customWidth="1"/>
    <col min="6658" max="6658" width="70.28125" style="266" customWidth="1"/>
    <col min="6659" max="6659" width="6.00390625" style="266" customWidth="1"/>
    <col min="6660" max="6660" width="6.28125" style="266" customWidth="1"/>
    <col min="6661" max="6661" width="9.140625" style="266" customWidth="1"/>
    <col min="6662" max="6662" width="11.8515625" style="266" customWidth="1"/>
    <col min="6663" max="6663" width="4.7109375" style="266" customWidth="1"/>
    <col min="6664" max="6664" width="38.28125" style="266" customWidth="1"/>
    <col min="6665" max="6665" width="36.8515625" style="266" customWidth="1"/>
    <col min="6666" max="6912" width="9.28125" style="266" customWidth="1"/>
    <col min="6913" max="6913" width="5.421875" style="266" customWidth="1"/>
    <col min="6914" max="6914" width="70.28125" style="266" customWidth="1"/>
    <col min="6915" max="6915" width="6.00390625" style="266" customWidth="1"/>
    <col min="6916" max="6916" width="6.28125" style="266" customWidth="1"/>
    <col min="6917" max="6917" width="9.140625" style="266" customWidth="1"/>
    <col min="6918" max="6918" width="11.8515625" style="266" customWidth="1"/>
    <col min="6919" max="6919" width="4.7109375" style="266" customWidth="1"/>
    <col min="6920" max="6920" width="38.28125" style="266" customWidth="1"/>
    <col min="6921" max="6921" width="36.8515625" style="266" customWidth="1"/>
    <col min="6922" max="7168" width="9.28125" style="266" customWidth="1"/>
    <col min="7169" max="7169" width="5.421875" style="266" customWidth="1"/>
    <col min="7170" max="7170" width="70.28125" style="266" customWidth="1"/>
    <col min="7171" max="7171" width="6.00390625" style="266" customWidth="1"/>
    <col min="7172" max="7172" width="6.28125" style="266" customWidth="1"/>
    <col min="7173" max="7173" width="9.140625" style="266" customWidth="1"/>
    <col min="7174" max="7174" width="11.8515625" style="266" customWidth="1"/>
    <col min="7175" max="7175" width="4.7109375" style="266" customWidth="1"/>
    <col min="7176" max="7176" width="38.28125" style="266" customWidth="1"/>
    <col min="7177" max="7177" width="36.8515625" style="266" customWidth="1"/>
    <col min="7178" max="7424" width="9.28125" style="266" customWidth="1"/>
    <col min="7425" max="7425" width="5.421875" style="266" customWidth="1"/>
    <col min="7426" max="7426" width="70.28125" style="266" customWidth="1"/>
    <col min="7427" max="7427" width="6.00390625" style="266" customWidth="1"/>
    <col min="7428" max="7428" width="6.28125" style="266" customWidth="1"/>
    <col min="7429" max="7429" width="9.140625" style="266" customWidth="1"/>
    <col min="7430" max="7430" width="11.8515625" style="266" customWidth="1"/>
    <col min="7431" max="7431" width="4.7109375" style="266" customWidth="1"/>
    <col min="7432" max="7432" width="38.28125" style="266" customWidth="1"/>
    <col min="7433" max="7433" width="36.8515625" style="266" customWidth="1"/>
    <col min="7434" max="7680" width="9.28125" style="266" customWidth="1"/>
    <col min="7681" max="7681" width="5.421875" style="266" customWidth="1"/>
    <col min="7682" max="7682" width="70.28125" style="266" customWidth="1"/>
    <col min="7683" max="7683" width="6.00390625" style="266" customWidth="1"/>
    <col min="7684" max="7684" width="6.28125" style="266" customWidth="1"/>
    <col min="7685" max="7685" width="9.140625" style="266" customWidth="1"/>
    <col min="7686" max="7686" width="11.8515625" style="266" customWidth="1"/>
    <col min="7687" max="7687" width="4.7109375" style="266" customWidth="1"/>
    <col min="7688" max="7688" width="38.28125" style="266" customWidth="1"/>
    <col min="7689" max="7689" width="36.8515625" style="266" customWidth="1"/>
    <col min="7690" max="7936" width="9.28125" style="266" customWidth="1"/>
    <col min="7937" max="7937" width="5.421875" style="266" customWidth="1"/>
    <col min="7938" max="7938" width="70.28125" style="266" customWidth="1"/>
    <col min="7939" max="7939" width="6.00390625" style="266" customWidth="1"/>
    <col min="7940" max="7940" width="6.28125" style="266" customWidth="1"/>
    <col min="7941" max="7941" width="9.140625" style="266" customWidth="1"/>
    <col min="7942" max="7942" width="11.8515625" style="266" customWidth="1"/>
    <col min="7943" max="7943" width="4.7109375" style="266" customWidth="1"/>
    <col min="7944" max="7944" width="38.28125" style="266" customWidth="1"/>
    <col min="7945" max="7945" width="36.8515625" style="266" customWidth="1"/>
    <col min="7946" max="8192" width="9.28125" style="266" customWidth="1"/>
    <col min="8193" max="8193" width="5.421875" style="266" customWidth="1"/>
    <col min="8194" max="8194" width="70.28125" style="266" customWidth="1"/>
    <col min="8195" max="8195" width="6.00390625" style="266" customWidth="1"/>
    <col min="8196" max="8196" width="6.28125" style="266" customWidth="1"/>
    <col min="8197" max="8197" width="9.140625" style="266" customWidth="1"/>
    <col min="8198" max="8198" width="11.8515625" style="266" customWidth="1"/>
    <col min="8199" max="8199" width="4.7109375" style="266" customWidth="1"/>
    <col min="8200" max="8200" width="38.28125" style="266" customWidth="1"/>
    <col min="8201" max="8201" width="36.8515625" style="266" customWidth="1"/>
    <col min="8202" max="8448" width="9.28125" style="266" customWidth="1"/>
    <col min="8449" max="8449" width="5.421875" style="266" customWidth="1"/>
    <col min="8450" max="8450" width="70.28125" style="266" customWidth="1"/>
    <col min="8451" max="8451" width="6.00390625" style="266" customWidth="1"/>
    <col min="8452" max="8452" width="6.28125" style="266" customWidth="1"/>
    <col min="8453" max="8453" width="9.140625" style="266" customWidth="1"/>
    <col min="8454" max="8454" width="11.8515625" style="266" customWidth="1"/>
    <col min="8455" max="8455" width="4.7109375" style="266" customWidth="1"/>
    <col min="8456" max="8456" width="38.28125" style="266" customWidth="1"/>
    <col min="8457" max="8457" width="36.8515625" style="266" customWidth="1"/>
    <col min="8458" max="8704" width="9.28125" style="266" customWidth="1"/>
    <col min="8705" max="8705" width="5.421875" style="266" customWidth="1"/>
    <col min="8706" max="8706" width="70.28125" style="266" customWidth="1"/>
    <col min="8707" max="8707" width="6.00390625" style="266" customWidth="1"/>
    <col min="8708" max="8708" width="6.28125" style="266" customWidth="1"/>
    <col min="8709" max="8709" width="9.140625" style="266" customWidth="1"/>
    <col min="8710" max="8710" width="11.8515625" style="266" customWidth="1"/>
    <col min="8711" max="8711" width="4.7109375" style="266" customWidth="1"/>
    <col min="8712" max="8712" width="38.28125" style="266" customWidth="1"/>
    <col min="8713" max="8713" width="36.8515625" style="266" customWidth="1"/>
    <col min="8714" max="8960" width="9.28125" style="266" customWidth="1"/>
    <col min="8961" max="8961" width="5.421875" style="266" customWidth="1"/>
    <col min="8962" max="8962" width="70.28125" style="266" customWidth="1"/>
    <col min="8963" max="8963" width="6.00390625" style="266" customWidth="1"/>
    <col min="8964" max="8964" width="6.28125" style="266" customWidth="1"/>
    <col min="8965" max="8965" width="9.140625" style="266" customWidth="1"/>
    <col min="8966" max="8966" width="11.8515625" style="266" customWidth="1"/>
    <col min="8967" max="8967" width="4.7109375" style="266" customWidth="1"/>
    <col min="8968" max="8968" width="38.28125" style="266" customWidth="1"/>
    <col min="8969" max="8969" width="36.8515625" style="266" customWidth="1"/>
    <col min="8970" max="9216" width="9.28125" style="266" customWidth="1"/>
    <col min="9217" max="9217" width="5.421875" style="266" customWidth="1"/>
    <col min="9218" max="9218" width="70.28125" style="266" customWidth="1"/>
    <col min="9219" max="9219" width="6.00390625" style="266" customWidth="1"/>
    <col min="9220" max="9220" width="6.28125" style="266" customWidth="1"/>
    <col min="9221" max="9221" width="9.140625" style="266" customWidth="1"/>
    <col min="9222" max="9222" width="11.8515625" style="266" customWidth="1"/>
    <col min="9223" max="9223" width="4.7109375" style="266" customWidth="1"/>
    <col min="9224" max="9224" width="38.28125" style="266" customWidth="1"/>
    <col min="9225" max="9225" width="36.8515625" style="266" customWidth="1"/>
    <col min="9226" max="9472" width="9.28125" style="266" customWidth="1"/>
    <col min="9473" max="9473" width="5.421875" style="266" customWidth="1"/>
    <col min="9474" max="9474" width="70.28125" style="266" customWidth="1"/>
    <col min="9475" max="9475" width="6.00390625" style="266" customWidth="1"/>
    <col min="9476" max="9476" width="6.28125" style="266" customWidth="1"/>
    <col min="9477" max="9477" width="9.140625" style="266" customWidth="1"/>
    <col min="9478" max="9478" width="11.8515625" style="266" customWidth="1"/>
    <col min="9479" max="9479" width="4.7109375" style="266" customWidth="1"/>
    <col min="9480" max="9480" width="38.28125" style="266" customWidth="1"/>
    <col min="9481" max="9481" width="36.8515625" style="266" customWidth="1"/>
    <col min="9482" max="9728" width="9.28125" style="266" customWidth="1"/>
    <col min="9729" max="9729" width="5.421875" style="266" customWidth="1"/>
    <col min="9730" max="9730" width="70.28125" style="266" customWidth="1"/>
    <col min="9731" max="9731" width="6.00390625" style="266" customWidth="1"/>
    <col min="9732" max="9732" width="6.28125" style="266" customWidth="1"/>
    <col min="9733" max="9733" width="9.140625" style="266" customWidth="1"/>
    <col min="9734" max="9734" width="11.8515625" style="266" customWidth="1"/>
    <col min="9735" max="9735" width="4.7109375" style="266" customWidth="1"/>
    <col min="9736" max="9736" width="38.28125" style="266" customWidth="1"/>
    <col min="9737" max="9737" width="36.8515625" style="266" customWidth="1"/>
    <col min="9738" max="9984" width="9.28125" style="266" customWidth="1"/>
    <col min="9985" max="9985" width="5.421875" style="266" customWidth="1"/>
    <col min="9986" max="9986" width="70.28125" style="266" customWidth="1"/>
    <col min="9987" max="9987" width="6.00390625" style="266" customWidth="1"/>
    <col min="9988" max="9988" width="6.28125" style="266" customWidth="1"/>
    <col min="9989" max="9989" width="9.140625" style="266" customWidth="1"/>
    <col min="9990" max="9990" width="11.8515625" style="266" customWidth="1"/>
    <col min="9991" max="9991" width="4.7109375" style="266" customWidth="1"/>
    <col min="9992" max="9992" width="38.28125" style="266" customWidth="1"/>
    <col min="9993" max="9993" width="36.8515625" style="266" customWidth="1"/>
    <col min="9994" max="10240" width="9.28125" style="266" customWidth="1"/>
    <col min="10241" max="10241" width="5.421875" style="266" customWidth="1"/>
    <col min="10242" max="10242" width="70.28125" style="266" customWidth="1"/>
    <col min="10243" max="10243" width="6.00390625" style="266" customWidth="1"/>
    <col min="10244" max="10244" width="6.28125" style="266" customWidth="1"/>
    <col min="10245" max="10245" width="9.140625" style="266" customWidth="1"/>
    <col min="10246" max="10246" width="11.8515625" style="266" customWidth="1"/>
    <col min="10247" max="10247" width="4.7109375" style="266" customWidth="1"/>
    <col min="10248" max="10248" width="38.28125" style="266" customWidth="1"/>
    <col min="10249" max="10249" width="36.8515625" style="266" customWidth="1"/>
    <col min="10250" max="10496" width="9.28125" style="266" customWidth="1"/>
    <col min="10497" max="10497" width="5.421875" style="266" customWidth="1"/>
    <col min="10498" max="10498" width="70.28125" style="266" customWidth="1"/>
    <col min="10499" max="10499" width="6.00390625" style="266" customWidth="1"/>
    <col min="10500" max="10500" width="6.28125" style="266" customWidth="1"/>
    <col min="10501" max="10501" width="9.140625" style="266" customWidth="1"/>
    <col min="10502" max="10502" width="11.8515625" style="266" customWidth="1"/>
    <col min="10503" max="10503" width="4.7109375" style="266" customWidth="1"/>
    <col min="10504" max="10504" width="38.28125" style="266" customWidth="1"/>
    <col min="10505" max="10505" width="36.8515625" style="266" customWidth="1"/>
    <col min="10506" max="10752" width="9.28125" style="266" customWidth="1"/>
    <col min="10753" max="10753" width="5.421875" style="266" customWidth="1"/>
    <col min="10754" max="10754" width="70.28125" style="266" customWidth="1"/>
    <col min="10755" max="10755" width="6.00390625" style="266" customWidth="1"/>
    <col min="10756" max="10756" width="6.28125" style="266" customWidth="1"/>
    <col min="10757" max="10757" width="9.140625" style="266" customWidth="1"/>
    <col min="10758" max="10758" width="11.8515625" style="266" customWidth="1"/>
    <col min="10759" max="10759" width="4.7109375" style="266" customWidth="1"/>
    <col min="10760" max="10760" width="38.28125" style="266" customWidth="1"/>
    <col min="10761" max="10761" width="36.8515625" style="266" customWidth="1"/>
    <col min="10762" max="11008" width="9.28125" style="266" customWidth="1"/>
    <col min="11009" max="11009" width="5.421875" style="266" customWidth="1"/>
    <col min="11010" max="11010" width="70.28125" style="266" customWidth="1"/>
    <col min="11011" max="11011" width="6.00390625" style="266" customWidth="1"/>
    <col min="11012" max="11012" width="6.28125" style="266" customWidth="1"/>
    <col min="11013" max="11013" width="9.140625" style="266" customWidth="1"/>
    <col min="11014" max="11014" width="11.8515625" style="266" customWidth="1"/>
    <col min="11015" max="11015" width="4.7109375" style="266" customWidth="1"/>
    <col min="11016" max="11016" width="38.28125" style="266" customWidth="1"/>
    <col min="11017" max="11017" width="36.8515625" style="266" customWidth="1"/>
    <col min="11018" max="11264" width="9.28125" style="266" customWidth="1"/>
    <col min="11265" max="11265" width="5.421875" style="266" customWidth="1"/>
    <col min="11266" max="11266" width="70.28125" style="266" customWidth="1"/>
    <col min="11267" max="11267" width="6.00390625" style="266" customWidth="1"/>
    <col min="11268" max="11268" width="6.28125" style="266" customWidth="1"/>
    <col min="11269" max="11269" width="9.140625" style="266" customWidth="1"/>
    <col min="11270" max="11270" width="11.8515625" style="266" customWidth="1"/>
    <col min="11271" max="11271" width="4.7109375" style="266" customWidth="1"/>
    <col min="11272" max="11272" width="38.28125" style="266" customWidth="1"/>
    <col min="11273" max="11273" width="36.8515625" style="266" customWidth="1"/>
    <col min="11274" max="11520" width="9.28125" style="266" customWidth="1"/>
    <col min="11521" max="11521" width="5.421875" style="266" customWidth="1"/>
    <col min="11522" max="11522" width="70.28125" style="266" customWidth="1"/>
    <col min="11523" max="11523" width="6.00390625" style="266" customWidth="1"/>
    <col min="11524" max="11524" width="6.28125" style="266" customWidth="1"/>
    <col min="11525" max="11525" width="9.140625" style="266" customWidth="1"/>
    <col min="11526" max="11526" width="11.8515625" style="266" customWidth="1"/>
    <col min="11527" max="11527" width="4.7109375" style="266" customWidth="1"/>
    <col min="11528" max="11528" width="38.28125" style="266" customWidth="1"/>
    <col min="11529" max="11529" width="36.8515625" style="266" customWidth="1"/>
    <col min="11530" max="11776" width="9.28125" style="266" customWidth="1"/>
    <col min="11777" max="11777" width="5.421875" style="266" customWidth="1"/>
    <col min="11778" max="11778" width="70.28125" style="266" customWidth="1"/>
    <col min="11779" max="11779" width="6.00390625" style="266" customWidth="1"/>
    <col min="11780" max="11780" width="6.28125" style="266" customWidth="1"/>
    <col min="11781" max="11781" width="9.140625" style="266" customWidth="1"/>
    <col min="11782" max="11782" width="11.8515625" style="266" customWidth="1"/>
    <col min="11783" max="11783" width="4.7109375" style="266" customWidth="1"/>
    <col min="11784" max="11784" width="38.28125" style="266" customWidth="1"/>
    <col min="11785" max="11785" width="36.8515625" style="266" customWidth="1"/>
    <col min="11786" max="12032" width="9.28125" style="266" customWidth="1"/>
    <col min="12033" max="12033" width="5.421875" style="266" customWidth="1"/>
    <col min="12034" max="12034" width="70.28125" style="266" customWidth="1"/>
    <col min="12035" max="12035" width="6.00390625" style="266" customWidth="1"/>
    <col min="12036" max="12036" width="6.28125" style="266" customWidth="1"/>
    <col min="12037" max="12037" width="9.140625" style="266" customWidth="1"/>
    <col min="12038" max="12038" width="11.8515625" style="266" customWidth="1"/>
    <col min="12039" max="12039" width="4.7109375" style="266" customWidth="1"/>
    <col min="12040" max="12040" width="38.28125" style="266" customWidth="1"/>
    <col min="12041" max="12041" width="36.8515625" style="266" customWidth="1"/>
    <col min="12042" max="12288" width="9.28125" style="266" customWidth="1"/>
    <col min="12289" max="12289" width="5.421875" style="266" customWidth="1"/>
    <col min="12290" max="12290" width="70.28125" style="266" customWidth="1"/>
    <col min="12291" max="12291" width="6.00390625" style="266" customWidth="1"/>
    <col min="12292" max="12292" width="6.28125" style="266" customWidth="1"/>
    <col min="12293" max="12293" width="9.140625" style="266" customWidth="1"/>
    <col min="12294" max="12294" width="11.8515625" style="266" customWidth="1"/>
    <col min="12295" max="12295" width="4.7109375" style="266" customWidth="1"/>
    <col min="12296" max="12296" width="38.28125" style="266" customWidth="1"/>
    <col min="12297" max="12297" width="36.8515625" style="266" customWidth="1"/>
    <col min="12298" max="12544" width="9.28125" style="266" customWidth="1"/>
    <col min="12545" max="12545" width="5.421875" style="266" customWidth="1"/>
    <col min="12546" max="12546" width="70.28125" style="266" customWidth="1"/>
    <col min="12547" max="12547" width="6.00390625" style="266" customWidth="1"/>
    <col min="12548" max="12548" width="6.28125" style="266" customWidth="1"/>
    <col min="12549" max="12549" width="9.140625" style="266" customWidth="1"/>
    <col min="12550" max="12550" width="11.8515625" style="266" customWidth="1"/>
    <col min="12551" max="12551" width="4.7109375" style="266" customWidth="1"/>
    <col min="12552" max="12552" width="38.28125" style="266" customWidth="1"/>
    <col min="12553" max="12553" width="36.8515625" style="266" customWidth="1"/>
    <col min="12554" max="12800" width="9.28125" style="266" customWidth="1"/>
    <col min="12801" max="12801" width="5.421875" style="266" customWidth="1"/>
    <col min="12802" max="12802" width="70.28125" style="266" customWidth="1"/>
    <col min="12803" max="12803" width="6.00390625" style="266" customWidth="1"/>
    <col min="12804" max="12804" width="6.28125" style="266" customWidth="1"/>
    <col min="12805" max="12805" width="9.140625" style="266" customWidth="1"/>
    <col min="12806" max="12806" width="11.8515625" style="266" customWidth="1"/>
    <col min="12807" max="12807" width="4.7109375" style="266" customWidth="1"/>
    <col min="12808" max="12808" width="38.28125" style="266" customWidth="1"/>
    <col min="12809" max="12809" width="36.8515625" style="266" customWidth="1"/>
    <col min="12810" max="13056" width="9.28125" style="266" customWidth="1"/>
    <col min="13057" max="13057" width="5.421875" style="266" customWidth="1"/>
    <col min="13058" max="13058" width="70.28125" style="266" customWidth="1"/>
    <col min="13059" max="13059" width="6.00390625" style="266" customWidth="1"/>
    <col min="13060" max="13060" width="6.28125" style="266" customWidth="1"/>
    <col min="13061" max="13061" width="9.140625" style="266" customWidth="1"/>
    <col min="13062" max="13062" width="11.8515625" style="266" customWidth="1"/>
    <col min="13063" max="13063" width="4.7109375" style="266" customWidth="1"/>
    <col min="13064" max="13064" width="38.28125" style="266" customWidth="1"/>
    <col min="13065" max="13065" width="36.8515625" style="266" customWidth="1"/>
    <col min="13066" max="13312" width="9.28125" style="266" customWidth="1"/>
    <col min="13313" max="13313" width="5.421875" style="266" customWidth="1"/>
    <col min="13314" max="13314" width="70.28125" style="266" customWidth="1"/>
    <col min="13315" max="13315" width="6.00390625" style="266" customWidth="1"/>
    <col min="13316" max="13316" width="6.28125" style="266" customWidth="1"/>
    <col min="13317" max="13317" width="9.140625" style="266" customWidth="1"/>
    <col min="13318" max="13318" width="11.8515625" style="266" customWidth="1"/>
    <col min="13319" max="13319" width="4.7109375" style="266" customWidth="1"/>
    <col min="13320" max="13320" width="38.28125" style="266" customWidth="1"/>
    <col min="13321" max="13321" width="36.8515625" style="266" customWidth="1"/>
    <col min="13322" max="13568" width="9.28125" style="266" customWidth="1"/>
    <col min="13569" max="13569" width="5.421875" style="266" customWidth="1"/>
    <col min="13570" max="13570" width="70.28125" style="266" customWidth="1"/>
    <col min="13571" max="13571" width="6.00390625" style="266" customWidth="1"/>
    <col min="13572" max="13572" width="6.28125" style="266" customWidth="1"/>
    <col min="13573" max="13573" width="9.140625" style="266" customWidth="1"/>
    <col min="13574" max="13574" width="11.8515625" style="266" customWidth="1"/>
    <col min="13575" max="13575" width="4.7109375" style="266" customWidth="1"/>
    <col min="13576" max="13576" width="38.28125" style="266" customWidth="1"/>
    <col min="13577" max="13577" width="36.8515625" style="266" customWidth="1"/>
    <col min="13578" max="13824" width="9.28125" style="266" customWidth="1"/>
    <col min="13825" max="13825" width="5.421875" style="266" customWidth="1"/>
    <col min="13826" max="13826" width="70.28125" style="266" customWidth="1"/>
    <col min="13827" max="13827" width="6.00390625" style="266" customWidth="1"/>
    <col min="13828" max="13828" width="6.28125" style="266" customWidth="1"/>
    <col min="13829" max="13829" width="9.140625" style="266" customWidth="1"/>
    <col min="13830" max="13830" width="11.8515625" style="266" customWidth="1"/>
    <col min="13831" max="13831" width="4.7109375" style="266" customWidth="1"/>
    <col min="13832" max="13832" width="38.28125" style="266" customWidth="1"/>
    <col min="13833" max="13833" width="36.8515625" style="266" customWidth="1"/>
    <col min="13834" max="14080" width="9.28125" style="266" customWidth="1"/>
    <col min="14081" max="14081" width="5.421875" style="266" customWidth="1"/>
    <col min="14082" max="14082" width="70.28125" style="266" customWidth="1"/>
    <col min="14083" max="14083" width="6.00390625" style="266" customWidth="1"/>
    <col min="14084" max="14084" width="6.28125" style="266" customWidth="1"/>
    <col min="14085" max="14085" width="9.140625" style="266" customWidth="1"/>
    <col min="14086" max="14086" width="11.8515625" style="266" customWidth="1"/>
    <col min="14087" max="14087" width="4.7109375" style="266" customWidth="1"/>
    <col min="14088" max="14088" width="38.28125" style="266" customWidth="1"/>
    <col min="14089" max="14089" width="36.8515625" style="266" customWidth="1"/>
    <col min="14090" max="14336" width="9.28125" style="266" customWidth="1"/>
    <col min="14337" max="14337" width="5.421875" style="266" customWidth="1"/>
    <col min="14338" max="14338" width="70.28125" style="266" customWidth="1"/>
    <col min="14339" max="14339" width="6.00390625" style="266" customWidth="1"/>
    <col min="14340" max="14340" width="6.28125" style="266" customWidth="1"/>
    <col min="14341" max="14341" width="9.140625" style="266" customWidth="1"/>
    <col min="14342" max="14342" width="11.8515625" style="266" customWidth="1"/>
    <col min="14343" max="14343" width="4.7109375" style="266" customWidth="1"/>
    <col min="14344" max="14344" width="38.28125" style="266" customWidth="1"/>
    <col min="14345" max="14345" width="36.8515625" style="266" customWidth="1"/>
    <col min="14346" max="14592" width="9.28125" style="266" customWidth="1"/>
    <col min="14593" max="14593" width="5.421875" style="266" customWidth="1"/>
    <col min="14594" max="14594" width="70.28125" style="266" customWidth="1"/>
    <col min="14595" max="14595" width="6.00390625" style="266" customWidth="1"/>
    <col min="14596" max="14596" width="6.28125" style="266" customWidth="1"/>
    <col min="14597" max="14597" width="9.140625" style="266" customWidth="1"/>
    <col min="14598" max="14598" width="11.8515625" style="266" customWidth="1"/>
    <col min="14599" max="14599" width="4.7109375" style="266" customWidth="1"/>
    <col min="14600" max="14600" width="38.28125" style="266" customWidth="1"/>
    <col min="14601" max="14601" width="36.8515625" style="266" customWidth="1"/>
    <col min="14602" max="14848" width="9.28125" style="266" customWidth="1"/>
    <col min="14849" max="14849" width="5.421875" style="266" customWidth="1"/>
    <col min="14850" max="14850" width="70.28125" style="266" customWidth="1"/>
    <col min="14851" max="14851" width="6.00390625" style="266" customWidth="1"/>
    <col min="14852" max="14852" width="6.28125" style="266" customWidth="1"/>
    <col min="14853" max="14853" width="9.140625" style="266" customWidth="1"/>
    <col min="14854" max="14854" width="11.8515625" style="266" customWidth="1"/>
    <col min="14855" max="14855" width="4.7109375" style="266" customWidth="1"/>
    <col min="14856" max="14856" width="38.28125" style="266" customWidth="1"/>
    <col min="14857" max="14857" width="36.8515625" style="266" customWidth="1"/>
    <col min="14858" max="15104" width="9.28125" style="266" customWidth="1"/>
    <col min="15105" max="15105" width="5.421875" style="266" customWidth="1"/>
    <col min="15106" max="15106" width="70.28125" style="266" customWidth="1"/>
    <col min="15107" max="15107" width="6.00390625" style="266" customWidth="1"/>
    <col min="15108" max="15108" width="6.28125" style="266" customWidth="1"/>
    <col min="15109" max="15109" width="9.140625" style="266" customWidth="1"/>
    <col min="15110" max="15110" width="11.8515625" style="266" customWidth="1"/>
    <col min="15111" max="15111" width="4.7109375" style="266" customWidth="1"/>
    <col min="15112" max="15112" width="38.28125" style="266" customWidth="1"/>
    <col min="15113" max="15113" width="36.8515625" style="266" customWidth="1"/>
    <col min="15114" max="15360" width="9.28125" style="266" customWidth="1"/>
    <col min="15361" max="15361" width="5.421875" style="266" customWidth="1"/>
    <col min="15362" max="15362" width="70.28125" style="266" customWidth="1"/>
    <col min="15363" max="15363" width="6.00390625" style="266" customWidth="1"/>
    <col min="15364" max="15364" width="6.28125" style="266" customWidth="1"/>
    <col min="15365" max="15365" width="9.140625" style="266" customWidth="1"/>
    <col min="15366" max="15366" width="11.8515625" style="266" customWidth="1"/>
    <col min="15367" max="15367" width="4.7109375" style="266" customWidth="1"/>
    <col min="15368" max="15368" width="38.28125" style="266" customWidth="1"/>
    <col min="15369" max="15369" width="36.8515625" style="266" customWidth="1"/>
    <col min="15370" max="15616" width="9.28125" style="266" customWidth="1"/>
    <col min="15617" max="15617" width="5.421875" style="266" customWidth="1"/>
    <col min="15618" max="15618" width="70.28125" style="266" customWidth="1"/>
    <col min="15619" max="15619" width="6.00390625" style="266" customWidth="1"/>
    <col min="15620" max="15620" width="6.28125" style="266" customWidth="1"/>
    <col min="15621" max="15621" width="9.140625" style="266" customWidth="1"/>
    <col min="15622" max="15622" width="11.8515625" style="266" customWidth="1"/>
    <col min="15623" max="15623" width="4.7109375" style="266" customWidth="1"/>
    <col min="15624" max="15624" width="38.28125" style="266" customWidth="1"/>
    <col min="15625" max="15625" width="36.8515625" style="266" customWidth="1"/>
    <col min="15626" max="15872" width="9.28125" style="266" customWidth="1"/>
    <col min="15873" max="15873" width="5.421875" style="266" customWidth="1"/>
    <col min="15874" max="15874" width="70.28125" style="266" customWidth="1"/>
    <col min="15875" max="15875" width="6.00390625" style="266" customWidth="1"/>
    <col min="15876" max="15876" width="6.28125" style="266" customWidth="1"/>
    <col min="15877" max="15877" width="9.140625" style="266" customWidth="1"/>
    <col min="15878" max="15878" width="11.8515625" style="266" customWidth="1"/>
    <col min="15879" max="15879" width="4.7109375" style="266" customWidth="1"/>
    <col min="15880" max="15880" width="38.28125" style="266" customWidth="1"/>
    <col min="15881" max="15881" width="36.8515625" style="266" customWidth="1"/>
    <col min="15882" max="16128" width="9.28125" style="266" customWidth="1"/>
    <col min="16129" max="16129" width="5.421875" style="266" customWidth="1"/>
    <col min="16130" max="16130" width="70.28125" style="266" customWidth="1"/>
    <col min="16131" max="16131" width="6.00390625" style="266" customWidth="1"/>
    <col min="16132" max="16132" width="6.28125" style="266" customWidth="1"/>
    <col min="16133" max="16133" width="9.140625" style="266" customWidth="1"/>
    <col min="16134" max="16134" width="11.8515625" style="266" customWidth="1"/>
    <col min="16135" max="16135" width="4.7109375" style="266" customWidth="1"/>
    <col min="16136" max="16136" width="38.28125" style="266" customWidth="1"/>
    <col min="16137" max="16137" width="36.8515625" style="266" customWidth="1"/>
    <col min="16138" max="16384" width="9.28125" style="266" customWidth="1"/>
  </cols>
  <sheetData>
    <row r="1" spans="1:10" ht="15.6">
      <c r="A1" s="282"/>
      <c r="C1" s="283"/>
      <c r="H1" s="282"/>
      <c r="I1" s="283"/>
      <c r="J1" s="283"/>
    </row>
    <row r="2" spans="1:8" ht="15.6">
      <c r="A2" s="282"/>
      <c r="B2" s="284" t="s">
        <v>2656</v>
      </c>
      <c r="C2" s="285"/>
      <c r="D2" s="285"/>
      <c r="E2" s="285"/>
      <c r="F2" s="285"/>
      <c r="G2" s="285"/>
      <c r="H2" s="286"/>
    </row>
    <row r="3" spans="1:8" ht="13.2">
      <c r="A3" s="282"/>
      <c r="B3" s="285"/>
      <c r="C3" s="287" t="s">
        <v>134</v>
      </c>
      <c r="D3" s="287" t="s">
        <v>2657</v>
      </c>
      <c r="E3" s="288" t="s">
        <v>2658</v>
      </c>
      <c r="F3" s="288" t="s">
        <v>2659</v>
      </c>
      <c r="G3" s="285"/>
      <c r="H3" s="286"/>
    </row>
    <row r="4" spans="1:13" ht="13.2">
      <c r="A4" s="286"/>
      <c r="B4" s="289" t="s">
        <v>2660</v>
      </c>
      <c r="C4" s="287"/>
      <c r="D4" s="287"/>
      <c r="E4" s="285"/>
      <c r="F4" s="285"/>
      <c r="G4" s="288"/>
      <c r="H4" s="290"/>
      <c r="I4" s="291"/>
      <c r="J4" s="292"/>
      <c r="K4" s="292"/>
      <c r="L4" s="292"/>
      <c r="M4" s="292"/>
    </row>
    <row r="5" spans="1:10" ht="13.2">
      <c r="A5" s="286"/>
      <c r="B5" s="289"/>
      <c r="C5" s="293"/>
      <c r="D5" s="287"/>
      <c r="E5" s="285"/>
      <c r="F5" s="285"/>
      <c r="G5" s="285"/>
      <c r="H5" s="286"/>
      <c r="I5" s="289"/>
      <c r="J5" s="294"/>
    </row>
    <row r="6" spans="1:9" ht="39.6">
      <c r="A6" s="295" t="s">
        <v>2661</v>
      </c>
      <c r="B6" s="296" t="s">
        <v>2662</v>
      </c>
      <c r="C6" s="287" t="s">
        <v>1250</v>
      </c>
      <c r="D6" s="287">
        <v>1</v>
      </c>
      <c r="E6" s="297"/>
      <c r="F6" s="297">
        <f>E6*D6</f>
        <v>0</v>
      </c>
      <c r="G6" s="285"/>
      <c r="H6" s="286"/>
      <c r="I6" s="298"/>
    </row>
    <row r="7" spans="1:9" ht="26.4">
      <c r="A7" s="295" t="s">
        <v>2663</v>
      </c>
      <c r="B7" s="299" t="s">
        <v>2664</v>
      </c>
      <c r="C7" s="287" t="s">
        <v>1250</v>
      </c>
      <c r="D7" s="287">
        <v>1</v>
      </c>
      <c r="E7" s="297"/>
      <c r="F7" s="297">
        <f aca="true" t="shared" si="0" ref="F7:F65">E7*D7</f>
        <v>0</v>
      </c>
      <c r="G7" s="298"/>
      <c r="H7" s="300" t="s">
        <v>2665</v>
      </c>
      <c r="I7" s="298"/>
    </row>
    <row r="8" spans="1:9" ht="26.4">
      <c r="A8" s="295" t="s">
        <v>2666</v>
      </c>
      <c r="B8" s="299" t="s">
        <v>2667</v>
      </c>
      <c r="C8" s="287" t="s">
        <v>1250</v>
      </c>
      <c r="D8" s="287">
        <v>1</v>
      </c>
      <c r="E8" s="297"/>
      <c r="F8" s="297">
        <f t="shared" si="0"/>
        <v>0</v>
      </c>
      <c r="G8" s="298"/>
      <c r="H8" s="300" t="s">
        <v>2665</v>
      </c>
      <c r="I8" s="301"/>
    </row>
    <row r="9" spans="1:9" ht="26.4">
      <c r="A9" s="295" t="s">
        <v>2668</v>
      </c>
      <c r="B9" s="299" t="s">
        <v>2669</v>
      </c>
      <c r="C9" s="287" t="s">
        <v>1250</v>
      </c>
      <c r="D9" s="287">
        <v>1</v>
      </c>
      <c r="E9" s="297"/>
      <c r="F9" s="297">
        <f t="shared" si="0"/>
        <v>0</v>
      </c>
      <c r="G9" s="285"/>
      <c r="H9" s="300" t="s">
        <v>2665</v>
      </c>
      <c r="I9" s="285"/>
    </row>
    <row r="10" spans="1:9" ht="26.4">
      <c r="A10" s="295" t="s">
        <v>2670</v>
      </c>
      <c r="B10" s="299" t="s">
        <v>2671</v>
      </c>
      <c r="C10" s="287" t="s">
        <v>1250</v>
      </c>
      <c r="D10" s="287">
        <v>1</v>
      </c>
      <c r="E10" s="297"/>
      <c r="F10" s="297">
        <f t="shared" si="0"/>
        <v>0</v>
      </c>
      <c r="G10" s="285"/>
      <c r="H10" s="300" t="s">
        <v>2665</v>
      </c>
      <c r="I10" s="285"/>
    </row>
    <row r="11" spans="1:9" ht="26.4">
      <c r="A11" s="295" t="s">
        <v>2672</v>
      </c>
      <c r="B11" s="299" t="s">
        <v>2673</v>
      </c>
      <c r="C11" s="287" t="s">
        <v>1250</v>
      </c>
      <c r="D11" s="287">
        <v>1</v>
      </c>
      <c r="E11" s="297"/>
      <c r="F11" s="297">
        <f t="shared" si="0"/>
        <v>0</v>
      </c>
      <c r="G11" s="285"/>
      <c r="H11" s="300" t="s">
        <v>2665</v>
      </c>
      <c r="I11" s="285"/>
    </row>
    <row r="12" spans="1:9" ht="26.4">
      <c r="A12" s="295" t="s">
        <v>2674</v>
      </c>
      <c r="B12" s="299" t="s">
        <v>2675</v>
      </c>
      <c r="C12" s="287" t="s">
        <v>1250</v>
      </c>
      <c r="D12" s="287">
        <v>1</v>
      </c>
      <c r="E12" s="297"/>
      <c r="F12" s="297">
        <f t="shared" si="0"/>
        <v>0</v>
      </c>
      <c r="G12" s="285"/>
      <c r="H12" s="300" t="s">
        <v>2665</v>
      </c>
      <c r="I12" s="285"/>
    </row>
    <row r="13" spans="1:9" ht="13.2">
      <c r="A13" s="295" t="s">
        <v>2676</v>
      </c>
      <c r="B13" s="299" t="s">
        <v>2677</v>
      </c>
      <c r="C13" s="287" t="s">
        <v>686</v>
      </c>
      <c r="D13" s="287">
        <v>7</v>
      </c>
      <c r="E13" s="297"/>
      <c r="F13" s="297">
        <f t="shared" si="0"/>
        <v>0</v>
      </c>
      <c r="G13" s="285"/>
      <c r="H13" s="285"/>
      <c r="I13" s="285"/>
    </row>
    <row r="14" spans="1:13" ht="13.2">
      <c r="A14" s="295" t="s">
        <v>2678</v>
      </c>
      <c r="B14" s="299" t="s">
        <v>2679</v>
      </c>
      <c r="C14" s="287" t="s">
        <v>686</v>
      </c>
      <c r="D14" s="287">
        <v>2</v>
      </c>
      <c r="E14" s="297"/>
      <c r="F14" s="297">
        <f t="shared" si="0"/>
        <v>0</v>
      </c>
      <c r="G14" s="285"/>
      <c r="H14" s="286"/>
      <c r="I14" s="285"/>
      <c r="J14" s="302"/>
      <c r="L14" s="303"/>
      <c r="M14" s="304"/>
    </row>
    <row r="15" spans="1:13" ht="13.2">
      <c r="A15" s="295" t="s">
        <v>2680</v>
      </c>
      <c r="B15" s="299" t="s">
        <v>2681</v>
      </c>
      <c r="C15" s="287" t="s">
        <v>686</v>
      </c>
      <c r="D15" s="287">
        <v>1</v>
      </c>
      <c r="E15" s="297"/>
      <c r="F15" s="297">
        <f t="shared" si="0"/>
        <v>0</v>
      </c>
      <c r="G15" s="285"/>
      <c r="H15" s="286"/>
      <c r="I15" s="285"/>
      <c r="J15" s="302"/>
      <c r="L15" s="303"/>
      <c r="M15" s="304"/>
    </row>
    <row r="16" spans="1:13" ht="13.2">
      <c r="A16" s="295" t="s">
        <v>2682</v>
      </c>
      <c r="B16" s="299" t="s">
        <v>2683</v>
      </c>
      <c r="C16" s="287" t="s">
        <v>686</v>
      </c>
      <c r="D16" s="287">
        <v>1</v>
      </c>
      <c r="E16" s="297"/>
      <c r="F16" s="297">
        <f t="shared" si="0"/>
        <v>0</v>
      </c>
      <c r="G16" s="285"/>
      <c r="H16" s="286"/>
      <c r="I16" s="285"/>
      <c r="J16" s="302"/>
      <c r="L16" s="303"/>
      <c r="M16" s="304"/>
    </row>
    <row r="17" spans="1:13" ht="13.2">
      <c r="A17" s="295" t="s">
        <v>2684</v>
      </c>
      <c r="B17" s="299" t="s">
        <v>2685</v>
      </c>
      <c r="C17" s="287" t="s">
        <v>686</v>
      </c>
      <c r="D17" s="287">
        <v>3</v>
      </c>
      <c r="E17" s="297"/>
      <c r="F17" s="297">
        <f t="shared" si="0"/>
        <v>0</v>
      </c>
      <c r="G17" s="285"/>
      <c r="H17" s="286"/>
      <c r="I17" s="285"/>
      <c r="J17" s="302"/>
      <c r="L17" s="303"/>
      <c r="M17" s="304"/>
    </row>
    <row r="18" spans="1:13" ht="13.2">
      <c r="A18" s="295" t="s">
        <v>2686</v>
      </c>
      <c r="B18" s="285" t="s">
        <v>2687</v>
      </c>
      <c r="C18" s="287" t="s">
        <v>686</v>
      </c>
      <c r="D18" s="287">
        <v>2</v>
      </c>
      <c r="E18" s="297"/>
      <c r="F18" s="297">
        <f t="shared" si="0"/>
        <v>0</v>
      </c>
      <c r="G18" s="285"/>
      <c r="H18" s="305"/>
      <c r="I18" s="285"/>
      <c r="L18" s="306"/>
      <c r="M18" s="304"/>
    </row>
    <row r="19" spans="1:13" ht="13.2">
      <c r="A19" s="295" t="s">
        <v>2688</v>
      </c>
      <c r="B19" s="285" t="s">
        <v>2689</v>
      </c>
      <c r="C19" s="287" t="s">
        <v>686</v>
      </c>
      <c r="D19" s="287">
        <v>1</v>
      </c>
      <c r="E19" s="297"/>
      <c r="F19" s="297">
        <f t="shared" si="0"/>
        <v>0</v>
      </c>
      <c r="G19" s="285"/>
      <c r="H19" s="305"/>
      <c r="I19" s="285"/>
      <c r="L19" s="306"/>
      <c r="M19" s="304"/>
    </row>
    <row r="20" spans="1:13" ht="13.2">
      <c r="A20" s="295" t="s">
        <v>2690</v>
      </c>
      <c r="B20" s="285" t="s">
        <v>2691</v>
      </c>
      <c r="C20" s="287" t="s">
        <v>686</v>
      </c>
      <c r="D20" s="287">
        <v>1</v>
      </c>
      <c r="E20" s="297"/>
      <c r="F20" s="297">
        <f t="shared" si="0"/>
        <v>0</v>
      </c>
      <c r="G20" s="285"/>
      <c r="H20" s="305"/>
      <c r="I20" s="285"/>
      <c r="L20" s="306"/>
      <c r="M20" s="304"/>
    </row>
    <row r="21" spans="1:13" ht="13.2">
      <c r="A21" s="295"/>
      <c r="B21" s="285"/>
      <c r="C21" s="287"/>
      <c r="D21" s="287"/>
      <c r="E21" s="297"/>
      <c r="F21" s="297"/>
      <c r="G21" s="285"/>
      <c r="H21" s="285"/>
      <c r="I21" s="285"/>
      <c r="L21" s="304"/>
      <c r="M21" s="304"/>
    </row>
    <row r="22" spans="1:13" ht="26.4">
      <c r="A22" s="295"/>
      <c r="B22" s="296" t="s">
        <v>2692</v>
      </c>
      <c r="C22" s="287"/>
      <c r="D22" s="287"/>
      <c r="E22" s="297"/>
      <c r="F22" s="297"/>
      <c r="G22" s="285"/>
      <c r="H22" s="285"/>
      <c r="I22" s="285"/>
      <c r="L22" s="306"/>
      <c r="M22" s="304"/>
    </row>
    <row r="23" spans="1:13" ht="13.2">
      <c r="A23" s="295" t="s">
        <v>2693</v>
      </c>
      <c r="B23" s="296" t="s">
        <v>2694</v>
      </c>
      <c r="C23" s="287" t="s">
        <v>225</v>
      </c>
      <c r="D23" s="287">
        <v>20</v>
      </c>
      <c r="E23" s="297"/>
      <c r="F23" s="297">
        <f t="shared" si="0"/>
        <v>0</v>
      </c>
      <c r="G23" s="285"/>
      <c r="H23" s="285"/>
      <c r="I23" s="285"/>
      <c r="L23" s="306"/>
      <c r="M23" s="304"/>
    </row>
    <row r="24" spans="1:13" ht="13.2">
      <c r="A24" s="295" t="s">
        <v>2695</v>
      </c>
      <c r="B24" s="296" t="s">
        <v>2696</v>
      </c>
      <c r="C24" s="287" t="s">
        <v>225</v>
      </c>
      <c r="D24" s="287">
        <v>33</v>
      </c>
      <c r="E24" s="297"/>
      <c r="F24" s="297">
        <f t="shared" si="0"/>
        <v>0</v>
      </c>
      <c r="G24" s="285"/>
      <c r="H24" s="285"/>
      <c r="I24" s="285"/>
      <c r="L24" s="306"/>
      <c r="M24" s="304"/>
    </row>
    <row r="25" spans="1:13" ht="26.4">
      <c r="A25" s="295"/>
      <c r="B25" s="296" t="s">
        <v>2697</v>
      </c>
      <c r="C25" s="287"/>
      <c r="D25" s="287"/>
      <c r="E25" s="297"/>
      <c r="F25" s="297"/>
      <c r="G25" s="285"/>
      <c r="H25" s="285"/>
      <c r="I25" s="285"/>
      <c r="L25" s="306"/>
      <c r="M25" s="304"/>
    </row>
    <row r="26" spans="1:13" ht="13.2">
      <c r="A26" s="295" t="s">
        <v>2698</v>
      </c>
      <c r="B26" s="296" t="s">
        <v>2699</v>
      </c>
      <c r="C26" s="287" t="s">
        <v>225</v>
      </c>
      <c r="D26" s="287">
        <v>48</v>
      </c>
      <c r="E26" s="297"/>
      <c r="F26" s="297">
        <f t="shared" si="0"/>
        <v>0</v>
      </c>
      <c r="G26" s="285"/>
      <c r="H26" s="285"/>
      <c r="I26" s="285"/>
      <c r="L26" s="306"/>
      <c r="M26" s="304"/>
    </row>
    <row r="27" spans="1:13" ht="13.2">
      <c r="A27" s="295" t="s">
        <v>2700</v>
      </c>
      <c r="B27" s="296" t="s">
        <v>2701</v>
      </c>
      <c r="C27" s="287" t="s">
        <v>225</v>
      </c>
      <c r="D27" s="287">
        <v>53</v>
      </c>
      <c r="E27" s="297"/>
      <c r="F27" s="297">
        <f t="shared" si="0"/>
        <v>0</v>
      </c>
      <c r="G27" s="285"/>
      <c r="H27" s="285"/>
      <c r="I27" s="285"/>
      <c r="L27" s="306"/>
      <c r="M27" s="304"/>
    </row>
    <row r="28" spans="1:13" ht="13.2">
      <c r="A28" s="295"/>
      <c r="B28" s="285"/>
      <c r="C28" s="287"/>
      <c r="D28" s="287"/>
      <c r="E28" s="297"/>
      <c r="F28" s="297"/>
      <c r="G28" s="285"/>
      <c r="H28" s="285"/>
      <c r="I28" s="285"/>
      <c r="M28" s="304"/>
    </row>
    <row r="29" spans="1:13" ht="13.2">
      <c r="A29" s="295" t="s">
        <v>2702</v>
      </c>
      <c r="B29" s="285" t="s">
        <v>2703</v>
      </c>
      <c r="C29" s="287" t="s">
        <v>225</v>
      </c>
      <c r="D29" s="287">
        <v>30</v>
      </c>
      <c r="E29" s="297"/>
      <c r="F29" s="297">
        <f t="shared" si="0"/>
        <v>0</v>
      </c>
      <c r="G29" s="285"/>
      <c r="H29" s="285"/>
      <c r="I29" s="285"/>
      <c r="M29" s="304"/>
    </row>
    <row r="30" spans="1:9" ht="13.2">
      <c r="A30" s="295"/>
      <c r="B30" s="285"/>
      <c r="C30" s="287"/>
      <c r="D30" s="287"/>
      <c r="E30" s="297"/>
      <c r="F30" s="297"/>
      <c r="G30" s="285"/>
      <c r="H30" s="285"/>
      <c r="I30" s="285"/>
    </row>
    <row r="31" spans="1:9" ht="13.2">
      <c r="A31" s="295"/>
      <c r="B31" s="289" t="s">
        <v>2704</v>
      </c>
      <c r="C31" s="287"/>
      <c r="D31" s="287"/>
      <c r="E31" s="297"/>
      <c r="F31" s="297"/>
      <c r="G31" s="285"/>
      <c r="H31" s="285"/>
      <c r="I31" s="285"/>
    </row>
    <row r="32" spans="1:9" ht="13.2">
      <c r="A32" s="295"/>
      <c r="B32" s="285"/>
      <c r="C32" s="287"/>
      <c r="D32" s="287"/>
      <c r="E32" s="297"/>
      <c r="F32" s="297"/>
      <c r="G32" s="285"/>
      <c r="H32" s="285"/>
      <c r="I32" s="285"/>
    </row>
    <row r="33" spans="1:9" ht="13.2">
      <c r="A33" s="295"/>
      <c r="B33" s="285" t="s">
        <v>2705</v>
      </c>
      <c r="C33" s="287"/>
      <c r="D33" s="287"/>
      <c r="E33" s="297"/>
      <c r="F33" s="297"/>
      <c r="G33" s="285"/>
      <c r="H33" s="285"/>
      <c r="I33" s="285"/>
    </row>
    <row r="34" spans="1:10" ht="13.2">
      <c r="A34" s="295" t="s">
        <v>2706</v>
      </c>
      <c r="B34" s="285" t="s">
        <v>2707</v>
      </c>
      <c r="C34" s="287" t="s">
        <v>1250</v>
      </c>
      <c r="D34" s="287">
        <v>1</v>
      </c>
      <c r="E34" s="297"/>
      <c r="F34" s="297">
        <f t="shared" si="0"/>
        <v>0</v>
      </c>
      <c r="G34" s="285"/>
      <c r="H34" s="285"/>
      <c r="I34" s="454"/>
      <c r="J34" s="307"/>
    </row>
    <row r="35" spans="1:10" ht="13.2">
      <c r="A35" s="295" t="s">
        <v>2708</v>
      </c>
      <c r="B35" s="285" t="s">
        <v>2709</v>
      </c>
      <c r="C35" s="287" t="s">
        <v>686</v>
      </c>
      <c r="D35" s="293">
        <v>1</v>
      </c>
      <c r="E35" s="297"/>
      <c r="F35" s="297">
        <f t="shared" si="0"/>
        <v>0</v>
      </c>
      <c r="G35" s="285"/>
      <c r="H35" s="285"/>
      <c r="I35" s="455"/>
      <c r="J35" s="308"/>
    </row>
    <row r="36" spans="1:10" ht="13.2">
      <c r="A36" s="295" t="s">
        <v>2710</v>
      </c>
      <c r="B36" s="285" t="s">
        <v>2711</v>
      </c>
      <c r="C36" s="287" t="s">
        <v>686</v>
      </c>
      <c r="D36" s="287">
        <v>1</v>
      </c>
      <c r="E36" s="297"/>
      <c r="F36" s="297">
        <f t="shared" si="0"/>
        <v>0</v>
      </c>
      <c r="G36" s="285"/>
      <c r="H36" s="285"/>
      <c r="I36" s="455"/>
      <c r="J36" s="308"/>
    </row>
    <row r="37" spans="1:10" ht="13.2">
      <c r="A37" s="295"/>
      <c r="B37" s="285"/>
      <c r="C37" s="287"/>
      <c r="D37" s="287"/>
      <c r="E37" s="297"/>
      <c r="F37" s="297"/>
      <c r="G37" s="285"/>
      <c r="H37" s="285"/>
      <c r="I37" s="455"/>
      <c r="J37" s="308"/>
    </row>
    <row r="38" spans="1:10" ht="13.2">
      <c r="A38" s="295"/>
      <c r="B38" s="285" t="s">
        <v>2712</v>
      </c>
      <c r="C38" s="287"/>
      <c r="D38" s="287"/>
      <c r="E38" s="297"/>
      <c r="F38" s="297"/>
      <c r="G38" s="285"/>
      <c r="H38" s="285"/>
      <c r="I38" s="455"/>
      <c r="J38" s="308"/>
    </row>
    <row r="39" spans="1:10" ht="13.2">
      <c r="A39" s="295" t="s">
        <v>2713</v>
      </c>
      <c r="B39" s="285" t="s">
        <v>2714</v>
      </c>
      <c r="C39" s="287" t="s">
        <v>1250</v>
      </c>
      <c r="D39" s="287">
        <v>1</v>
      </c>
      <c r="E39" s="297"/>
      <c r="F39" s="297">
        <f t="shared" si="0"/>
        <v>0</v>
      </c>
      <c r="G39" s="285"/>
      <c r="H39" s="285"/>
      <c r="I39" s="455"/>
      <c r="J39" s="308"/>
    </row>
    <row r="40" spans="1:10" ht="13.2">
      <c r="A40" s="295" t="s">
        <v>2715</v>
      </c>
      <c r="B40" s="285" t="s">
        <v>2716</v>
      </c>
      <c r="C40" s="287" t="s">
        <v>686</v>
      </c>
      <c r="D40" s="287">
        <v>1</v>
      </c>
      <c r="E40" s="297"/>
      <c r="F40" s="297">
        <f t="shared" si="0"/>
        <v>0</v>
      </c>
      <c r="G40" s="285"/>
      <c r="H40" s="285"/>
      <c r="I40" s="456"/>
      <c r="J40" s="309"/>
    </row>
    <row r="41" spans="1:10" ht="13.2">
      <c r="A41" s="295" t="s">
        <v>2717</v>
      </c>
      <c r="B41" s="285" t="s">
        <v>2718</v>
      </c>
      <c r="C41" s="287" t="s">
        <v>686</v>
      </c>
      <c r="D41" s="287">
        <v>1</v>
      </c>
      <c r="E41" s="297"/>
      <c r="F41" s="297">
        <f t="shared" si="0"/>
        <v>0</v>
      </c>
      <c r="G41" s="285"/>
      <c r="H41" s="285"/>
      <c r="I41" s="456"/>
      <c r="J41" s="309"/>
    </row>
    <row r="42" spans="1:9" ht="13.2">
      <c r="A42" s="295" t="s">
        <v>2719</v>
      </c>
      <c r="B42" s="285" t="s">
        <v>2709</v>
      </c>
      <c r="C42" s="287" t="s">
        <v>686</v>
      </c>
      <c r="D42" s="287">
        <v>1</v>
      </c>
      <c r="E42" s="297"/>
      <c r="F42" s="297">
        <f t="shared" si="0"/>
        <v>0</v>
      </c>
      <c r="G42" s="285"/>
      <c r="H42" s="285"/>
      <c r="I42" s="285"/>
    </row>
    <row r="43" spans="1:9" ht="13.2">
      <c r="A43" s="295"/>
      <c r="B43" s="285"/>
      <c r="C43" s="287"/>
      <c r="D43" s="287"/>
      <c r="E43" s="297"/>
      <c r="F43" s="297"/>
      <c r="G43" s="285"/>
      <c r="H43" s="285"/>
      <c r="I43" s="285"/>
    </row>
    <row r="44" spans="1:9" ht="13.2">
      <c r="A44" s="295"/>
      <c r="B44" s="285" t="s">
        <v>2720</v>
      </c>
      <c r="C44" s="287"/>
      <c r="D44" s="287"/>
      <c r="E44" s="297"/>
      <c r="F44" s="297"/>
      <c r="G44" s="285"/>
      <c r="H44" s="285"/>
      <c r="I44" s="285"/>
    </row>
    <row r="45" spans="1:9" ht="13.2">
      <c r="A45" s="295" t="s">
        <v>2721</v>
      </c>
      <c r="B45" s="285" t="s">
        <v>2714</v>
      </c>
      <c r="C45" s="287" t="s">
        <v>1250</v>
      </c>
      <c r="D45" s="287">
        <v>1</v>
      </c>
      <c r="E45" s="297"/>
      <c r="F45" s="297">
        <f t="shared" si="0"/>
        <v>0</v>
      </c>
      <c r="G45" s="285"/>
      <c r="H45" s="285"/>
      <c r="I45" s="285"/>
    </row>
    <row r="46" spans="1:13" ht="13.2">
      <c r="A46" s="295" t="s">
        <v>2722</v>
      </c>
      <c r="B46" s="285" t="s">
        <v>2723</v>
      </c>
      <c r="C46" s="287" t="s">
        <v>686</v>
      </c>
      <c r="D46" s="287">
        <v>2</v>
      </c>
      <c r="E46" s="297"/>
      <c r="F46" s="297">
        <f t="shared" si="0"/>
        <v>0</v>
      </c>
      <c r="G46" s="285"/>
      <c r="H46" s="285"/>
      <c r="I46" s="285"/>
      <c r="L46" s="304"/>
      <c r="M46" s="304"/>
    </row>
    <row r="47" spans="1:13" ht="13.2">
      <c r="A47" s="295" t="s">
        <v>2724</v>
      </c>
      <c r="B47" s="285" t="s">
        <v>2725</v>
      </c>
      <c r="C47" s="287" t="s">
        <v>686</v>
      </c>
      <c r="D47" s="287">
        <v>1</v>
      </c>
      <c r="E47" s="297"/>
      <c r="F47" s="297">
        <f t="shared" si="0"/>
        <v>0</v>
      </c>
      <c r="G47" s="285"/>
      <c r="H47" s="285"/>
      <c r="I47" s="285"/>
      <c r="L47" s="304"/>
      <c r="M47" s="304"/>
    </row>
    <row r="48" spans="1:13" ht="13.2">
      <c r="A48" s="295" t="s">
        <v>2726</v>
      </c>
      <c r="B48" s="285" t="s">
        <v>2727</v>
      </c>
      <c r="C48" s="287" t="s">
        <v>1250</v>
      </c>
      <c r="D48" s="287">
        <v>1</v>
      </c>
      <c r="E48" s="297"/>
      <c r="F48" s="297">
        <f t="shared" si="0"/>
        <v>0</v>
      </c>
      <c r="G48" s="285"/>
      <c r="H48" s="285"/>
      <c r="I48" s="285"/>
      <c r="L48" s="304"/>
      <c r="M48" s="304"/>
    </row>
    <row r="49" spans="1:9" ht="13.2">
      <c r="A49" s="295"/>
      <c r="B49" s="285"/>
      <c r="C49" s="287"/>
      <c r="D49" s="287"/>
      <c r="E49" s="297"/>
      <c r="F49" s="297"/>
      <c r="G49" s="285"/>
      <c r="H49" s="285"/>
      <c r="I49" s="285"/>
    </row>
    <row r="50" spans="1:9" ht="13.2">
      <c r="A50" s="295"/>
      <c r="B50" s="285" t="s">
        <v>2728</v>
      </c>
      <c r="C50" s="287"/>
      <c r="D50" s="287"/>
      <c r="E50" s="297"/>
      <c r="F50" s="297"/>
      <c r="G50" s="285"/>
      <c r="H50" s="285"/>
      <c r="I50" s="285"/>
    </row>
    <row r="51" spans="1:9" ht="13.2">
      <c r="A51" s="295" t="s">
        <v>2729</v>
      </c>
      <c r="B51" s="285" t="s">
        <v>2730</v>
      </c>
      <c r="C51" s="287" t="s">
        <v>686</v>
      </c>
      <c r="D51" s="287">
        <v>1</v>
      </c>
      <c r="E51" s="297"/>
      <c r="F51" s="297">
        <f t="shared" si="0"/>
        <v>0</v>
      </c>
      <c r="G51" s="285"/>
      <c r="H51" s="285"/>
      <c r="I51" s="285"/>
    </row>
    <row r="52" spans="1:9" ht="13.2">
      <c r="A52" s="295"/>
      <c r="B52" s="285"/>
      <c r="C52" s="287"/>
      <c r="D52" s="287"/>
      <c r="E52" s="297"/>
      <c r="F52" s="297"/>
      <c r="G52" s="285"/>
      <c r="H52" s="285"/>
      <c r="I52" s="285"/>
    </row>
    <row r="53" spans="1:9" ht="13.2">
      <c r="A53" s="295"/>
      <c r="B53" s="285" t="s">
        <v>2731</v>
      </c>
      <c r="C53" s="287"/>
      <c r="D53" s="287"/>
      <c r="E53" s="297"/>
      <c r="F53" s="297"/>
      <c r="G53" s="285"/>
      <c r="H53" s="285"/>
      <c r="I53" s="285"/>
    </row>
    <row r="54" spans="1:9" ht="13.2">
      <c r="A54" s="295" t="s">
        <v>2732</v>
      </c>
      <c r="B54" s="285" t="s">
        <v>2714</v>
      </c>
      <c r="C54" s="287" t="s">
        <v>1250</v>
      </c>
      <c r="D54" s="287">
        <v>1</v>
      </c>
      <c r="E54" s="297"/>
      <c r="F54" s="297">
        <f t="shared" si="0"/>
        <v>0</v>
      </c>
      <c r="G54" s="285"/>
      <c r="H54" s="285"/>
      <c r="I54" s="285"/>
    </row>
    <row r="55" spans="1:9" ht="13.2">
      <c r="A55" s="295" t="s">
        <v>2733</v>
      </c>
      <c r="B55" s="285" t="s">
        <v>2716</v>
      </c>
      <c r="C55" s="287" t="s">
        <v>686</v>
      </c>
      <c r="D55" s="287">
        <v>2</v>
      </c>
      <c r="E55" s="297"/>
      <c r="F55" s="297">
        <f t="shared" si="0"/>
        <v>0</v>
      </c>
      <c r="G55" s="285"/>
      <c r="H55" s="285"/>
      <c r="I55" s="285"/>
    </row>
    <row r="56" spans="1:9" ht="13.2">
      <c r="A56" s="295" t="s">
        <v>2734</v>
      </c>
      <c r="B56" s="285" t="s">
        <v>2709</v>
      </c>
      <c r="C56" s="287" t="s">
        <v>686</v>
      </c>
      <c r="D56" s="287">
        <v>1</v>
      </c>
      <c r="E56" s="297"/>
      <c r="F56" s="297">
        <f t="shared" si="0"/>
        <v>0</v>
      </c>
      <c r="G56" s="285"/>
      <c r="H56" s="285"/>
      <c r="I56" s="285"/>
    </row>
    <row r="57" spans="1:9" ht="13.2">
      <c r="A57" s="295"/>
      <c r="B57" s="285"/>
      <c r="C57" s="287"/>
      <c r="D57" s="287"/>
      <c r="E57" s="297"/>
      <c r="F57" s="297"/>
      <c r="G57" s="285"/>
      <c r="H57" s="285"/>
      <c r="I57" s="285"/>
    </row>
    <row r="58" spans="1:9" ht="13.2">
      <c r="A58" s="295"/>
      <c r="B58" s="285" t="s">
        <v>2735</v>
      </c>
      <c r="C58" s="287"/>
      <c r="D58" s="287"/>
      <c r="E58" s="297"/>
      <c r="F58" s="297"/>
      <c r="G58" s="285"/>
      <c r="H58" s="285"/>
      <c r="I58" s="285"/>
    </row>
    <row r="59" spans="1:9" ht="13.2">
      <c r="A59" s="295" t="s">
        <v>2736</v>
      </c>
      <c r="B59" s="285" t="s">
        <v>2714</v>
      </c>
      <c r="C59" s="287" t="s">
        <v>1250</v>
      </c>
      <c r="D59" s="287">
        <v>1</v>
      </c>
      <c r="E59" s="297"/>
      <c r="F59" s="297">
        <f t="shared" si="0"/>
        <v>0</v>
      </c>
      <c r="G59" s="285"/>
      <c r="H59" s="285"/>
      <c r="I59" s="285"/>
    </row>
    <row r="60" spans="1:9" ht="13.2">
      <c r="A60" s="295" t="s">
        <v>2737</v>
      </c>
      <c r="B60" s="285" t="s">
        <v>2738</v>
      </c>
      <c r="C60" s="287" t="s">
        <v>686</v>
      </c>
      <c r="D60" s="287">
        <v>1</v>
      </c>
      <c r="E60" s="297"/>
      <c r="F60" s="297">
        <f t="shared" si="0"/>
        <v>0</v>
      </c>
      <c r="G60" s="285"/>
      <c r="H60" s="285"/>
      <c r="I60" s="285"/>
    </row>
    <row r="61" spans="1:9" ht="13.2">
      <c r="A61" s="295" t="s">
        <v>2739</v>
      </c>
      <c r="B61" s="285" t="s">
        <v>2740</v>
      </c>
      <c r="C61" s="287" t="s">
        <v>686</v>
      </c>
      <c r="D61" s="287">
        <v>1</v>
      </c>
      <c r="E61" s="297"/>
      <c r="F61" s="297">
        <f t="shared" si="0"/>
        <v>0</v>
      </c>
      <c r="G61" s="285"/>
      <c r="H61" s="285"/>
      <c r="I61" s="285"/>
    </row>
    <row r="62" spans="1:9" ht="13.2">
      <c r="A62" s="285"/>
      <c r="B62" s="285"/>
      <c r="C62" s="287"/>
      <c r="D62" s="287"/>
      <c r="E62" s="297"/>
      <c r="F62" s="297"/>
      <c r="G62" s="285"/>
      <c r="H62" s="285"/>
      <c r="I62" s="285"/>
    </row>
    <row r="63" spans="1:9" ht="13.2">
      <c r="A63" s="295" t="s">
        <v>2741</v>
      </c>
      <c r="B63" s="285" t="s">
        <v>2742</v>
      </c>
      <c r="C63" s="287" t="s">
        <v>2743</v>
      </c>
      <c r="D63" s="287">
        <v>30</v>
      </c>
      <c r="E63" s="297"/>
      <c r="F63" s="297">
        <f t="shared" si="0"/>
        <v>0</v>
      </c>
      <c r="G63" s="285"/>
      <c r="H63" s="285"/>
      <c r="I63" s="285"/>
    </row>
    <row r="64" spans="1:9" ht="13.2">
      <c r="A64" s="295"/>
      <c r="B64" s="285"/>
      <c r="C64" s="287"/>
      <c r="D64" s="287"/>
      <c r="E64" s="297"/>
      <c r="F64" s="297"/>
      <c r="G64" s="285"/>
      <c r="H64" s="285"/>
      <c r="I64" s="285"/>
    </row>
    <row r="65" spans="1:9" ht="13.2">
      <c r="A65" s="295" t="s">
        <v>2744</v>
      </c>
      <c r="B65" s="285" t="s">
        <v>2745</v>
      </c>
      <c r="C65" s="287" t="s">
        <v>351</v>
      </c>
      <c r="D65" s="287">
        <v>100</v>
      </c>
      <c r="E65" s="297"/>
      <c r="F65" s="297">
        <f t="shared" si="0"/>
        <v>0</v>
      </c>
      <c r="G65" s="285"/>
      <c r="H65" s="285"/>
      <c r="I65" s="285"/>
    </row>
    <row r="66" spans="1:9" ht="13.2">
      <c r="A66" s="295"/>
      <c r="B66" s="285"/>
      <c r="C66" s="287"/>
      <c r="D66" s="287"/>
      <c r="E66" s="297"/>
      <c r="F66" s="297"/>
      <c r="G66" s="285"/>
      <c r="H66" s="285"/>
      <c r="I66" s="285"/>
    </row>
    <row r="67" spans="1:9" ht="13.2">
      <c r="A67" s="295" t="s">
        <v>2746</v>
      </c>
      <c r="B67" s="285" t="s">
        <v>2747</v>
      </c>
      <c r="C67" s="287"/>
      <c r="D67" s="287"/>
      <c r="E67" s="297"/>
      <c r="F67" s="297">
        <f>SUM(F6:F65)</f>
        <v>0</v>
      </c>
      <c r="G67" s="285"/>
      <c r="H67" s="285"/>
      <c r="I67" s="285"/>
    </row>
    <row r="68" spans="1:9" ht="13.2">
      <c r="A68" s="295"/>
      <c r="B68" s="299"/>
      <c r="C68" s="287"/>
      <c r="D68" s="287"/>
      <c r="E68" s="297"/>
      <c r="F68" s="297"/>
      <c r="G68" s="285"/>
      <c r="H68" s="285"/>
      <c r="I68" s="285"/>
    </row>
    <row r="69" spans="1:9" ht="13.2">
      <c r="A69" s="295" t="s">
        <v>2748</v>
      </c>
      <c r="B69" s="285" t="s">
        <v>2749</v>
      </c>
      <c r="C69" s="287"/>
      <c r="D69" s="287"/>
      <c r="E69" s="297"/>
      <c r="F69" s="297">
        <f>F67*0.2</f>
        <v>0</v>
      </c>
      <c r="G69" s="285"/>
      <c r="H69" s="285"/>
      <c r="I69" s="285"/>
    </row>
    <row r="70" spans="1:9" ht="13.2">
      <c r="A70" s="295"/>
      <c r="B70" s="285"/>
      <c r="C70" s="287"/>
      <c r="D70" s="287"/>
      <c r="E70" s="297"/>
      <c r="F70" s="297"/>
      <c r="G70" s="285"/>
      <c r="H70" s="285"/>
      <c r="I70" s="285"/>
    </row>
    <row r="71" spans="1:9" ht="13.2">
      <c r="A71" s="295"/>
      <c r="B71" s="285" t="s">
        <v>2750</v>
      </c>
      <c r="C71" s="287"/>
      <c r="D71" s="287"/>
      <c r="E71" s="297"/>
      <c r="F71" s="297">
        <f>F69*0.25</f>
        <v>0</v>
      </c>
      <c r="G71" s="285"/>
      <c r="H71" s="285"/>
      <c r="I71" s="285"/>
    </row>
    <row r="72" spans="1:9" ht="13.2">
      <c r="A72" s="295"/>
      <c r="B72" s="285"/>
      <c r="C72" s="285"/>
      <c r="D72" s="285"/>
      <c r="E72" s="297"/>
      <c r="F72" s="297"/>
      <c r="G72" s="285"/>
      <c r="H72" s="285"/>
      <c r="I72" s="285"/>
    </row>
    <row r="73" spans="1:9" ht="13.2">
      <c r="A73" s="295" t="s">
        <v>2751</v>
      </c>
      <c r="B73" s="285" t="s">
        <v>2752</v>
      </c>
      <c r="C73" s="285"/>
      <c r="D73" s="285"/>
      <c r="E73" s="297"/>
      <c r="F73" s="297">
        <f>(F67+F69)*0.05</f>
        <v>0</v>
      </c>
      <c r="G73" s="285"/>
      <c r="H73" s="285"/>
      <c r="I73" s="285"/>
    </row>
    <row r="74" spans="1:9" ht="13.2">
      <c r="A74" s="295"/>
      <c r="B74" s="285"/>
      <c r="C74" s="285"/>
      <c r="D74" s="285"/>
      <c r="E74" s="297"/>
      <c r="F74" s="297"/>
      <c r="G74" s="285"/>
      <c r="H74" s="285"/>
      <c r="I74" s="285"/>
    </row>
    <row r="75" spans="1:9" ht="13.2">
      <c r="A75" s="295" t="s">
        <v>2753</v>
      </c>
      <c r="B75" s="289" t="s">
        <v>2754</v>
      </c>
      <c r="C75" s="285"/>
      <c r="D75" s="285"/>
      <c r="E75" s="297"/>
      <c r="F75" s="310">
        <f>SUM(F67:F73)</f>
        <v>0</v>
      </c>
      <c r="G75" s="285"/>
      <c r="H75" s="285"/>
      <c r="I75" s="285"/>
    </row>
    <row r="76" spans="1:9" ht="13.2">
      <c r="A76" s="295"/>
      <c r="B76" s="285"/>
      <c r="C76" s="285"/>
      <c r="D76" s="285"/>
      <c r="E76" s="285"/>
      <c r="F76" s="285"/>
      <c r="G76" s="285"/>
      <c r="H76" s="285"/>
      <c r="I76" s="285"/>
    </row>
    <row r="77" spans="1:9" ht="13.2">
      <c r="A77" s="295"/>
      <c r="B77" s="285"/>
      <c r="C77" s="285"/>
      <c r="D77" s="285"/>
      <c r="E77" s="285"/>
      <c r="F77" s="285"/>
      <c r="G77" s="285"/>
      <c r="H77" s="285"/>
      <c r="I77" s="285"/>
    </row>
    <row r="78" spans="1:9" ht="13.2">
      <c r="A78" s="295"/>
      <c r="B78" s="289" t="s">
        <v>2755</v>
      </c>
      <c r="C78" s="285"/>
      <c r="D78" s="285"/>
      <c r="E78" s="285"/>
      <c r="F78" s="285"/>
      <c r="G78" s="285"/>
      <c r="H78" s="285"/>
      <c r="I78" s="285"/>
    </row>
    <row r="79" spans="1:9" ht="39.6">
      <c r="A79" s="295"/>
      <c r="B79" s="311" t="s">
        <v>2756</v>
      </c>
      <c r="C79" s="285"/>
      <c r="D79" s="285"/>
      <c r="E79" s="285"/>
      <c r="F79" s="285"/>
      <c r="G79" s="285"/>
      <c r="H79" s="285"/>
      <c r="I79" s="285"/>
    </row>
    <row r="80" spans="1:9" ht="13.2">
      <c r="A80" s="295"/>
      <c r="B80" s="456" t="s">
        <v>2757</v>
      </c>
      <c r="C80" s="285"/>
      <c r="D80" s="285"/>
      <c r="E80" s="285"/>
      <c r="F80" s="285"/>
      <c r="G80" s="285"/>
      <c r="H80" s="285"/>
      <c r="I80" s="285"/>
    </row>
    <row r="81" spans="1:9" ht="13.2">
      <c r="A81" s="285"/>
      <c r="B81" s="456"/>
      <c r="C81" s="285"/>
      <c r="D81" s="285"/>
      <c r="E81" s="285"/>
      <c r="F81" s="285"/>
      <c r="G81" s="285"/>
      <c r="H81" s="285"/>
      <c r="I81" s="285"/>
    </row>
    <row r="82" spans="1:9" ht="13.2">
      <c r="A82" s="285"/>
      <c r="B82" s="285" t="s">
        <v>2758</v>
      </c>
      <c r="C82" s="285"/>
      <c r="D82" s="285"/>
      <c r="E82" s="285"/>
      <c r="F82" s="285"/>
      <c r="G82" s="285"/>
      <c r="H82" s="285"/>
      <c r="I82" s="285"/>
    </row>
    <row r="83" spans="1:9" ht="13.2">
      <c r="A83" s="285"/>
      <c r="B83" s="285"/>
      <c r="C83" s="285"/>
      <c r="D83" s="285"/>
      <c r="E83" s="285"/>
      <c r="F83" s="285"/>
      <c r="G83" s="285"/>
      <c r="H83" s="285"/>
      <c r="I83" s="285"/>
    </row>
    <row r="84" spans="1:9" ht="13.2">
      <c r="A84" s="285"/>
      <c r="B84" s="285"/>
      <c r="C84" s="285"/>
      <c r="D84" s="285"/>
      <c r="E84" s="285"/>
      <c r="F84" s="285"/>
      <c r="G84" s="285"/>
      <c r="H84" s="285"/>
      <c r="I84" s="285"/>
    </row>
    <row r="85" spans="1:9" ht="13.2">
      <c r="A85" s="285"/>
      <c r="B85" s="285"/>
      <c r="C85" s="285"/>
      <c r="D85" s="285"/>
      <c r="E85" s="285"/>
      <c r="F85" s="285"/>
      <c r="G85" s="285"/>
      <c r="H85" s="285"/>
      <c r="I85" s="285"/>
    </row>
    <row r="86" spans="1:9" ht="13.2">
      <c r="A86" s="285"/>
      <c r="B86" s="285"/>
      <c r="C86" s="285"/>
      <c r="D86" s="285"/>
      <c r="E86" s="285"/>
      <c r="F86" s="285"/>
      <c r="G86" s="285"/>
      <c r="H86" s="285"/>
      <c r="I86" s="285"/>
    </row>
    <row r="87" spans="1:9" ht="13.2">
      <c r="A87" s="285"/>
      <c r="B87" s="285"/>
      <c r="C87" s="285"/>
      <c r="D87" s="285"/>
      <c r="E87" s="285"/>
      <c r="F87" s="285"/>
      <c r="G87" s="285"/>
      <c r="H87" s="285"/>
      <c r="I87" s="285"/>
    </row>
    <row r="88" spans="1:9" ht="13.2">
      <c r="A88" s="285"/>
      <c r="B88" s="285"/>
      <c r="C88" s="285"/>
      <c r="D88" s="285"/>
      <c r="E88" s="285"/>
      <c r="F88" s="285"/>
      <c r="G88" s="285"/>
      <c r="H88" s="285"/>
      <c r="I88" s="285"/>
    </row>
    <row r="89" spans="1:9" ht="13.2">
      <c r="A89" s="285"/>
      <c r="B89" s="285"/>
      <c r="C89" s="285"/>
      <c r="D89" s="285"/>
      <c r="E89" s="285"/>
      <c r="F89" s="285"/>
      <c r="G89" s="285"/>
      <c r="H89" s="285"/>
      <c r="I89" s="285"/>
    </row>
    <row r="90" spans="1:9" ht="13.2">
      <c r="A90" s="285"/>
      <c r="B90" s="285"/>
      <c r="C90" s="285"/>
      <c r="D90" s="285"/>
      <c r="E90" s="285"/>
      <c r="F90" s="285"/>
      <c r="G90" s="285"/>
      <c r="H90" s="285"/>
      <c r="I90" s="285"/>
    </row>
    <row r="91" spans="1:9" ht="13.2">
      <c r="A91" s="285"/>
      <c r="B91" s="285"/>
      <c r="C91" s="285"/>
      <c r="D91" s="285"/>
      <c r="E91" s="285"/>
      <c r="F91" s="285"/>
      <c r="G91" s="285"/>
      <c r="H91" s="285"/>
      <c r="I91" s="285"/>
    </row>
    <row r="92" spans="1:9" ht="13.2">
      <c r="A92" s="285"/>
      <c r="B92" s="285"/>
      <c r="C92" s="285"/>
      <c r="D92" s="285"/>
      <c r="E92" s="285"/>
      <c r="F92" s="285"/>
      <c r="G92" s="285"/>
      <c r="H92" s="285"/>
      <c r="I92" s="285"/>
    </row>
    <row r="93" spans="1:9" ht="13.2">
      <c r="A93" s="285"/>
      <c r="B93" s="285"/>
      <c r="C93" s="285"/>
      <c r="D93" s="285"/>
      <c r="E93" s="285"/>
      <c r="F93" s="285"/>
      <c r="G93" s="285"/>
      <c r="H93" s="285"/>
      <c r="I93" s="285"/>
    </row>
    <row r="94" spans="1:9" ht="13.2">
      <c r="A94" s="285"/>
      <c r="B94" s="285"/>
      <c r="C94" s="285"/>
      <c r="D94" s="285"/>
      <c r="E94" s="285"/>
      <c r="F94" s="285"/>
      <c r="G94" s="285"/>
      <c r="H94" s="285"/>
      <c r="I94" s="285"/>
    </row>
    <row r="95" spans="1:9" ht="13.2">
      <c r="A95" s="285"/>
      <c r="B95" s="285"/>
      <c r="C95" s="285"/>
      <c r="D95" s="285"/>
      <c r="E95" s="285"/>
      <c r="F95" s="285"/>
      <c r="G95" s="285"/>
      <c r="H95" s="285"/>
      <c r="I95" s="285"/>
    </row>
    <row r="96" spans="1:9" ht="13.2">
      <c r="A96" s="285"/>
      <c r="B96" s="285"/>
      <c r="C96" s="285"/>
      <c r="D96" s="285"/>
      <c r="E96" s="285"/>
      <c r="F96" s="285"/>
      <c r="G96" s="285"/>
      <c r="H96" s="285"/>
      <c r="I96" s="285"/>
    </row>
    <row r="97" spans="1:9" ht="13.2">
      <c r="A97" s="285"/>
      <c r="B97" s="285"/>
      <c r="C97" s="285"/>
      <c r="D97" s="285"/>
      <c r="E97" s="285"/>
      <c r="F97" s="285"/>
      <c r="G97" s="285"/>
      <c r="H97" s="285"/>
      <c r="I97" s="285"/>
    </row>
    <row r="98" spans="1:9" ht="13.2">
      <c r="A98" s="285"/>
      <c r="B98" s="285"/>
      <c r="C98" s="285"/>
      <c r="D98" s="285"/>
      <c r="E98" s="285"/>
      <c r="F98" s="285"/>
      <c r="G98" s="285"/>
      <c r="H98" s="285"/>
      <c r="I98" s="285"/>
    </row>
    <row r="99" spans="1:9" ht="13.2">
      <c r="A99" s="285"/>
      <c r="B99" s="285"/>
      <c r="C99" s="285"/>
      <c r="D99" s="285"/>
      <c r="E99" s="285"/>
      <c r="F99" s="285"/>
      <c r="G99" s="285"/>
      <c r="H99" s="285"/>
      <c r="I99" s="285"/>
    </row>
    <row r="100" spans="1:9" ht="13.2">
      <c r="A100" s="285"/>
      <c r="B100" s="285"/>
      <c r="C100" s="285"/>
      <c r="D100" s="285"/>
      <c r="E100" s="285"/>
      <c r="F100" s="285"/>
      <c r="G100" s="285"/>
      <c r="H100" s="285"/>
      <c r="I100" s="285"/>
    </row>
    <row r="101" spans="1:9" ht="13.2">
      <c r="A101" s="285"/>
      <c r="B101" s="285"/>
      <c r="C101" s="285"/>
      <c r="D101" s="285"/>
      <c r="E101" s="285"/>
      <c r="F101" s="285"/>
      <c r="G101" s="285"/>
      <c r="H101" s="285"/>
      <c r="I101" s="285"/>
    </row>
    <row r="102" spans="1:9" ht="13.2">
      <c r="A102" s="285"/>
      <c r="B102" s="285"/>
      <c r="C102" s="285"/>
      <c r="D102" s="285"/>
      <c r="E102" s="285"/>
      <c r="F102" s="285"/>
      <c r="G102" s="285"/>
      <c r="H102" s="285"/>
      <c r="I102" s="285"/>
    </row>
    <row r="103" spans="1:9" ht="13.2">
      <c r="A103" s="285"/>
      <c r="B103" s="285"/>
      <c r="C103" s="285"/>
      <c r="D103" s="285"/>
      <c r="E103" s="285"/>
      <c r="F103" s="285"/>
      <c r="G103" s="285"/>
      <c r="H103" s="285"/>
      <c r="I103" s="285"/>
    </row>
    <row r="104" spans="1:9" ht="13.2">
      <c r="A104" s="285"/>
      <c r="B104" s="285"/>
      <c r="C104" s="285"/>
      <c r="D104" s="285"/>
      <c r="E104" s="285"/>
      <c r="F104" s="285"/>
      <c r="G104" s="285"/>
      <c r="H104" s="285"/>
      <c r="I104" s="285"/>
    </row>
    <row r="105" spans="1:9" ht="13.2">
      <c r="A105" s="285"/>
      <c r="B105" s="285"/>
      <c r="C105" s="285"/>
      <c r="D105" s="285"/>
      <c r="E105" s="285"/>
      <c r="F105" s="285"/>
      <c r="G105" s="285"/>
      <c r="H105" s="285"/>
      <c r="I105" s="285"/>
    </row>
    <row r="106" spans="1:9" ht="13.2">
      <c r="A106" s="285"/>
      <c r="B106" s="285"/>
      <c r="C106" s="285"/>
      <c r="D106" s="285"/>
      <c r="E106" s="285"/>
      <c r="F106" s="285"/>
      <c r="G106" s="285"/>
      <c r="H106" s="285"/>
      <c r="I106" s="285"/>
    </row>
    <row r="107" spans="1:9" ht="13.2">
      <c r="A107" s="285"/>
      <c r="B107" s="285"/>
      <c r="C107" s="285"/>
      <c r="D107" s="285"/>
      <c r="E107" s="285"/>
      <c r="F107" s="285"/>
      <c r="G107" s="285"/>
      <c r="H107" s="285"/>
      <c r="I107" s="285"/>
    </row>
    <row r="108" spans="1:9" ht="13.2">
      <c r="A108" s="285"/>
      <c r="B108" s="285"/>
      <c r="C108" s="285"/>
      <c r="D108" s="285"/>
      <c r="E108" s="285"/>
      <c r="F108" s="285"/>
      <c r="G108" s="285"/>
      <c r="H108" s="285"/>
      <c r="I108" s="285"/>
    </row>
    <row r="109" spans="1:9" ht="13.2">
      <c r="A109" s="285"/>
      <c r="B109" s="285"/>
      <c r="C109" s="285"/>
      <c r="D109" s="285"/>
      <c r="E109" s="285"/>
      <c r="F109" s="285"/>
      <c r="G109" s="285"/>
      <c r="H109" s="285"/>
      <c r="I109" s="285"/>
    </row>
    <row r="110" spans="1:9" ht="13.2">
      <c r="A110" s="285"/>
      <c r="B110" s="285"/>
      <c r="C110" s="285"/>
      <c r="D110" s="285"/>
      <c r="E110" s="285"/>
      <c r="F110" s="285"/>
      <c r="G110" s="285"/>
      <c r="H110" s="285"/>
      <c r="I110" s="285"/>
    </row>
    <row r="111" spans="1:9" ht="13.2">
      <c r="A111" s="285"/>
      <c r="B111" s="285"/>
      <c r="C111" s="285"/>
      <c r="D111" s="285"/>
      <c r="E111" s="285"/>
      <c r="F111" s="285"/>
      <c r="G111" s="285"/>
      <c r="H111" s="285"/>
      <c r="I111" s="285"/>
    </row>
    <row r="112" spans="1:9" ht="13.2">
      <c r="A112" s="285"/>
      <c r="B112" s="285"/>
      <c r="C112" s="285"/>
      <c r="D112" s="285"/>
      <c r="E112" s="285"/>
      <c r="F112" s="285"/>
      <c r="G112" s="285"/>
      <c r="H112" s="285"/>
      <c r="I112" s="285"/>
    </row>
    <row r="113" spans="1:9" ht="13.2">
      <c r="A113" s="285"/>
      <c r="B113" s="285"/>
      <c r="C113" s="285"/>
      <c r="D113" s="285"/>
      <c r="E113" s="285"/>
      <c r="F113" s="285"/>
      <c r="G113" s="285"/>
      <c r="H113" s="285"/>
      <c r="I113" s="285"/>
    </row>
    <row r="114" spans="1:9" ht="13.2">
      <c r="A114" s="285"/>
      <c r="B114" s="285"/>
      <c r="C114" s="285"/>
      <c r="D114" s="285"/>
      <c r="E114" s="285"/>
      <c r="F114" s="285"/>
      <c r="G114" s="285"/>
      <c r="H114" s="285"/>
      <c r="I114" s="285"/>
    </row>
    <row r="115" spans="1:9" ht="13.2">
      <c r="A115" s="285"/>
      <c r="B115" s="285"/>
      <c r="C115" s="285"/>
      <c r="D115" s="285"/>
      <c r="E115" s="285"/>
      <c r="F115" s="285"/>
      <c r="G115" s="285"/>
      <c r="H115" s="285"/>
      <c r="I115" s="285"/>
    </row>
    <row r="116" spans="1:9" ht="13.2">
      <c r="A116" s="285"/>
      <c r="B116" s="285"/>
      <c r="C116" s="285"/>
      <c r="D116" s="285"/>
      <c r="E116" s="285"/>
      <c r="F116" s="285"/>
      <c r="G116" s="285"/>
      <c r="H116" s="285"/>
      <c r="I116" s="285"/>
    </row>
    <row r="117" spans="1:9" ht="13.2">
      <c r="A117" s="285"/>
      <c r="B117" s="285"/>
      <c r="C117" s="285"/>
      <c r="D117" s="285"/>
      <c r="E117" s="285"/>
      <c r="F117" s="285"/>
      <c r="G117" s="285"/>
      <c r="H117" s="285"/>
      <c r="I117" s="285"/>
    </row>
    <row r="118" spans="1:9" ht="13.2">
      <c r="A118" s="285"/>
      <c r="B118" s="285"/>
      <c r="C118" s="285"/>
      <c r="D118" s="285"/>
      <c r="E118" s="285"/>
      <c r="F118" s="285"/>
      <c r="G118" s="285"/>
      <c r="H118" s="285"/>
      <c r="I118" s="285"/>
    </row>
    <row r="119" spans="1:9" ht="13.2">
      <c r="A119" s="285"/>
      <c r="B119" s="285"/>
      <c r="C119" s="285"/>
      <c r="D119" s="285"/>
      <c r="E119" s="285"/>
      <c r="F119" s="285"/>
      <c r="G119" s="285"/>
      <c r="H119" s="285"/>
      <c r="I119" s="285"/>
    </row>
    <row r="120" spans="1:9" ht="13.2">
      <c r="A120" s="285"/>
      <c r="B120" s="285"/>
      <c r="C120" s="285"/>
      <c r="D120" s="285"/>
      <c r="E120" s="285"/>
      <c r="F120" s="285"/>
      <c r="G120" s="285"/>
      <c r="H120" s="285"/>
      <c r="I120" s="285"/>
    </row>
    <row r="121" spans="1:9" ht="13.2">
      <c r="A121" s="285"/>
      <c r="B121" s="285"/>
      <c r="C121" s="285"/>
      <c r="D121" s="285"/>
      <c r="E121" s="285"/>
      <c r="F121" s="285"/>
      <c r="G121" s="285"/>
      <c r="H121" s="285"/>
      <c r="I121" s="285"/>
    </row>
    <row r="122" spans="1:9" ht="13.2">
      <c r="A122" s="285"/>
      <c r="B122" s="285"/>
      <c r="C122" s="285"/>
      <c r="D122" s="285"/>
      <c r="E122" s="285"/>
      <c r="F122" s="285"/>
      <c r="G122" s="285"/>
      <c r="H122" s="285"/>
      <c r="I122" s="285"/>
    </row>
    <row r="123" spans="1:9" ht="13.2">
      <c r="A123" s="285"/>
      <c r="B123" s="285"/>
      <c r="C123" s="285"/>
      <c r="D123" s="285"/>
      <c r="E123" s="285"/>
      <c r="F123" s="285"/>
      <c r="G123" s="285"/>
      <c r="H123" s="285"/>
      <c r="I123" s="285"/>
    </row>
    <row r="124" spans="1:9" ht="13.2">
      <c r="A124" s="285"/>
      <c r="B124" s="285"/>
      <c r="C124" s="285"/>
      <c r="D124" s="285"/>
      <c r="E124" s="285"/>
      <c r="F124" s="285"/>
      <c r="G124" s="285"/>
      <c r="H124" s="285"/>
      <c r="I124" s="285"/>
    </row>
    <row r="125" spans="1:9" ht="13.2">
      <c r="A125" s="285"/>
      <c r="B125" s="285"/>
      <c r="C125" s="285"/>
      <c r="D125" s="285"/>
      <c r="E125" s="285"/>
      <c r="F125" s="285"/>
      <c r="G125" s="285"/>
      <c r="H125" s="285"/>
      <c r="I125" s="285"/>
    </row>
    <row r="126" spans="1:9" ht="13.2">
      <c r="A126" s="285"/>
      <c r="B126" s="285"/>
      <c r="C126" s="285"/>
      <c r="D126" s="285"/>
      <c r="E126" s="285"/>
      <c r="F126" s="285"/>
      <c r="G126" s="285"/>
      <c r="H126" s="285"/>
      <c r="I126" s="285"/>
    </row>
    <row r="127" spans="1:9" ht="13.2">
      <c r="A127" s="285"/>
      <c r="B127" s="285"/>
      <c r="C127" s="285"/>
      <c r="D127" s="285"/>
      <c r="E127" s="285"/>
      <c r="F127" s="285"/>
      <c r="G127" s="285"/>
      <c r="H127" s="285"/>
      <c r="I127" s="285"/>
    </row>
    <row r="128" spans="1:9" ht="13.2">
      <c r="A128" s="285"/>
      <c r="B128" s="285"/>
      <c r="C128" s="285"/>
      <c r="D128" s="285"/>
      <c r="E128" s="285"/>
      <c r="F128" s="285"/>
      <c r="G128" s="285"/>
      <c r="H128" s="285"/>
      <c r="I128" s="285"/>
    </row>
    <row r="129" spans="1:9" ht="13.2">
      <c r="A129" s="285"/>
      <c r="B129" s="285"/>
      <c r="C129" s="285"/>
      <c r="D129" s="285"/>
      <c r="E129" s="285"/>
      <c r="F129" s="285"/>
      <c r="G129" s="285"/>
      <c r="H129" s="285"/>
      <c r="I129" s="285"/>
    </row>
    <row r="130" spans="1:9" ht="13.2">
      <c r="A130" s="285"/>
      <c r="B130" s="285"/>
      <c r="C130" s="285"/>
      <c r="D130" s="285"/>
      <c r="E130" s="285"/>
      <c r="F130" s="285"/>
      <c r="G130" s="285"/>
      <c r="H130" s="285"/>
      <c r="I130" s="285"/>
    </row>
    <row r="131" spans="1:9" ht="13.2">
      <c r="A131" s="285"/>
      <c r="B131" s="285"/>
      <c r="C131" s="285"/>
      <c r="D131" s="285"/>
      <c r="E131" s="285"/>
      <c r="F131" s="285"/>
      <c r="G131" s="285"/>
      <c r="H131" s="285"/>
      <c r="I131" s="285"/>
    </row>
    <row r="132" spans="1:9" ht="13.2">
      <c r="A132" s="285"/>
      <c r="B132" s="285"/>
      <c r="C132" s="285"/>
      <c r="D132" s="285"/>
      <c r="E132" s="285"/>
      <c r="F132" s="285"/>
      <c r="G132" s="285"/>
      <c r="H132" s="285"/>
      <c r="I132" s="285"/>
    </row>
    <row r="133" spans="1:9" ht="13.2">
      <c r="A133" s="285"/>
      <c r="B133" s="285"/>
      <c r="C133" s="285"/>
      <c r="D133" s="285"/>
      <c r="E133" s="285"/>
      <c r="F133" s="285"/>
      <c r="G133" s="285"/>
      <c r="H133" s="285"/>
      <c r="I133" s="285"/>
    </row>
    <row r="134" spans="1:9" ht="13.2">
      <c r="A134" s="285"/>
      <c r="B134" s="285"/>
      <c r="C134" s="285"/>
      <c r="D134" s="285"/>
      <c r="E134" s="285"/>
      <c r="F134" s="285"/>
      <c r="G134" s="285"/>
      <c r="H134" s="285"/>
      <c r="I134" s="285"/>
    </row>
    <row r="135" spans="1:9" ht="13.2">
      <c r="A135" s="285"/>
      <c r="B135" s="285"/>
      <c r="C135" s="285"/>
      <c r="D135" s="285"/>
      <c r="E135" s="285"/>
      <c r="F135" s="285"/>
      <c r="G135" s="285"/>
      <c r="H135" s="285"/>
      <c r="I135" s="285"/>
    </row>
    <row r="136" spans="1:9" ht="13.2">
      <c r="A136" s="285"/>
      <c r="B136" s="285"/>
      <c r="C136" s="285"/>
      <c r="D136" s="285"/>
      <c r="E136" s="285"/>
      <c r="F136" s="285"/>
      <c r="G136" s="285"/>
      <c r="H136" s="285"/>
      <c r="I136" s="285"/>
    </row>
    <row r="137" spans="1:9" ht="13.2">
      <c r="A137" s="285"/>
      <c r="B137" s="285"/>
      <c r="C137" s="285"/>
      <c r="D137" s="285"/>
      <c r="E137" s="285"/>
      <c r="F137" s="285"/>
      <c r="G137" s="285"/>
      <c r="H137" s="285"/>
      <c r="I137" s="285"/>
    </row>
    <row r="138" spans="1:9" ht="13.2">
      <c r="A138" s="285"/>
      <c r="B138" s="285"/>
      <c r="C138" s="285"/>
      <c r="D138" s="285"/>
      <c r="E138" s="285"/>
      <c r="F138" s="285"/>
      <c r="G138" s="285"/>
      <c r="H138" s="285"/>
      <c r="I138" s="285"/>
    </row>
    <row r="139" spans="1:9" ht="13.2">
      <c r="A139" s="285"/>
      <c r="B139" s="285"/>
      <c r="C139" s="285"/>
      <c r="D139" s="285"/>
      <c r="E139" s="285"/>
      <c r="F139" s="285"/>
      <c r="G139" s="285"/>
      <c r="H139" s="285"/>
      <c r="I139" s="285"/>
    </row>
    <row r="140" spans="1:9" ht="13.2">
      <c r="A140" s="285"/>
      <c r="B140" s="285"/>
      <c r="C140" s="285"/>
      <c r="D140" s="285"/>
      <c r="E140" s="285"/>
      <c r="F140" s="285"/>
      <c r="G140" s="285"/>
      <c r="H140" s="285"/>
      <c r="I140" s="285"/>
    </row>
    <row r="141" spans="1:9" ht="13.2">
      <c r="A141" s="285"/>
      <c r="B141" s="285"/>
      <c r="C141" s="285"/>
      <c r="D141" s="285"/>
      <c r="E141" s="285"/>
      <c r="F141" s="285"/>
      <c r="G141" s="285"/>
      <c r="H141" s="285"/>
      <c r="I141" s="285"/>
    </row>
    <row r="142" spans="1:9" ht="13.2">
      <c r="A142" s="285"/>
      <c r="B142" s="285"/>
      <c r="C142" s="285"/>
      <c r="D142" s="285"/>
      <c r="E142" s="285"/>
      <c r="F142" s="285"/>
      <c r="G142" s="285"/>
      <c r="H142" s="285"/>
      <c r="I142" s="285"/>
    </row>
    <row r="143" spans="1:9" ht="13.2">
      <c r="A143" s="285"/>
      <c r="B143" s="285"/>
      <c r="C143" s="285"/>
      <c r="D143" s="285"/>
      <c r="E143" s="285"/>
      <c r="F143" s="285"/>
      <c r="G143" s="285"/>
      <c r="H143" s="285"/>
      <c r="I143" s="285"/>
    </row>
    <row r="144" spans="1:9" ht="13.2">
      <c r="A144" s="285"/>
      <c r="B144" s="285"/>
      <c r="C144" s="285"/>
      <c r="D144" s="285"/>
      <c r="E144" s="285"/>
      <c r="F144" s="285"/>
      <c r="G144" s="285"/>
      <c r="H144" s="285"/>
      <c r="I144" s="285"/>
    </row>
    <row r="145" spans="1:9" ht="13.2">
      <c r="A145" s="285"/>
      <c r="B145" s="285"/>
      <c r="C145" s="285"/>
      <c r="D145" s="285"/>
      <c r="E145" s="285"/>
      <c r="F145" s="285"/>
      <c r="G145" s="285"/>
      <c r="H145" s="285"/>
      <c r="I145" s="285"/>
    </row>
    <row r="146" spans="1:9" ht="13.2">
      <c r="A146" s="285"/>
      <c r="B146" s="285"/>
      <c r="C146" s="285"/>
      <c r="D146" s="285"/>
      <c r="E146" s="285"/>
      <c r="F146" s="285"/>
      <c r="G146" s="285"/>
      <c r="H146" s="285"/>
      <c r="I146" s="285"/>
    </row>
    <row r="147" spans="1:9" ht="13.2">
      <c r="A147" s="285"/>
      <c r="B147" s="285"/>
      <c r="C147" s="285"/>
      <c r="D147" s="285"/>
      <c r="E147" s="285"/>
      <c r="F147" s="285"/>
      <c r="G147" s="285"/>
      <c r="H147" s="285"/>
      <c r="I147" s="285"/>
    </row>
    <row r="148" spans="1:9" ht="13.2">
      <c r="A148" s="285"/>
      <c r="B148" s="285"/>
      <c r="C148" s="285"/>
      <c r="D148" s="285"/>
      <c r="E148" s="285"/>
      <c r="F148" s="285"/>
      <c r="G148" s="285"/>
      <c r="H148" s="285"/>
      <c r="I148" s="285"/>
    </row>
    <row r="149" spans="1:9" ht="13.2">
      <c r="A149" s="285"/>
      <c r="B149" s="285"/>
      <c r="C149" s="285"/>
      <c r="D149" s="285"/>
      <c r="E149" s="285"/>
      <c r="F149" s="285"/>
      <c r="G149" s="285"/>
      <c r="H149" s="285"/>
      <c r="I149" s="285"/>
    </row>
    <row r="150" spans="1:9" ht="13.2">
      <c r="A150" s="285"/>
      <c r="B150" s="285"/>
      <c r="C150" s="285"/>
      <c r="D150" s="285"/>
      <c r="E150" s="285"/>
      <c r="F150" s="285"/>
      <c r="G150" s="285"/>
      <c r="H150" s="285"/>
      <c r="I150" s="285"/>
    </row>
    <row r="151" spans="1:9" ht="13.2">
      <c r="A151" s="285"/>
      <c r="B151" s="285"/>
      <c r="C151" s="285"/>
      <c r="D151" s="285"/>
      <c r="E151" s="285"/>
      <c r="F151" s="285"/>
      <c r="G151" s="285"/>
      <c r="H151" s="285"/>
      <c r="I151" s="285"/>
    </row>
    <row r="152" spans="1:9" ht="13.2">
      <c r="A152" s="285"/>
      <c r="B152" s="285"/>
      <c r="C152" s="285"/>
      <c r="D152" s="285"/>
      <c r="E152" s="285"/>
      <c r="F152" s="285"/>
      <c r="G152" s="285"/>
      <c r="H152" s="285"/>
      <c r="I152" s="285"/>
    </row>
    <row r="153" spans="1:9" ht="13.2">
      <c r="A153" s="285"/>
      <c r="B153" s="285"/>
      <c r="C153" s="285"/>
      <c r="D153" s="285"/>
      <c r="E153" s="285"/>
      <c r="F153" s="285"/>
      <c r="G153" s="285"/>
      <c r="H153" s="285"/>
      <c r="I153" s="285"/>
    </row>
    <row r="154" spans="1:9" ht="13.2">
      <c r="A154" s="285"/>
      <c r="B154" s="285"/>
      <c r="C154" s="285"/>
      <c r="D154" s="285"/>
      <c r="E154" s="285"/>
      <c r="F154" s="285"/>
      <c r="G154" s="285"/>
      <c r="H154" s="285"/>
      <c r="I154" s="285"/>
    </row>
    <row r="155" spans="1:9" ht="13.2">
      <c r="A155" s="285"/>
      <c r="B155" s="285"/>
      <c r="C155" s="285"/>
      <c r="D155" s="285"/>
      <c r="E155" s="285"/>
      <c r="F155" s="285"/>
      <c r="G155" s="285"/>
      <c r="H155" s="285"/>
      <c r="I155" s="285"/>
    </row>
    <row r="156" spans="1:9" ht="13.2">
      <c r="A156" s="285"/>
      <c r="B156" s="285"/>
      <c r="C156" s="285"/>
      <c r="D156" s="285"/>
      <c r="E156" s="285"/>
      <c r="F156" s="285"/>
      <c r="G156" s="285"/>
      <c r="H156" s="285"/>
      <c r="I156" s="285"/>
    </row>
    <row r="157" spans="1:9" ht="13.2">
      <c r="A157" s="285"/>
      <c r="B157" s="285"/>
      <c r="C157" s="285"/>
      <c r="D157" s="285"/>
      <c r="E157" s="285"/>
      <c r="F157" s="285"/>
      <c r="G157" s="285"/>
      <c r="H157" s="285"/>
      <c r="I157" s="285"/>
    </row>
    <row r="158" spans="1:9" ht="13.2">
      <c r="A158" s="285"/>
      <c r="B158" s="285"/>
      <c r="C158" s="285"/>
      <c r="D158" s="285"/>
      <c r="E158" s="285"/>
      <c r="F158" s="285"/>
      <c r="G158" s="285"/>
      <c r="H158" s="285"/>
      <c r="I158" s="285"/>
    </row>
    <row r="159" spans="1:9" ht="13.2">
      <c r="A159" s="285"/>
      <c r="B159" s="285"/>
      <c r="C159" s="285"/>
      <c r="D159" s="285"/>
      <c r="E159" s="285"/>
      <c r="F159" s="285"/>
      <c r="G159" s="285"/>
      <c r="H159" s="285"/>
      <c r="I159" s="285"/>
    </row>
    <row r="160" spans="1:9" ht="13.2">
      <c r="A160" s="285"/>
      <c r="B160" s="285"/>
      <c r="C160" s="285"/>
      <c r="D160" s="285"/>
      <c r="E160" s="285"/>
      <c r="F160" s="285"/>
      <c r="G160" s="285"/>
      <c r="H160" s="285"/>
      <c r="I160" s="285"/>
    </row>
    <row r="161" spans="1:9" ht="13.2">
      <c r="A161" s="285"/>
      <c r="B161" s="285"/>
      <c r="C161" s="285"/>
      <c r="D161" s="285"/>
      <c r="E161" s="285"/>
      <c r="F161" s="285"/>
      <c r="G161" s="285"/>
      <c r="H161" s="285"/>
      <c r="I161" s="285"/>
    </row>
    <row r="162" spans="1:9" ht="13.2">
      <c r="A162" s="285"/>
      <c r="B162" s="285"/>
      <c r="C162" s="285"/>
      <c r="D162" s="285"/>
      <c r="E162" s="285"/>
      <c r="F162" s="285"/>
      <c r="G162" s="285"/>
      <c r="H162" s="285"/>
      <c r="I162" s="285"/>
    </row>
    <row r="163" spans="1:9" ht="13.2">
      <c r="A163" s="285"/>
      <c r="B163" s="285"/>
      <c r="C163" s="285"/>
      <c r="D163" s="285"/>
      <c r="E163" s="285"/>
      <c r="F163" s="285"/>
      <c r="G163" s="285"/>
      <c r="H163" s="285"/>
      <c r="I163" s="285"/>
    </row>
    <row r="164" spans="1:9" ht="13.2">
      <c r="A164" s="285"/>
      <c r="B164" s="285"/>
      <c r="C164" s="285"/>
      <c r="D164" s="285"/>
      <c r="E164" s="285"/>
      <c r="F164" s="285"/>
      <c r="G164" s="285"/>
      <c r="H164" s="285"/>
      <c r="I164" s="285"/>
    </row>
    <row r="165" spans="1:9" ht="13.2">
      <c r="A165" s="285"/>
      <c r="B165" s="285"/>
      <c r="C165" s="285"/>
      <c r="D165" s="285"/>
      <c r="E165" s="285"/>
      <c r="F165" s="285"/>
      <c r="G165" s="285"/>
      <c r="H165" s="285"/>
      <c r="I165" s="285"/>
    </row>
    <row r="166" spans="1:9" ht="13.2">
      <c r="A166" s="285"/>
      <c r="B166" s="285"/>
      <c r="C166" s="285"/>
      <c r="D166" s="285"/>
      <c r="E166" s="285"/>
      <c r="F166" s="285"/>
      <c r="G166" s="285"/>
      <c r="H166" s="285"/>
      <c r="I166" s="285"/>
    </row>
    <row r="167" spans="1:9" ht="13.2">
      <c r="A167" s="285"/>
      <c r="B167" s="285"/>
      <c r="C167" s="285"/>
      <c r="D167" s="285"/>
      <c r="E167" s="285"/>
      <c r="F167" s="285"/>
      <c r="G167" s="285"/>
      <c r="H167" s="285"/>
      <c r="I167" s="285"/>
    </row>
    <row r="168" spans="1:9" ht="13.2">
      <c r="A168" s="285"/>
      <c r="B168" s="285"/>
      <c r="C168" s="285"/>
      <c r="D168" s="285"/>
      <c r="E168" s="285"/>
      <c r="F168" s="285"/>
      <c r="G168" s="285"/>
      <c r="H168" s="285"/>
      <c r="I168" s="285"/>
    </row>
    <row r="169" spans="1:9" ht="13.2">
      <c r="A169" s="285"/>
      <c r="B169" s="285"/>
      <c r="C169" s="285"/>
      <c r="D169" s="285"/>
      <c r="E169" s="285"/>
      <c r="F169" s="285"/>
      <c r="G169" s="285"/>
      <c r="H169" s="285"/>
      <c r="I169" s="285"/>
    </row>
    <row r="170" spans="1:9" ht="13.2">
      <c r="A170" s="285"/>
      <c r="B170" s="285"/>
      <c r="C170" s="285"/>
      <c r="D170" s="285"/>
      <c r="E170" s="285"/>
      <c r="F170" s="285"/>
      <c r="G170" s="285"/>
      <c r="H170" s="285"/>
      <c r="I170" s="285"/>
    </row>
    <row r="171" spans="1:9" ht="13.2">
      <c r="A171" s="285"/>
      <c r="B171" s="285"/>
      <c r="C171" s="285"/>
      <c r="D171" s="285"/>
      <c r="E171" s="285"/>
      <c r="F171" s="285"/>
      <c r="G171" s="285"/>
      <c r="H171" s="285"/>
      <c r="I171" s="285"/>
    </row>
    <row r="172" spans="1:9" ht="13.2">
      <c r="A172" s="285"/>
      <c r="B172" s="285"/>
      <c r="C172" s="285"/>
      <c r="D172" s="285"/>
      <c r="E172" s="285"/>
      <c r="F172" s="285"/>
      <c r="G172" s="285"/>
      <c r="H172" s="285"/>
      <c r="I172" s="285"/>
    </row>
    <row r="173" spans="1:9" ht="13.2">
      <c r="A173" s="285"/>
      <c r="B173" s="285"/>
      <c r="C173" s="285"/>
      <c r="D173" s="285"/>
      <c r="E173" s="285"/>
      <c r="F173" s="285"/>
      <c r="G173" s="285"/>
      <c r="H173" s="285"/>
      <c r="I173" s="285"/>
    </row>
    <row r="174" spans="1:9" ht="13.2">
      <c r="A174" s="285"/>
      <c r="B174" s="285"/>
      <c r="C174" s="285"/>
      <c r="D174" s="285"/>
      <c r="E174" s="285"/>
      <c r="F174" s="285"/>
      <c r="G174" s="285"/>
      <c r="H174" s="285"/>
      <c r="I174" s="285"/>
    </row>
    <row r="175" spans="1:9" ht="13.2">
      <c r="A175" s="285"/>
      <c r="B175" s="285"/>
      <c r="C175" s="285"/>
      <c r="D175" s="285"/>
      <c r="E175" s="285"/>
      <c r="F175" s="285"/>
      <c r="G175" s="285"/>
      <c r="H175" s="285"/>
      <c r="I175" s="285"/>
    </row>
    <row r="176" spans="1:9" ht="13.2">
      <c r="A176" s="285"/>
      <c r="B176" s="285"/>
      <c r="C176" s="285"/>
      <c r="D176" s="285"/>
      <c r="E176" s="285"/>
      <c r="F176" s="285"/>
      <c r="G176" s="285"/>
      <c r="H176" s="285"/>
      <c r="I176" s="285"/>
    </row>
    <row r="177" spans="1:9" ht="13.2">
      <c r="A177" s="285"/>
      <c r="B177" s="285"/>
      <c r="C177" s="285"/>
      <c r="D177" s="285"/>
      <c r="E177" s="285"/>
      <c r="F177" s="285"/>
      <c r="G177" s="285"/>
      <c r="H177" s="285"/>
      <c r="I177" s="285"/>
    </row>
    <row r="178" spans="1:9" ht="13.2">
      <c r="A178" s="285"/>
      <c r="B178" s="285"/>
      <c r="C178" s="285"/>
      <c r="D178" s="285"/>
      <c r="E178" s="285"/>
      <c r="F178" s="285"/>
      <c r="G178" s="285"/>
      <c r="H178" s="285"/>
      <c r="I178" s="285"/>
    </row>
    <row r="179" spans="1:9" ht="13.2">
      <c r="A179" s="285"/>
      <c r="B179" s="285"/>
      <c r="C179" s="285"/>
      <c r="D179" s="285"/>
      <c r="E179" s="285"/>
      <c r="F179" s="285"/>
      <c r="G179" s="285"/>
      <c r="H179" s="285"/>
      <c r="I179" s="285"/>
    </row>
    <row r="180" spans="1:9" ht="13.2">
      <c r="A180" s="285"/>
      <c r="B180" s="285"/>
      <c r="C180" s="285"/>
      <c r="D180" s="285"/>
      <c r="E180" s="285"/>
      <c r="F180" s="285"/>
      <c r="G180" s="285"/>
      <c r="H180" s="285"/>
      <c r="I180" s="285"/>
    </row>
    <row r="181" spans="1:9" ht="13.2">
      <c r="A181" s="285"/>
      <c r="B181" s="285"/>
      <c r="C181" s="285"/>
      <c r="D181" s="285"/>
      <c r="E181" s="285"/>
      <c r="F181" s="285"/>
      <c r="G181" s="285"/>
      <c r="H181" s="285"/>
      <c r="I181" s="285"/>
    </row>
    <row r="182" spans="1:9" ht="13.2">
      <c r="A182" s="285"/>
      <c r="B182" s="285"/>
      <c r="C182" s="285"/>
      <c r="D182" s="285"/>
      <c r="E182" s="285"/>
      <c r="F182" s="285"/>
      <c r="G182" s="285"/>
      <c r="H182" s="285"/>
      <c r="I182" s="285"/>
    </row>
    <row r="183" spans="1:9" ht="13.2">
      <c r="A183" s="285"/>
      <c r="B183" s="285"/>
      <c r="C183" s="285"/>
      <c r="D183" s="285"/>
      <c r="E183" s="285"/>
      <c r="F183" s="285"/>
      <c r="G183" s="285"/>
      <c r="H183" s="285"/>
      <c r="I183" s="285"/>
    </row>
    <row r="184" spans="1:9" ht="13.2">
      <c r="A184" s="285"/>
      <c r="B184" s="285"/>
      <c r="C184" s="285"/>
      <c r="D184" s="285"/>
      <c r="E184" s="285"/>
      <c r="F184" s="285"/>
      <c r="G184" s="285"/>
      <c r="H184" s="285"/>
      <c r="I184" s="285"/>
    </row>
    <row r="185" spans="1:9" ht="13.2">
      <c r="A185" s="285"/>
      <c r="B185" s="285"/>
      <c r="C185" s="285"/>
      <c r="D185" s="285"/>
      <c r="E185" s="285"/>
      <c r="F185" s="285"/>
      <c r="G185" s="285"/>
      <c r="H185" s="285"/>
      <c r="I185" s="285"/>
    </row>
    <row r="186" spans="1:9" ht="13.2">
      <c r="A186" s="285"/>
      <c r="B186" s="285"/>
      <c r="C186" s="285"/>
      <c r="D186" s="285"/>
      <c r="E186" s="285"/>
      <c r="F186" s="285"/>
      <c r="G186" s="285"/>
      <c r="H186" s="285"/>
      <c r="I186" s="285"/>
    </row>
    <row r="187" spans="1:9" ht="13.2">
      <c r="A187" s="285"/>
      <c r="B187" s="285"/>
      <c r="C187" s="285"/>
      <c r="D187" s="285"/>
      <c r="E187" s="285"/>
      <c r="F187" s="285"/>
      <c r="G187" s="285"/>
      <c r="H187" s="285"/>
      <c r="I187" s="285"/>
    </row>
    <row r="188" spans="1:9" ht="13.2">
      <c r="A188" s="285"/>
      <c r="B188" s="285"/>
      <c r="C188" s="285"/>
      <c r="D188" s="285"/>
      <c r="E188" s="285"/>
      <c r="F188" s="285"/>
      <c r="G188" s="285"/>
      <c r="H188" s="285"/>
      <c r="I188" s="285"/>
    </row>
    <row r="189" spans="1:9" ht="13.2">
      <c r="A189" s="285"/>
      <c r="B189" s="285"/>
      <c r="C189" s="285"/>
      <c r="D189" s="285"/>
      <c r="E189" s="285"/>
      <c r="F189" s="285"/>
      <c r="G189" s="285"/>
      <c r="H189" s="285"/>
      <c r="I189" s="285"/>
    </row>
    <row r="190" spans="1:9" ht="13.2">
      <c r="A190" s="285"/>
      <c r="B190" s="285"/>
      <c r="C190" s="285"/>
      <c r="D190" s="285"/>
      <c r="E190" s="285"/>
      <c r="F190" s="285"/>
      <c r="G190" s="285"/>
      <c r="H190" s="285"/>
      <c r="I190" s="285"/>
    </row>
    <row r="191" spans="1:9" ht="13.2">
      <c r="A191" s="285"/>
      <c r="B191" s="285"/>
      <c r="C191" s="285"/>
      <c r="D191" s="285"/>
      <c r="E191" s="285"/>
      <c r="F191" s="285"/>
      <c r="G191" s="285"/>
      <c r="H191" s="285"/>
      <c r="I191" s="285"/>
    </row>
    <row r="192" spans="1:9" ht="13.2">
      <c r="A192" s="285"/>
      <c r="B192" s="285"/>
      <c r="C192" s="285"/>
      <c r="D192" s="285"/>
      <c r="E192" s="285"/>
      <c r="F192" s="285"/>
      <c r="G192" s="285"/>
      <c r="H192" s="285"/>
      <c r="I192" s="285"/>
    </row>
    <row r="193" spans="1:9" ht="13.2">
      <c r="A193" s="285"/>
      <c r="B193" s="285"/>
      <c r="C193" s="285"/>
      <c r="D193" s="285"/>
      <c r="E193" s="285"/>
      <c r="F193" s="285"/>
      <c r="G193" s="285"/>
      <c r="H193" s="285"/>
      <c r="I193" s="285"/>
    </row>
    <row r="194" spans="1:9" ht="13.2">
      <c r="A194" s="285"/>
      <c r="B194" s="285"/>
      <c r="C194" s="285"/>
      <c r="D194" s="285"/>
      <c r="E194" s="285"/>
      <c r="F194" s="285"/>
      <c r="G194" s="285"/>
      <c r="H194" s="285"/>
      <c r="I194" s="285"/>
    </row>
    <row r="195" spans="1:9" ht="13.2">
      <c r="A195" s="285"/>
      <c r="B195" s="285"/>
      <c r="C195" s="285"/>
      <c r="D195" s="285"/>
      <c r="E195" s="285"/>
      <c r="F195" s="285"/>
      <c r="G195" s="285"/>
      <c r="H195" s="285"/>
      <c r="I195" s="285"/>
    </row>
    <row r="196" spans="1:9" ht="13.2">
      <c r="A196" s="285"/>
      <c r="B196" s="285"/>
      <c r="C196" s="285"/>
      <c r="D196" s="285"/>
      <c r="E196" s="285"/>
      <c r="F196" s="285"/>
      <c r="G196" s="285"/>
      <c r="H196" s="285"/>
      <c r="I196" s="285"/>
    </row>
    <row r="197" spans="1:9" ht="13.2">
      <c r="A197" s="285"/>
      <c r="B197" s="285"/>
      <c r="C197" s="285"/>
      <c r="D197" s="285"/>
      <c r="E197" s="285"/>
      <c r="F197" s="285"/>
      <c r="G197" s="285"/>
      <c r="H197" s="285"/>
      <c r="I197" s="285"/>
    </row>
    <row r="198" spans="1:9" ht="13.2">
      <c r="A198" s="285"/>
      <c r="B198" s="285"/>
      <c r="C198" s="285"/>
      <c r="D198" s="285"/>
      <c r="E198" s="285"/>
      <c r="F198" s="285"/>
      <c r="G198" s="285"/>
      <c r="H198" s="285"/>
      <c r="I198" s="285"/>
    </row>
    <row r="199" spans="1:9" ht="13.2">
      <c r="A199" s="285"/>
      <c r="B199" s="285"/>
      <c r="C199" s="285"/>
      <c r="D199" s="285"/>
      <c r="E199" s="285"/>
      <c r="F199" s="285"/>
      <c r="G199" s="285"/>
      <c r="H199" s="285"/>
      <c r="I199" s="285"/>
    </row>
    <row r="200" spans="1:9" ht="13.2">
      <c r="A200" s="285"/>
      <c r="B200" s="285"/>
      <c r="C200" s="285"/>
      <c r="D200" s="285"/>
      <c r="E200" s="285"/>
      <c r="F200" s="285"/>
      <c r="G200" s="285"/>
      <c r="H200" s="285"/>
      <c r="I200" s="285"/>
    </row>
    <row r="201" spans="1:9" ht="13.2">
      <c r="A201" s="285"/>
      <c r="B201" s="285"/>
      <c r="C201" s="285"/>
      <c r="D201" s="285"/>
      <c r="E201" s="285"/>
      <c r="F201" s="285"/>
      <c r="G201" s="285"/>
      <c r="H201" s="285"/>
      <c r="I201" s="285"/>
    </row>
    <row r="202" spans="1:9" ht="13.2">
      <c r="A202" s="285"/>
      <c r="B202" s="285"/>
      <c r="C202" s="285"/>
      <c r="D202" s="285"/>
      <c r="E202" s="285"/>
      <c r="F202" s="285"/>
      <c r="G202" s="285"/>
      <c r="H202" s="285"/>
      <c r="I202" s="285"/>
    </row>
    <row r="203" spans="1:9" ht="13.2">
      <c r="A203" s="285"/>
      <c r="B203" s="285"/>
      <c r="C203" s="285"/>
      <c r="D203" s="285"/>
      <c r="E203" s="285"/>
      <c r="F203" s="285"/>
      <c r="G203" s="285"/>
      <c r="H203" s="285"/>
      <c r="I203" s="285"/>
    </row>
    <row r="204" spans="1:9" ht="13.2">
      <c r="A204" s="285"/>
      <c r="B204" s="285"/>
      <c r="C204" s="285"/>
      <c r="D204" s="285"/>
      <c r="E204" s="285"/>
      <c r="F204" s="285"/>
      <c r="G204" s="285"/>
      <c r="H204" s="285"/>
      <c r="I204" s="285"/>
    </row>
    <row r="205" spans="1:9" ht="13.2">
      <c r="A205" s="285"/>
      <c r="B205" s="285"/>
      <c r="C205" s="285"/>
      <c r="D205" s="285"/>
      <c r="E205" s="285"/>
      <c r="F205" s="285"/>
      <c r="G205" s="285"/>
      <c r="H205" s="285"/>
      <c r="I205" s="285"/>
    </row>
    <row r="206" spans="1:9" ht="13.2">
      <c r="A206" s="285"/>
      <c r="B206" s="285"/>
      <c r="C206" s="285"/>
      <c r="D206" s="285"/>
      <c r="E206" s="285"/>
      <c r="F206" s="285"/>
      <c r="G206" s="285"/>
      <c r="H206" s="285"/>
      <c r="I206" s="285"/>
    </row>
    <row r="207" spans="1:9" ht="13.2">
      <c r="A207" s="285"/>
      <c r="B207" s="285"/>
      <c r="C207" s="285"/>
      <c r="D207" s="285"/>
      <c r="E207" s="285"/>
      <c r="F207" s="285"/>
      <c r="G207" s="285"/>
      <c r="H207" s="285"/>
      <c r="I207" s="285"/>
    </row>
    <row r="208" spans="1:9" ht="13.2">
      <c r="A208" s="285"/>
      <c r="B208" s="285"/>
      <c r="C208" s="285"/>
      <c r="D208" s="285"/>
      <c r="E208" s="285"/>
      <c r="F208" s="285"/>
      <c r="G208" s="285"/>
      <c r="H208" s="285"/>
      <c r="I208" s="285"/>
    </row>
    <row r="209" spans="1:9" ht="13.2">
      <c r="A209" s="285"/>
      <c r="B209" s="285"/>
      <c r="C209" s="285"/>
      <c r="D209" s="285"/>
      <c r="E209" s="285"/>
      <c r="F209" s="285"/>
      <c r="G209" s="285"/>
      <c r="H209" s="285"/>
      <c r="I209" s="285"/>
    </row>
    <row r="210" spans="1:9" ht="13.2">
      <c r="A210" s="285"/>
      <c r="B210" s="285"/>
      <c r="C210" s="285"/>
      <c r="D210" s="285"/>
      <c r="E210" s="285"/>
      <c r="F210" s="285"/>
      <c r="G210" s="285"/>
      <c r="H210" s="285"/>
      <c r="I210" s="285"/>
    </row>
    <row r="211" spans="1:9" ht="13.2">
      <c r="A211" s="285"/>
      <c r="B211" s="285"/>
      <c r="C211" s="285"/>
      <c r="D211" s="285"/>
      <c r="E211" s="285"/>
      <c r="F211" s="285"/>
      <c r="G211" s="285"/>
      <c r="H211" s="285"/>
      <c r="I211" s="285"/>
    </row>
    <row r="212" spans="1:9" ht="13.2">
      <c r="A212" s="285"/>
      <c r="B212" s="285"/>
      <c r="C212" s="285"/>
      <c r="D212" s="285"/>
      <c r="E212" s="285"/>
      <c r="F212" s="285"/>
      <c r="G212" s="285"/>
      <c r="H212" s="285"/>
      <c r="I212" s="285"/>
    </row>
    <row r="213" spans="1:9" ht="13.2">
      <c r="A213" s="285"/>
      <c r="B213" s="285"/>
      <c r="C213" s="285"/>
      <c r="D213" s="285"/>
      <c r="E213" s="285"/>
      <c r="F213" s="285"/>
      <c r="G213" s="285"/>
      <c r="H213" s="285"/>
      <c r="I213" s="285"/>
    </row>
    <row r="214" spans="1:9" ht="13.2">
      <c r="A214" s="285"/>
      <c r="B214" s="285"/>
      <c r="C214" s="285"/>
      <c r="D214" s="285"/>
      <c r="E214" s="285"/>
      <c r="F214" s="285"/>
      <c r="G214" s="285"/>
      <c r="H214" s="285"/>
      <c r="I214" s="285"/>
    </row>
    <row r="215" spans="1:9" ht="13.2">
      <c r="A215" s="285"/>
      <c r="B215" s="285"/>
      <c r="C215" s="285"/>
      <c r="D215" s="285"/>
      <c r="E215" s="285"/>
      <c r="F215" s="285"/>
      <c r="G215" s="285"/>
      <c r="H215" s="285"/>
      <c r="I215" s="285"/>
    </row>
    <row r="216" spans="1:9" ht="13.2">
      <c r="A216" s="285"/>
      <c r="B216" s="285"/>
      <c r="C216" s="285"/>
      <c r="D216" s="285"/>
      <c r="E216" s="285"/>
      <c r="F216" s="285"/>
      <c r="G216" s="285"/>
      <c r="H216" s="285"/>
      <c r="I216" s="285"/>
    </row>
    <row r="217" spans="1:9" ht="13.2">
      <c r="A217" s="285"/>
      <c r="B217" s="285"/>
      <c r="C217" s="285"/>
      <c r="D217" s="285"/>
      <c r="E217" s="285"/>
      <c r="F217" s="285"/>
      <c r="G217" s="285"/>
      <c r="H217" s="285"/>
      <c r="I217" s="285"/>
    </row>
    <row r="218" spans="1:9" ht="13.2">
      <c r="A218" s="285"/>
      <c r="B218" s="285"/>
      <c r="C218" s="285"/>
      <c r="D218" s="285"/>
      <c r="E218" s="285"/>
      <c r="F218" s="285"/>
      <c r="G218" s="285"/>
      <c r="H218" s="285"/>
      <c r="I218" s="285"/>
    </row>
    <row r="219" spans="1:9" ht="13.2">
      <c r="A219" s="285"/>
      <c r="B219" s="285"/>
      <c r="C219" s="285"/>
      <c r="D219" s="285"/>
      <c r="E219" s="285"/>
      <c r="F219" s="285"/>
      <c r="G219" s="285"/>
      <c r="H219" s="285"/>
      <c r="I219" s="285"/>
    </row>
    <row r="220" spans="1:9" ht="13.2">
      <c r="A220" s="285"/>
      <c r="B220" s="285"/>
      <c r="C220" s="285"/>
      <c r="D220" s="285"/>
      <c r="E220" s="285"/>
      <c r="F220" s="285"/>
      <c r="G220" s="285"/>
      <c r="H220" s="285"/>
      <c r="I220" s="285"/>
    </row>
    <row r="221" spans="1:9" ht="13.2">
      <c r="A221" s="285"/>
      <c r="B221" s="285"/>
      <c r="C221" s="285"/>
      <c r="D221" s="285"/>
      <c r="E221" s="285"/>
      <c r="F221" s="285"/>
      <c r="G221" s="285"/>
      <c r="H221" s="285"/>
      <c r="I221" s="285"/>
    </row>
    <row r="222" spans="1:9" ht="13.2">
      <c r="A222" s="285"/>
      <c r="B222" s="285"/>
      <c r="C222" s="285"/>
      <c r="D222" s="285"/>
      <c r="E222" s="285"/>
      <c r="F222" s="285"/>
      <c r="G222" s="285"/>
      <c r="H222" s="285"/>
      <c r="I222" s="285"/>
    </row>
    <row r="223" spans="1:9" ht="13.2">
      <c r="A223" s="285"/>
      <c r="B223" s="285"/>
      <c r="C223" s="285"/>
      <c r="D223" s="285"/>
      <c r="E223" s="285"/>
      <c r="F223" s="285"/>
      <c r="G223" s="285"/>
      <c r="H223" s="285"/>
      <c r="I223" s="285"/>
    </row>
    <row r="224" spans="1:9" ht="13.2">
      <c r="A224" s="285"/>
      <c r="B224" s="285"/>
      <c r="C224" s="285"/>
      <c r="D224" s="285"/>
      <c r="E224" s="285"/>
      <c r="F224" s="285"/>
      <c r="G224" s="285"/>
      <c r="H224" s="285"/>
      <c r="I224" s="285"/>
    </row>
    <row r="225" spans="1:9" ht="13.2">
      <c r="A225" s="285"/>
      <c r="B225" s="285"/>
      <c r="C225" s="285"/>
      <c r="D225" s="285"/>
      <c r="E225" s="285"/>
      <c r="F225" s="285"/>
      <c r="G225" s="285"/>
      <c r="H225" s="285"/>
      <c r="I225" s="285"/>
    </row>
    <row r="226" spans="1:9" ht="13.2">
      <c r="A226" s="285"/>
      <c r="B226" s="285"/>
      <c r="C226" s="285"/>
      <c r="D226" s="285"/>
      <c r="E226" s="285"/>
      <c r="F226" s="285"/>
      <c r="G226" s="285"/>
      <c r="H226" s="285"/>
      <c r="I226" s="285"/>
    </row>
    <row r="227" spans="1:9" ht="13.2">
      <c r="A227" s="285"/>
      <c r="B227" s="285"/>
      <c r="C227" s="285"/>
      <c r="D227" s="285"/>
      <c r="E227" s="285"/>
      <c r="F227" s="285"/>
      <c r="G227" s="285"/>
      <c r="H227" s="285"/>
      <c r="I227" s="285"/>
    </row>
    <row r="228" spans="1:9" ht="13.2">
      <c r="A228" s="285"/>
      <c r="B228" s="285"/>
      <c r="C228" s="285"/>
      <c r="D228" s="285"/>
      <c r="E228" s="285"/>
      <c r="F228" s="285"/>
      <c r="G228" s="285"/>
      <c r="H228" s="285"/>
      <c r="I228" s="285"/>
    </row>
    <row r="229" spans="1:9" ht="13.2">
      <c r="A229" s="285"/>
      <c r="B229" s="285"/>
      <c r="C229" s="285"/>
      <c r="D229" s="285"/>
      <c r="E229" s="285"/>
      <c r="F229" s="285"/>
      <c r="G229" s="285"/>
      <c r="H229" s="285"/>
      <c r="I229" s="285"/>
    </row>
    <row r="230" spans="1:9" ht="13.2">
      <c r="A230" s="285"/>
      <c r="B230" s="285"/>
      <c r="C230" s="285"/>
      <c r="D230" s="285"/>
      <c r="E230" s="285"/>
      <c r="F230" s="285"/>
      <c r="G230" s="285"/>
      <c r="H230" s="285"/>
      <c r="I230" s="285"/>
    </row>
    <row r="231" spans="1:9" ht="13.2">
      <c r="A231" s="285"/>
      <c r="B231" s="285"/>
      <c r="C231" s="285"/>
      <c r="D231" s="285"/>
      <c r="E231" s="285"/>
      <c r="F231" s="285"/>
      <c r="G231" s="285"/>
      <c r="H231" s="285"/>
      <c r="I231" s="285"/>
    </row>
    <row r="232" spans="1:9" ht="13.2">
      <c r="A232" s="285"/>
      <c r="B232" s="285"/>
      <c r="C232" s="285"/>
      <c r="D232" s="285"/>
      <c r="E232" s="285"/>
      <c r="F232" s="285"/>
      <c r="G232" s="285"/>
      <c r="H232" s="285"/>
      <c r="I232" s="285"/>
    </row>
    <row r="233" spans="1:9" ht="13.2">
      <c r="A233" s="285"/>
      <c r="B233" s="285"/>
      <c r="C233" s="285"/>
      <c r="D233" s="285"/>
      <c r="E233" s="285"/>
      <c r="F233" s="285"/>
      <c r="G233" s="285"/>
      <c r="H233" s="285"/>
      <c r="I233" s="285"/>
    </row>
    <row r="234" spans="1:9" ht="13.2">
      <c r="A234" s="285"/>
      <c r="B234" s="285"/>
      <c r="C234" s="285"/>
      <c r="D234" s="285"/>
      <c r="E234" s="285"/>
      <c r="F234" s="285"/>
      <c r="G234" s="285"/>
      <c r="H234" s="285"/>
      <c r="I234" s="285"/>
    </row>
    <row r="235" spans="1:9" ht="13.2">
      <c r="A235" s="285"/>
      <c r="B235" s="285"/>
      <c r="C235" s="285"/>
      <c r="D235" s="285"/>
      <c r="E235" s="285"/>
      <c r="F235" s="285"/>
      <c r="G235" s="285"/>
      <c r="H235" s="285"/>
      <c r="I235" s="285"/>
    </row>
    <row r="236" spans="1:9" ht="13.2">
      <c r="A236" s="285"/>
      <c r="B236" s="285"/>
      <c r="C236" s="285"/>
      <c r="D236" s="285"/>
      <c r="E236" s="285"/>
      <c r="F236" s="285"/>
      <c r="G236" s="285"/>
      <c r="H236" s="285"/>
      <c r="I236" s="285"/>
    </row>
    <row r="237" spans="1:9" ht="13.2">
      <c r="A237" s="285"/>
      <c r="B237" s="285"/>
      <c r="C237" s="285"/>
      <c r="D237" s="285"/>
      <c r="E237" s="285"/>
      <c r="F237" s="285"/>
      <c r="G237" s="285"/>
      <c r="H237" s="285"/>
      <c r="I237" s="285"/>
    </row>
    <row r="238" spans="1:9" ht="13.2">
      <c r="A238" s="285"/>
      <c r="B238" s="285"/>
      <c r="C238" s="285"/>
      <c r="D238" s="285"/>
      <c r="E238" s="285"/>
      <c r="F238" s="285"/>
      <c r="G238" s="285"/>
      <c r="H238" s="285"/>
      <c r="I238" s="285"/>
    </row>
    <row r="239" spans="1:9" ht="13.2">
      <c r="A239" s="285"/>
      <c r="B239" s="285"/>
      <c r="C239" s="285"/>
      <c r="D239" s="285"/>
      <c r="E239" s="285"/>
      <c r="F239" s="285"/>
      <c r="G239" s="285"/>
      <c r="H239" s="285"/>
      <c r="I239" s="285"/>
    </row>
    <row r="240" spans="1:9" ht="13.2">
      <c r="A240" s="285"/>
      <c r="B240" s="285"/>
      <c r="C240" s="285"/>
      <c r="D240" s="285"/>
      <c r="E240" s="285"/>
      <c r="F240" s="285"/>
      <c r="G240" s="285"/>
      <c r="H240" s="285"/>
      <c r="I240" s="285"/>
    </row>
    <row r="241" spans="1:9" ht="13.2">
      <c r="A241" s="285"/>
      <c r="B241" s="285"/>
      <c r="C241" s="285"/>
      <c r="D241" s="285"/>
      <c r="E241" s="285"/>
      <c r="F241" s="285"/>
      <c r="G241" s="285"/>
      <c r="H241" s="285"/>
      <c r="I241" s="285"/>
    </row>
    <row r="242" spans="1:9" ht="13.2">
      <c r="A242" s="285"/>
      <c r="B242" s="285"/>
      <c r="C242" s="285"/>
      <c r="D242" s="285"/>
      <c r="E242" s="285"/>
      <c r="F242" s="285"/>
      <c r="G242" s="285"/>
      <c r="H242" s="285"/>
      <c r="I242" s="285"/>
    </row>
    <row r="243" spans="1:9" ht="13.2">
      <c r="A243" s="285"/>
      <c r="B243" s="285"/>
      <c r="C243" s="285"/>
      <c r="D243" s="285"/>
      <c r="E243" s="285"/>
      <c r="F243" s="285"/>
      <c r="G243" s="285"/>
      <c r="H243" s="285"/>
      <c r="I243" s="285"/>
    </row>
    <row r="244" spans="1:9" ht="13.2">
      <c r="A244" s="285"/>
      <c r="B244" s="285"/>
      <c r="C244" s="285"/>
      <c r="D244" s="285"/>
      <c r="E244" s="285"/>
      <c r="F244" s="285"/>
      <c r="G244" s="285"/>
      <c r="H244" s="285"/>
      <c r="I244" s="285"/>
    </row>
    <row r="245" spans="1:9" ht="13.2">
      <c r="A245" s="285"/>
      <c r="B245" s="285"/>
      <c r="C245" s="285"/>
      <c r="D245" s="285"/>
      <c r="E245" s="285"/>
      <c r="F245" s="285"/>
      <c r="G245" s="285"/>
      <c r="H245" s="285"/>
      <c r="I245" s="285"/>
    </row>
    <row r="246" spans="1:9" ht="13.2">
      <c r="A246" s="285"/>
      <c r="B246" s="285"/>
      <c r="C246" s="285"/>
      <c r="D246" s="285"/>
      <c r="E246" s="285"/>
      <c r="F246" s="285"/>
      <c r="G246" s="285"/>
      <c r="H246" s="285"/>
      <c r="I246" s="285"/>
    </row>
    <row r="247" spans="1:9" ht="13.2">
      <c r="A247" s="285"/>
      <c r="B247" s="285"/>
      <c r="C247" s="285"/>
      <c r="D247" s="285"/>
      <c r="E247" s="285"/>
      <c r="F247" s="285"/>
      <c r="G247" s="285"/>
      <c r="H247" s="285"/>
      <c r="I247" s="285"/>
    </row>
    <row r="248" spans="1:9" ht="13.2">
      <c r="A248" s="285"/>
      <c r="B248" s="285"/>
      <c r="C248" s="285"/>
      <c r="D248" s="285"/>
      <c r="E248" s="285"/>
      <c r="F248" s="285"/>
      <c r="G248" s="285"/>
      <c r="H248" s="285"/>
      <c r="I248" s="285"/>
    </row>
  </sheetData>
  <mergeCells count="3">
    <mergeCell ref="I34:I39"/>
    <mergeCell ref="I40:I41"/>
    <mergeCell ref="B80:B8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5"/>
  <sheetViews>
    <sheetView showGridLines="0" workbookViewId="0" topLeftCell="A98">
      <selection activeCell="J39" sqref="J3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4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396" t="s">
        <v>6</v>
      </c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6" t="s">
        <v>89</v>
      </c>
    </row>
    <row r="3" spans="2:46" ht="6.9" customHeight="1">
      <c r="B3" s="17"/>
      <c r="C3" s="18"/>
      <c r="D3" s="18"/>
      <c r="E3" s="18"/>
      <c r="F3" s="18"/>
      <c r="G3" s="18"/>
      <c r="H3" s="18"/>
      <c r="I3" s="85"/>
      <c r="J3" s="18"/>
      <c r="K3" s="18"/>
      <c r="L3" s="19"/>
      <c r="AT3" s="16" t="s">
        <v>82</v>
      </c>
    </row>
    <row r="4" spans="2:46" ht="24.9" customHeight="1">
      <c r="B4" s="19"/>
      <c r="D4" s="20" t="s">
        <v>90</v>
      </c>
      <c r="L4" s="19"/>
      <c r="M4" s="86" t="s">
        <v>12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18</v>
      </c>
      <c r="L6" s="19"/>
    </row>
    <row r="7" spans="2:12" ht="16.5" customHeight="1">
      <c r="B7" s="19"/>
      <c r="E7" s="410" t="str">
        <f>'Rekapitulace stavby'!K6</f>
        <v>Objekt č.p. 1139/II, Volšovská, Sušice - stavební úpravy kuchyně</v>
      </c>
      <c r="F7" s="411"/>
      <c r="G7" s="411"/>
      <c r="H7" s="411"/>
      <c r="L7" s="19"/>
    </row>
    <row r="8" spans="2:12" s="1" customFormat="1" ht="12" customHeight="1">
      <c r="B8" s="31"/>
      <c r="D8" s="26" t="s">
        <v>91</v>
      </c>
      <c r="I8" s="87"/>
      <c r="L8" s="31"/>
    </row>
    <row r="9" spans="2:12" s="1" customFormat="1" ht="36.9" customHeight="1">
      <c r="B9" s="31"/>
      <c r="E9" s="393" t="s">
        <v>1860</v>
      </c>
      <c r="F9" s="409"/>
      <c r="G9" s="409"/>
      <c r="H9" s="409"/>
      <c r="I9" s="87"/>
      <c r="L9" s="31"/>
    </row>
    <row r="10" spans="2:12" s="1" customFormat="1" ht="12">
      <c r="B10" s="31"/>
      <c r="I10" s="87"/>
      <c r="L10" s="31"/>
    </row>
    <row r="11" spans="2:12" s="1" customFormat="1" ht="12" customHeight="1">
      <c r="B11" s="31"/>
      <c r="D11" s="26" t="s">
        <v>20</v>
      </c>
      <c r="F11" s="24" t="s">
        <v>3</v>
      </c>
      <c r="I11" s="88" t="s">
        <v>21</v>
      </c>
      <c r="J11" s="24" t="s">
        <v>3</v>
      </c>
      <c r="L11" s="31"/>
    </row>
    <row r="12" spans="2:12" s="1" customFormat="1" ht="12" customHeight="1">
      <c r="B12" s="31"/>
      <c r="D12" s="26" t="s">
        <v>22</v>
      </c>
      <c r="F12" s="24" t="s">
        <v>23</v>
      </c>
      <c r="I12" s="88" t="s">
        <v>24</v>
      </c>
      <c r="J12" s="48" t="str">
        <f>'Rekapitulace stavby'!AN8</f>
        <v>18. 4. 2019</v>
      </c>
      <c r="L12" s="31"/>
    </row>
    <row r="13" spans="2:12" s="1" customFormat="1" ht="10.95" customHeight="1">
      <c r="B13" s="31"/>
      <c r="I13" s="87"/>
      <c r="L13" s="31"/>
    </row>
    <row r="14" spans="2:12" s="1" customFormat="1" ht="12" customHeight="1">
      <c r="B14" s="31"/>
      <c r="D14" s="26" t="s">
        <v>26</v>
      </c>
      <c r="I14" s="88" t="s">
        <v>27</v>
      </c>
      <c r="J14" s="24" t="s">
        <v>3</v>
      </c>
      <c r="L14" s="31"/>
    </row>
    <row r="15" spans="2:12" s="1" customFormat="1" ht="18" customHeight="1">
      <c r="B15" s="31"/>
      <c r="E15" s="24" t="s">
        <v>28</v>
      </c>
      <c r="I15" s="88" t="s">
        <v>29</v>
      </c>
      <c r="J15" s="24" t="s">
        <v>3</v>
      </c>
      <c r="L15" s="31"/>
    </row>
    <row r="16" spans="2:12" s="1" customFormat="1" ht="6.9" customHeight="1">
      <c r="B16" s="31"/>
      <c r="I16" s="87"/>
      <c r="L16" s="31"/>
    </row>
    <row r="17" spans="2:12" s="1" customFormat="1" ht="12" customHeight="1">
      <c r="B17" s="31"/>
      <c r="D17" s="26" t="s">
        <v>30</v>
      </c>
      <c r="I17" s="88" t="s">
        <v>27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412" t="str">
        <f>'Rekapitulace stavby'!E14</f>
        <v>Vyplň údaj</v>
      </c>
      <c r="F18" s="398"/>
      <c r="G18" s="398"/>
      <c r="H18" s="398"/>
      <c r="I18" s="88" t="s">
        <v>29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87"/>
      <c r="L19" s="31"/>
    </row>
    <row r="20" spans="2:12" s="1" customFormat="1" ht="12" customHeight="1">
      <c r="B20" s="31"/>
      <c r="D20" s="26" t="s">
        <v>32</v>
      </c>
      <c r="I20" s="88" t="s">
        <v>27</v>
      </c>
      <c r="J20" s="24" t="s">
        <v>3</v>
      </c>
      <c r="L20" s="31"/>
    </row>
    <row r="21" spans="2:12" s="1" customFormat="1" ht="18" customHeight="1">
      <c r="B21" s="31"/>
      <c r="E21" s="24" t="s">
        <v>33</v>
      </c>
      <c r="I21" s="88" t="s">
        <v>29</v>
      </c>
      <c r="J21" s="24" t="s">
        <v>3</v>
      </c>
      <c r="L21" s="31"/>
    </row>
    <row r="22" spans="2:12" s="1" customFormat="1" ht="6.9" customHeight="1">
      <c r="B22" s="31"/>
      <c r="I22" s="87"/>
      <c r="L22" s="31"/>
    </row>
    <row r="23" spans="2:12" s="1" customFormat="1" ht="12" customHeight="1">
      <c r="B23" s="31"/>
      <c r="D23" s="26" t="s">
        <v>35</v>
      </c>
      <c r="I23" s="88" t="s">
        <v>27</v>
      </c>
      <c r="J23" s="24" t="s">
        <v>3</v>
      </c>
      <c r="L23" s="31"/>
    </row>
    <row r="24" spans="2:12" s="1" customFormat="1" ht="18" customHeight="1">
      <c r="B24" s="31"/>
      <c r="E24" s="24" t="s">
        <v>36</v>
      </c>
      <c r="I24" s="88" t="s">
        <v>29</v>
      </c>
      <c r="J24" s="24" t="s">
        <v>3</v>
      </c>
      <c r="L24" s="31"/>
    </row>
    <row r="25" spans="2:12" s="1" customFormat="1" ht="6.9" customHeight="1">
      <c r="B25" s="31"/>
      <c r="I25" s="87"/>
      <c r="L25" s="31"/>
    </row>
    <row r="26" spans="2:12" s="1" customFormat="1" ht="12" customHeight="1">
      <c r="B26" s="31"/>
      <c r="D26" s="26" t="s">
        <v>37</v>
      </c>
      <c r="I26" s="87"/>
      <c r="L26" s="31"/>
    </row>
    <row r="27" spans="2:12" s="7" customFormat="1" ht="16.5" customHeight="1">
      <c r="B27" s="89"/>
      <c r="E27" s="402" t="s">
        <v>3</v>
      </c>
      <c r="F27" s="402"/>
      <c r="G27" s="402"/>
      <c r="H27" s="402"/>
      <c r="I27" s="90"/>
      <c r="L27" s="89"/>
    </row>
    <row r="28" spans="2:12" s="1" customFormat="1" ht="6.9" customHeight="1">
      <c r="B28" s="31"/>
      <c r="I28" s="87"/>
      <c r="L28" s="31"/>
    </row>
    <row r="29" spans="2:12" s="1" customFormat="1" ht="6.9" customHeight="1">
      <c r="B29" s="31"/>
      <c r="D29" s="49"/>
      <c r="E29" s="49"/>
      <c r="F29" s="49"/>
      <c r="G29" s="49"/>
      <c r="H29" s="49"/>
      <c r="I29" s="91"/>
      <c r="J29" s="49"/>
      <c r="K29" s="49"/>
      <c r="L29" s="31"/>
    </row>
    <row r="30" spans="2:12" s="1" customFormat="1" ht="25.35" customHeight="1">
      <c r="B30" s="31"/>
      <c r="D30" s="92" t="s">
        <v>39</v>
      </c>
      <c r="I30" s="87"/>
      <c r="J30" s="62">
        <f>ROUND(J81,0)</f>
        <v>0</v>
      </c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91"/>
      <c r="J31" s="49"/>
      <c r="K31" s="49"/>
      <c r="L31" s="31"/>
    </row>
    <row r="32" spans="2:12" s="1" customFormat="1" ht="14.4" customHeight="1">
      <c r="B32" s="31"/>
      <c r="F32" s="34" t="s">
        <v>41</v>
      </c>
      <c r="I32" s="93" t="s">
        <v>40</v>
      </c>
      <c r="J32" s="34" t="s">
        <v>42</v>
      </c>
      <c r="L32" s="31"/>
    </row>
    <row r="33" spans="2:12" s="1" customFormat="1" ht="14.4" customHeight="1">
      <c r="B33" s="31"/>
      <c r="D33" s="94" t="s">
        <v>43</v>
      </c>
      <c r="E33" s="26" t="s">
        <v>44</v>
      </c>
      <c r="F33" s="95">
        <f>ROUND((SUM(BE81:BE84)),0)</f>
        <v>0</v>
      </c>
      <c r="I33" s="96">
        <v>0.21</v>
      </c>
      <c r="J33" s="95">
        <f>ROUND(((SUM(BE81:BE84))*I33),0)</f>
        <v>0</v>
      </c>
      <c r="L33" s="31"/>
    </row>
    <row r="34" spans="2:12" s="1" customFormat="1" ht="14.4" customHeight="1">
      <c r="B34" s="31"/>
      <c r="E34" s="26" t="s">
        <v>45</v>
      </c>
      <c r="F34" s="95">
        <f>ROUND((SUM(BF81:BF84)),0)</f>
        <v>0</v>
      </c>
      <c r="I34" s="96">
        <v>0.15</v>
      </c>
      <c r="J34" s="95">
        <f>ROUND(((SUM(BF81:BF84))*I34),0)</f>
        <v>0</v>
      </c>
      <c r="L34" s="31"/>
    </row>
    <row r="35" spans="2:12" s="1" customFormat="1" ht="14.4" customHeight="1" hidden="1">
      <c r="B35" s="31"/>
      <c r="E35" s="26" t="s">
        <v>46</v>
      </c>
      <c r="F35" s="95">
        <f>ROUND((SUM(BG81:BG84)),0)</f>
        <v>0</v>
      </c>
      <c r="I35" s="96">
        <v>0.21</v>
      </c>
      <c r="J35" s="95">
        <f>0</f>
        <v>0</v>
      </c>
      <c r="L35" s="31"/>
    </row>
    <row r="36" spans="2:12" s="1" customFormat="1" ht="14.4" customHeight="1" hidden="1">
      <c r="B36" s="31"/>
      <c r="E36" s="26" t="s">
        <v>47</v>
      </c>
      <c r="F36" s="95">
        <f>ROUND((SUM(BH81:BH84)),0)</f>
        <v>0</v>
      </c>
      <c r="I36" s="96">
        <v>0.15</v>
      </c>
      <c r="J36" s="95">
        <f>0</f>
        <v>0</v>
      </c>
      <c r="L36" s="31"/>
    </row>
    <row r="37" spans="2:12" s="1" customFormat="1" ht="14.4" customHeight="1" hidden="1">
      <c r="B37" s="31"/>
      <c r="E37" s="26" t="s">
        <v>48</v>
      </c>
      <c r="F37" s="95">
        <f>ROUND((SUM(BI81:BI84)),0)</f>
        <v>0</v>
      </c>
      <c r="I37" s="96">
        <v>0</v>
      </c>
      <c r="J37" s="95">
        <f>0</f>
        <v>0</v>
      </c>
      <c r="L37" s="31"/>
    </row>
    <row r="38" spans="2:12" s="1" customFormat="1" ht="6.9" customHeight="1">
      <c r="B38" s="31"/>
      <c r="I38" s="87"/>
      <c r="L38" s="31"/>
    </row>
    <row r="39" spans="2:12" s="1" customFormat="1" ht="25.35" customHeight="1">
      <c r="B39" s="31"/>
      <c r="C39" s="97"/>
      <c r="D39" s="98" t="s">
        <v>49</v>
      </c>
      <c r="E39" s="53"/>
      <c r="F39" s="53"/>
      <c r="G39" s="99" t="s">
        <v>50</v>
      </c>
      <c r="H39" s="100" t="s">
        <v>51</v>
      </c>
      <c r="I39" s="101"/>
      <c r="J39" s="102">
        <f>SUM(J30:J37)</f>
        <v>0</v>
      </c>
      <c r="K39" s="103"/>
      <c r="L39" s="31"/>
    </row>
    <row r="40" spans="2:12" s="1" customFormat="1" ht="14.4" customHeight="1">
      <c r="B40" s="40"/>
      <c r="C40" s="41"/>
      <c r="D40" s="41"/>
      <c r="E40" s="41"/>
      <c r="F40" s="41"/>
      <c r="G40" s="41"/>
      <c r="H40" s="41"/>
      <c r="I40" s="104"/>
      <c r="J40" s="41"/>
      <c r="K40" s="41"/>
      <c r="L40" s="31"/>
    </row>
    <row r="44" spans="2:12" s="1" customFormat="1" ht="6.9" customHeight="1">
      <c r="B44" s="42"/>
      <c r="C44" s="43"/>
      <c r="D44" s="43"/>
      <c r="E44" s="43"/>
      <c r="F44" s="43"/>
      <c r="G44" s="43"/>
      <c r="H44" s="43"/>
      <c r="I44" s="105"/>
      <c r="J44" s="43"/>
      <c r="K44" s="43"/>
      <c r="L44" s="31"/>
    </row>
    <row r="45" spans="2:12" s="1" customFormat="1" ht="24.9" customHeight="1">
      <c r="B45" s="31"/>
      <c r="C45" s="20" t="s">
        <v>93</v>
      </c>
      <c r="I45" s="87"/>
      <c r="L45" s="31"/>
    </row>
    <row r="46" spans="2:12" s="1" customFormat="1" ht="6.9" customHeight="1">
      <c r="B46" s="31"/>
      <c r="I46" s="87"/>
      <c r="L46" s="31"/>
    </row>
    <row r="47" spans="2:12" s="1" customFormat="1" ht="12" customHeight="1">
      <c r="B47" s="31"/>
      <c r="C47" s="26" t="s">
        <v>18</v>
      </c>
      <c r="I47" s="87"/>
      <c r="L47" s="31"/>
    </row>
    <row r="48" spans="2:12" s="1" customFormat="1" ht="16.5" customHeight="1">
      <c r="B48" s="31"/>
      <c r="E48" s="410" t="str">
        <f>E7</f>
        <v>Objekt č.p. 1139/II, Volšovská, Sušice - stavební úpravy kuchyně</v>
      </c>
      <c r="F48" s="411"/>
      <c r="G48" s="411"/>
      <c r="H48" s="411"/>
      <c r="I48" s="87"/>
      <c r="L48" s="31"/>
    </row>
    <row r="49" spans="2:12" s="1" customFormat="1" ht="12" customHeight="1">
      <c r="B49" s="31"/>
      <c r="C49" s="26" t="s">
        <v>91</v>
      </c>
      <c r="I49" s="87"/>
      <c r="L49" s="31"/>
    </row>
    <row r="50" spans="2:12" s="1" customFormat="1" ht="16.5" customHeight="1">
      <c r="B50" s="31"/>
      <c r="E50" s="393" t="str">
        <f>E9</f>
        <v>030 - D.1.3  Gastrovybavení</v>
      </c>
      <c r="F50" s="409"/>
      <c r="G50" s="409"/>
      <c r="H50" s="409"/>
      <c r="I50" s="87"/>
      <c r="L50" s="31"/>
    </row>
    <row r="51" spans="2:12" s="1" customFormat="1" ht="6.9" customHeight="1">
      <c r="B51" s="31"/>
      <c r="I51" s="87"/>
      <c r="L51" s="31"/>
    </row>
    <row r="52" spans="2:12" s="1" customFormat="1" ht="12" customHeight="1">
      <c r="B52" s="31"/>
      <c r="C52" s="26" t="s">
        <v>22</v>
      </c>
      <c r="F52" s="24" t="str">
        <f>F12</f>
        <v>Sušice</v>
      </c>
      <c r="I52" s="88" t="s">
        <v>24</v>
      </c>
      <c r="J52" s="48" t="str">
        <f>IF(J12="","",J12)</f>
        <v>18. 4. 2019</v>
      </c>
      <c r="L52" s="31"/>
    </row>
    <row r="53" spans="2:12" s="1" customFormat="1" ht="6.9" customHeight="1">
      <c r="B53" s="31"/>
      <c r="I53" s="87"/>
      <c r="L53" s="31"/>
    </row>
    <row r="54" spans="2:12" s="1" customFormat="1" ht="15.15" customHeight="1">
      <c r="B54" s="31"/>
      <c r="C54" s="26" t="s">
        <v>26</v>
      </c>
      <c r="F54" s="24" t="str">
        <f>E15</f>
        <v>SOŠ a SOU Sušice</v>
      </c>
      <c r="I54" s="88" t="s">
        <v>32</v>
      </c>
      <c r="J54" s="29" t="str">
        <f>E21</f>
        <v>Ing. Jiří Lejsek</v>
      </c>
      <c r="L54" s="31"/>
    </row>
    <row r="55" spans="2:12" s="1" customFormat="1" ht="15.15" customHeight="1">
      <c r="B55" s="31"/>
      <c r="C55" s="26" t="s">
        <v>30</v>
      </c>
      <c r="F55" s="24" t="str">
        <f>IF(E18="","",E18)</f>
        <v>Vyplň údaj</v>
      </c>
      <c r="I55" s="88" t="s">
        <v>35</v>
      </c>
      <c r="J55" s="29" t="str">
        <f>E24</f>
        <v>Pavel Hrba</v>
      </c>
      <c r="L55" s="31"/>
    </row>
    <row r="56" spans="2:12" s="1" customFormat="1" ht="10.35" customHeight="1">
      <c r="B56" s="31"/>
      <c r="I56" s="87"/>
      <c r="L56" s="31"/>
    </row>
    <row r="57" spans="2:12" s="1" customFormat="1" ht="29.25" customHeight="1">
      <c r="B57" s="31"/>
      <c r="C57" s="106" t="s">
        <v>94</v>
      </c>
      <c r="D57" s="97"/>
      <c r="E57" s="97"/>
      <c r="F57" s="97"/>
      <c r="G57" s="97"/>
      <c r="H57" s="97"/>
      <c r="I57" s="107"/>
      <c r="J57" s="108" t="s">
        <v>95</v>
      </c>
      <c r="K57" s="97"/>
      <c r="L57" s="31"/>
    </row>
    <row r="58" spans="2:12" s="1" customFormat="1" ht="10.35" customHeight="1">
      <c r="B58" s="31"/>
      <c r="I58" s="87"/>
      <c r="L58" s="31"/>
    </row>
    <row r="59" spans="2:47" s="1" customFormat="1" ht="22.95" customHeight="1">
      <c r="B59" s="31"/>
      <c r="C59" s="109" t="s">
        <v>71</v>
      </c>
      <c r="I59" s="87"/>
      <c r="J59" s="62">
        <f>J81</f>
        <v>0</v>
      </c>
      <c r="L59" s="31"/>
      <c r="AU59" s="16" t="s">
        <v>96</v>
      </c>
    </row>
    <row r="60" spans="2:12" s="8" customFormat="1" ht="24.9" customHeight="1">
      <c r="B60" s="110"/>
      <c r="D60" s="111" t="s">
        <v>110</v>
      </c>
      <c r="E60" s="112"/>
      <c r="F60" s="112"/>
      <c r="G60" s="112"/>
      <c r="H60" s="112"/>
      <c r="I60" s="113"/>
      <c r="J60" s="114">
        <f>J82</f>
        <v>0</v>
      </c>
      <c r="L60" s="110"/>
    </row>
    <row r="61" spans="2:12" s="9" customFormat="1" ht="19.95" customHeight="1">
      <c r="B61" s="115"/>
      <c r="D61" s="116" t="s">
        <v>1861</v>
      </c>
      <c r="E61" s="117"/>
      <c r="F61" s="117"/>
      <c r="G61" s="117"/>
      <c r="H61" s="117"/>
      <c r="I61" s="118"/>
      <c r="J61" s="119">
        <f>J83</f>
        <v>0</v>
      </c>
      <c r="L61" s="115"/>
    </row>
    <row r="62" spans="2:12" s="1" customFormat="1" ht="21.75" customHeight="1">
      <c r="B62" s="31"/>
      <c r="I62" s="87"/>
      <c r="L62" s="31"/>
    </row>
    <row r="63" spans="2:12" s="1" customFormat="1" ht="6.9" customHeight="1">
      <c r="B63" s="40"/>
      <c r="C63" s="41"/>
      <c r="D63" s="41"/>
      <c r="E63" s="41"/>
      <c r="F63" s="41"/>
      <c r="G63" s="41"/>
      <c r="H63" s="41"/>
      <c r="I63" s="104"/>
      <c r="J63" s="41"/>
      <c r="K63" s="41"/>
      <c r="L63" s="31"/>
    </row>
    <row r="67" spans="2:12" s="1" customFormat="1" ht="6.9" customHeight="1">
      <c r="B67" s="42"/>
      <c r="C67" s="43"/>
      <c r="D67" s="43"/>
      <c r="E67" s="43"/>
      <c r="F67" s="43"/>
      <c r="G67" s="43"/>
      <c r="H67" s="43"/>
      <c r="I67" s="105"/>
      <c r="J67" s="43"/>
      <c r="K67" s="43"/>
      <c r="L67" s="31"/>
    </row>
    <row r="68" spans="2:12" s="1" customFormat="1" ht="24.9" customHeight="1">
      <c r="B68" s="31"/>
      <c r="C68" s="20" t="s">
        <v>132</v>
      </c>
      <c r="I68" s="87"/>
      <c r="L68" s="31"/>
    </row>
    <row r="69" spans="2:12" s="1" customFormat="1" ht="6.9" customHeight="1">
      <c r="B69" s="31"/>
      <c r="I69" s="87"/>
      <c r="L69" s="31"/>
    </row>
    <row r="70" spans="2:12" s="1" customFormat="1" ht="12" customHeight="1">
      <c r="B70" s="31"/>
      <c r="C70" s="26" t="s">
        <v>18</v>
      </c>
      <c r="I70" s="87"/>
      <c r="L70" s="31"/>
    </row>
    <row r="71" spans="2:12" s="1" customFormat="1" ht="16.5" customHeight="1">
      <c r="B71" s="31"/>
      <c r="E71" s="410" t="str">
        <f>E7</f>
        <v>Objekt č.p. 1139/II, Volšovská, Sušice - stavební úpravy kuchyně</v>
      </c>
      <c r="F71" s="411"/>
      <c r="G71" s="411"/>
      <c r="H71" s="411"/>
      <c r="I71" s="87"/>
      <c r="L71" s="31"/>
    </row>
    <row r="72" spans="2:12" s="1" customFormat="1" ht="12" customHeight="1">
      <c r="B72" s="31"/>
      <c r="C72" s="26" t="s">
        <v>91</v>
      </c>
      <c r="I72" s="87"/>
      <c r="L72" s="31"/>
    </row>
    <row r="73" spans="2:12" s="1" customFormat="1" ht="16.5" customHeight="1">
      <c r="B73" s="31"/>
      <c r="E73" s="393" t="str">
        <f>E9</f>
        <v>030 - D.1.3  Gastrovybavení</v>
      </c>
      <c r="F73" s="409"/>
      <c r="G73" s="409"/>
      <c r="H73" s="409"/>
      <c r="I73" s="87"/>
      <c r="L73" s="31"/>
    </row>
    <row r="74" spans="2:12" s="1" customFormat="1" ht="6.9" customHeight="1">
      <c r="B74" s="31"/>
      <c r="I74" s="87"/>
      <c r="L74" s="31"/>
    </row>
    <row r="75" spans="2:12" s="1" customFormat="1" ht="12" customHeight="1">
      <c r="B75" s="31"/>
      <c r="C75" s="26" t="s">
        <v>22</v>
      </c>
      <c r="F75" s="24" t="str">
        <f>F12</f>
        <v>Sušice</v>
      </c>
      <c r="I75" s="88" t="s">
        <v>24</v>
      </c>
      <c r="J75" s="48" t="str">
        <f>IF(J12="","",J12)</f>
        <v>18. 4. 2019</v>
      </c>
      <c r="L75" s="31"/>
    </row>
    <row r="76" spans="2:12" s="1" customFormat="1" ht="6.9" customHeight="1">
      <c r="B76" s="31"/>
      <c r="I76" s="87"/>
      <c r="L76" s="31"/>
    </row>
    <row r="77" spans="2:12" s="1" customFormat="1" ht="15.15" customHeight="1">
      <c r="B77" s="31"/>
      <c r="C77" s="26" t="s">
        <v>26</v>
      </c>
      <c r="F77" s="24" t="str">
        <f>E15</f>
        <v>SOŠ a SOU Sušice</v>
      </c>
      <c r="I77" s="88" t="s">
        <v>32</v>
      </c>
      <c r="J77" s="29" t="str">
        <f>E21</f>
        <v>Ing. Jiří Lejsek</v>
      </c>
      <c r="L77" s="31"/>
    </row>
    <row r="78" spans="2:12" s="1" customFormat="1" ht="15.15" customHeight="1">
      <c r="B78" s="31"/>
      <c r="C78" s="26" t="s">
        <v>30</v>
      </c>
      <c r="F78" s="24" t="str">
        <f>IF(E18="","",E18)</f>
        <v>Vyplň údaj</v>
      </c>
      <c r="I78" s="88" t="s">
        <v>35</v>
      </c>
      <c r="J78" s="29" t="str">
        <f>E24</f>
        <v>Pavel Hrba</v>
      </c>
      <c r="L78" s="31"/>
    </row>
    <row r="79" spans="2:12" s="1" customFormat="1" ht="10.35" customHeight="1">
      <c r="B79" s="31"/>
      <c r="I79" s="87"/>
      <c r="L79" s="31"/>
    </row>
    <row r="80" spans="2:20" s="10" customFormat="1" ht="29.25" customHeight="1">
      <c r="B80" s="120"/>
      <c r="C80" s="121" t="s">
        <v>133</v>
      </c>
      <c r="D80" s="122" t="s">
        <v>58</v>
      </c>
      <c r="E80" s="122" t="s">
        <v>54</v>
      </c>
      <c r="F80" s="122" t="s">
        <v>55</v>
      </c>
      <c r="G80" s="122" t="s">
        <v>134</v>
      </c>
      <c r="H80" s="122" t="s">
        <v>135</v>
      </c>
      <c r="I80" s="123" t="s">
        <v>136</v>
      </c>
      <c r="J80" s="122" t="s">
        <v>95</v>
      </c>
      <c r="K80" s="124" t="s">
        <v>137</v>
      </c>
      <c r="L80" s="120"/>
      <c r="M80" s="55" t="s">
        <v>3</v>
      </c>
      <c r="N80" s="56" t="s">
        <v>43</v>
      </c>
      <c r="O80" s="56" t="s">
        <v>138</v>
      </c>
      <c r="P80" s="56" t="s">
        <v>139</v>
      </c>
      <c r="Q80" s="56" t="s">
        <v>140</v>
      </c>
      <c r="R80" s="56" t="s">
        <v>141</v>
      </c>
      <c r="S80" s="56" t="s">
        <v>142</v>
      </c>
      <c r="T80" s="57" t="s">
        <v>143</v>
      </c>
    </row>
    <row r="81" spans="2:63" s="1" customFormat="1" ht="22.95" customHeight="1">
      <c r="B81" s="31"/>
      <c r="C81" s="60" t="s">
        <v>144</v>
      </c>
      <c r="I81" s="87"/>
      <c r="J81" s="125">
        <f>BK81</f>
        <v>0</v>
      </c>
      <c r="L81" s="31"/>
      <c r="M81" s="58"/>
      <c r="N81" s="49"/>
      <c r="O81" s="49"/>
      <c r="P81" s="126">
        <f>P82</f>
        <v>0</v>
      </c>
      <c r="Q81" s="49"/>
      <c r="R81" s="126">
        <f>R82</f>
        <v>0</v>
      </c>
      <c r="S81" s="49"/>
      <c r="T81" s="127">
        <f>T82</f>
        <v>0</v>
      </c>
      <c r="AT81" s="16" t="s">
        <v>72</v>
      </c>
      <c r="AU81" s="16" t="s">
        <v>96</v>
      </c>
      <c r="BK81" s="128">
        <f>BK82</f>
        <v>0</v>
      </c>
    </row>
    <row r="82" spans="2:63" s="11" customFormat="1" ht="25.95" customHeight="1">
      <c r="B82" s="129"/>
      <c r="D82" s="130" t="s">
        <v>72</v>
      </c>
      <c r="E82" s="131" t="s">
        <v>875</v>
      </c>
      <c r="F82" s="131" t="s">
        <v>876</v>
      </c>
      <c r="I82" s="132"/>
      <c r="J82" s="133">
        <f>BK82</f>
        <v>0</v>
      </c>
      <c r="L82" s="129"/>
      <c r="M82" s="134"/>
      <c r="N82" s="135"/>
      <c r="O82" s="135"/>
      <c r="P82" s="136">
        <f>P83</f>
        <v>0</v>
      </c>
      <c r="Q82" s="135"/>
      <c r="R82" s="136">
        <f>R83</f>
        <v>0</v>
      </c>
      <c r="S82" s="135"/>
      <c r="T82" s="137">
        <f>T83</f>
        <v>0</v>
      </c>
      <c r="AR82" s="130" t="s">
        <v>82</v>
      </c>
      <c r="AT82" s="138" t="s">
        <v>72</v>
      </c>
      <c r="AU82" s="138" t="s">
        <v>73</v>
      </c>
      <c r="AY82" s="130" t="s">
        <v>147</v>
      </c>
      <c r="BK82" s="139">
        <f>BK83</f>
        <v>0</v>
      </c>
    </row>
    <row r="83" spans="2:63" s="11" customFormat="1" ht="22.95" customHeight="1">
      <c r="B83" s="129"/>
      <c r="D83" s="130" t="s">
        <v>72</v>
      </c>
      <c r="E83" s="140" t="s">
        <v>1862</v>
      </c>
      <c r="F83" s="140" t="s">
        <v>1863</v>
      </c>
      <c r="I83" s="132"/>
      <c r="J83" s="141">
        <f>BK83</f>
        <v>0</v>
      </c>
      <c r="L83" s="129"/>
      <c r="M83" s="134"/>
      <c r="N83" s="135"/>
      <c r="O83" s="135"/>
      <c r="P83" s="136">
        <f>P84</f>
        <v>0</v>
      </c>
      <c r="Q83" s="135"/>
      <c r="R83" s="136">
        <f>R84</f>
        <v>0</v>
      </c>
      <c r="S83" s="135"/>
      <c r="T83" s="137">
        <f>T84</f>
        <v>0</v>
      </c>
      <c r="AR83" s="130" t="s">
        <v>82</v>
      </c>
      <c r="AT83" s="138" t="s">
        <v>72</v>
      </c>
      <c r="AU83" s="138" t="s">
        <v>9</v>
      </c>
      <c r="AY83" s="130" t="s">
        <v>147</v>
      </c>
      <c r="BK83" s="139">
        <f>BK84</f>
        <v>0</v>
      </c>
    </row>
    <row r="84" spans="2:65" s="1" customFormat="1" ht="24" customHeight="1">
      <c r="B84" s="142"/>
      <c r="C84" s="143" t="s">
        <v>9</v>
      </c>
      <c r="D84" s="143" t="s">
        <v>149</v>
      </c>
      <c r="E84" s="144" t="s">
        <v>1864</v>
      </c>
      <c r="F84" s="145" t="s">
        <v>1865</v>
      </c>
      <c r="G84" s="146" t="s">
        <v>1250</v>
      </c>
      <c r="H84" s="147">
        <v>1</v>
      </c>
      <c r="I84" s="148"/>
      <c r="J84" s="149">
        <f>ROUND(I84*H84,0)</f>
        <v>0</v>
      </c>
      <c r="K84" s="145" t="s">
        <v>3</v>
      </c>
      <c r="L84" s="31"/>
      <c r="M84" s="183" t="s">
        <v>3</v>
      </c>
      <c r="N84" s="184" t="s">
        <v>44</v>
      </c>
      <c r="O84" s="185"/>
      <c r="P84" s="186">
        <f>O84*H84</f>
        <v>0</v>
      </c>
      <c r="Q84" s="186">
        <v>0</v>
      </c>
      <c r="R84" s="186">
        <f>Q84*H84</f>
        <v>0</v>
      </c>
      <c r="S84" s="186">
        <v>0</v>
      </c>
      <c r="T84" s="187">
        <f>S84*H84</f>
        <v>0</v>
      </c>
      <c r="AR84" s="154" t="s">
        <v>9</v>
      </c>
      <c r="AT84" s="154" t="s">
        <v>149</v>
      </c>
      <c r="AU84" s="154" t="s">
        <v>82</v>
      </c>
      <c r="AY84" s="16" t="s">
        <v>147</v>
      </c>
      <c r="BE84" s="155">
        <f>IF(N84="základní",J84,0)</f>
        <v>0</v>
      </c>
      <c r="BF84" s="155">
        <f>IF(N84="snížená",J84,0)</f>
        <v>0</v>
      </c>
      <c r="BG84" s="155">
        <f>IF(N84="zákl. přenesená",J84,0)</f>
        <v>0</v>
      </c>
      <c r="BH84" s="155">
        <f>IF(N84="sníž. přenesená",J84,0)</f>
        <v>0</v>
      </c>
      <c r="BI84" s="155">
        <f>IF(N84="nulová",J84,0)</f>
        <v>0</v>
      </c>
      <c r="BJ84" s="16" t="s">
        <v>9</v>
      </c>
      <c r="BK84" s="155">
        <f>ROUND(I84*H84,0)</f>
        <v>0</v>
      </c>
      <c r="BL84" s="16" t="s">
        <v>9</v>
      </c>
      <c r="BM84" s="154" t="s">
        <v>1866</v>
      </c>
    </row>
    <row r="85" spans="2:12" s="1" customFormat="1" ht="6.9" customHeight="1">
      <c r="B85" s="40"/>
      <c r="C85" s="41"/>
      <c r="D85" s="41"/>
      <c r="E85" s="41"/>
      <c r="F85" s="41"/>
      <c r="G85" s="41"/>
      <c r="H85" s="41"/>
      <c r="I85" s="104"/>
      <c r="J85" s="41"/>
      <c r="K85" s="41"/>
      <c r="L85" s="31"/>
    </row>
  </sheetData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4"/>
  <sheetViews>
    <sheetView tabSelected="1" zoomScale="86" zoomScaleNormal="86" workbookViewId="0" topLeftCell="A23">
      <selection activeCell="M23" sqref="M23"/>
    </sheetView>
  </sheetViews>
  <sheetFormatPr defaultColWidth="14.7109375" defaultRowHeight="12"/>
  <cols>
    <col min="1" max="1" width="8.421875" style="312" customWidth="1"/>
    <col min="2" max="2" width="42.8515625" style="312" customWidth="1"/>
    <col min="3" max="3" width="6.140625" style="313" customWidth="1"/>
    <col min="4" max="4" width="101.7109375" style="312" customWidth="1"/>
    <col min="5" max="5" width="20.8515625" style="312" bestFit="1" customWidth="1"/>
    <col min="6" max="6" width="8.421875" style="312" bestFit="1" customWidth="1"/>
    <col min="7" max="7" width="6.8515625" style="312" bestFit="1" customWidth="1"/>
    <col min="8" max="8" width="9.7109375" style="312" customWidth="1"/>
    <col min="9" max="9" width="9.28125" style="312" bestFit="1" customWidth="1"/>
    <col min="10" max="10" width="13.421875" style="312" customWidth="1"/>
    <col min="11" max="11" width="8.8515625" style="312" customWidth="1"/>
    <col min="12" max="12" width="19.7109375" style="312" customWidth="1"/>
    <col min="13" max="13" width="22.00390625" style="319" customWidth="1"/>
    <col min="14" max="250" width="13.421875" style="312" customWidth="1"/>
    <col min="251" max="16384" width="14.7109375" style="312" customWidth="1"/>
  </cols>
  <sheetData>
    <row r="1" spans="2:13" ht="12"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2:13" ht="12"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1"/>
    </row>
    <row r="3" spans="2:13" ht="12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1"/>
    </row>
    <row r="4" spans="2:13" ht="12"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1"/>
    </row>
    <row r="5" spans="2:13" ht="12"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</row>
    <row r="6" spans="2:13" ht="12"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</row>
    <row r="7" spans="2:13" ht="12"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</row>
    <row r="8" spans="2:13" ht="12"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</row>
    <row r="9" spans="2:13" ht="12"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</row>
    <row r="10" spans="2:13" ht="22.8">
      <c r="B10" s="322"/>
      <c r="C10" s="322"/>
      <c r="D10" s="323" t="s">
        <v>2759</v>
      </c>
      <c r="E10" s="323"/>
      <c r="F10" s="323"/>
      <c r="G10" s="323"/>
      <c r="H10" s="320"/>
      <c r="I10" s="320"/>
      <c r="J10" s="320"/>
      <c r="K10" s="320"/>
      <c r="L10" s="320"/>
      <c r="M10" s="320"/>
    </row>
    <row r="11" spans="2:13" ht="17.4">
      <c r="B11" s="322"/>
      <c r="C11" s="457" t="s">
        <v>2847</v>
      </c>
      <c r="D11" s="457"/>
      <c r="E11" s="322"/>
      <c r="F11" s="322"/>
      <c r="G11" s="322"/>
      <c r="H11" s="320"/>
      <c r="I11" s="320"/>
      <c r="J11" s="320"/>
      <c r="K11" s="320"/>
      <c r="L11" s="320"/>
      <c r="M11" s="320"/>
    </row>
    <row r="12" spans="2:13" ht="12"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</row>
    <row r="13" spans="2:13" ht="10.8" thickBot="1"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</row>
    <row r="14" spans="2:13" ht="21.6" thickBot="1">
      <c r="B14" s="324" t="s">
        <v>2760</v>
      </c>
      <c r="C14" s="325" t="s">
        <v>2761</v>
      </c>
      <c r="D14" s="325" t="s">
        <v>2762</v>
      </c>
      <c r="E14" s="325" t="s">
        <v>2763</v>
      </c>
      <c r="F14" s="326" t="s">
        <v>2764</v>
      </c>
      <c r="G14" s="327" t="s">
        <v>2765</v>
      </c>
      <c r="H14" s="328" t="s">
        <v>2766</v>
      </c>
      <c r="I14" s="328" t="s">
        <v>2767</v>
      </c>
      <c r="J14" s="329" t="s">
        <v>2768</v>
      </c>
      <c r="K14" s="330" t="s">
        <v>2769</v>
      </c>
      <c r="L14" s="331" t="s">
        <v>2770</v>
      </c>
      <c r="M14" s="314" t="s">
        <v>2771</v>
      </c>
    </row>
    <row r="15" spans="2:13" ht="105.6">
      <c r="B15" s="332" t="s">
        <v>2772</v>
      </c>
      <c r="C15" s="325">
        <v>1</v>
      </c>
      <c r="D15" s="333" t="s">
        <v>2848</v>
      </c>
      <c r="E15" s="334" t="s">
        <v>2849</v>
      </c>
      <c r="F15" s="325">
        <v>1</v>
      </c>
      <c r="G15" s="335"/>
      <c r="H15" s="336">
        <v>230</v>
      </c>
      <c r="I15" s="336">
        <v>0.5</v>
      </c>
      <c r="J15" s="337"/>
      <c r="K15" s="338"/>
      <c r="L15" s="339"/>
      <c r="M15" s="315">
        <v>0</v>
      </c>
    </row>
    <row r="16" spans="2:13" ht="33.6">
      <c r="B16" s="332" t="s">
        <v>2775</v>
      </c>
      <c r="C16" s="325">
        <v>1</v>
      </c>
      <c r="D16" s="340" t="s">
        <v>2776</v>
      </c>
      <c r="E16" s="341" t="s">
        <v>2777</v>
      </c>
      <c r="F16" s="341">
        <v>1</v>
      </c>
      <c r="G16" s="335"/>
      <c r="H16" s="336">
        <v>230</v>
      </c>
      <c r="I16" s="336">
        <v>0.1</v>
      </c>
      <c r="J16" s="337"/>
      <c r="K16" s="338"/>
      <c r="L16" s="339" t="s">
        <v>2778</v>
      </c>
      <c r="M16" s="315">
        <v>0</v>
      </c>
    </row>
    <row r="17" spans="2:13" ht="13.2">
      <c r="B17" s="332"/>
      <c r="C17" s="325"/>
      <c r="D17" s="340" t="s">
        <v>2779</v>
      </c>
      <c r="E17" s="325"/>
      <c r="F17" s="325">
        <v>1</v>
      </c>
      <c r="G17" s="335"/>
      <c r="H17" s="336"/>
      <c r="I17" s="336"/>
      <c r="J17" s="337"/>
      <c r="K17" s="338"/>
      <c r="L17" s="331"/>
      <c r="M17" s="315">
        <v>0</v>
      </c>
    </row>
    <row r="18" spans="2:13" ht="61.2">
      <c r="B18" s="332"/>
      <c r="C18" s="325">
        <v>2</v>
      </c>
      <c r="D18" s="342" t="s">
        <v>2850</v>
      </c>
      <c r="E18" s="334" t="s">
        <v>2851</v>
      </c>
      <c r="F18" s="334">
        <v>1</v>
      </c>
      <c r="G18" s="335"/>
      <c r="H18" s="336"/>
      <c r="I18" s="336"/>
      <c r="J18" s="329"/>
      <c r="K18" s="330"/>
      <c r="L18" s="331"/>
      <c r="M18" s="315">
        <v>0</v>
      </c>
    </row>
    <row r="19" spans="2:13" ht="171.6">
      <c r="B19" s="332"/>
      <c r="C19" s="325">
        <v>3</v>
      </c>
      <c r="D19" s="333" t="s">
        <v>2773</v>
      </c>
      <c r="E19" s="334" t="s">
        <v>2774</v>
      </c>
      <c r="F19" s="325">
        <v>1</v>
      </c>
      <c r="G19" s="335"/>
      <c r="H19" s="336">
        <v>230</v>
      </c>
      <c r="I19" s="336">
        <v>0.5</v>
      </c>
      <c r="J19" s="337"/>
      <c r="K19" s="338"/>
      <c r="L19" s="339"/>
      <c r="M19" s="466" t="s">
        <v>2972</v>
      </c>
    </row>
    <row r="20" spans="2:13" ht="171.6">
      <c r="B20" s="332"/>
      <c r="C20" s="325">
        <v>4</v>
      </c>
      <c r="D20" s="333" t="s">
        <v>2773</v>
      </c>
      <c r="E20" s="334" t="s">
        <v>2774</v>
      </c>
      <c r="F20" s="325">
        <v>1</v>
      </c>
      <c r="G20" s="335"/>
      <c r="H20" s="336">
        <v>230</v>
      </c>
      <c r="I20" s="336">
        <v>0.5</v>
      </c>
      <c r="J20" s="337"/>
      <c r="K20" s="338"/>
      <c r="L20" s="339"/>
      <c r="M20" s="466" t="s">
        <v>2972</v>
      </c>
    </row>
    <row r="21" spans="2:13" ht="171.6">
      <c r="B21" s="332"/>
      <c r="C21" s="325">
        <v>5</v>
      </c>
      <c r="D21" s="333" t="s">
        <v>2773</v>
      </c>
      <c r="E21" s="334" t="s">
        <v>2774</v>
      </c>
      <c r="F21" s="325">
        <v>1</v>
      </c>
      <c r="G21" s="335"/>
      <c r="H21" s="336">
        <v>230</v>
      </c>
      <c r="I21" s="336">
        <v>0.5</v>
      </c>
      <c r="J21" s="337"/>
      <c r="K21" s="338"/>
      <c r="L21" s="339"/>
      <c r="M21" s="466" t="s">
        <v>2972</v>
      </c>
    </row>
    <row r="22" spans="2:13" ht="171.6">
      <c r="B22" s="332"/>
      <c r="C22" s="325">
        <v>6</v>
      </c>
      <c r="D22" s="333" t="s">
        <v>2773</v>
      </c>
      <c r="E22" s="334" t="s">
        <v>2774</v>
      </c>
      <c r="F22" s="325">
        <v>1</v>
      </c>
      <c r="G22" s="335"/>
      <c r="H22" s="336">
        <v>230</v>
      </c>
      <c r="I22" s="336">
        <v>0.5</v>
      </c>
      <c r="J22" s="337"/>
      <c r="K22" s="338"/>
      <c r="L22" s="339"/>
      <c r="M22" s="466" t="s">
        <v>2972</v>
      </c>
    </row>
    <row r="23" spans="2:13" ht="105.6">
      <c r="B23" s="332"/>
      <c r="C23" s="325">
        <v>7</v>
      </c>
      <c r="D23" s="333" t="s">
        <v>2852</v>
      </c>
      <c r="E23" s="334" t="s">
        <v>2774</v>
      </c>
      <c r="F23" s="325">
        <v>1</v>
      </c>
      <c r="G23" s="335"/>
      <c r="H23" s="336">
        <v>230</v>
      </c>
      <c r="I23" s="336">
        <v>0.5</v>
      </c>
      <c r="J23" s="337"/>
      <c r="K23" s="338"/>
      <c r="L23" s="339"/>
      <c r="M23" s="466" t="s">
        <v>2972</v>
      </c>
    </row>
    <row r="24" spans="2:13" ht="105.6">
      <c r="B24" s="332"/>
      <c r="C24" s="325">
        <v>8</v>
      </c>
      <c r="D24" s="333" t="s">
        <v>2853</v>
      </c>
      <c r="E24" s="334" t="s">
        <v>2854</v>
      </c>
      <c r="F24" s="325">
        <v>1</v>
      </c>
      <c r="G24" s="335"/>
      <c r="H24" s="336">
        <v>230</v>
      </c>
      <c r="I24" s="336">
        <v>0.5</v>
      </c>
      <c r="J24" s="337"/>
      <c r="K24" s="338"/>
      <c r="L24" s="339"/>
      <c r="M24" s="315">
        <v>0</v>
      </c>
    </row>
    <row r="25" spans="2:13" ht="12">
      <c r="B25" s="332" t="s">
        <v>2781</v>
      </c>
      <c r="C25" s="325">
        <v>1</v>
      </c>
      <c r="D25" s="343" t="s">
        <v>2782</v>
      </c>
      <c r="E25" s="325"/>
      <c r="F25" s="325">
        <v>1</v>
      </c>
      <c r="G25" s="335"/>
      <c r="H25" s="344"/>
      <c r="I25" s="344"/>
      <c r="J25" s="329"/>
      <c r="K25" s="338"/>
      <c r="L25" s="331" t="s">
        <v>2783</v>
      </c>
      <c r="M25" s="345"/>
    </row>
    <row r="26" spans="2:13" ht="12">
      <c r="B26" s="332" t="s">
        <v>2784</v>
      </c>
      <c r="C26" s="325">
        <v>1</v>
      </c>
      <c r="D26" s="346" t="s">
        <v>2785</v>
      </c>
      <c r="E26" s="325"/>
      <c r="F26" s="325">
        <v>1</v>
      </c>
      <c r="G26" s="335"/>
      <c r="H26" s="336"/>
      <c r="I26" s="336"/>
      <c r="J26" s="337" t="s">
        <v>2786</v>
      </c>
      <c r="K26" s="338" t="s">
        <v>2787</v>
      </c>
      <c r="L26" s="331" t="s">
        <v>2783</v>
      </c>
      <c r="M26" s="345"/>
    </row>
    <row r="27" spans="2:13" ht="51">
      <c r="B27" s="332"/>
      <c r="C27" s="325">
        <v>2</v>
      </c>
      <c r="D27" s="342" t="s">
        <v>2855</v>
      </c>
      <c r="E27" s="334" t="s">
        <v>2788</v>
      </c>
      <c r="F27" s="325">
        <v>1</v>
      </c>
      <c r="G27" s="335"/>
      <c r="H27" s="336"/>
      <c r="I27" s="336"/>
      <c r="J27" s="337"/>
      <c r="K27" s="338"/>
      <c r="L27" s="331"/>
      <c r="M27" s="315">
        <v>0</v>
      </c>
    </row>
    <row r="28" spans="2:13" ht="71.4">
      <c r="B28" s="332"/>
      <c r="C28" s="325">
        <v>3</v>
      </c>
      <c r="D28" s="346" t="s">
        <v>2856</v>
      </c>
      <c r="E28" s="325" t="s">
        <v>2789</v>
      </c>
      <c r="F28" s="325">
        <v>1</v>
      </c>
      <c r="G28" s="335"/>
      <c r="H28" s="336"/>
      <c r="I28" s="336"/>
      <c r="J28" s="337" t="s">
        <v>2786</v>
      </c>
      <c r="K28" s="338" t="s">
        <v>2787</v>
      </c>
      <c r="L28" s="331"/>
      <c r="M28" s="315">
        <v>0</v>
      </c>
    </row>
    <row r="29" spans="2:13" ht="61.2">
      <c r="B29" s="332"/>
      <c r="C29" s="325">
        <v>4</v>
      </c>
      <c r="D29" s="346" t="s">
        <v>2857</v>
      </c>
      <c r="E29" s="334" t="s">
        <v>2858</v>
      </c>
      <c r="F29" s="334">
        <v>1</v>
      </c>
      <c r="G29" s="335"/>
      <c r="H29" s="344"/>
      <c r="I29" s="344"/>
      <c r="J29" s="329"/>
      <c r="K29" s="338" t="s">
        <v>2790</v>
      </c>
      <c r="L29" s="331"/>
      <c r="M29" s="315">
        <v>0</v>
      </c>
    </row>
    <row r="30" spans="2:13" ht="71.4">
      <c r="B30" s="332"/>
      <c r="C30" s="325">
        <v>5</v>
      </c>
      <c r="D30" s="342" t="s">
        <v>2859</v>
      </c>
      <c r="E30" s="334" t="s">
        <v>2791</v>
      </c>
      <c r="F30" s="334">
        <v>1</v>
      </c>
      <c r="G30" s="335"/>
      <c r="H30" s="344"/>
      <c r="I30" s="344"/>
      <c r="J30" s="329"/>
      <c r="K30" s="330"/>
      <c r="L30" s="331"/>
      <c r="M30" s="315">
        <v>0</v>
      </c>
    </row>
    <row r="31" spans="2:13" ht="51">
      <c r="B31" s="332"/>
      <c r="C31" s="325">
        <v>6</v>
      </c>
      <c r="D31" s="347" t="s">
        <v>2860</v>
      </c>
      <c r="E31" s="325"/>
      <c r="F31" s="325">
        <v>1</v>
      </c>
      <c r="G31" s="335"/>
      <c r="H31" s="344"/>
      <c r="I31" s="344"/>
      <c r="J31" s="329"/>
      <c r="K31" s="330"/>
      <c r="L31" s="331"/>
      <c r="M31" s="315">
        <v>0</v>
      </c>
    </row>
    <row r="32" spans="2:13" ht="12">
      <c r="B32" s="332"/>
      <c r="C32" s="325">
        <v>7</v>
      </c>
      <c r="D32" s="342" t="s">
        <v>2861</v>
      </c>
      <c r="E32" s="334" t="s">
        <v>2792</v>
      </c>
      <c r="F32" s="334">
        <v>1</v>
      </c>
      <c r="G32" s="335"/>
      <c r="H32" s="336">
        <v>400</v>
      </c>
      <c r="I32" s="336">
        <v>1.5</v>
      </c>
      <c r="J32" s="337" t="s">
        <v>2793</v>
      </c>
      <c r="K32" s="338"/>
      <c r="L32" s="331"/>
      <c r="M32" s="315">
        <v>0</v>
      </c>
    </row>
    <row r="33" spans="2:13" ht="12">
      <c r="B33" s="332"/>
      <c r="C33" s="325"/>
      <c r="D33" s="342" t="s">
        <v>2862</v>
      </c>
      <c r="E33" s="334"/>
      <c r="F33" s="334">
        <v>1</v>
      </c>
      <c r="G33" s="335"/>
      <c r="H33" s="336"/>
      <c r="I33" s="336"/>
      <c r="J33" s="337"/>
      <c r="K33" s="338"/>
      <c r="L33" s="331"/>
      <c r="M33" s="315">
        <v>0</v>
      </c>
    </row>
    <row r="34" spans="2:13" ht="61.2">
      <c r="B34" s="332"/>
      <c r="C34" s="325">
        <v>8</v>
      </c>
      <c r="D34" s="346" t="s">
        <v>2863</v>
      </c>
      <c r="E34" s="325" t="s">
        <v>2864</v>
      </c>
      <c r="F34" s="325">
        <v>1</v>
      </c>
      <c r="G34" s="335"/>
      <c r="H34" s="344"/>
      <c r="I34" s="344"/>
      <c r="J34" s="329"/>
      <c r="K34" s="338" t="s">
        <v>2790</v>
      </c>
      <c r="L34" s="331"/>
      <c r="M34" s="315">
        <v>0</v>
      </c>
    </row>
    <row r="35" spans="2:13" ht="61.2">
      <c r="B35" s="332"/>
      <c r="C35" s="325">
        <v>9</v>
      </c>
      <c r="D35" s="342" t="s">
        <v>2865</v>
      </c>
      <c r="E35" s="334" t="s">
        <v>2866</v>
      </c>
      <c r="F35" s="334">
        <v>1</v>
      </c>
      <c r="G35" s="335"/>
      <c r="H35" s="336"/>
      <c r="I35" s="336"/>
      <c r="J35" s="329"/>
      <c r="K35" s="330"/>
      <c r="L35" s="331"/>
      <c r="M35" s="315">
        <v>0</v>
      </c>
    </row>
    <row r="36" spans="2:13" ht="71.4">
      <c r="B36" s="332"/>
      <c r="C36" s="325">
        <v>10</v>
      </c>
      <c r="D36" s="342" t="s">
        <v>2867</v>
      </c>
      <c r="E36" s="334" t="s">
        <v>2868</v>
      </c>
      <c r="F36" s="334">
        <v>4</v>
      </c>
      <c r="G36" s="335"/>
      <c r="H36" s="344"/>
      <c r="I36" s="344"/>
      <c r="J36" s="329"/>
      <c r="K36" s="330"/>
      <c r="L36" s="331"/>
      <c r="M36" s="315">
        <v>0</v>
      </c>
    </row>
    <row r="37" spans="2:13" ht="61.2">
      <c r="B37" s="332"/>
      <c r="C37" s="325">
        <v>11</v>
      </c>
      <c r="D37" s="342" t="s">
        <v>2869</v>
      </c>
      <c r="E37" s="334" t="s">
        <v>2794</v>
      </c>
      <c r="F37" s="325">
        <v>1</v>
      </c>
      <c r="G37" s="335"/>
      <c r="H37" s="336"/>
      <c r="I37" s="336"/>
      <c r="J37" s="337"/>
      <c r="K37" s="338"/>
      <c r="L37" s="331" t="s">
        <v>2795</v>
      </c>
      <c r="M37" s="315">
        <v>0</v>
      </c>
    </row>
    <row r="38" spans="2:13" ht="12">
      <c r="B38" s="332" t="s">
        <v>2796</v>
      </c>
      <c r="C38" s="325">
        <v>1</v>
      </c>
      <c r="D38" s="343" t="s">
        <v>2782</v>
      </c>
      <c r="E38" s="325"/>
      <c r="F38" s="325">
        <v>1</v>
      </c>
      <c r="G38" s="335"/>
      <c r="H38" s="344"/>
      <c r="I38" s="344"/>
      <c r="J38" s="329"/>
      <c r="K38" s="338"/>
      <c r="L38" s="331" t="s">
        <v>2783</v>
      </c>
      <c r="M38" s="345"/>
    </row>
    <row r="39" spans="2:13" ht="51">
      <c r="B39" s="332" t="s">
        <v>2797</v>
      </c>
      <c r="C39" s="325">
        <v>1</v>
      </c>
      <c r="D39" s="342" t="s">
        <v>2870</v>
      </c>
      <c r="E39" s="325" t="s">
        <v>2798</v>
      </c>
      <c r="F39" s="325">
        <v>13</v>
      </c>
      <c r="G39" s="335"/>
      <c r="H39" s="344"/>
      <c r="I39" s="344"/>
      <c r="J39" s="329"/>
      <c r="K39" s="330"/>
      <c r="L39" s="331" t="s">
        <v>2795</v>
      </c>
      <c r="M39" s="315">
        <v>0</v>
      </c>
    </row>
    <row r="40" spans="2:13" ht="71.4">
      <c r="B40" s="332"/>
      <c r="C40" s="325">
        <v>2</v>
      </c>
      <c r="D40" s="342" t="s">
        <v>2871</v>
      </c>
      <c r="E40" s="334" t="s">
        <v>2872</v>
      </c>
      <c r="F40" s="334">
        <v>1</v>
      </c>
      <c r="G40" s="335"/>
      <c r="H40" s="336"/>
      <c r="I40" s="336"/>
      <c r="J40" s="329"/>
      <c r="K40" s="330"/>
      <c r="L40" s="331"/>
      <c r="M40" s="315">
        <v>0</v>
      </c>
    </row>
    <row r="41" spans="2:13" ht="12">
      <c r="B41" s="332" t="s">
        <v>2799</v>
      </c>
      <c r="C41" s="325">
        <v>1</v>
      </c>
      <c r="D41" s="343" t="s">
        <v>2782</v>
      </c>
      <c r="E41" s="325"/>
      <c r="F41" s="325">
        <v>1</v>
      </c>
      <c r="G41" s="335"/>
      <c r="H41" s="344"/>
      <c r="I41" s="344"/>
      <c r="J41" s="329"/>
      <c r="K41" s="338"/>
      <c r="L41" s="331" t="s">
        <v>2783</v>
      </c>
      <c r="M41" s="345"/>
    </row>
    <row r="42" spans="2:13" ht="81.6">
      <c r="B42" s="332" t="s">
        <v>2800</v>
      </c>
      <c r="C42" s="325">
        <v>1</v>
      </c>
      <c r="D42" s="342" t="s">
        <v>2873</v>
      </c>
      <c r="E42" s="334" t="s">
        <v>2788</v>
      </c>
      <c r="F42" s="334">
        <v>1</v>
      </c>
      <c r="G42" s="335"/>
      <c r="H42" s="336"/>
      <c r="I42" s="336"/>
      <c r="J42" s="337"/>
      <c r="K42" s="338"/>
      <c r="L42" s="331" t="s">
        <v>2795</v>
      </c>
      <c r="M42" s="315">
        <v>0</v>
      </c>
    </row>
    <row r="43" spans="2:13" ht="71.4">
      <c r="B43" s="332"/>
      <c r="C43" s="325">
        <v>2</v>
      </c>
      <c r="D43" s="342" t="s">
        <v>2874</v>
      </c>
      <c r="E43" s="325"/>
      <c r="F43" s="325">
        <v>1</v>
      </c>
      <c r="G43" s="335"/>
      <c r="H43" s="336"/>
      <c r="I43" s="336"/>
      <c r="J43" s="337" t="s">
        <v>2786</v>
      </c>
      <c r="K43" s="338" t="s">
        <v>2787</v>
      </c>
      <c r="L43" s="331"/>
      <c r="M43" s="315">
        <v>0</v>
      </c>
    </row>
    <row r="44" spans="2:13" ht="71.4">
      <c r="B44" s="332"/>
      <c r="C44" s="325">
        <v>3</v>
      </c>
      <c r="D44" s="342" t="s">
        <v>2875</v>
      </c>
      <c r="E44" s="325"/>
      <c r="F44" s="325">
        <v>1</v>
      </c>
      <c r="G44" s="335"/>
      <c r="H44" s="336"/>
      <c r="I44" s="336"/>
      <c r="J44" s="337" t="s">
        <v>2786</v>
      </c>
      <c r="K44" s="338" t="s">
        <v>2787</v>
      </c>
      <c r="L44" s="331"/>
      <c r="M44" s="315">
        <v>0</v>
      </c>
    </row>
    <row r="45" spans="2:13" ht="61.2">
      <c r="B45" s="332"/>
      <c r="C45" s="325">
        <v>4</v>
      </c>
      <c r="D45" s="346" t="s">
        <v>2876</v>
      </c>
      <c r="E45" s="334" t="s">
        <v>2877</v>
      </c>
      <c r="F45" s="334">
        <v>1</v>
      </c>
      <c r="G45" s="335"/>
      <c r="H45" s="344"/>
      <c r="I45" s="344"/>
      <c r="J45" s="329"/>
      <c r="K45" s="338" t="s">
        <v>2790</v>
      </c>
      <c r="L45" s="331"/>
      <c r="M45" s="315">
        <v>0</v>
      </c>
    </row>
    <row r="46" spans="2:13" ht="71.4">
      <c r="B46" s="332"/>
      <c r="C46" s="325">
        <v>5</v>
      </c>
      <c r="D46" s="346" t="s">
        <v>2878</v>
      </c>
      <c r="E46" s="334" t="s">
        <v>2801</v>
      </c>
      <c r="F46" s="325">
        <v>1</v>
      </c>
      <c r="G46" s="335"/>
      <c r="H46" s="344"/>
      <c r="I46" s="344"/>
      <c r="J46" s="329"/>
      <c r="K46" s="330"/>
      <c r="L46" s="331" t="s">
        <v>2795</v>
      </c>
      <c r="M46" s="315">
        <v>0</v>
      </c>
    </row>
    <row r="47" spans="2:13" ht="71.4">
      <c r="B47" s="332"/>
      <c r="C47" s="325">
        <v>6</v>
      </c>
      <c r="D47" s="342" t="s">
        <v>2879</v>
      </c>
      <c r="E47" s="334" t="s">
        <v>2802</v>
      </c>
      <c r="F47" s="334">
        <v>1</v>
      </c>
      <c r="G47" s="335"/>
      <c r="H47" s="344"/>
      <c r="I47" s="344"/>
      <c r="J47" s="329"/>
      <c r="K47" s="330"/>
      <c r="L47" s="331" t="s">
        <v>2795</v>
      </c>
      <c r="M47" s="315">
        <v>0</v>
      </c>
    </row>
    <row r="48" spans="2:13" ht="112.2">
      <c r="B48" s="332"/>
      <c r="C48" s="325">
        <v>7</v>
      </c>
      <c r="D48" s="340" t="s">
        <v>2880</v>
      </c>
      <c r="E48" s="341" t="s">
        <v>2803</v>
      </c>
      <c r="F48" s="348">
        <v>1</v>
      </c>
      <c r="G48" s="335"/>
      <c r="H48" s="336">
        <v>230</v>
      </c>
      <c r="I48" s="336">
        <v>1</v>
      </c>
      <c r="J48" s="337"/>
      <c r="K48" s="338" t="s">
        <v>2787</v>
      </c>
      <c r="L48" s="339"/>
      <c r="M48" s="315">
        <v>0</v>
      </c>
    </row>
    <row r="49" spans="2:13" ht="71.4">
      <c r="B49" s="332"/>
      <c r="C49" s="325">
        <v>8</v>
      </c>
      <c r="D49" s="346" t="s">
        <v>2881</v>
      </c>
      <c r="E49" s="334" t="s">
        <v>2804</v>
      </c>
      <c r="F49" s="325">
        <v>1</v>
      </c>
      <c r="G49" s="335"/>
      <c r="H49" s="344"/>
      <c r="I49" s="344"/>
      <c r="J49" s="329"/>
      <c r="K49" s="330"/>
      <c r="L49" s="331"/>
      <c r="M49" s="315">
        <v>0</v>
      </c>
    </row>
    <row r="50" spans="2:13" ht="105.6">
      <c r="B50" s="332"/>
      <c r="C50" s="325">
        <v>9</v>
      </c>
      <c r="D50" s="349" t="s">
        <v>2882</v>
      </c>
      <c r="E50" s="325"/>
      <c r="F50" s="325">
        <v>1</v>
      </c>
      <c r="G50" s="335"/>
      <c r="H50" s="336">
        <v>230</v>
      </c>
      <c r="I50" s="336">
        <v>0.2</v>
      </c>
      <c r="J50" s="337"/>
      <c r="K50" s="330"/>
      <c r="L50" s="331"/>
      <c r="M50" s="315">
        <v>0</v>
      </c>
    </row>
    <row r="51" spans="2:13" ht="102">
      <c r="B51" s="332"/>
      <c r="C51" s="325">
        <v>10</v>
      </c>
      <c r="D51" s="342" t="s">
        <v>2883</v>
      </c>
      <c r="E51" s="334" t="s">
        <v>2805</v>
      </c>
      <c r="F51" s="325">
        <v>1</v>
      </c>
      <c r="G51" s="335"/>
      <c r="H51" s="344">
        <v>400</v>
      </c>
      <c r="I51" s="344">
        <v>1.5</v>
      </c>
      <c r="J51" s="329"/>
      <c r="K51" s="338"/>
      <c r="L51" s="331"/>
      <c r="M51" s="315">
        <v>0</v>
      </c>
    </row>
    <row r="52" spans="2:13" ht="81.6">
      <c r="B52" s="332" t="s">
        <v>2806</v>
      </c>
      <c r="C52" s="325">
        <v>1</v>
      </c>
      <c r="D52" s="342" t="s">
        <v>2873</v>
      </c>
      <c r="E52" s="334" t="s">
        <v>2788</v>
      </c>
      <c r="F52" s="334">
        <v>1</v>
      </c>
      <c r="G52" s="335"/>
      <c r="H52" s="336"/>
      <c r="I52" s="336"/>
      <c r="J52" s="337"/>
      <c r="K52" s="338"/>
      <c r="L52" s="331" t="s">
        <v>2795</v>
      </c>
      <c r="M52" s="315">
        <v>0</v>
      </c>
    </row>
    <row r="53" spans="2:13" ht="71.4">
      <c r="B53" s="332"/>
      <c r="C53" s="325">
        <v>2</v>
      </c>
      <c r="D53" s="342" t="s">
        <v>2874</v>
      </c>
      <c r="E53" s="325"/>
      <c r="F53" s="325">
        <v>1</v>
      </c>
      <c r="G53" s="335"/>
      <c r="H53" s="336"/>
      <c r="I53" s="336"/>
      <c r="J53" s="337" t="s">
        <v>2786</v>
      </c>
      <c r="K53" s="338" t="s">
        <v>2787</v>
      </c>
      <c r="L53" s="331"/>
      <c r="M53" s="315">
        <v>0</v>
      </c>
    </row>
    <row r="54" spans="2:13" ht="71.4">
      <c r="B54" s="332"/>
      <c r="C54" s="325">
        <v>3</v>
      </c>
      <c r="D54" s="342" t="s">
        <v>2874</v>
      </c>
      <c r="E54" s="325"/>
      <c r="F54" s="325">
        <v>1</v>
      </c>
      <c r="G54" s="335"/>
      <c r="H54" s="336"/>
      <c r="I54" s="336"/>
      <c r="J54" s="337" t="s">
        <v>2786</v>
      </c>
      <c r="K54" s="338" t="s">
        <v>2787</v>
      </c>
      <c r="L54" s="331"/>
      <c r="M54" s="315">
        <v>0</v>
      </c>
    </row>
    <row r="55" spans="2:13" ht="61.2">
      <c r="B55" s="332"/>
      <c r="C55" s="325">
        <v>4</v>
      </c>
      <c r="D55" s="346" t="s">
        <v>2884</v>
      </c>
      <c r="E55" s="334" t="s">
        <v>2885</v>
      </c>
      <c r="F55" s="334">
        <v>1</v>
      </c>
      <c r="G55" s="335"/>
      <c r="H55" s="344"/>
      <c r="I55" s="344"/>
      <c r="J55" s="329"/>
      <c r="K55" s="338" t="s">
        <v>2790</v>
      </c>
      <c r="L55" s="331"/>
      <c r="M55" s="315">
        <v>0</v>
      </c>
    </row>
    <row r="56" spans="2:13" ht="71.4">
      <c r="B56" s="332"/>
      <c r="C56" s="325">
        <v>5</v>
      </c>
      <c r="D56" s="346" t="s">
        <v>2886</v>
      </c>
      <c r="E56" s="334" t="s">
        <v>2801</v>
      </c>
      <c r="F56" s="325">
        <v>1</v>
      </c>
      <c r="G56" s="335"/>
      <c r="H56" s="344"/>
      <c r="I56" s="344"/>
      <c r="J56" s="329"/>
      <c r="K56" s="330"/>
      <c r="L56" s="331" t="s">
        <v>2795</v>
      </c>
      <c r="M56" s="315">
        <v>0</v>
      </c>
    </row>
    <row r="57" spans="2:13" ht="71.4">
      <c r="B57" s="332"/>
      <c r="C57" s="325">
        <v>6</v>
      </c>
      <c r="D57" s="342" t="s">
        <v>2879</v>
      </c>
      <c r="E57" s="334" t="s">
        <v>2802</v>
      </c>
      <c r="F57" s="334">
        <v>1</v>
      </c>
      <c r="G57" s="335"/>
      <c r="H57" s="344"/>
      <c r="I57" s="344"/>
      <c r="J57" s="329"/>
      <c r="K57" s="330"/>
      <c r="L57" s="331" t="s">
        <v>2795</v>
      </c>
      <c r="M57" s="315">
        <v>0</v>
      </c>
    </row>
    <row r="58" spans="2:13" ht="112.2">
      <c r="B58" s="332"/>
      <c r="C58" s="325">
        <v>7</v>
      </c>
      <c r="D58" s="340" t="s">
        <v>2880</v>
      </c>
      <c r="E58" s="341" t="s">
        <v>2803</v>
      </c>
      <c r="F58" s="348">
        <v>1</v>
      </c>
      <c r="G58" s="335"/>
      <c r="H58" s="336">
        <v>230</v>
      </c>
      <c r="I58" s="336">
        <v>1</v>
      </c>
      <c r="J58" s="337"/>
      <c r="K58" s="338" t="s">
        <v>2787</v>
      </c>
      <c r="L58" s="339"/>
      <c r="M58" s="315">
        <v>0</v>
      </c>
    </row>
    <row r="59" spans="2:13" ht="71.4">
      <c r="B59" s="332"/>
      <c r="C59" s="325">
        <v>8</v>
      </c>
      <c r="D59" s="346" t="s">
        <v>2887</v>
      </c>
      <c r="E59" s="334" t="s">
        <v>2804</v>
      </c>
      <c r="F59" s="325">
        <v>1</v>
      </c>
      <c r="G59" s="335"/>
      <c r="H59" s="344"/>
      <c r="I59" s="344"/>
      <c r="J59" s="329"/>
      <c r="K59" s="330"/>
      <c r="L59" s="331"/>
      <c r="M59" s="315">
        <v>0</v>
      </c>
    </row>
    <row r="60" spans="2:13" ht="105.6">
      <c r="B60" s="332"/>
      <c r="C60" s="325">
        <v>9</v>
      </c>
      <c r="D60" s="349" t="s">
        <v>2888</v>
      </c>
      <c r="E60" s="325"/>
      <c r="F60" s="325">
        <v>1</v>
      </c>
      <c r="G60" s="335"/>
      <c r="H60" s="336">
        <v>230</v>
      </c>
      <c r="I60" s="336">
        <v>0.2</v>
      </c>
      <c r="J60" s="337"/>
      <c r="K60" s="330"/>
      <c r="L60" s="331"/>
      <c r="M60" s="315">
        <v>0</v>
      </c>
    </row>
    <row r="61" spans="2:13" ht="112.2">
      <c r="B61" s="332"/>
      <c r="C61" s="325">
        <v>10</v>
      </c>
      <c r="D61" s="342" t="s">
        <v>2889</v>
      </c>
      <c r="E61" s="334" t="s">
        <v>2890</v>
      </c>
      <c r="F61" s="325">
        <v>1</v>
      </c>
      <c r="G61" s="335"/>
      <c r="H61" s="344">
        <v>400</v>
      </c>
      <c r="I61" s="344">
        <v>3</v>
      </c>
      <c r="J61" s="329"/>
      <c r="K61" s="338"/>
      <c r="L61" s="331"/>
      <c r="M61" s="315">
        <v>0</v>
      </c>
    </row>
    <row r="62" spans="2:13" ht="91.8">
      <c r="B62" s="332" t="s">
        <v>2807</v>
      </c>
      <c r="C62" s="325">
        <v>1</v>
      </c>
      <c r="D62" s="346" t="s">
        <v>2891</v>
      </c>
      <c r="E62" s="325"/>
      <c r="F62" s="325">
        <v>1</v>
      </c>
      <c r="G62" s="335"/>
      <c r="H62" s="336"/>
      <c r="I62" s="336"/>
      <c r="J62" s="337" t="s">
        <v>2793</v>
      </c>
      <c r="K62" s="338"/>
      <c r="L62" s="331"/>
      <c r="M62" s="315">
        <v>0</v>
      </c>
    </row>
    <row r="63" spans="2:13" ht="61.2">
      <c r="B63" s="332"/>
      <c r="C63" s="325">
        <v>2</v>
      </c>
      <c r="D63" s="346" t="s">
        <v>2892</v>
      </c>
      <c r="E63" s="325" t="s">
        <v>2893</v>
      </c>
      <c r="F63" s="325">
        <v>1</v>
      </c>
      <c r="G63" s="335"/>
      <c r="H63" s="344"/>
      <c r="I63" s="344"/>
      <c r="J63" s="329"/>
      <c r="K63" s="338" t="s">
        <v>2790</v>
      </c>
      <c r="L63" s="331"/>
      <c r="M63" s="315">
        <v>0</v>
      </c>
    </row>
    <row r="64" spans="2:13" ht="132.6">
      <c r="B64" s="332"/>
      <c r="C64" s="325">
        <v>3</v>
      </c>
      <c r="D64" s="342" t="s">
        <v>2894</v>
      </c>
      <c r="E64" s="334" t="s">
        <v>2895</v>
      </c>
      <c r="F64" s="325">
        <v>1</v>
      </c>
      <c r="G64" s="335"/>
      <c r="H64" s="336">
        <v>400</v>
      </c>
      <c r="I64" s="336">
        <v>5.25</v>
      </c>
      <c r="J64" s="329"/>
      <c r="K64" s="338"/>
      <c r="L64" s="339"/>
      <c r="M64" s="315">
        <v>0</v>
      </c>
    </row>
    <row r="65" spans="2:13" ht="132.6">
      <c r="B65" s="332"/>
      <c r="C65" s="325">
        <v>4</v>
      </c>
      <c r="D65" s="342" t="s">
        <v>2896</v>
      </c>
      <c r="E65" s="334" t="s">
        <v>2897</v>
      </c>
      <c r="F65" s="325">
        <v>1</v>
      </c>
      <c r="G65" s="335"/>
      <c r="H65" s="336">
        <v>400</v>
      </c>
      <c r="I65" s="336">
        <v>1.5</v>
      </c>
      <c r="J65" s="329"/>
      <c r="K65" s="338"/>
      <c r="L65" s="331"/>
      <c r="M65" s="315">
        <v>0</v>
      </c>
    </row>
    <row r="66" spans="2:13" ht="105.6">
      <c r="B66" s="332"/>
      <c r="C66" s="325">
        <v>5</v>
      </c>
      <c r="D66" s="333" t="s">
        <v>2898</v>
      </c>
      <c r="E66" s="334" t="s">
        <v>2808</v>
      </c>
      <c r="F66" s="334">
        <v>1</v>
      </c>
      <c r="G66" s="335"/>
      <c r="H66" s="336">
        <v>400</v>
      </c>
      <c r="I66" s="336">
        <v>3</v>
      </c>
      <c r="J66" s="337"/>
      <c r="K66" s="338"/>
      <c r="L66" s="339"/>
      <c r="M66" s="315">
        <v>0</v>
      </c>
    </row>
    <row r="67" spans="2:13" ht="20.4">
      <c r="B67" s="332"/>
      <c r="C67" s="325">
        <v>6</v>
      </c>
      <c r="D67" s="350" t="s">
        <v>2809</v>
      </c>
      <c r="E67" s="351" t="s">
        <v>2810</v>
      </c>
      <c r="F67" s="351">
        <v>1</v>
      </c>
      <c r="G67" s="335"/>
      <c r="H67" s="344">
        <v>400</v>
      </c>
      <c r="I67" s="344">
        <v>12</v>
      </c>
      <c r="J67" s="329"/>
      <c r="K67" s="330"/>
      <c r="L67" s="331"/>
      <c r="M67" s="466" t="s">
        <v>2972</v>
      </c>
    </row>
    <row r="68" spans="2:13" ht="12">
      <c r="B68" s="332"/>
      <c r="C68" s="325">
        <v>7</v>
      </c>
      <c r="D68" s="350" t="s">
        <v>2811</v>
      </c>
      <c r="E68" s="351"/>
      <c r="F68" s="334">
        <v>1</v>
      </c>
      <c r="G68" s="335"/>
      <c r="H68" s="344"/>
      <c r="I68" s="344"/>
      <c r="J68" s="329"/>
      <c r="K68" s="330"/>
      <c r="L68" s="331" t="s">
        <v>2783</v>
      </c>
      <c r="M68" s="345"/>
    </row>
    <row r="69" spans="2:13" ht="12">
      <c r="B69" s="332"/>
      <c r="C69" s="325">
        <v>8</v>
      </c>
      <c r="D69" s="346" t="s">
        <v>2812</v>
      </c>
      <c r="E69" s="325" t="s">
        <v>2899</v>
      </c>
      <c r="F69" s="325">
        <v>1</v>
      </c>
      <c r="G69" s="335"/>
      <c r="H69" s="336"/>
      <c r="I69" s="336"/>
      <c r="J69" s="329"/>
      <c r="K69" s="330"/>
      <c r="L69" s="331"/>
      <c r="M69" s="315">
        <v>0</v>
      </c>
    </row>
    <row r="70" spans="2:13" ht="61.2">
      <c r="B70" s="332"/>
      <c r="C70" s="325">
        <v>9</v>
      </c>
      <c r="D70" s="342" t="s">
        <v>2900</v>
      </c>
      <c r="E70" s="334" t="s">
        <v>2813</v>
      </c>
      <c r="F70" s="334">
        <v>1</v>
      </c>
      <c r="G70" s="335"/>
      <c r="H70" s="336"/>
      <c r="I70" s="336"/>
      <c r="J70" s="329"/>
      <c r="K70" s="330"/>
      <c r="L70" s="331" t="s">
        <v>2795</v>
      </c>
      <c r="M70" s="315">
        <v>0</v>
      </c>
    </row>
    <row r="71" spans="2:13" ht="61.2">
      <c r="B71" s="332"/>
      <c r="C71" s="325">
        <v>10</v>
      </c>
      <c r="D71" s="342" t="s">
        <v>2900</v>
      </c>
      <c r="E71" s="334" t="s">
        <v>2813</v>
      </c>
      <c r="F71" s="334">
        <v>1</v>
      </c>
      <c r="G71" s="335"/>
      <c r="H71" s="336"/>
      <c r="I71" s="336"/>
      <c r="J71" s="329"/>
      <c r="K71" s="330"/>
      <c r="L71" s="331" t="s">
        <v>2795</v>
      </c>
      <c r="M71" s="315">
        <v>0</v>
      </c>
    </row>
    <row r="72" spans="2:13" ht="61.2">
      <c r="B72" s="332"/>
      <c r="C72" s="325">
        <v>11</v>
      </c>
      <c r="D72" s="342" t="s">
        <v>2901</v>
      </c>
      <c r="E72" s="334" t="s">
        <v>2813</v>
      </c>
      <c r="F72" s="334">
        <v>1</v>
      </c>
      <c r="G72" s="335"/>
      <c r="H72" s="336"/>
      <c r="I72" s="336"/>
      <c r="J72" s="329"/>
      <c r="K72" s="330"/>
      <c r="L72" s="331" t="s">
        <v>2795</v>
      </c>
      <c r="M72" s="315">
        <v>0</v>
      </c>
    </row>
    <row r="73" spans="2:13" ht="12">
      <c r="B73" s="332" t="s">
        <v>2814</v>
      </c>
      <c r="C73" s="325">
        <v>12</v>
      </c>
      <c r="D73" s="346" t="s">
        <v>2785</v>
      </c>
      <c r="E73" s="325"/>
      <c r="F73" s="325">
        <v>1</v>
      </c>
      <c r="G73" s="335"/>
      <c r="H73" s="336"/>
      <c r="I73" s="336"/>
      <c r="J73" s="337" t="s">
        <v>2786</v>
      </c>
      <c r="K73" s="338" t="s">
        <v>2787</v>
      </c>
      <c r="L73" s="331" t="s">
        <v>2783</v>
      </c>
      <c r="M73" s="345"/>
    </row>
    <row r="74" spans="2:13" ht="81.6">
      <c r="B74" s="332"/>
      <c r="C74" s="325">
        <v>13</v>
      </c>
      <c r="D74" s="342" t="s">
        <v>2902</v>
      </c>
      <c r="E74" s="334" t="s">
        <v>2788</v>
      </c>
      <c r="F74" s="334">
        <v>1</v>
      </c>
      <c r="G74" s="335"/>
      <c r="H74" s="336"/>
      <c r="I74" s="336"/>
      <c r="J74" s="337"/>
      <c r="K74" s="338"/>
      <c r="L74" s="331" t="s">
        <v>2795</v>
      </c>
      <c r="M74" s="315">
        <v>0</v>
      </c>
    </row>
    <row r="75" spans="2:13" ht="61.2">
      <c r="B75" s="332"/>
      <c r="C75" s="325">
        <v>14</v>
      </c>
      <c r="D75" s="342" t="s">
        <v>2903</v>
      </c>
      <c r="E75" s="325"/>
      <c r="F75" s="325">
        <v>1</v>
      </c>
      <c r="G75" s="335"/>
      <c r="H75" s="336"/>
      <c r="I75" s="336"/>
      <c r="J75" s="337" t="s">
        <v>2786</v>
      </c>
      <c r="K75" s="338" t="s">
        <v>2787</v>
      </c>
      <c r="L75" s="331"/>
      <c r="M75" s="315">
        <v>0</v>
      </c>
    </row>
    <row r="76" spans="2:13" ht="71.4">
      <c r="B76" s="332"/>
      <c r="C76" s="325">
        <v>15</v>
      </c>
      <c r="D76" s="346" t="s">
        <v>2878</v>
      </c>
      <c r="E76" s="334" t="s">
        <v>2801</v>
      </c>
      <c r="F76" s="325">
        <v>1</v>
      </c>
      <c r="G76" s="335"/>
      <c r="H76" s="344"/>
      <c r="I76" s="344"/>
      <c r="J76" s="329"/>
      <c r="K76" s="330"/>
      <c r="L76" s="331" t="s">
        <v>2795</v>
      </c>
      <c r="M76" s="315">
        <v>0</v>
      </c>
    </row>
    <row r="77" spans="2:13" ht="132.6">
      <c r="B77" s="332"/>
      <c r="C77" s="325">
        <v>16</v>
      </c>
      <c r="D77" s="342" t="s">
        <v>2904</v>
      </c>
      <c r="E77" s="334" t="s">
        <v>2905</v>
      </c>
      <c r="F77" s="325">
        <v>1</v>
      </c>
      <c r="G77" s="335"/>
      <c r="H77" s="344">
        <v>400</v>
      </c>
      <c r="I77" s="344">
        <v>1</v>
      </c>
      <c r="J77" s="329"/>
      <c r="K77" s="338"/>
      <c r="L77" s="331"/>
      <c r="M77" s="315">
        <v>0</v>
      </c>
    </row>
    <row r="78" spans="2:13" ht="71.4">
      <c r="B78" s="332"/>
      <c r="C78" s="325">
        <v>17</v>
      </c>
      <c r="D78" s="340" t="s">
        <v>2906</v>
      </c>
      <c r="E78" s="334" t="s">
        <v>2815</v>
      </c>
      <c r="F78" s="334">
        <v>1</v>
      </c>
      <c r="G78" s="335"/>
      <c r="H78" s="344"/>
      <c r="I78" s="344"/>
      <c r="J78" s="329"/>
      <c r="K78" s="330"/>
      <c r="L78" s="331"/>
      <c r="M78" s="315">
        <v>0</v>
      </c>
    </row>
    <row r="79" spans="2:13" ht="71.4">
      <c r="B79" s="332"/>
      <c r="C79" s="325">
        <v>18</v>
      </c>
      <c r="D79" s="346" t="s">
        <v>2907</v>
      </c>
      <c r="E79" s="334" t="s">
        <v>2816</v>
      </c>
      <c r="F79" s="325">
        <v>1</v>
      </c>
      <c r="G79" s="335"/>
      <c r="H79" s="344"/>
      <c r="I79" s="344"/>
      <c r="J79" s="329"/>
      <c r="K79" s="330"/>
      <c r="L79" s="331"/>
      <c r="M79" s="315">
        <v>0</v>
      </c>
    </row>
    <row r="80" spans="2:13" ht="118.8">
      <c r="B80" s="332"/>
      <c r="C80" s="325">
        <v>19</v>
      </c>
      <c r="D80" s="333" t="s">
        <v>2908</v>
      </c>
      <c r="E80" s="348" t="s">
        <v>2909</v>
      </c>
      <c r="F80" s="348">
        <v>1</v>
      </c>
      <c r="G80" s="335"/>
      <c r="H80" s="336">
        <v>230</v>
      </c>
      <c r="I80" s="336">
        <v>0.4</v>
      </c>
      <c r="J80" s="337"/>
      <c r="K80" s="338"/>
      <c r="L80" s="331"/>
      <c r="M80" s="315">
        <v>0</v>
      </c>
    </row>
    <row r="81" spans="2:13" ht="61.2">
      <c r="B81" s="332"/>
      <c r="C81" s="325">
        <v>20</v>
      </c>
      <c r="D81" s="340" t="s">
        <v>2910</v>
      </c>
      <c r="E81" s="334" t="s">
        <v>2815</v>
      </c>
      <c r="F81" s="334">
        <v>1</v>
      </c>
      <c r="G81" s="335"/>
      <c r="H81" s="344"/>
      <c r="I81" s="344"/>
      <c r="J81" s="329"/>
      <c r="K81" s="330"/>
      <c r="L81" s="331" t="s">
        <v>2795</v>
      </c>
      <c r="M81" s="315">
        <v>0</v>
      </c>
    </row>
    <row r="82" spans="2:13" ht="71.4">
      <c r="B82" s="332"/>
      <c r="C82" s="325">
        <v>21</v>
      </c>
      <c r="D82" s="346" t="s">
        <v>2911</v>
      </c>
      <c r="E82" s="334" t="s">
        <v>2816</v>
      </c>
      <c r="F82" s="325">
        <v>1</v>
      </c>
      <c r="G82" s="335"/>
      <c r="H82" s="344"/>
      <c r="I82" s="344"/>
      <c r="J82" s="329"/>
      <c r="K82" s="330"/>
      <c r="L82" s="331" t="s">
        <v>2795</v>
      </c>
      <c r="M82" s="315">
        <v>0</v>
      </c>
    </row>
    <row r="83" spans="2:13" ht="112.2">
      <c r="B83" s="332"/>
      <c r="C83" s="325">
        <v>22</v>
      </c>
      <c r="D83" s="342" t="s">
        <v>2912</v>
      </c>
      <c r="E83" s="334" t="s">
        <v>2817</v>
      </c>
      <c r="F83" s="325">
        <v>1</v>
      </c>
      <c r="G83" s="335"/>
      <c r="H83" s="344">
        <v>400</v>
      </c>
      <c r="I83" s="336">
        <v>31.5</v>
      </c>
      <c r="J83" s="329" t="s">
        <v>2818</v>
      </c>
      <c r="K83" s="330"/>
      <c r="L83" s="331"/>
      <c r="M83" s="315">
        <v>0</v>
      </c>
    </row>
    <row r="84" spans="2:13" ht="61.2">
      <c r="B84" s="332"/>
      <c r="C84" s="325">
        <v>23</v>
      </c>
      <c r="D84" s="346" t="s">
        <v>2913</v>
      </c>
      <c r="E84" s="334" t="s">
        <v>2914</v>
      </c>
      <c r="F84" s="334">
        <v>1</v>
      </c>
      <c r="G84" s="335"/>
      <c r="H84" s="344"/>
      <c r="I84" s="344"/>
      <c r="J84" s="329"/>
      <c r="K84" s="338" t="s">
        <v>2790</v>
      </c>
      <c r="L84" s="331"/>
      <c r="M84" s="315">
        <v>0</v>
      </c>
    </row>
    <row r="85" spans="2:13" ht="12">
      <c r="B85" s="332"/>
      <c r="C85" s="325">
        <v>24</v>
      </c>
      <c r="D85" s="350" t="s">
        <v>2811</v>
      </c>
      <c r="E85" s="351"/>
      <c r="F85" s="334">
        <v>1</v>
      </c>
      <c r="G85" s="335"/>
      <c r="H85" s="344"/>
      <c r="I85" s="344"/>
      <c r="J85" s="329"/>
      <c r="K85" s="330"/>
      <c r="L85" s="331" t="s">
        <v>2783</v>
      </c>
      <c r="M85" s="345"/>
    </row>
    <row r="86" spans="2:13" ht="12">
      <c r="B86" s="332"/>
      <c r="C86" s="325">
        <v>25</v>
      </c>
      <c r="D86" s="346" t="s">
        <v>2785</v>
      </c>
      <c r="E86" s="325"/>
      <c r="F86" s="325">
        <v>1</v>
      </c>
      <c r="G86" s="335"/>
      <c r="H86" s="336"/>
      <c r="I86" s="336"/>
      <c r="J86" s="337" t="s">
        <v>2786</v>
      </c>
      <c r="K86" s="338" t="s">
        <v>2787</v>
      </c>
      <c r="L86" s="331" t="s">
        <v>2783</v>
      </c>
      <c r="M86" s="345"/>
    </row>
    <row r="87" spans="2:13" ht="13.2">
      <c r="B87" s="332"/>
      <c r="C87" s="325">
        <v>26</v>
      </c>
      <c r="D87" s="352" t="s">
        <v>2819</v>
      </c>
      <c r="E87" s="351" t="s">
        <v>2820</v>
      </c>
      <c r="F87" s="351">
        <v>1</v>
      </c>
      <c r="G87" s="335"/>
      <c r="H87" s="336">
        <v>400</v>
      </c>
      <c r="I87" s="336">
        <v>35</v>
      </c>
      <c r="J87" s="329" t="s">
        <v>2821</v>
      </c>
      <c r="K87" s="330" t="s">
        <v>2787</v>
      </c>
      <c r="L87" s="353" t="s">
        <v>2780</v>
      </c>
      <c r="M87" s="345"/>
    </row>
    <row r="88" spans="2:13" ht="250.8">
      <c r="B88" s="332"/>
      <c r="C88" s="325">
        <v>27</v>
      </c>
      <c r="D88" s="352" t="s">
        <v>2915</v>
      </c>
      <c r="E88" s="351" t="s">
        <v>2916</v>
      </c>
      <c r="F88" s="351">
        <v>1</v>
      </c>
      <c r="G88" s="335"/>
      <c r="H88" s="336">
        <v>400</v>
      </c>
      <c r="I88" s="336">
        <v>35</v>
      </c>
      <c r="J88" s="329" t="s">
        <v>2821</v>
      </c>
      <c r="K88" s="330" t="s">
        <v>2787</v>
      </c>
      <c r="L88" s="331"/>
      <c r="M88" s="315">
        <v>0</v>
      </c>
    </row>
    <row r="89" spans="2:13" ht="12">
      <c r="B89" s="332"/>
      <c r="C89" s="325">
        <v>28</v>
      </c>
      <c r="D89" s="350" t="s">
        <v>2811</v>
      </c>
      <c r="E89" s="351"/>
      <c r="F89" s="334">
        <v>1</v>
      </c>
      <c r="G89" s="335"/>
      <c r="H89" s="344"/>
      <c r="I89" s="344"/>
      <c r="J89" s="329"/>
      <c r="K89" s="330"/>
      <c r="L89" s="331" t="s">
        <v>2783</v>
      </c>
      <c r="M89" s="345"/>
    </row>
    <row r="90" spans="2:13" ht="132">
      <c r="B90" s="332"/>
      <c r="C90" s="325">
        <v>29</v>
      </c>
      <c r="D90" s="352" t="s">
        <v>2917</v>
      </c>
      <c r="E90" s="354" t="s">
        <v>2822</v>
      </c>
      <c r="F90" s="351">
        <v>1</v>
      </c>
      <c r="G90" s="335"/>
      <c r="H90" s="336"/>
      <c r="I90" s="336"/>
      <c r="J90" s="329"/>
      <c r="K90" s="330"/>
      <c r="L90" s="339" t="s">
        <v>2795</v>
      </c>
      <c r="M90" s="315">
        <v>0</v>
      </c>
    </row>
    <row r="91" spans="2:13" ht="118.8">
      <c r="B91" s="332"/>
      <c r="C91" s="325">
        <v>30</v>
      </c>
      <c r="D91" s="352" t="s">
        <v>2918</v>
      </c>
      <c r="E91" s="354" t="s">
        <v>2919</v>
      </c>
      <c r="F91" s="351">
        <v>1</v>
      </c>
      <c r="G91" s="335"/>
      <c r="H91" s="336"/>
      <c r="I91" s="336"/>
      <c r="J91" s="329"/>
      <c r="K91" s="330"/>
      <c r="L91" s="339" t="s">
        <v>2795</v>
      </c>
      <c r="M91" s="315">
        <v>0</v>
      </c>
    </row>
    <row r="92" spans="2:13" ht="102">
      <c r="B92" s="332"/>
      <c r="C92" s="325">
        <v>31</v>
      </c>
      <c r="D92" s="342" t="s">
        <v>2920</v>
      </c>
      <c r="E92" s="334" t="s">
        <v>2921</v>
      </c>
      <c r="F92" s="334">
        <v>1</v>
      </c>
      <c r="G92" s="335"/>
      <c r="H92" s="344">
        <v>230</v>
      </c>
      <c r="I92" s="344">
        <v>16</v>
      </c>
      <c r="J92" s="337"/>
      <c r="K92" s="338"/>
      <c r="L92" s="331"/>
      <c r="M92" s="315">
        <v>0</v>
      </c>
    </row>
    <row r="93" spans="2:13" ht="163.2">
      <c r="B93" s="332"/>
      <c r="C93" s="325">
        <v>32</v>
      </c>
      <c r="D93" s="342" t="s">
        <v>2922</v>
      </c>
      <c r="E93" s="354" t="s">
        <v>2923</v>
      </c>
      <c r="F93" s="325">
        <v>1</v>
      </c>
      <c r="G93" s="335"/>
      <c r="H93" s="336">
        <v>400</v>
      </c>
      <c r="I93" s="336">
        <v>20</v>
      </c>
      <c r="J93" s="337"/>
      <c r="K93" s="338"/>
      <c r="L93" s="331"/>
      <c r="M93" s="315">
        <v>0</v>
      </c>
    </row>
    <row r="94" spans="2:13" ht="351" customHeight="1">
      <c r="B94" s="332"/>
      <c r="C94" s="325">
        <v>33</v>
      </c>
      <c r="D94" s="352" t="s">
        <v>2924</v>
      </c>
      <c r="E94" s="354" t="s">
        <v>2823</v>
      </c>
      <c r="F94" s="351">
        <v>1</v>
      </c>
      <c r="G94" s="335"/>
      <c r="H94" s="344">
        <v>230</v>
      </c>
      <c r="I94" s="344">
        <v>20.6</v>
      </c>
      <c r="J94" s="329" t="s">
        <v>2824</v>
      </c>
      <c r="K94" s="330" t="s">
        <v>2787</v>
      </c>
      <c r="L94" s="331"/>
      <c r="M94" s="315">
        <v>0</v>
      </c>
    </row>
    <row r="95" spans="2:13" ht="61.2">
      <c r="B95" s="332"/>
      <c r="C95" s="325">
        <v>34</v>
      </c>
      <c r="D95" s="346" t="s">
        <v>2925</v>
      </c>
      <c r="E95" s="334" t="s">
        <v>2926</v>
      </c>
      <c r="F95" s="334">
        <v>1</v>
      </c>
      <c r="G95" s="335"/>
      <c r="H95" s="344"/>
      <c r="I95" s="344"/>
      <c r="J95" s="329"/>
      <c r="K95" s="338" t="s">
        <v>2790</v>
      </c>
      <c r="L95" s="331"/>
      <c r="M95" s="315">
        <v>0</v>
      </c>
    </row>
    <row r="96" spans="2:13" ht="224.4">
      <c r="B96" s="332"/>
      <c r="C96" s="325">
        <v>35</v>
      </c>
      <c r="D96" s="350" t="s">
        <v>2927</v>
      </c>
      <c r="E96" s="354" t="s">
        <v>2928</v>
      </c>
      <c r="F96" s="351">
        <v>1</v>
      </c>
      <c r="G96" s="335"/>
      <c r="H96" s="344">
        <v>230</v>
      </c>
      <c r="I96" s="344">
        <v>21.5</v>
      </c>
      <c r="J96" s="329" t="s">
        <v>2818</v>
      </c>
      <c r="K96" s="330"/>
      <c r="L96" s="331"/>
      <c r="M96" s="315">
        <v>0</v>
      </c>
    </row>
    <row r="97" spans="2:13" ht="224.4">
      <c r="B97" s="332"/>
      <c r="C97" s="325">
        <v>36</v>
      </c>
      <c r="D97" s="350" t="s">
        <v>2929</v>
      </c>
      <c r="E97" s="354" t="s">
        <v>2928</v>
      </c>
      <c r="F97" s="351">
        <v>1</v>
      </c>
      <c r="G97" s="335"/>
      <c r="H97" s="344">
        <v>230</v>
      </c>
      <c r="I97" s="344">
        <v>21.5</v>
      </c>
      <c r="J97" s="329" t="s">
        <v>2818</v>
      </c>
      <c r="K97" s="330"/>
      <c r="L97" s="331"/>
      <c r="M97" s="315">
        <v>0</v>
      </c>
    </row>
    <row r="98" spans="2:13" ht="224.4">
      <c r="B98" s="332"/>
      <c r="C98" s="325">
        <v>37</v>
      </c>
      <c r="D98" s="350" t="s">
        <v>2930</v>
      </c>
      <c r="E98" s="354" t="s">
        <v>2928</v>
      </c>
      <c r="F98" s="351">
        <v>1</v>
      </c>
      <c r="G98" s="335"/>
      <c r="H98" s="344">
        <v>230</v>
      </c>
      <c r="I98" s="344">
        <v>21.5</v>
      </c>
      <c r="J98" s="329" t="s">
        <v>2818</v>
      </c>
      <c r="K98" s="330"/>
      <c r="L98" s="331"/>
      <c r="M98" s="315">
        <v>0</v>
      </c>
    </row>
    <row r="99" spans="2:13" ht="61.2">
      <c r="B99" s="332"/>
      <c r="C99" s="325">
        <v>38</v>
      </c>
      <c r="D99" s="346" t="s">
        <v>2931</v>
      </c>
      <c r="E99" s="334" t="s">
        <v>2932</v>
      </c>
      <c r="F99" s="334">
        <v>1</v>
      </c>
      <c r="G99" s="335"/>
      <c r="H99" s="344"/>
      <c r="I99" s="344"/>
      <c r="J99" s="329"/>
      <c r="K99" s="338" t="s">
        <v>2790</v>
      </c>
      <c r="L99" s="331"/>
      <c r="M99" s="315">
        <v>0</v>
      </c>
    </row>
    <row r="100" spans="2:13" ht="61.2">
      <c r="B100" s="332"/>
      <c r="C100" s="325">
        <v>39</v>
      </c>
      <c r="D100" s="346" t="s">
        <v>2931</v>
      </c>
      <c r="E100" s="334" t="s">
        <v>2932</v>
      </c>
      <c r="F100" s="334">
        <v>1</v>
      </c>
      <c r="G100" s="335"/>
      <c r="H100" s="344"/>
      <c r="I100" s="344"/>
      <c r="J100" s="329"/>
      <c r="K100" s="338" t="s">
        <v>2790</v>
      </c>
      <c r="L100" s="331"/>
      <c r="M100" s="315">
        <v>0</v>
      </c>
    </row>
    <row r="101" spans="2:13" ht="163.2">
      <c r="B101" s="332"/>
      <c r="C101" s="325">
        <v>40</v>
      </c>
      <c r="D101" s="342" t="s">
        <v>2933</v>
      </c>
      <c r="E101" s="354" t="s">
        <v>2928</v>
      </c>
      <c r="F101" s="325">
        <v>1</v>
      </c>
      <c r="G101" s="335"/>
      <c r="H101" s="344">
        <v>400</v>
      </c>
      <c r="I101" s="344">
        <v>13</v>
      </c>
      <c r="J101" s="337" t="s">
        <v>2825</v>
      </c>
      <c r="K101" s="338"/>
      <c r="L101" s="331"/>
      <c r="M101" s="315">
        <v>0</v>
      </c>
    </row>
    <row r="102" spans="2:13" ht="12">
      <c r="B102" s="332"/>
      <c r="C102" s="325">
        <v>41</v>
      </c>
      <c r="D102" s="350" t="s">
        <v>2811</v>
      </c>
      <c r="E102" s="351"/>
      <c r="F102" s="334">
        <v>1</v>
      </c>
      <c r="G102" s="335"/>
      <c r="H102" s="344"/>
      <c r="I102" s="344"/>
      <c r="J102" s="329"/>
      <c r="K102" s="330"/>
      <c r="L102" s="331" t="s">
        <v>2783</v>
      </c>
      <c r="M102" s="345"/>
    </row>
    <row r="103" spans="2:13" ht="61.2">
      <c r="B103" s="332" t="s">
        <v>2826</v>
      </c>
      <c r="C103" s="325">
        <v>1</v>
      </c>
      <c r="D103" s="342" t="s">
        <v>2934</v>
      </c>
      <c r="E103" s="334" t="s">
        <v>2802</v>
      </c>
      <c r="F103" s="334">
        <v>1</v>
      </c>
      <c r="G103" s="335"/>
      <c r="H103" s="336"/>
      <c r="I103" s="336"/>
      <c r="J103" s="329"/>
      <c r="K103" s="330"/>
      <c r="L103" s="331" t="s">
        <v>2795</v>
      </c>
      <c r="M103" s="315">
        <v>0</v>
      </c>
    </row>
    <row r="104" spans="2:13" ht="61.2">
      <c r="B104" s="332"/>
      <c r="C104" s="325">
        <v>2</v>
      </c>
      <c r="D104" s="342" t="s">
        <v>2935</v>
      </c>
      <c r="E104" s="334" t="s">
        <v>2802</v>
      </c>
      <c r="F104" s="334">
        <v>1</v>
      </c>
      <c r="G104" s="335"/>
      <c r="H104" s="336"/>
      <c r="I104" s="336"/>
      <c r="J104" s="329"/>
      <c r="K104" s="330"/>
      <c r="L104" s="331" t="s">
        <v>2795</v>
      </c>
      <c r="M104" s="315">
        <v>0</v>
      </c>
    </row>
    <row r="105" spans="2:13" ht="61.2">
      <c r="B105" s="332"/>
      <c r="C105" s="325">
        <v>3</v>
      </c>
      <c r="D105" s="342" t="s">
        <v>2935</v>
      </c>
      <c r="E105" s="334" t="s">
        <v>2802</v>
      </c>
      <c r="F105" s="334">
        <v>1</v>
      </c>
      <c r="G105" s="335"/>
      <c r="H105" s="336"/>
      <c r="I105" s="336"/>
      <c r="J105" s="329"/>
      <c r="K105" s="330"/>
      <c r="L105" s="331" t="s">
        <v>2795</v>
      </c>
      <c r="M105" s="315">
        <v>0</v>
      </c>
    </row>
    <row r="106" spans="2:13" ht="61.2">
      <c r="B106" s="332"/>
      <c r="C106" s="325">
        <v>4</v>
      </c>
      <c r="D106" s="346" t="s">
        <v>2936</v>
      </c>
      <c r="E106" s="334" t="s">
        <v>2794</v>
      </c>
      <c r="F106" s="325">
        <v>1</v>
      </c>
      <c r="G106" s="335"/>
      <c r="H106" s="336"/>
      <c r="I106" s="336"/>
      <c r="J106" s="337"/>
      <c r="K106" s="338"/>
      <c r="L106" s="331" t="s">
        <v>2795</v>
      </c>
      <c r="M106" s="315">
        <v>0</v>
      </c>
    </row>
    <row r="107" spans="2:13" ht="61.2">
      <c r="B107" s="332" t="s">
        <v>2827</v>
      </c>
      <c r="C107" s="325">
        <v>1</v>
      </c>
      <c r="D107" s="346" t="s">
        <v>2937</v>
      </c>
      <c r="E107" s="334" t="s">
        <v>2828</v>
      </c>
      <c r="F107" s="325">
        <v>1</v>
      </c>
      <c r="G107" s="335"/>
      <c r="H107" s="336"/>
      <c r="I107" s="336"/>
      <c r="J107" s="337"/>
      <c r="K107" s="338"/>
      <c r="L107" s="331" t="s">
        <v>2795</v>
      </c>
      <c r="M107" s="315">
        <v>0</v>
      </c>
    </row>
    <row r="108" spans="2:13" ht="61.2">
      <c r="B108" s="332"/>
      <c r="C108" s="325">
        <v>2</v>
      </c>
      <c r="D108" s="346" t="s">
        <v>2938</v>
      </c>
      <c r="E108" s="334" t="s">
        <v>2828</v>
      </c>
      <c r="F108" s="325">
        <v>1</v>
      </c>
      <c r="G108" s="335"/>
      <c r="H108" s="336"/>
      <c r="I108" s="336"/>
      <c r="J108" s="337"/>
      <c r="K108" s="338"/>
      <c r="L108" s="331"/>
      <c r="M108" s="315">
        <v>0</v>
      </c>
    </row>
    <row r="109" spans="2:13" ht="132.6">
      <c r="B109" s="332"/>
      <c r="C109" s="325">
        <v>3</v>
      </c>
      <c r="D109" s="342" t="s">
        <v>2939</v>
      </c>
      <c r="E109" s="325"/>
      <c r="F109" s="325">
        <v>1</v>
      </c>
      <c r="G109" s="335"/>
      <c r="H109" s="336">
        <v>400</v>
      </c>
      <c r="I109" s="336">
        <v>2</v>
      </c>
      <c r="J109" s="337" t="s">
        <v>2829</v>
      </c>
      <c r="K109" s="338" t="s">
        <v>2787</v>
      </c>
      <c r="L109" s="331"/>
      <c r="M109" s="315">
        <v>0</v>
      </c>
    </row>
    <row r="110" spans="2:13" ht="102">
      <c r="B110" s="332"/>
      <c r="C110" s="325">
        <v>4</v>
      </c>
      <c r="D110" s="342" t="s">
        <v>2940</v>
      </c>
      <c r="E110" s="325" t="s">
        <v>2830</v>
      </c>
      <c r="F110" s="325">
        <v>1</v>
      </c>
      <c r="G110" s="335"/>
      <c r="H110" s="344"/>
      <c r="I110" s="344"/>
      <c r="J110" s="337" t="s">
        <v>2786</v>
      </c>
      <c r="K110" s="338" t="s">
        <v>2787</v>
      </c>
      <c r="L110" s="331"/>
      <c r="M110" s="315">
        <v>0</v>
      </c>
    </row>
    <row r="111" spans="2:13" ht="51">
      <c r="B111" s="332"/>
      <c r="C111" s="325">
        <v>5</v>
      </c>
      <c r="D111" s="342" t="s">
        <v>2941</v>
      </c>
      <c r="E111" s="334" t="s">
        <v>2831</v>
      </c>
      <c r="F111" s="325">
        <v>1</v>
      </c>
      <c r="G111" s="335"/>
      <c r="H111" s="336"/>
      <c r="I111" s="336"/>
      <c r="J111" s="337"/>
      <c r="K111" s="338"/>
      <c r="L111" s="331" t="s">
        <v>2795</v>
      </c>
      <c r="M111" s="315">
        <v>0</v>
      </c>
    </row>
    <row r="112" spans="2:13" ht="71.4">
      <c r="B112" s="332"/>
      <c r="C112" s="325">
        <v>6</v>
      </c>
      <c r="D112" s="346" t="s">
        <v>2856</v>
      </c>
      <c r="E112" s="325" t="s">
        <v>2789</v>
      </c>
      <c r="F112" s="325">
        <v>1</v>
      </c>
      <c r="G112" s="335"/>
      <c r="H112" s="336"/>
      <c r="I112" s="336"/>
      <c r="J112" s="337" t="s">
        <v>2786</v>
      </c>
      <c r="K112" s="338" t="s">
        <v>2787</v>
      </c>
      <c r="L112" s="331"/>
      <c r="M112" s="315">
        <v>0</v>
      </c>
    </row>
    <row r="113" spans="2:13" ht="61.2">
      <c r="B113" s="332"/>
      <c r="C113" s="325">
        <v>7</v>
      </c>
      <c r="D113" s="346" t="s">
        <v>2942</v>
      </c>
      <c r="E113" s="325" t="s">
        <v>2858</v>
      </c>
      <c r="F113" s="325">
        <v>1</v>
      </c>
      <c r="G113" s="335"/>
      <c r="H113" s="344"/>
      <c r="I113" s="344"/>
      <c r="J113" s="329"/>
      <c r="K113" s="338" t="s">
        <v>2790</v>
      </c>
      <c r="L113" s="331"/>
      <c r="M113" s="315">
        <v>0</v>
      </c>
    </row>
    <row r="114" spans="2:13" ht="224.4">
      <c r="B114" s="332"/>
      <c r="C114" s="325">
        <v>8</v>
      </c>
      <c r="D114" s="350" t="s">
        <v>2943</v>
      </c>
      <c r="E114" s="354" t="s">
        <v>2944</v>
      </c>
      <c r="F114" s="334">
        <v>1</v>
      </c>
      <c r="G114" s="335"/>
      <c r="H114" s="344">
        <v>400</v>
      </c>
      <c r="I114" s="344">
        <v>13</v>
      </c>
      <c r="J114" s="337" t="s">
        <v>2832</v>
      </c>
      <c r="K114" s="330" t="s">
        <v>2787</v>
      </c>
      <c r="L114" s="331"/>
      <c r="M114" s="315">
        <v>0</v>
      </c>
    </row>
    <row r="115" spans="2:13" ht="12">
      <c r="B115" s="332"/>
      <c r="C115" s="325">
        <v>9</v>
      </c>
      <c r="D115" s="350" t="s">
        <v>2811</v>
      </c>
      <c r="E115" s="351"/>
      <c r="F115" s="334">
        <v>1</v>
      </c>
      <c r="G115" s="335"/>
      <c r="H115" s="344"/>
      <c r="I115" s="344"/>
      <c r="J115" s="329"/>
      <c r="K115" s="330"/>
      <c r="L115" s="331" t="s">
        <v>2783</v>
      </c>
      <c r="M115" s="345"/>
    </row>
    <row r="116" spans="2:13" ht="71.4">
      <c r="B116" s="332" t="s">
        <v>2833</v>
      </c>
      <c r="C116" s="325">
        <v>1</v>
      </c>
      <c r="D116" s="350" t="s">
        <v>2945</v>
      </c>
      <c r="E116" s="351" t="s">
        <v>2946</v>
      </c>
      <c r="F116" s="351">
        <v>1</v>
      </c>
      <c r="G116" s="335"/>
      <c r="H116" s="344"/>
      <c r="I116" s="344"/>
      <c r="J116" s="329"/>
      <c r="K116" s="330"/>
      <c r="L116" s="331"/>
      <c r="M116" s="315">
        <v>0</v>
      </c>
    </row>
    <row r="117" spans="2:13" ht="71.4">
      <c r="B117" s="332"/>
      <c r="C117" s="325">
        <v>2</v>
      </c>
      <c r="D117" s="350" t="s">
        <v>2947</v>
      </c>
      <c r="E117" s="351" t="s">
        <v>2946</v>
      </c>
      <c r="F117" s="351">
        <v>1</v>
      </c>
      <c r="G117" s="335"/>
      <c r="H117" s="344"/>
      <c r="I117" s="344"/>
      <c r="J117" s="329"/>
      <c r="K117" s="330"/>
      <c r="L117" s="331"/>
      <c r="M117" s="315">
        <v>0</v>
      </c>
    </row>
    <row r="118" spans="2:13" ht="102">
      <c r="B118" s="332"/>
      <c r="C118" s="325">
        <v>3</v>
      </c>
      <c r="D118" s="355" t="s">
        <v>2948</v>
      </c>
      <c r="E118" s="354" t="s">
        <v>2788</v>
      </c>
      <c r="F118" s="351">
        <v>1</v>
      </c>
      <c r="G118" s="335"/>
      <c r="H118" s="336">
        <v>400</v>
      </c>
      <c r="I118" s="336">
        <v>4.1</v>
      </c>
      <c r="J118" s="329" t="s">
        <v>2793</v>
      </c>
      <c r="K118" s="330" t="s">
        <v>2787</v>
      </c>
      <c r="L118" s="356"/>
      <c r="M118" s="315">
        <v>0</v>
      </c>
    </row>
    <row r="119" spans="2:13" ht="102">
      <c r="B119" s="332"/>
      <c r="C119" s="325">
        <v>4</v>
      </c>
      <c r="D119" s="355" t="s">
        <v>2949</v>
      </c>
      <c r="E119" s="354" t="s">
        <v>2788</v>
      </c>
      <c r="F119" s="351">
        <v>1</v>
      </c>
      <c r="G119" s="335"/>
      <c r="H119" s="336">
        <v>400</v>
      </c>
      <c r="I119" s="336">
        <v>4.1</v>
      </c>
      <c r="J119" s="329" t="s">
        <v>2793</v>
      </c>
      <c r="K119" s="330" t="s">
        <v>2787</v>
      </c>
      <c r="L119" s="356"/>
      <c r="M119" s="315">
        <v>0</v>
      </c>
    </row>
    <row r="120" spans="2:13" ht="91.8">
      <c r="B120" s="332"/>
      <c r="C120" s="325">
        <v>5</v>
      </c>
      <c r="D120" s="350" t="s">
        <v>2950</v>
      </c>
      <c r="E120" s="354" t="s">
        <v>2951</v>
      </c>
      <c r="F120" s="334">
        <v>1</v>
      </c>
      <c r="G120" s="335"/>
      <c r="H120" s="344">
        <v>230</v>
      </c>
      <c r="I120" s="344">
        <v>1</v>
      </c>
      <c r="J120" s="329"/>
      <c r="K120" s="330"/>
      <c r="L120" s="331"/>
      <c r="M120" s="315">
        <v>0</v>
      </c>
    </row>
    <row r="121" spans="2:13" ht="91.8">
      <c r="B121" s="332"/>
      <c r="C121" s="325">
        <v>6</v>
      </c>
      <c r="D121" s="350" t="s">
        <v>2952</v>
      </c>
      <c r="E121" s="354" t="s">
        <v>2951</v>
      </c>
      <c r="F121" s="334">
        <v>1</v>
      </c>
      <c r="G121" s="335"/>
      <c r="H121" s="344">
        <v>230</v>
      </c>
      <c r="I121" s="344">
        <v>1</v>
      </c>
      <c r="J121" s="329"/>
      <c r="K121" s="330"/>
      <c r="L121" s="331"/>
      <c r="M121" s="315">
        <v>0</v>
      </c>
    </row>
    <row r="122" spans="2:13" ht="91.8">
      <c r="B122" s="332"/>
      <c r="C122" s="325">
        <v>7</v>
      </c>
      <c r="D122" s="357" t="s">
        <v>2953</v>
      </c>
      <c r="E122" s="354" t="s">
        <v>2788</v>
      </c>
      <c r="F122" s="351">
        <v>1</v>
      </c>
      <c r="G122" s="335"/>
      <c r="H122" s="344"/>
      <c r="I122" s="344"/>
      <c r="J122" s="329"/>
      <c r="K122" s="330"/>
      <c r="L122" s="331" t="s">
        <v>2795</v>
      </c>
      <c r="M122" s="315">
        <v>0</v>
      </c>
    </row>
    <row r="123" spans="2:13" ht="61.2">
      <c r="B123" s="332"/>
      <c r="C123" s="325">
        <v>8</v>
      </c>
      <c r="D123" s="350" t="s">
        <v>2954</v>
      </c>
      <c r="E123" s="351"/>
      <c r="F123" s="334">
        <v>2</v>
      </c>
      <c r="G123" s="335"/>
      <c r="H123" s="344">
        <v>230</v>
      </c>
      <c r="I123" s="344">
        <v>0.5</v>
      </c>
      <c r="J123" s="329"/>
      <c r="K123" s="330"/>
      <c r="L123" s="331"/>
      <c r="M123" s="315">
        <v>0</v>
      </c>
    </row>
    <row r="124" spans="2:13" ht="40.8">
      <c r="B124" s="332"/>
      <c r="C124" s="325">
        <v>9</v>
      </c>
      <c r="D124" s="357" t="s">
        <v>2955</v>
      </c>
      <c r="E124" s="354" t="s">
        <v>2834</v>
      </c>
      <c r="F124" s="351">
        <v>1</v>
      </c>
      <c r="G124" s="335"/>
      <c r="H124" s="344"/>
      <c r="I124" s="344"/>
      <c r="J124" s="329"/>
      <c r="K124" s="330"/>
      <c r="L124" s="331" t="s">
        <v>2795</v>
      </c>
      <c r="M124" s="315">
        <v>0</v>
      </c>
    </row>
    <row r="125" spans="2:13" ht="40.8">
      <c r="B125" s="332" t="s">
        <v>2835</v>
      </c>
      <c r="C125" s="325">
        <v>1</v>
      </c>
      <c r="D125" s="350" t="s">
        <v>2956</v>
      </c>
      <c r="E125" s="354" t="s">
        <v>2788</v>
      </c>
      <c r="F125" s="334">
        <v>1</v>
      </c>
      <c r="G125" s="335"/>
      <c r="H125" s="344"/>
      <c r="I125" s="344"/>
      <c r="J125" s="329"/>
      <c r="K125" s="330"/>
      <c r="L125" s="339" t="s">
        <v>2836</v>
      </c>
      <c r="M125" s="315">
        <v>0</v>
      </c>
    </row>
    <row r="126" spans="2:13" ht="61.2">
      <c r="B126" s="332"/>
      <c r="C126" s="325">
        <v>2</v>
      </c>
      <c r="D126" s="350" t="s">
        <v>2957</v>
      </c>
      <c r="E126" s="354" t="s">
        <v>2837</v>
      </c>
      <c r="F126" s="334">
        <v>1</v>
      </c>
      <c r="G126" s="335"/>
      <c r="H126" s="344"/>
      <c r="I126" s="344"/>
      <c r="J126" s="329"/>
      <c r="K126" s="330"/>
      <c r="L126" s="331"/>
      <c r="M126" s="315">
        <v>0</v>
      </c>
    </row>
    <row r="127" spans="2:13" ht="71.4">
      <c r="B127" s="332"/>
      <c r="C127" s="325">
        <v>3</v>
      </c>
      <c r="D127" s="342" t="s">
        <v>2958</v>
      </c>
      <c r="E127" s="325" t="s">
        <v>2789</v>
      </c>
      <c r="F127" s="325">
        <v>1</v>
      </c>
      <c r="G127" s="335"/>
      <c r="H127" s="336"/>
      <c r="I127" s="336"/>
      <c r="J127" s="337" t="s">
        <v>2786</v>
      </c>
      <c r="K127" s="338" t="s">
        <v>2787</v>
      </c>
      <c r="L127" s="331"/>
      <c r="M127" s="315">
        <v>0</v>
      </c>
    </row>
    <row r="128" spans="2:13" ht="51">
      <c r="B128" s="332"/>
      <c r="C128" s="325">
        <v>4</v>
      </c>
      <c r="D128" s="350" t="s">
        <v>2959</v>
      </c>
      <c r="E128" s="334" t="s">
        <v>2838</v>
      </c>
      <c r="F128" s="325">
        <v>1</v>
      </c>
      <c r="G128" s="335"/>
      <c r="H128" s="344"/>
      <c r="I128" s="344"/>
      <c r="J128" s="329"/>
      <c r="K128" s="330"/>
      <c r="L128" s="331" t="s">
        <v>2795</v>
      </c>
      <c r="M128" s="315">
        <v>0</v>
      </c>
    </row>
    <row r="129" spans="2:13" ht="40.8">
      <c r="B129" s="332"/>
      <c r="C129" s="325">
        <v>5</v>
      </c>
      <c r="D129" s="347" t="s">
        <v>2960</v>
      </c>
      <c r="E129" s="325"/>
      <c r="F129" s="325">
        <v>1</v>
      </c>
      <c r="G129" s="335"/>
      <c r="H129" s="344"/>
      <c r="I129" s="344"/>
      <c r="J129" s="329"/>
      <c r="K129" s="330"/>
      <c r="L129" s="331"/>
      <c r="M129" s="315">
        <v>0</v>
      </c>
    </row>
    <row r="130" spans="2:13" ht="224.4">
      <c r="B130" s="332"/>
      <c r="C130" s="325">
        <v>6</v>
      </c>
      <c r="D130" s="350" t="s">
        <v>2961</v>
      </c>
      <c r="E130" s="354" t="s">
        <v>2962</v>
      </c>
      <c r="F130" s="334">
        <v>1</v>
      </c>
      <c r="G130" s="335"/>
      <c r="H130" s="344">
        <v>400</v>
      </c>
      <c r="I130" s="344">
        <v>26</v>
      </c>
      <c r="J130" s="358" t="s">
        <v>2839</v>
      </c>
      <c r="K130" s="359" t="s">
        <v>2787</v>
      </c>
      <c r="L130" s="360"/>
      <c r="M130" s="315">
        <v>0</v>
      </c>
    </row>
    <row r="131" spans="2:13" ht="61.2">
      <c r="B131" s="332"/>
      <c r="C131" s="325">
        <v>7</v>
      </c>
      <c r="D131" s="346" t="s">
        <v>2963</v>
      </c>
      <c r="E131" s="334" t="s">
        <v>2964</v>
      </c>
      <c r="F131" s="334">
        <v>1</v>
      </c>
      <c r="G131" s="335"/>
      <c r="H131" s="344"/>
      <c r="I131" s="344"/>
      <c r="J131" s="329"/>
      <c r="K131" s="338" t="s">
        <v>2790</v>
      </c>
      <c r="L131" s="331"/>
      <c r="M131" s="315">
        <v>0</v>
      </c>
    </row>
    <row r="132" spans="2:13" ht="91.8">
      <c r="B132" s="332"/>
      <c r="C132" s="325">
        <v>8</v>
      </c>
      <c r="D132" s="342" t="s">
        <v>2965</v>
      </c>
      <c r="E132" s="334" t="s">
        <v>2966</v>
      </c>
      <c r="F132" s="325">
        <v>1</v>
      </c>
      <c r="G132" s="335"/>
      <c r="H132" s="344">
        <v>400</v>
      </c>
      <c r="I132" s="344">
        <v>4.3</v>
      </c>
      <c r="J132" s="361"/>
      <c r="K132" s="359"/>
      <c r="L132" s="360"/>
      <c r="M132" s="315">
        <v>0</v>
      </c>
    </row>
    <row r="133" spans="2:13" ht="12">
      <c r="B133" s="332"/>
      <c r="C133" s="325">
        <v>9</v>
      </c>
      <c r="D133" s="350" t="s">
        <v>2811</v>
      </c>
      <c r="E133" s="351"/>
      <c r="F133" s="334">
        <v>1</v>
      </c>
      <c r="G133" s="335"/>
      <c r="H133" s="344"/>
      <c r="I133" s="344"/>
      <c r="J133" s="329"/>
      <c r="K133" s="330"/>
      <c r="L133" s="331" t="s">
        <v>2783</v>
      </c>
      <c r="M133" s="345"/>
    </row>
    <row r="134" spans="2:13" ht="102">
      <c r="B134" s="332"/>
      <c r="C134" s="325">
        <v>10</v>
      </c>
      <c r="D134" s="342" t="s">
        <v>2967</v>
      </c>
      <c r="E134" s="334" t="s">
        <v>2840</v>
      </c>
      <c r="F134" s="325">
        <v>1</v>
      </c>
      <c r="G134" s="335"/>
      <c r="H134" s="344"/>
      <c r="I134" s="344"/>
      <c r="J134" s="329"/>
      <c r="K134" s="338"/>
      <c r="L134" s="331"/>
      <c r="M134" s="315">
        <v>0</v>
      </c>
    </row>
    <row r="135" spans="2:13" ht="91.8">
      <c r="B135" s="332"/>
      <c r="C135" s="325">
        <v>11</v>
      </c>
      <c r="D135" s="350" t="s">
        <v>2968</v>
      </c>
      <c r="E135" s="354" t="s">
        <v>2951</v>
      </c>
      <c r="F135" s="334">
        <v>1</v>
      </c>
      <c r="G135" s="335"/>
      <c r="H135" s="344">
        <v>230</v>
      </c>
      <c r="I135" s="344">
        <v>1</v>
      </c>
      <c r="J135" s="329"/>
      <c r="K135" s="330"/>
      <c r="L135" s="331"/>
      <c r="M135" s="315">
        <v>0</v>
      </c>
    </row>
    <row r="136" spans="2:13" ht="12">
      <c r="B136" s="320"/>
      <c r="C136" s="320"/>
      <c r="D136" s="320"/>
      <c r="E136" s="320"/>
      <c r="F136" s="320"/>
      <c r="G136" s="320"/>
      <c r="H136" s="320"/>
      <c r="I136" s="320"/>
      <c r="J136" s="320"/>
      <c r="K136" s="320"/>
      <c r="L136" s="320"/>
      <c r="M136" s="345"/>
    </row>
    <row r="137" spans="2:13" ht="51">
      <c r="B137" s="324" t="s">
        <v>2841</v>
      </c>
      <c r="C137" s="362">
        <v>1</v>
      </c>
      <c r="D137" s="363" t="s">
        <v>2842</v>
      </c>
      <c r="E137" s="362"/>
      <c r="F137" s="362">
        <v>1</v>
      </c>
      <c r="G137" s="335"/>
      <c r="H137" s="336"/>
      <c r="I137" s="336"/>
      <c r="J137" s="337"/>
      <c r="K137" s="338"/>
      <c r="L137" s="331"/>
      <c r="M137" s="315">
        <v>0</v>
      </c>
    </row>
    <row r="138" spans="2:13" ht="12">
      <c r="B138" s="324"/>
      <c r="C138" s="362"/>
      <c r="D138" s="363" t="s">
        <v>2843</v>
      </c>
      <c r="E138" s="362"/>
      <c r="F138" s="362">
        <v>1</v>
      </c>
      <c r="G138" s="335"/>
      <c r="H138" s="336"/>
      <c r="I138" s="336"/>
      <c r="J138" s="337"/>
      <c r="K138" s="338"/>
      <c r="L138" s="331" t="s">
        <v>2783</v>
      </c>
      <c r="M138" s="345"/>
    </row>
    <row r="139" spans="2:13" ht="12">
      <c r="B139" s="320"/>
      <c r="C139" s="320"/>
      <c r="D139" s="320"/>
      <c r="E139" s="364" t="s">
        <v>2844</v>
      </c>
      <c r="F139" s="365"/>
      <c r="G139" s="365">
        <f>SUM(G15:G138)</f>
        <v>0</v>
      </c>
      <c r="H139" s="366"/>
      <c r="I139" s="366">
        <f>SUM(I15:I138)</f>
        <v>327.75000000000006</v>
      </c>
      <c r="J139" s="367" t="s">
        <v>2845</v>
      </c>
      <c r="K139" s="320"/>
      <c r="L139" s="320"/>
      <c r="M139" s="368"/>
    </row>
    <row r="140" spans="2:13" ht="12">
      <c r="B140" s="320"/>
      <c r="C140" s="320" t="s">
        <v>2969</v>
      </c>
      <c r="D140" s="320" t="s">
        <v>2970</v>
      </c>
      <c r="E140" s="320"/>
      <c r="F140" s="320"/>
      <c r="G140" s="320"/>
      <c r="H140" s="320"/>
      <c r="I140" s="320"/>
      <c r="J140" s="320"/>
      <c r="K140" s="320"/>
      <c r="L140" s="320"/>
      <c r="M140" s="368"/>
    </row>
    <row r="141" spans="2:13" ht="15">
      <c r="B141" s="369"/>
      <c r="C141" s="320"/>
      <c r="D141" s="370" t="s">
        <v>2971</v>
      </c>
      <c r="E141" s="320"/>
      <c r="F141" s="320"/>
      <c r="G141" s="320"/>
      <c r="H141" s="320"/>
      <c r="I141" s="320"/>
      <c r="J141" s="320"/>
      <c r="K141" s="320"/>
      <c r="L141" s="317" t="s">
        <v>2846</v>
      </c>
      <c r="M141" s="318">
        <f>SUM(M15:M138)</f>
        <v>0</v>
      </c>
    </row>
    <row r="142" spans="2:13" ht="12">
      <c r="B142" s="320"/>
      <c r="C142" s="320"/>
      <c r="D142" s="320"/>
      <c r="E142" s="320"/>
      <c r="F142" s="320"/>
      <c r="G142" s="320"/>
      <c r="H142" s="320"/>
      <c r="I142" s="320"/>
      <c r="J142" s="320"/>
      <c r="K142" s="320"/>
      <c r="L142" s="320"/>
      <c r="M142" s="368"/>
    </row>
    <row r="143" spans="5:13" ht="15">
      <c r="E143" s="316"/>
      <c r="F143" s="316"/>
      <c r="G143" s="316"/>
      <c r="H143" s="316"/>
      <c r="I143" s="316"/>
      <c r="M143" s="312"/>
    </row>
    <row r="144" ht="12">
      <c r="M144" s="312"/>
    </row>
    <row r="145" s="312" customFormat="1" ht="12"/>
    <row r="146" s="312" customFormat="1" ht="12"/>
    <row r="147" s="312" customFormat="1" ht="12"/>
    <row r="148" s="312" customFormat="1" ht="12"/>
  </sheetData>
  <mergeCells count="1">
    <mergeCell ref="C11:D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8" customWidth="1"/>
    <col min="2" max="2" width="1.7109375" style="188" customWidth="1"/>
    <col min="3" max="4" width="5.00390625" style="188" customWidth="1"/>
    <col min="5" max="5" width="11.7109375" style="188" customWidth="1"/>
    <col min="6" max="6" width="9.140625" style="188" customWidth="1"/>
    <col min="7" max="7" width="5.00390625" style="188" customWidth="1"/>
    <col min="8" max="8" width="77.8515625" style="188" customWidth="1"/>
    <col min="9" max="10" width="20.00390625" style="188" customWidth="1"/>
    <col min="11" max="11" width="1.7109375" style="188" customWidth="1"/>
  </cols>
  <sheetData>
    <row r="1" ht="37.5" customHeight="1"/>
    <row r="2" spans="2:11" ht="7.5" customHeight="1">
      <c r="B2" s="189"/>
      <c r="C2" s="190"/>
      <c r="D2" s="190"/>
      <c r="E2" s="190"/>
      <c r="F2" s="190"/>
      <c r="G2" s="190"/>
      <c r="H2" s="190"/>
      <c r="I2" s="190"/>
      <c r="J2" s="190"/>
      <c r="K2" s="191"/>
    </row>
    <row r="3" spans="2:11" s="14" customFormat="1" ht="45" customHeight="1">
      <c r="B3" s="192"/>
      <c r="C3" s="458" t="s">
        <v>1867</v>
      </c>
      <c r="D3" s="458"/>
      <c r="E3" s="458"/>
      <c r="F3" s="458"/>
      <c r="G3" s="458"/>
      <c r="H3" s="458"/>
      <c r="I3" s="458"/>
      <c r="J3" s="458"/>
      <c r="K3" s="193"/>
    </row>
    <row r="4" spans="2:11" ht="25.5" customHeight="1">
      <c r="B4" s="194"/>
      <c r="C4" s="460" t="s">
        <v>1868</v>
      </c>
      <c r="D4" s="460"/>
      <c r="E4" s="460"/>
      <c r="F4" s="460"/>
      <c r="G4" s="460"/>
      <c r="H4" s="460"/>
      <c r="I4" s="460"/>
      <c r="J4" s="460"/>
      <c r="K4" s="195"/>
    </row>
    <row r="5" spans="2:11" ht="5.25" customHeight="1">
      <c r="B5" s="194"/>
      <c r="C5" s="196"/>
      <c r="D5" s="196"/>
      <c r="E5" s="196"/>
      <c r="F5" s="196"/>
      <c r="G5" s="196"/>
      <c r="H5" s="196"/>
      <c r="I5" s="196"/>
      <c r="J5" s="196"/>
      <c r="K5" s="195"/>
    </row>
    <row r="6" spans="2:11" ht="15" customHeight="1">
      <c r="B6" s="194"/>
      <c r="C6" s="459" t="s">
        <v>1869</v>
      </c>
      <c r="D6" s="459"/>
      <c r="E6" s="459"/>
      <c r="F6" s="459"/>
      <c r="G6" s="459"/>
      <c r="H6" s="459"/>
      <c r="I6" s="459"/>
      <c r="J6" s="459"/>
      <c r="K6" s="195"/>
    </row>
    <row r="7" spans="2:11" ht="15" customHeight="1">
      <c r="B7" s="198"/>
      <c r="C7" s="459" t="s">
        <v>1870</v>
      </c>
      <c r="D7" s="459"/>
      <c r="E7" s="459"/>
      <c r="F7" s="459"/>
      <c r="G7" s="459"/>
      <c r="H7" s="459"/>
      <c r="I7" s="459"/>
      <c r="J7" s="459"/>
      <c r="K7" s="195"/>
    </row>
    <row r="8" spans="2:11" ht="12.75" customHeight="1">
      <c r="B8" s="198"/>
      <c r="C8" s="197"/>
      <c r="D8" s="197"/>
      <c r="E8" s="197"/>
      <c r="F8" s="197"/>
      <c r="G8" s="197"/>
      <c r="H8" s="197"/>
      <c r="I8" s="197"/>
      <c r="J8" s="197"/>
      <c r="K8" s="195"/>
    </row>
    <row r="9" spans="2:11" ht="15" customHeight="1">
      <c r="B9" s="198"/>
      <c r="C9" s="459" t="s">
        <v>1871</v>
      </c>
      <c r="D9" s="459"/>
      <c r="E9" s="459"/>
      <c r="F9" s="459"/>
      <c r="G9" s="459"/>
      <c r="H9" s="459"/>
      <c r="I9" s="459"/>
      <c r="J9" s="459"/>
      <c r="K9" s="195"/>
    </row>
    <row r="10" spans="2:11" ht="15" customHeight="1">
      <c r="B10" s="198"/>
      <c r="C10" s="197"/>
      <c r="D10" s="459" t="s">
        <v>1872</v>
      </c>
      <c r="E10" s="459"/>
      <c r="F10" s="459"/>
      <c r="G10" s="459"/>
      <c r="H10" s="459"/>
      <c r="I10" s="459"/>
      <c r="J10" s="459"/>
      <c r="K10" s="195"/>
    </row>
    <row r="11" spans="2:11" ht="15" customHeight="1">
      <c r="B11" s="198"/>
      <c r="C11" s="199"/>
      <c r="D11" s="459" t="s">
        <v>1873</v>
      </c>
      <c r="E11" s="459"/>
      <c r="F11" s="459"/>
      <c r="G11" s="459"/>
      <c r="H11" s="459"/>
      <c r="I11" s="459"/>
      <c r="J11" s="459"/>
      <c r="K11" s="195"/>
    </row>
    <row r="12" spans="2:11" ht="15" customHeight="1">
      <c r="B12" s="198"/>
      <c r="C12" s="199"/>
      <c r="D12" s="197"/>
      <c r="E12" s="197"/>
      <c r="F12" s="197"/>
      <c r="G12" s="197"/>
      <c r="H12" s="197"/>
      <c r="I12" s="197"/>
      <c r="J12" s="197"/>
      <c r="K12" s="195"/>
    </row>
    <row r="13" spans="2:11" ht="15" customHeight="1">
      <c r="B13" s="198"/>
      <c r="C13" s="199"/>
      <c r="D13" s="200" t="s">
        <v>1874</v>
      </c>
      <c r="E13" s="197"/>
      <c r="F13" s="197"/>
      <c r="G13" s="197"/>
      <c r="H13" s="197"/>
      <c r="I13" s="197"/>
      <c r="J13" s="197"/>
      <c r="K13" s="195"/>
    </row>
    <row r="14" spans="2:11" ht="12.75" customHeight="1">
      <c r="B14" s="198"/>
      <c r="C14" s="199"/>
      <c r="D14" s="199"/>
      <c r="E14" s="199"/>
      <c r="F14" s="199"/>
      <c r="G14" s="199"/>
      <c r="H14" s="199"/>
      <c r="I14" s="199"/>
      <c r="J14" s="199"/>
      <c r="K14" s="195"/>
    </row>
    <row r="15" spans="2:11" ht="15" customHeight="1">
      <c r="B15" s="198"/>
      <c r="C15" s="199"/>
      <c r="D15" s="459" t="s">
        <v>1875</v>
      </c>
      <c r="E15" s="459"/>
      <c r="F15" s="459"/>
      <c r="G15" s="459"/>
      <c r="H15" s="459"/>
      <c r="I15" s="459"/>
      <c r="J15" s="459"/>
      <c r="K15" s="195"/>
    </row>
    <row r="16" spans="2:11" ht="15" customHeight="1">
      <c r="B16" s="198"/>
      <c r="C16" s="199"/>
      <c r="D16" s="459" t="s">
        <v>1876</v>
      </c>
      <c r="E16" s="459"/>
      <c r="F16" s="459"/>
      <c r="G16" s="459"/>
      <c r="H16" s="459"/>
      <c r="I16" s="459"/>
      <c r="J16" s="459"/>
      <c r="K16" s="195"/>
    </row>
    <row r="17" spans="2:11" ht="15" customHeight="1">
      <c r="B17" s="198"/>
      <c r="C17" s="199"/>
      <c r="D17" s="459" t="s">
        <v>1877</v>
      </c>
      <c r="E17" s="459"/>
      <c r="F17" s="459"/>
      <c r="G17" s="459"/>
      <c r="H17" s="459"/>
      <c r="I17" s="459"/>
      <c r="J17" s="459"/>
      <c r="K17" s="195"/>
    </row>
    <row r="18" spans="2:11" ht="15" customHeight="1">
      <c r="B18" s="198"/>
      <c r="C18" s="199"/>
      <c r="D18" s="199"/>
      <c r="E18" s="201" t="s">
        <v>80</v>
      </c>
      <c r="F18" s="459" t="s">
        <v>1878</v>
      </c>
      <c r="G18" s="459"/>
      <c r="H18" s="459"/>
      <c r="I18" s="459"/>
      <c r="J18" s="459"/>
      <c r="K18" s="195"/>
    </row>
    <row r="19" spans="2:11" ht="15" customHeight="1">
      <c r="B19" s="198"/>
      <c r="C19" s="199"/>
      <c r="D19" s="199"/>
      <c r="E19" s="201" t="s">
        <v>1879</v>
      </c>
      <c r="F19" s="459" t="s">
        <v>1880</v>
      </c>
      <c r="G19" s="459"/>
      <c r="H19" s="459"/>
      <c r="I19" s="459"/>
      <c r="J19" s="459"/>
      <c r="K19" s="195"/>
    </row>
    <row r="20" spans="2:11" ht="15" customHeight="1">
      <c r="B20" s="198"/>
      <c r="C20" s="199"/>
      <c r="D20" s="199"/>
      <c r="E20" s="201" t="s">
        <v>88</v>
      </c>
      <c r="F20" s="459" t="s">
        <v>1881</v>
      </c>
      <c r="G20" s="459"/>
      <c r="H20" s="459"/>
      <c r="I20" s="459"/>
      <c r="J20" s="459"/>
      <c r="K20" s="195"/>
    </row>
    <row r="21" spans="2:11" ht="15" customHeight="1">
      <c r="B21" s="198"/>
      <c r="C21" s="199"/>
      <c r="D21" s="199"/>
      <c r="E21" s="201" t="s">
        <v>1882</v>
      </c>
      <c r="F21" s="459" t="s">
        <v>1883</v>
      </c>
      <c r="G21" s="459"/>
      <c r="H21" s="459"/>
      <c r="I21" s="459"/>
      <c r="J21" s="459"/>
      <c r="K21" s="195"/>
    </row>
    <row r="22" spans="2:11" ht="15" customHeight="1">
      <c r="B22" s="198"/>
      <c r="C22" s="199"/>
      <c r="D22" s="199"/>
      <c r="E22" s="201" t="s">
        <v>1884</v>
      </c>
      <c r="F22" s="459" t="s">
        <v>1885</v>
      </c>
      <c r="G22" s="459"/>
      <c r="H22" s="459"/>
      <c r="I22" s="459"/>
      <c r="J22" s="459"/>
      <c r="K22" s="195"/>
    </row>
    <row r="23" spans="2:11" ht="15" customHeight="1">
      <c r="B23" s="198"/>
      <c r="C23" s="199"/>
      <c r="D23" s="199"/>
      <c r="E23" s="201" t="s">
        <v>1886</v>
      </c>
      <c r="F23" s="459" t="s">
        <v>1887</v>
      </c>
      <c r="G23" s="459"/>
      <c r="H23" s="459"/>
      <c r="I23" s="459"/>
      <c r="J23" s="459"/>
      <c r="K23" s="195"/>
    </row>
    <row r="24" spans="2:11" ht="12.75" customHeight="1">
      <c r="B24" s="198"/>
      <c r="C24" s="199"/>
      <c r="D24" s="199"/>
      <c r="E24" s="199"/>
      <c r="F24" s="199"/>
      <c r="G24" s="199"/>
      <c r="H24" s="199"/>
      <c r="I24" s="199"/>
      <c r="J24" s="199"/>
      <c r="K24" s="195"/>
    </row>
    <row r="25" spans="2:11" ht="15" customHeight="1">
      <c r="B25" s="198"/>
      <c r="C25" s="459" t="s">
        <v>1888</v>
      </c>
      <c r="D25" s="459"/>
      <c r="E25" s="459"/>
      <c r="F25" s="459"/>
      <c r="G25" s="459"/>
      <c r="H25" s="459"/>
      <c r="I25" s="459"/>
      <c r="J25" s="459"/>
      <c r="K25" s="195"/>
    </row>
    <row r="26" spans="2:11" ht="15" customHeight="1">
      <c r="B26" s="198"/>
      <c r="C26" s="459" t="s">
        <v>1889</v>
      </c>
      <c r="D26" s="459"/>
      <c r="E26" s="459"/>
      <c r="F26" s="459"/>
      <c r="G26" s="459"/>
      <c r="H26" s="459"/>
      <c r="I26" s="459"/>
      <c r="J26" s="459"/>
      <c r="K26" s="195"/>
    </row>
    <row r="27" spans="2:11" ht="15" customHeight="1">
      <c r="B27" s="198"/>
      <c r="C27" s="197"/>
      <c r="D27" s="459" t="s">
        <v>1890</v>
      </c>
      <c r="E27" s="459"/>
      <c r="F27" s="459"/>
      <c r="G27" s="459"/>
      <c r="H27" s="459"/>
      <c r="I27" s="459"/>
      <c r="J27" s="459"/>
      <c r="K27" s="195"/>
    </row>
    <row r="28" spans="2:11" ht="15" customHeight="1">
      <c r="B28" s="198"/>
      <c r="C28" s="199"/>
      <c r="D28" s="459" t="s">
        <v>1891</v>
      </c>
      <c r="E28" s="459"/>
      <c r="F28" s="459"/>
      <c r="G28" s="459"/>
      <c r="H28" s="459"/>
      <c r="I28" s="459"/>
      <c r="J28" s="459"/>
      <c r="K28" s="195"/>
    </row>
    <row r="29" spans="2:11" ht="12.75" customHeight="1">
      <c r="B29" s="198"/>
      <c r="C29" s="199"/>
      <c r="D29" s="199"/>
      <c r="E29" s="199"/>
      <c r="F29" s="199"/>
      <c r="G29" s="199"/>
      <c r="H29" s="199"/>
      <c r="I29" s="199"/>
      <c r="J29" s="199"/>
      <c r="K29" s="195"/>
    </row>
    <row r="30" spans="2:11" ht="15" customHeight="1">
      <c r="B30" s="198"/>
      <c r="C30" s="199"/>
      <c r="D30" s="459" t="s">
        <v>1892</v>
      </c>
      <c r="E30" s="459"/>
      <c r="F30" s="459"/>
      <c r="G30" s="459"/>
      <c r="H30" s="459"/>
      <c r="I30" s="459"/>
      <c r="J30" s="459"/>
      <c r="K30" s="195"/>
    </row>
    <row r="31" spans="2:11" ht="15" customHeight="1">
      <c r="B31" s="198"/>
      <c r="C31" s="199"/>
      <c r="D31" s="459" t="s">
        <v>1893</v>
      </c>
      <c r="E31" s="459"/>
      <c r="F31" s="459"/>
      <c r="G31" s="459"/>
      <c r="H31" s="459"/>
      <c r="I31" s="459"/>
      <c r="J31" s="459"/>
      <c r="K31" s="195"/>
    </row>
    <row r="32" spans="2:11" ht="12.75" customHeight="1">
      <c r="B32" s="198"/>
      <c r="C32" s="199"/>
      <c r="D32" s="199"/>
      <c r="E32" s="199"/>
      <c r="F32" s="199"/>
      <c r="G32" s="199"/>
      <c r="H32" s="199"/>
      <c r="I32" s="199"/>
      <c r="J32" s="199"/>
      <c r="K32" s="195"/>
    </row>
    <row r="33" spans="2:11" ht="15" customHeight="1">
      <c r="B33" s="198"/>
      <c r="C33" s="199"/>
      <c r="D33" s="459" t="s">
        <v>1894</v>
      </c>
      <c r="E33" s="459"/>
      <c r="F33" s="459"/>
      <c r="G33" s="459"/>
      <c r="H33" s="459"/>
      <c r="I33" s="459"/>
      <c r="J33" s="459"/>
      <c r="K33" s="195"/>
    </row>
    <row r="34" spans="2:11" ht="15" customHeight="1">
      <c r="B34" s="198"/>
      <c r="C34" s="199"/>
      <c r="D34" s="459" t="s">
        <v>1895</v>
      </c>
      <c r="E34" s="459"/>
      <c r="F34" s="459"/>
      <c r="G34" s="459"/>
      <c r="H34" s="459"/>
      <c r="I34" s="459"/>
      <c r="J34" s="459"/>
      <c r="K34" s="195"/>
    </row>
    <row r="35" spans="2:11" ht="15" customHeight="1">
      <c r="B35" s="198"/>
      <c r="C35" s="199"/>
      <c r="D35" s="459" t="s">
        <v>1896</v>
      </c>
      <c r="E35" s="459"/>
      <c r="F35" s="459"/>
      <c r="G35" s="459"/>
      <c r="H35" s="459"/>
      <c r="I35" s="459"/>
      <c r="J35" s="459"/>
      <c r="K35" s="195"/>
    </row>
    <row r="36" spans="2:11" ht="15" customHeight="1">
      <c r="B36" s="198"/>
      <c r="C36" s="199"/>
      <c r="D36" s="197"/>
      <c r="E36" s="200" t="s">
        <v>133</v>
      </c>
      <c r="F36" s="197"/>
      <c r="G36" s="459" t="s">
        <v>1897</v>
      </c>
      <c r="H36" s="459"/>
      <c r="I36" s="459"/>
      <c r="J36" s="459"/>
      <c r="K36" s="195"/>
    </row>
    <row r="37" spans="2:11" ht="30.75" customHeight="1">
      <c r="B37" s="198"/>
      <c r="C37" s="199"/>
      <c r="D37" s="197"/>
      <c r="E37" s="200" t="s">
        <v>1898</v>
      </c>
      <c r="F37" s="197"/>
      <c r="G37" s="459" t="s">
        <v>1899</v>
      </c>
      <c r="H37" s="459"/>
      <c r="I37" s="459"/>
      <c r="J37" s="459"/>
      <c r="K37" s="195"/>
    </row>
    <row r="38" spans="2:11" ht="15" customHeight="1">
      <c r="B38" s="198"/>
      <c r="C38" s="199"/>
      <c r="D38" s="197"/>
      <c r="E38" s="200" t="s">
        <v>54</v>
      </c>
      <c r="F38" s="197"/>
      <c r="G38" s="459" t="s">
        <v>1900</v>
      </c>
      <c r="H38" s="459"/>
      <c r="I38" s="459"/>
      <c r="J38" s="459"/>
      <c r="K38" s="195"/>
    </row>
    <row r="39" spans="2:11" ht="15" customHeight="1">
      <c r="B39" s="198"/>
      <c r="C39" s="199"/>
      <c r="D39" s="197"/>
      <c r="E39" s="200" t="s">
        <v>55</v>
      </c>
      <c r="F39" s="197"/>
      <c r="G39" s="459" t="s">
        <v>1901</v>
      </c>
      <c r="H39" s="459"/>
      <c r="I39" s="459"/>
      <c r="J39" s="459"/>
      <c r="K39" s="195"/>
    </row>
    <row r="40" spans="2:11" ht="15" customHeight="1">
      <c r="B40" s="198"/>
      <c r="C40" s="199"/>
      <c r="D40" s="197"/>
      <c r="E40" s="200" t="s">
        <v>134</v>
      </c>
      <c r="F40" s="197"/>
      <c r="G40" s="459" t="s">
        <v>1902</v>
      </c>
      <c r="H40" s="459"/>
      <c r="I40" s="459"/>
      <c r="J40" s="459"/>
      <c r="K40" s="195"/>
    </row>
    <row r="41" spans="2:11" ht="15" customHeight="1">
      <c r="B41" s="198"/>
      <c r="C41" s="199"/>
      <c r="D41" s="197"/>
      <c r="E41" s="200" t="s">
        <v>135</v>
      </c>
      <c r="F41" s="197"/>
      <c r="G41" s="459" t="s">
        <v>1903</v>
      </c>
      <c r="H41" s="459"/>
      <c r="I41" s="459"/>
      <c r="J41" s="459"/>
      <c r="K41" s="195"/>
    </row>
    <row r="42" spans="2:11" ht="15" customHeight="1">
      <c r="B42" s="198"/>
      <c r="C42" s="199"/>
      <c r="D42" s="197"/>
      <c r="E42" s="200" t="s">
        <v>1904</v>
      </c>
      <c r="F42" s="197"/>
      <c r="G42" s="459" t="s">
        <v>1905</v>
      </c>
      <c r="H42" s="459"/>
      <c r="I42" s="459"/>
      <c r="J42" s="459"/>
      <c r="K42" s="195"/>
    </row>
    <row r="43" spans="2:11" ht="15" customHeight="1">
      <c r="B43" s="198"/>
      <c r="C43" s="199"/>
      <c r="D43" s="197"/>
      <c r="E43" s="200"/>
      <c r="F43" s="197"/>
      <c r="G43" s="459" t="s">
        <v>1906</v>
      </c>
      <c r="H43" s="459"/>
      <c r="I43" s="459"/>
      <c r="J43" s="459"/>
      <c r="K43" s="195"/>
    </row>
    <row r="44" spans="2:11" ht="15" customHeight="1">
      <c r="B44" s="198"/>
      <c r="C44" s="199"/>
      <c r="D44" s="197"/>
      <c r="E44" s="200" t="s">
        <v>1907</v>
      </c>
      <c r="F44" s="197"/>
      <c r="G44" s="459" t="s">
        <v>1908</v>
      </c>
      <c r="H44" s="459"/>
      <c r="I44" s="459"/>
      <c r="J44" s="459"/>
      <c r="K44" s="195"/>
    </row>
    <row r="45" spans="2:11" ht="15" customHeight="1">
      <c r="B45" s="198"/>
      <c r="C45" s="199"/>
      <c r="D45" s="197"/>
      <c r="E45" s="200" t="s">
        <v>137</v>
      </c>
      <c r="F45" s="197"/>
      <c r="G45" s="459" t="s">
        <v>1909</v>
      </c>
      <c r="H45" s="459"/>
      <c r="I45" s="459"/>
      <c r="J45" s="459"/>
      <c r="K45" s="195"/>
    </row>
    <row r="46" spans="2:11" ht="12.75" customHeight="1">
      <c r="B46" s="198"/>
      <c r="C46" s="199"/>
      <c r="D46" s="197"/>
      <c r="E46" s="197"/>
      <c r="F46" s="197"/>
      <c r="G46" s="197"/>
      <c r="H46" s="197"/>
      <c r="I46" s="197"/>
      <c r="J46" s="197"/>
      <c r="K46" s="195"/>
    </row>
    <row r="47" spans="2:11" ht="15" customHeight="1">
      <c r="B47" s="198"/>
      <c r="C47" s="199"/>
      <c r="D47" s="459" t="s">
        <v>1910</v>
      </c>
      <c r="E47" s="459"/>
      <c r="F47" s="459"/>
      <c r="G47" s="459"/>
      <c r="H47" s="459"/>
      <c r="I47" s="459"/>
      <c r="J47" s="459"/>
      <c r="K47" s="195"/>
    </row>
    <row r="48" spans="2:11" ht="15" customHeight="1">
      <c r="B48" s="198"/>
      <c r="C48" s="199"/>
      <c r="D48" s="199"/>
      <c r="E48" s="459" t="s">
        <v>1911</v>
      </c>
      <c r="F48" s="459"/>
      <c r="G48" s="459"/>
      <c r="H48" s="459"/>
      <c r="I48" s="459"/>
      <c r="J48" s="459"/>
      <c r="K48" s="195"/>
    </row>
    <row r="49" spans="2:11" ht="15" customHeight="1">
      <c r="B49" s="198"/>
      <c r="C49" s="199"/>
      <c r="D49" s="199"/>
      <c r="E49" s="459" t="s">
        <v>1912</v>
      </c>
      <c r="F49" s="459"/>
      <c r="G49" s="459"/>
      <c r="H49" s="459"/>
      <c r="I49" s="459"/>
      <c r="J49" s="459"/>
      <c r="K49" s="195"/>
    </row>
    <row r="50" spans="2:11" ht="15" customHeight="1">
      <c r="B50" s="198"/>
      <c r="C50" s="199"/>
      <c r="D50" s="199"/>
      <c r="E50" s="459" t="s">
        <v>1913</v>
      </c>
      <c r="F50" s="459"/>
      <c r="G50" s="459"/>
      <c r="H50" s="459"/>
      <c r="I50" s="459"/>
      <c r="J50" s="459"/>
      <c r="K50" s="195"/>
    </row>
    <row r="51" spans="2:11" ht="15" customHeight="1">
      <c r="B51" s="198"/>
      <c r="C51" s="199"/>
      <c r="D51" s="459" t="s">
        <v>1914</v>
      </c>
      <c r="E51" s="459"/>
      <c r="F51" s="459"/>
      <c r="G51" s="459"/>
      <c r="H51" s="459"/>
      <c r="I51" s="459"/>
      <c r="J51" s="459"/>
      <c r="K51" s="195"/>
    </row>
    <row r="52" spans="2:11" ht="25.5" customHeight="1">
      <c r="B52" s="194"/>
      <c r="C52" s="460" t="s">
        <v>1915</v>
      </c>
      <c r="D52" s="460"/>
      <c r="E52" s="460"/>
      <c r="F52" s="460"/>
      <c r="G52" s="460"/>
      <c r="H52" s="460"/>
      <c r="I52" s="460"/>
      <c r="J52" s="460"/>
      <c r="K52" s="195"/>
    </row>
    <row r="53" spans="2:11" ht="5.25" customHeight="1">
      <c r="B53" s="194"/>
      <c r="C53" s="196"/>
      <c r="D53" s="196"/>
      <c r="E53" s="196"/>
      <c r="F53" s="196"/>
      <c r="G53" s="196"/>
      <c r="H53" s="196"/>
      <c r="I53" s="196"/>
      <c r="J53" s="196"/>
      <c r="K53" s="195"/>
    </row>
    <row r="54" spans="2:11" ht="15" customHeight="1">
      <c r="B54" s="194"/>
      <c r="C54" s="459" t="s">
        <v>1916</v>
      </c>
      <c r="D54" s="459"/>
      <c r="E54" s="459"/>
      <c r="F54" s="459"/>
      <c r="G54" s="459"/>
      <c r="H54" s="459"/>
      <c r="I54" s="459"/>
      <c r="J54" s="459"/>
      <c r="K54" s="195"/>
    </row>
    <row r="55" spans="2:11" ht="15" customHeight="1">
      <c r="B55" s="194"/>
      <c r="C55" s="459" t="s">
        <v>1917</v>
      </c>
      <c r="D55" s="459"/>
      <c r="E55" s="459"/>
      <c r="F55" s="459"/>
      <c r="G55" s="459"/>
      <c r="H55" s="459"/>
      <c r="I55" s="459"/>
      <c r="J55" s="459"/>
      <c r="K55" s="195"/>
    </row>
    <row r="56" spans="2:11" ht="12.75" customHeight="1">
      <c r="B56" s="194"/>
      <c r="C56" s="197"/>
      <c r="D56" s="197"/>
      <c r="E56" s="197"/>
      <c r="F56" s="197"/>
      <c r="G56" s="197"/>
      <c r="H56" s="197"/>
      <c r="I56" s="197"/>
      <c r="J56" s="197"/>
      <c r="K56" s="195"/>
    </row>
    <row r="57" spans="2:11" ht="15" customHeight="1">
      <c r="B57" s="194"/>
      <c r="C57" s="459" t="s">
        <v>1918</v>
      </c>
      <c r="D57" s="459"/>
      <c r="E57" s="459"/>
      <c r="F57" s="459"/>
      <c r="G57" s="459"/>
      <c r="H57" s="459"/>
      <c r="I57" s="459"/>
      <c r="J57" s="459"/>
      <c r="K57" s="195"/>
    </row>
    <row r="58" spans="2:11" ht="15" customHeight="1">
      <c r="B58" s="194"/>
      <c r="C58" s="199"/>
      <c r="D58" s="459" t="s">
        <v>1919</v>
      </c>
      <c r="E58" s="459"/>
      <c r="F58" s="459"/>
      <c r="G58" s="459"/>
      <c r="H58" s="459"/>
      <c r="I58" s="459"/>
      <c r="J58" s="459"/>
      <c r="K58" s="195"/>
    </row>
    <row r="59" spans="2:11" ht="15" customHeight="1">
      <c r="B59" s="194"/>
      <c r="C59" s="199"/>
      <c r="D59" s="459" t="s">
        <v>1920</v>
      </c>
      <c r="E59" s="459"/>
      <c r="F59" s="459"/>
      <c r="G59" s="459"/>
      <c r="H59" s="459"/>
      <c r="I59" s="459"/>
      <c r="J59" s="459"/>
      <c r="K59" s="195"/>
    </row>
    <row r="60" spans="2:11" ht="15" customHeight="1">
      <c r="B60" s="194"/>
      <c r="C60" s="199"/>
      <c r="D60" s="459" t="s">
        <v>1921</v>
      </c>
      <c r="E60" s="459"/>
      <c r="F60" s="459"/>
      <c r="G60" s="459"/>
      <c r="H60" s="459"/>
      <c r="I60" s="459"/>
      <c r="J60" s="459"/>
      <c r="K60" s="195"/>
    </row>
    <row r="61" spans="2:11" ht="15" customHeight="1">
      <c r="B61" s="194"/>
      <c r="C61" s="199"/>
      <c r="D61" s="459" t="s">
        <v>1922</v>
      </c>
      <c r="E61" s="459"/>
      <c r="F61" s="459"/>
      <c r="G61" s="459"/>
      <c r="H61" s="459"/>
      <c r="I61" s="459"/>
      <c r="J61" s="459"/>
      <c r="K61" s="195"/>
    </row>
    <row r="62" spans="2:11" ht="15" customHeight="1">
      <c r="B62" s="194"/>
      <c r="C62" s="199"/>
      <c r="D62" s="461" t="s">
        <v>1923</v>
      </c>
      <c r="E62" s="461"/>
      <c r="F62" s="461"/>
      <c r="G62" s="461"/>
      <c r="H62" s="461"/>
      <c r="I62" s="461"/>
      <c r="J62" s="461"/>
      <c r="K62" s="195"/>
    </row>
    <row r="63" spans="2:11" ht="15" customHeight="1">
      <c r="B63" s="194"/>
      <c r="C63" s="199"/>
      <c r="D63" s="459" t="s">
        <v>1924</v>
      </c>
      <c r="E63" s="459"/>
      <c r="F63" s="459"/>
      <c r="G63" s="459"/>
      <c r="H63" s="459"/>
      <c r="I63" s="459"/>
      <c r="J63" s="459"/>
      <c r="K63" s="195"/>
    </row>
    <row r="64" spans="2:11" ht="12.75" customHeight="1">
      <c r="B64" s="194"/>
      <c r="C64" s="199"/>
      <c r="D64" s="199"/>
      <c r="E64" s="202"/>
      <c r="F64" s="199"/>
      <c r="G64" s="199"/>
      <c r="H64" s="199"/>
      <c r="I64" s="199"/>
      <c r="J64" s="199"/>
      <c r="K64" s="195"/>
    </row>
    <row r="65" spans="2:11" ht="15" customHeight="1">
      <c r="B65" s="194"/>
      <c r="C65" s="199"/>
      <c r="D65" s="459" t="s">
        <v>1925</v>
      </c>
      <c r="E65" s="459"/>
      <c r="F65" s="459"/>
      <c r="G65" s="459"/>
      <c r="H65" s="459"/>
      <c r="I65" s="459"/>
      <c r="J65" s="459"/>
      <c r="K65" s="195"/>
    </row>
    <row r="66" spans="2:11" ht="15" customHeight="1">
      <c r="B66" s="194"/>
      <c r="C66" s="199"/>
      <c r="D66" s="461" t="s">
        <v>1926</v>
      </c>
      <c r="E66" s="461"/>
      <c r="F66" s="461"/>
      <c r="G66" s="461"/>
      <c r="H66" s="461"/>
      <c r="I66" s="461"/>
      <c r="J66" s="461"/>
      <c r="K66" s="195"/>
    </row>
    <row r="67" spans="2:11" ht="15" customHeight="1">
      <c r="B67" s="194"/>
      <c r="C67" s="199"/>
      <c r="D67" s="459" t="s">
        <v>1927</v>
      </c>
      <c r="E67" s="459"/>
      <c r="F67" s="459"/>
      <c r="G67" s="459"/>
      <c r="H67" s="459"/>
      <c r="I67" s="459"/>
      <c r="J67" s="459"/>
      <c r="K67" s="195"/>
    </row>
    <row r="68" spans="2:11" ht="15" customHeight="1">
      <c r="B68" s="194"/>
      <c r="C68" s="199"/>
      <c r="D68" s="459" t="s">
        <v>1928</v>
      </c>
      <c r="E68" s="459"/>
      <c r="F68" s="459"/>
      <c r="G68" s="459"/>
      <c r="H68" s="459"/>
      <c r="I68" s="459"/>
      <c r="J68" s="459"/>
      <c r="K68" s="195"/>
    </row>
    <row r="69" spans="2:11" ht="15" customHeight="1">
      <c r="B69" s="194"/>
      <c r="C69" s="199"/>
      <c r="D69" s="459" t="s">
        <v>1929</v>
      </c>
      <c r="E69" s="459"/>
      <c r="F69" s="459"/>
      <c r="G69" s="459"/>
      <c r="H69" s="459"/>
      <c r="I69" s="459"/>
      <c r="J69" s="459"/>
      <c r="K69" s="195"/>
    </row>
    <row r="70" spans="2:11" ht="15" customHeight="1">
      <c r="B70" s="194"/>
      <c r="C70" s="199"/>
      <c r="D70" s="459" t="s">
        <v>1930</v>
      </c>
      <c r="E70" s="459"/>
      <c r="F70" s="459"/>
      <c r="G70" s="459"/>
      <c r="H70" s="459"/>
      <c r="I70" s="459"/>
      <c r="J70" s="459"/>
      <c r="K70" s="195"/>
    </row>
    <row r="71" spans="2:11" ht="12.75" customHeight="1">
      <c r="B71" s="203"/>
      <c r="C71" s="204"/>
      <c r="D71" s="204"/>
      <c r="E71" s="204"/>
      <c r="F71" s="204"/>
      <c r="G71" s="204"/>
      <c r="H71" s="204"/>
      <c r="I71" s="204"/>
      <c r="J71" s="204"/>
      <c r="K71" s="205"/>
    </row>
    <row r="72" spans="2:11" ht="18.75" customHeight="1">
      <c r="B72" s="206"/>
      <c r="C72" s="206"/>
      <c r="D72" s="206"/>
      <c r="E72" s="206"/>
      <c r="F72" s="206"/>
      <c r="G72" s="206"/>
      <c r="H72" s="206"/>
      <c r="I72" s="206"/>
      <c r="J72" s="206"/>
      <c r="K72" s="207"/>
    </row>
    <row r="73" spans="2:11" ht="18.75" customHeight="1"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2:11" ht="7.5" customHeight="1">
      <c r="B74" s="208"/>
      <c r="C74" s="209"/>
      <c r="D74" s="209"/>
      <c r="E74" s="209"/>
      <c r="F74" s="209"/>
      <c r="G74" s="209"/>
      <c r="H74" s="209"/>
      <c r="I74" s="209"/>
      <c r="J74" s="209"/>
      <c r="K74" s="210"/>
    </row>
    <row r="75" spans="2:11" ht="45" customHeight="1">
      <c r="B75" s="211"/>
      <c r="C75" s="462" t="s">
        <v>1931</v>
      </c>
      <c r="D75" s="462"/>
      <c r="E75" s="462"/>
      <c r="F75" s="462"/>
      <c r="G75" s="462"/>
      <c r="H75" s="462"/>
      <c r="I75" s="462"/>
      <c r="J75" s="462"/>
      <c r="K75" s="212"/>
    </row>
    <row r="76" spans="2:11" ht="17.25" customHeight="1">
      <c r="B76" s="211"/>
      <c r="C76" s="213" t="s">
        <v>1932</v>
      </c>
      <c r="D76" s="213"/>
      <c r="E76" s="213"/>
      <c r="F76" s="213" t="s">
        <v>1933</v>
      </c>
      <c r="G76" s="214"/>
      <c r="H76" s="213" t="s">
        <v>55</v>
      </c>
      <c r="I76" s="213" t="s">
        <v>58</v>
      </c>
      <c r="J76" s="213" t="s">
        <v>1934</v>
      </c>
      <c r="K76" s="212"/>
    </row>
    <row r="77" spans="2:11" ht="17.25" customHeight="1">
      <c r="B77" s="211"/>
      <c r="C77" s="215" t="s">
        <v>1935</v>
      </c>
      <c r="D77" s="215"/>
      <c r="E77" s="215"/>
      <c r="F77" s="216" t="s">
        <v>1936</v>
      </c>
      <c r="G77" s="217"/>
      <c r="H77" s="215"/>
      <c r="I77" s="215"/>
      <c r="J77" s="215" t="s">
        <v>1937</v>
      </c>
      <c r="K77" s="212"/>
    </row>
    <row r="78" spans="2:11" ht="5.25" customHeight="1">
      <c r="B78" s="211"/>
      <c r="C78" s="218"/>
      <c r="D78" s="218"/>
      <c r="E78" s="218"/>
      <c r="F78" s="218"/>
      <c r="G78" s="219"/>
      <c r="H78" s="218"/>
      <c r="I78" s="218"/>
      <c r="J78" s="218"/>
      <c r="K78" s="212"/>
    </row>
    <row r="79" spans="2:11" ht="15" customHeight="1">
      <c r="B79" s="211"/>
      <c r="C79" s="200" t="s">
        <v>54</v>
      </c>
      <c r="D79" s="218"/>
      <c r="E79" s="218"/>
      <c r="F79" s="220" t="s">
        <v>1938</v>
      </c>
      <c r="G79" s="219"/>
      <c r="H79" s="200" t="s">
        <v>1939</v>
      </c>
      <c r="I79" s="200" t="s">
        <v>1940</v>
      </c>
      <c r="J79" s="200">
        <v>20</v>
      </c>
      <c r="K79" s="212"/>
    </row>
    <row r="80" spans="2:11" ht="15" customHeight="1">
      <c r="B80" s="211"/>
      <c r="C80" s="200" t="s">
        <v>1941</v>
      </c>
      <c r="D80" s="200"/>
      <c r="E80" s="200"/>
      <c r="F80" s="220" t="s">
        <v>1938</v>
      </c>
      <c r="G80" s="219"/>
      <c r="H80" s="200" t="s">
        <v>1942</v>
      </c>
      <c r="I80" s="200" t="s">
        <v>1940</v>
      </c>
      <c r="J80" s="200">
        <v>120</v>
      </c>
      <c r="K80" s="212"/>
    </row>
    <row r="81" spans="2:11" ht="15" customHeight="1">
      <c r="B81" s="221"/>
      <c r="C81" s="200" t="s">
        <v>1943</v>
      </c>
      <c r="D81" s="200"/>
      <c r="E81" s="200"/>
      <c r="F81" s="220" t="s">
        <v>1944</v>
      </c>
      <c r="G81" s="219"/>
      <c r="H81" s="200" t="s">
        <v>1945</v>
      </c>
      <c r="I81" s="200" t="s">
        <v>1940</v>
      </c>
      <c r="J81" s="200">
        <v>50</v>
      </c>
      <c r="K81" s="212"/>
    </row>
    <row r="82" spans="2:11" ht="15" customHeight="1">
      <c r="B82" s="221"/>
      <c r="C82" s="200" t="s">
        <v>1946</v>
      </c>
      <c r="D82" s="200"/>
      <c r="E82" s="200"/>
      <c r="F82" s="220" t="s">
        <v>1938</v>
      </c>
      <c r="G82" s="219"/>
      <c r="H82" s="200" t="s">
        <v>1947</v>
      </c>
      <c r="I82" s="200" t="s">
        <v>1948</v>
      </c>
      <c r="J82" s="200"/>
      <c r="K82" s="212"/>
    </row>
    <row r="83" spans="2:11" ht="15" customHeight="1">
      <c r="B83" s="221"/>
      <c r="C83" s="222" t="s">
        <v>1949</v>
      </c>
      <c r="D83" s="222"/>
      <c r="E83" s="222"/>
      <c r="F83" s="223" t="s">
        <v>1944</v>
      </c>
      <c r="G83" s="222"/>
      <c r="H83" s="222" t="s">
        <v>1950</v>
      </c>
      <c r="I83" s="222" t="s">
        <v>1940</v>
      </c>
      <c r="J83" s="222">
        <v>15</v>
      </c>
      <c r="K83" s="212"/>
    </row>
    <row r="84" spans="2:11" ht="15" customHeight="1">
      <c r="B84" s="221"/>
      <c r="C84" s="222" t="s">
        <v>1951</v>
      </c>
      <c r="D84" s="222"/>
      <c r="E84" s="222"/>
      <c r="F84" s="223" t="s">
        <v>1944</v>
      </c>
      <c r="G84" s="222"/>
      <c r="H84" s="222" t="s">
        <v>1952</v>
      </c>
      <c r="I84" s="222" t="s">
        <v>1940</v>
      </c>
      <c r="J84" s="222">
        <v>15</v>
      </c>
      <c r="K84" s="212"/>
    </row>
    <row r="85" spans="2:11" ht="15" customHeight="1">
      <c r="B85" s="221"/>
      <c r="C85" s="222" t="s">
        <v>1953</v>
      </c>
      <c r="D85" s="222"/>
      <c r="E85" s="222"/>
      <c r="F85" s="223" t="s">
        <v>1944</v>
      </c>
      <c r="G85" s="222"/>
      <c r="H85" s="222" t="s">
        <v>1954</v>
      </c>
      <c r="I85" s="222" t="s">
        <v>1940</v>
      </c>
      <c r="J85" s="222">
        <v>20</v>
      </c>
      <c r="K85" s="212"/>
    </row>
    <row r="86" spans="2:11" ht="15" customHeight="1">
      <c r="B86" s="221"/>
      <c r="C86" s="222" t="s">
        <v>1955</v>
      </c>
      <c r="D86" s="222"/>
      <c r="E86" s="222"/>
      <c r="F86" s="223" t="s">
        <v>1944</v>
      </c>
      <c r="G86" s="222"/>
      <c r="H86" s="222" t="s">
        <v>1956</v>
      </c>
      <c r="I86" s="222" t="s">
        <v>1940</v>
      </c>
      <c r="J86" s="222">
        <v>20</v>
      </c>
      <c r="K86" s="212"/>
    </row>
    <row r="87" spans="2:11" ht="15" customHeight="1">
      <c r="B87" s="221"/>
      <c r="C87" s="200" t="s">
        <v>1957</v>
      </c>
      <c r="D87" s="200"/>
      <c r="E87" s="200"/>
      <c r="F87" s="220" t="s">
        <v>1944</v>
      </c>
      <c r="G87" s="219"/>
      <c r="H87" s="200" t="s">
        <v>1958</v>
      </c>
      <c r="I87" s="200" t="s">
        <v>1940</v>
      </c>
      <c r="J87" s="200">
        <v>50</v>
      </c>
      <c r="K87" s="212"/>
    </row>
    <row r="88" spans="2:11" ht="15" customHeight="1">
      <c r="B88" s="221"/>
      <c r="C88" s="200" t="s">
        <v>1959</v>
      </c>
      <c r="D88" s="200"/>
      <c r="E88" s="200"/>
      <c r="F88" s="220" t="s">
        <v>1944</v>
      </c>
      <c r="G88" s="219"/>
      <c r="H88" s="200" t="s">
        <v>1960</v>
      </c>
      <c r="I88" s="200" t="s">
        <v>1940</v>
      </c>
      <c r="J88" s="200">
        <v>20</v>
      </c>
      <c r="K88" s="212"/>
    </row>
    <row r="89" spans="2:11" ht="15" customHeight="1">
      <c r="B89" s="221"/>
      <c r="C89" s="200" t="s">
        <v>1961</v>
      </c>
      <c r="D89" s="200"/>
      <c r="E89" s="200"/>
      <c r="F89" s="220" t="s">
        <v>1944</v>
      </c>
      <c r="G89" s="219"/>
      <c r="H89" s="200" t="s">
        <v>1962</v>
      </c>
      <c r="I89" s="200" t="s">
        <v>1940</v>
      </c>
      <c r="J89" s="200">
        <v>20</v>
      </c>
      <c r="K89" s="212"/>
    </row>
    <row r="90" spans="2:11" ht="15" customHeight="1">
      <c r="B90" s="221"/>
      <c r="C90" s="200" t="s">
        <v>1963</v>
      </c>
      <c r="D90" s="200"/>
      <c r="E90" s="200"/>
      <c r="F90" s="220" t="s">
        <v>1944</v>
      </c>
      <c r="G90" s="219"/>
      <c r="H90" s="200" t="s">
        <v>1964</v>
      </c>
      <c r="I90" s="200" t="s">
        <v>1940</v>
      </c>
      <c r="J90" s="200">
        <v>50</v>
      </c>
      <c r="K90" s="212"/>
    </row>
    <row r="91" spans="2:11" ht="15" customHeight="1">
      <c r="B91" s="221"/>
      <c r="C91" s="200" t="s">
        <v>1965</v>
      </c>
      <c r="D91" s="200"/>
      <c r="E91" s="200"/>
      <c r="F91" s="220" t="s">
        <v>1944</v>
      </c>
      <c r="G91" s="219"/>
      <c r="H91" s="200" t="s">
        <v>1965</v>
      </c>
      <c r="I91" s="200" t="s">
        <v>1940</v>
      </c>
      <c r="J91" s="200">
        <v>50</v>
      </c>
      <c r="K91" s="212"/>
    </row>
    <row r="92" spans="2:11" ht="15" customHeight="1">
      <c r="B92" s="221"/>
      <c r="C92" s="200" t="s">
        <v>1966</v>
      </c>
      <c r="D92" s="200"/>
      <c r="E92" s="200"/>
      <c r="F92" s="220" t="s">
        <v>1944</v>
      </c>
      <c r="G92" s="219"/>
      <c r="H92" s="200" t="s">
        <v>1967</v>
      </c>
      <c r="I92" s="200" t="s">
        <v>1940</v>
      </c>
      <c r="J92" s="200">
        <v>255</v>
      </c>
      <c r="K92" s="212"/>
    </row>
    <row r="93" spans="2:11" ht="15" customHeight="1">
      <c r="B93" s="221"/>
      <c r="C93" s="200" t="s">
        <v>1968</v>
      </c>
      <c r="D93" s="200"/>
      <c r="E93" s="200"/>
      <c r="F93" s="220" t="s">
        <v>1938</v>
      </c>
      <c r="G93" s="219"/>
      <c r="H93" s="200" t="s">
        <v>1969</v>
      </c>
      <c r="I93" s="200" t="s">
        <v>1970</v>
      </c>
      <c r="J93" s="200"/>
      <c r="K93" s="212"/>
    </row>
    <row r="94" spans="2:11" ht="15" customHeight="1">
      <c r="B94" s="221"/>
      <c r="C94" s="200" t="s">
        <v>1971</v>
      </c>
      <c r="D94" s="200"/>
      <c r="E94" s="200"/>
      <c r="F94" s="220" t="s">
        <v>1938</v>
      </c>
      <c r="G94" s="219"/>
      <c r="H94" s="200" t="s">
        <v>1972</v>
      </c>
      <c r="I94" s="200" t="s">
        <v>1973</v>
      </c>
      <c r="J94" s="200"/>
      <c r="K94" s="212"/>
    </row>
    <row r="95" spans="2:11" ht="15" customHeight="1">
      <c r="B95" s="221"/>
      <c r="C95" s="200" t="s">
        <v>1974</v>
      </c>
      <c r="D95" s="200"/>
      <c r="E95" s="200"/>
      <c r="F95" s="220" t="s">
        <v>1938</v>
      </c>
      <c r="G95" s="219"/>
      <c r="H95" s="200" t="s">
        <v>1974</v>
      </c>
      <c r="I95" s="200" t="s">
        <v>1973</v>
      </c>
      <c r="J95" s="200"/>
      <c r="K95" s="212"/>
    </row>
    <row r="96" spans="2:11" ht="15" customHeight="1">
      <c r="B96" s="221"/>
      <c r="C96" s="200" t="s">
        <v>39</v>
      </c>
      <c r="D96" s="200"/>
      <c r="E96" s="200"/>
      <c r="F96" s="220" t="s">
        <v>1938</v>
      </c>
      <c r="G96" s="219"/>
      <c r="H96" s="200" t="s">
        <v>1975</v>
      </c>
      <c r="I96" s="200" t="s">
        <v>1973</v>
      </c>
      <c r="J96" s="200"/>
      <c r="K96" s="212"/>
    </row>
    <row r="97" spans="2:11" ht="15" customHeight="1">
      <c r="B97" s="221"/>
      <c r="C97" s="200" t="s">
        <v>49</v>
      </c>
      <c r="D97" s="200"/>
      <c r="E97" s="200"/>
      <c r="F97" s="220" t="s">
        <v>1938</v>
      </c>
      <c r="G97" s="219"/>
      <c r="H97" s="200" t="s">
        <v>1976</v>
      </c>
      <c r="I97" s="200" t="s">
        <v>1973</v>
      </c>
      <c r="J97" s="200"/>
      <c r="K97" s="212"/>
    </row>
    <row r="98" spans="2:11" ht="15" customHeight="1">
      <c r="B98" s="224"/>
      <c r="C98" s="225"/>
      <c r="D98" s="225"/>
      <c r="E98" s="225"/>
      <c r="F98" s="225"/>
      <c r="G98" s="225"/>
      <c r="H98" s="225"/>
      <c r="I98" s="225"/>
      <c r="J98" s="225"/>
      <c r="K98" s="226"/>
    </row>
    <row r="99" spans="2:11" ht="18.75" customHeight="1">
      <c r="B99" s="227"/>
      <c r="C99" s="228"/>
      <c r="D99" s="228"/>
      <c r="E99" s="228"/>
      <c r="F99" s="228"/>
      <c r="G99" s="228"/>
      <c r="H99" s="228"/>
      <c r="I99" s="228"/>
      <c r="J99" s="228"/>
      <c r="K99" s="227"/>
    </row>
    <row r="100" spans="2:11" ht="18.75" customHeight="1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</row>
    <row r="101" spans="2:11" ht="7.5" customHeight="1">
      <c r="B101" s="208"/>
      <c r="C101" s="209"/>
      <c r="D101" s="209"/>
      <c r="E101" s="209"/>
      <c r="F101" s="209"/>
      <c r="G101" s="209"/>
      <c r="H101" s="209"/>
      <c r="I101" s="209"/>
      <c r="J101" s="209"/>
      <c r="K101" s="210"/>
    </row>
    <row r="102" spans="2:11" ht="45" customHeight="1">
      <c r="B102" s="211"/>
      <c r="C102" s="462" t="s">
        <v>1977</v>
      </c>
      <c r="D102" s="462"/>
      <c r="E102" s="462"/>
      <c r="F102" s="462"/>
      <c r="G102" s="462"/>
      <c r="H102" s="462"/>
      <c r="I102" s="462"/>
      <c r="J102" s="462"/>
      <c r="K102" s="212"/>
    </row>
    <row r="103" spans="2:11" ht="17.25" customHeight="1">
      <c r="B103" s="211"/>
      <c r="C103" s="213" t="s">
        <v>1932</v>
      </c>
      <c r="D103" s="213"/>
      <c r="E103" s="213"/>
      <c r="F103" s="213" t="s">
        <v>1933</v>
      </c>
      <c r="G103" s="214"/>
      <c r="H103" s="213" t="s">
        <v>55</v>
      </c>
      <c r="I103" s="213" t="s">
        <v>58</v>
      </c>
      <c r="J103" s="213" t="s">
        <v>1934</v>
      </c>
      <c r="K103" s="212"/>
    </row>
    <row r="104" spans="2:11" ht="17.25" customHeight="1">
      <c r="B104" s="211"/>
      <c r="C104" s="215" t="s">
        <v>1935</v>
      </c>
      <c r="D104" s="215"/>
      <c r="E104" s="215"/>
      <c r="F104" s="216" t="s">
        <v>1936</v>
      </c>
      <c r="G104" s="217"/>
      <c r="H104" s="215"/>
      <c r="I104" s="215"/>
      <c r="J104" s="215" t="s">
        <v>1937</v>
      </c>
      <c r="K104" s="212"/>
    </row>
    <row r="105" spans="2:11" ht="5.25" customHeight="1">
      <c r="B105" s="211"/>
      <c r="C105" s="213"/>
      <c r="D105" s="213"/>
      <c r="E105" s="213"/>
      <c r="F105" s="213"/>
      <c r="G105" s="229"/>
      <c r="H105" s="213"/>
      <c r="I105" s="213"/>
      <c r="J105" s="213"/>
      <c r="K105" s="212"/>
    </row>
    <row r="106" spans="2:11" ht="15" customHeight="1">
      <c r="B106" s="211"/>
      <c r="C106" s="200" t="s">
        <v>54</v>
      </c>
      <c r="D106" s="218"/>
      <c r="E106" s="218"/>
      <c r="F106" s="220" t="s">
        <v>1938</v>
      </c>
      <c r="G106" s="229"/>
      <c r="H106" s="200" t="s">
        <v>1978</v>
      </c>
      <c r="I106" s="200" t="s">
        <v>1940</v>
      </c>
      <c r="J106" s="200">
        <v>20</v>
      </c>
      <c r="K106" s="212"/>
    </row>
    <row r="107" spans="2:11" ht="15" customHeight="1">
      <c r="B107" s="211"/>
      <c r="C107" s="200" t="s">
        <v>1941</v>
      </c>
      <c r="D107" s="200"/>
      <c r="E107" s="200"/>
      <c r="F107" s="220" t="s">
        <v>1938</v>
      </c>
      <c r="G107" s="200"/>
      <c r="H107" s="200" t="s">
        <v>1978</v>
      </c>
      <c r="I107" s="200" t="s">
        <v>1940</v>
      </c>
      <c r="J107" s="200">
        <v>120</v>
      </c>
      <c r="K107" s="212"/>
    </row>
    <row r="108" spans="2:11" ht="15" customHeight="1">
      <c r="B108" s="221"/>
      <c r="C108" s="200" t="s">
        <v>1943</v>
      </c>
      <c r="D108" s="200"/>
      <c r="E108" s="200"/>
      <c r="F108" s="220" t="s">
        <v>1944</v>
      </c>
      <c r="G108" s="200"/>
      <c r="H108" s="200" t="s">
        <v>1978</v>
      </c>
      <c r="I108" s="200" t="s">
        <v>1940</v>
      </c>
      <c r="J108" s="200">
        <v>50</v>
      </c>
      <c r="K108" s="212"/>
    </row>
    <row r="109" spans="2:11" ht="15" customHeight="1">
      <c r="B109" s="221"/>
      <c r="C109" s="200" t="s">
        <v>1946</v>
      </c>
      <c r="D109" s="200"/>
      <c r="E109" s="200"/>
      <c r="F109" s="220" t="s">
        <v>1938</v>
      </c>
      <c r="G109" s="200"/>
      <c r="H109" s="200" t="s">
        <v>1978</v>
      </c>
      <c r="I109" s="200" t="s">
        <v>1948</v>
      </c>
      <c r="J109" s="200"/>
      <c r="K109" s="212"/>
    </row>
    <row r="110" spans="2:11" ht="15" customHeight="1">
      <c r="B110" s="221"/>
      <c r="C110" s="200" t="s">
        <v>1957</v>
      </c>
      <c r="D110" s="200"/>
      <c r="E110" s="200"/>
      <c r="F110" s="220" t="s">
        <v>1944</v>
      </c>
      <c r="G110" s="200"/>
      <c r="H110" s="200" t="s">
        <v>1978</v>
      </c>
      <c r="I110" s="200" t="s">
        <v>1940</v>
      </c>
      <c r="J110" s="200">
        <v>50</v>
      </c>
      <c r="K110" s="212"/>
    </row>
    <row r="111" spans="2:11" ht="15" customHeight="1">
      <c r="B111" s="221"/>
      <c r="C111" s="200" t="s">
        <v>1965</v>
      </c>
      <c r="D111" s="200"/>
      <c r="E111" s="200"/>
      <c r="F111" s="220" t="s">
        <v>1944</v>
      </c>
      <c r="G111" s="200"/>
      <c r="H111" s="200" t="s">
        <v>1978</v>
      </c>
      <c r="I111" s="200" t="s">
        <v>1940</v>
      </c>
      <c r="J111" s="200">
        <v>50</v>
      </c>
      <c r="K111" s="212"/>
    </row>
    <row r="112" spans="2:11" ht="15" customHeight="1">
      <c r="B112" s="221"/>
      <c r="C112" s="200" t="s">
        <v>1963</v>
      </c>
      <c r="D112" s="200"/>
      <c r="E112" s="200"/>
      <c r="F112" s="220" t="s">
        <v>1944</v>
      </c>
      <c r="G112" s="200"/>
      <c r="H112" s="200" t="s">
        <v>1978</v>
      </c>
      <c r="I112" s="200" t="s">
        <v>1940</v>
      </c>
      <c r="J112" s="200">
        <v>50</v>
      </c>
      <c r="K112" s="212"/>
    </row>
    <row r="113" spans="2:11" ht="15" customHeight="1">
      <c r="B113" s="221"/>
      <c r="C113" s="200" t="s">
        <v>54</v>
      </c>
      <c r="D113" s="200"/>
      <c r="E113" s="200"/>
      <c r="F113" s="220" t="s">
        <v>1938</v>
      </c>
      <c r="G113" s="200"/>
      <c r="H113" s="200" t="s">
        <v>1979</v>
      </c>
      <c r="I113" s="200" t="s">
        <v>1940</v>
      </c>
      <c r="J113" s="200">
        <v>20</v>
      </c>
      <c r="K113" s="212"/>
    </row>
    <row r="114" spans="2:11" ht="15" customHeight="1">
      <c r="B114" s="221"/>
      <c r="C114" s="200" t="s">
        <v>1980</v>
      </c>
      <c r="D114" s="200"/>
      <c r="E114" s="200"/>
      <c r="F114" s="220" t="s">
        <v>1938</v>
      </c>
      <c r="G114" s="200"/>
      <c r="H114" s="200" t="s">
        <v>1981</v>
      </c>
      <c r="I114" s="200" t="s">
        <v>1940</v>
      </c>
      <c r="J114" s="200">
        <v>120</v>
      </c>
      <c r="K114" s="212"/>
    </row>
    <row r="115" spans="2:11" ht="15" customHeight="1">
      <c r="B115" s="221"/>
      <c r="C115" s="200" t="s">
        <v>39</v>
      </c>
      <c r="D115" s="200"/>
      <c r="E115" s="200"/>
      <c r="F115" s="220" t="s">
        <v>1938</v>
      </c>
      <c r="G115" s="200"/>
      <c r="H115" s="200" t="s">
        <v>1982</v>
      </c>
      <c r="I115" s="200" t="s">
        <v>1973</v>
      </c>
      <c r="J115" s="200"/>
      <c r="K115" s="212"/>
    </row>
    <row r="116" spans="2:11" ht="15" customHeight="1">
      <c r="B116" s="221"/>
      <c r="C116" s="200" t="s">
        <v>49</v>
      </c>
      <c r="D116" s="200"/>
      <c r="E116" s="200"/>
      <c r="F116" s="220" t="s">
        <v>1938</v>
      </c>
      <c r="G116" s="200"/>
      <c r="H116" s="200" t="s">
        <v>1983</v>
      </c>
      <c r="I116" s="200" t="s">
        <v>1973</v>
      </c>
      <c r="J116" s="200"/>
      <c r="K116" s="212"/>
    </row>
    <row r="117" spans="2:11" ht="15" customHeight="1">
      <c r="B117" s="221"/>
      <c r="C117" s="200" t="s">
        <v>58</v>
      </c>
      <c r="D117" s="200"/>
      <c r="E117" s="200"/>
      <c r="F117" s="220" t="s">
        <v>1938</v>
      </c>
      <c r="G117" s="200"/>
      <c r="H117" s="200" t="s">
        <v>1984</v>
      </c>
      <c r="I117" s="200" t="s">
        <v>1985</v>
      </c>
      <c r="J117" s="200"/>
      <c r="K117" s="212"/>
    </row>
    <row r="118" spans="2:11" ht="15" customHeight="1">
      <c r="B118" s="224"/>
      <c r="C118" s="230"/>
      <c r="D118" s="230"/>
      <c r="E118" s="230"/>
      <c r="F118" s="230"/>
      <c r="G118" s="230"/>
      <c r="H118" s="230"/>
      <c r="I118" s="230"/>
      <c r="J118" s="230"/>
      <c r="K118" s="226"/>
    </row>
    <row r="119" spans="2:11" ht="18.75" customHeight="1">
      <c r="B119" s="231"/>
      <c r="C119" s="197"/>
      <c r="D119" s="197"/>
      <c r="E119" s="197"/>
      <c r="F119" s="232"/>
      <c r="G119" s="197"/>
      <c r="H119" s="197"/>
      <c r="I119" s="197"/>
      <c r="J119" s="197"/>
      <c r="K119" s="231"/>
    </row>
    <row r="120" spans="2:11" ht="18.75" customHeight="1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2:11" ht="7.5" customHeight="1">
      <c r="B121" s="233"/>
      <c r="C121" s="234"/>
      <c r="D121" s="234"/>
      <c r="E121" s="234"/>
      <c r="F121" s="234"/>
      <c r="G121" s="234"/>
      <c r="H121" s="234"/>
      <c r="I121" s="234"/>
      <c r="J121" s="234"/>
      <c r="K121" s="235"/>
    </row>
    <row r="122" spans="2:11" ht="45" customHeight="1">
      <c r="B122" s="236"/>
      <c r="C122" s="458" t="s">
        <v>1986</v>
      </c>
      <c r="D122" s="458"/>
      <c r="E122" s="458"/>
      <c r="F122" s="458"/>
      <c r="G122" s="458"/>
      <c r="H122" s="458"/>
      <c r="I122" s="458"/>
      <c r="J122" s="458"/>
      <c r="K122" s="237"/>
    </row>
    <row r="123" spans="2:11" ht="17.25" customHeight="1">
      <c r="B123" s="238"/>
      <c r="C123" s="213" t="s">
        <v>1932</v>
      </c>
      <c r="D123" s="213"/>
      <c r="E123" s="213"/>
      <c r="F123" s="213" t="s">
        <v>1933</v>
      </c>
      <c r="G123" s="214"/>
      <c r="H123" s="213" t="s">
        <v>55</v>
      </c>
      <c r="I123" s="213" t="s">
        <v>58</v>
      </c>
      <c r="J123" s="213" t="s">
        <v>1934</v>
      </c>
      <c r="K123" s="239"/>
    </row>
    <row r="124" spans="2:11" ht="17.25" customHeight="1">
      <c r="B124" s="238"/>
      <c r="C124" s="215" t="s">
        <v>1935</v>
      </c>
      <c r="D124" s="215"/>
      <c r="E124" s="215"/>
      <c r="F124" s="216" t="s">
        <v>1936</v>
      </c>
      <c r="G124" s="217"/>
      <c r="H124" s="215"/>
      <c r="I124" s="215"/>
      <c r="J124" s="215" t="s">
        <v>1937</v>
      </c>
      <c r="K124" s="239"/>
    </row>
    <row r="125" spans="2:11" ht="5.25" customHeight="1">
      <c r="B125" s="240"/>
      <c r="C125" s="218"/>
      <c r="D125" s="218"/>
      <c r="E125" s="218"/>
      <c r="F125" s="218"/>
      <c r="G125" s="200"/>
      <c r="H125" s="218"/>
      <c r="I125" s="218"/>
      <c r="J125" s="218"/>
      <c r="K125" s="241"/>
    </row>
    <row r="126" spans="2:11" ht="15" customHeight="1">
      <c r="B126" s="240"/>
      <c r="C126" s="200" t="s">
        <v>1941</v>
      </c>
      <c r="D126" s="218"/>
      <c r="E126" s="218"/>
      <c r="F126" s="220" t="s">
        <v>1938</v>
      </c>
      <c r="G126" s="200"/>
      <c r="H126" s="200" t="s">
        <v>1978</v>
      </c>
      <c r="I126" s="200" t="s">
        <v>1940</v>
      </c>
      <c r="J126" s="200">
        <v>120</v>
      </c>
      <c r="K126" s="242"/>
    </row>
    <row r="127" spans="2:11" ht="15" customHeight="1">
      <c r="B127" s="240"/>
      <c r="C127" s="200" t="s">
        <v>1987</v>
      </c>
      <c r="D127" s="200"/>
      <c r="E127" s="200"/>
      <c r="F127" s="220" t="s">
        <v>1938</v>
      </c>
      <c r="G127" s="200"/>
      <c r="H127" s="200" t="s">
        <v>1988</v>
      </c>
      <c r="I127" s="200" t="s">
        <v>1940</v>
      </c>
      <c r="J127" s="200" t="s">
        <v>1989</v>
      </c>
      <c r="K127" s="242"/>
    </row>
    <row r="128" spans="2:11" ht="15" customHeight="1">
      <c r="B128" s="240"/>
      <c r="C128" s="200" t="s">
        <v>1886</v>
      </c>
      <c r="D128" s="200"/>
      <c r="E128" s="200"/>
      <c r="F128" s="220" t="s">
        <v>1938</v>
      </c>
      <c r="G128" s="200"/>
      <c r="H128" s="200" t="s">
        <v>1990</v>
      </c>
      <c r="I128" s="200" t="s">
        <v>1940</v>
      </c>
      <c r="J128" s="200" t="s">
        <v>1989</v>
      </c>
      <c r="K128" s="242"/>
    </row>
    <row r="129" spans="2:11" ht="15" customHeight="1">
      <c r="B129" s="240"/>
      <c r="C129" s="200" t="s">
        <v>1949</v>
      </c>
      <c r="D129" s="200"/>
      <c r="E129" s="200"/>
      <c r="F129" s="220" t="s">
        <v>1944</v>
      </c>
      <c r="G129" s="200"/>
      <c r="H129" s="200" t="s">
        <v>1950</v>
      </c>
      <c r="I129" s="200" t="s">
        <v>1940</v>
      </c>
      <c r="J129" s="200">
        <v>15</v>
      </c>
      <c r="K129" s="242"/>
    </row>
    <row r="130" spans="2:11" ht="15" customHeight="1">
      <c r="B130" s="240"/>
      <c r="C130" s="222" t="s">
        <v>1951</v>
      </c>
      <c r="D130" s="222"/>
      <c r="E130" s="222"/>
      <c r="F130" s="223" t="s">
        <v>1944</v>
      </c>
      <c r="G130" s="222"/>
      <c r="H130" s="222" t="s">
        <v>1952</v>
      </c>
      <c r="I130" s="222" t="s">
        <v>1940</v>
      </c>
      <c r="J130" s="222">
        <v>15</v>
      </c>
      <c r="K130" s="242"/>
    </row>
    <row r="131" spans="2:11" ht="15" customHeight="1">
      <c r="B131" s="240"/>
      <c r="C131" s="222" t="s">
        <v>1953</v>
      </c>
      <c r="D131" s="222"/>
      <c r="E131" s="222"/>
      <c r="F131" s="223" t="s">
        <v>1944</v>
      </c>
      <c r="G131" s="222"/>
      <c r="H131" s="222" t="s">
        <v>1954</v>
      </c>
      <c r="I131" s="222" t="s">
        <v>1940</v>
      </c>
      <c r="J131" s="222">
        <v>20</v>
      </c>
      <c r="K131" s="242"/>
    </row>
    <row r="132" spans="2:11" ht="15" customHeight="1">
      <c r="B132" s="240"/>
      <c r="C132" s="222" t="s">
        <v>1955</v>
      </c>
      <c r="D132" s="222"/>
      <c r="E132" s="222"/>
      <c r="F132" s="223" t="s">
        <v>1944</v>
      </c>
      <c r="G132" s="222"/>
      <c r="H132" s="222" t="s">
        <v>1956</v>
      </c>
      <c r="I132" s="222" t="s">
        <v>1940</v>
      </c>
      <c r="J132" s="222">
        <v>20</v>
      </c>
      <c r="K132" s="242"/>
    </row>
    <row r="133" spans="2:11" ht="15" customHeight="1">
      <c r="B133" s="240"/>
      <c r="C133" s="200" t="s">
        <v>1943</v>
      </c>
      <c r="D133" s="200"/>
      <c r="E133" s="200"/>
      <c r="F133" s="220" t="s">
        <v>1944</v>
      </c>
      <c r="G133" s="200"/>
      <c r="H133" s="200" t="s">
        <v>1978</v>
      </c>
      <c r="I133" s="200" t="s">
        <v>1940</v>
      </c>
      <c r="J133" s="200">
        <v>50</v>
      </c>
      <c r="K133" s="242"/>
    </row>
    <row r="134" spans="2:11" ht="15" customHeight="1">
      <c r="B134" s="240"/>
      <c r="C134" s="200" t="s">
        <v>1957</v>
      </c>
      <c r="D134" s="200"/>
      <c r="E134" s="200"/>
      <c r="F134" s="220" t="s">
        <v>1944</v>
      </c>
      <c r="G134" s="200"/>
      <c r="H134" s="200" t="s">
        <v>1978</v>
      </c>
      <c r="I134" s="200" t="s">
        <v>1940</v>
      </c>
      <c r="J134" s="200">
        <v>50</v>
      </c>
      <c r="K134" s="242"/>
    </row>
    <row r="135" spans="2:11" ht="15" customHeight="1">
      <c r="B135" s="240"/>
      <c r="C135" s="200" t="s">
        <v>1963</v>
      </c>
      <c r="D135" s="200"/>
      <c r="E135" s="200"/>
      <c r="F135" s="220" t="s">
        <v>1944</v>
      </c>
      <c r="G135" s="200"/>
      <c r="H135" s="200" t="s">
        <v>1978</v>
      </c>
      <c r="I135" s="200" t="s">
        <v>1940</v>
      </c>
      <c r="J135" s="200">
        <v>50</v>
      </c>
      <c r="K135" s="242"/>
    </row>
    <row r="136" spans="2:11" ht="15" customHeight="1">
      <c r="B136" s="240"/>
      <c r="C136" s="200" t="s">
        <v>1965</v>
      </c>
      <c r="D136" s="200"/>
      <c r="E136" s="200"/>
      <c r="F136" s="220" t="s">
        <v>1944</v>
      </c>
      <c r="G136" s="200"/>
      <c r="H136" s="200" t="s">
        <v>1978</v>
      </c>
      <c r="I136" s="200" t="s">
        <v>1940</v>
      </c>
      <c r="J136" s="200">
        <v>50</v>
      </c>
      <c r="K136" s="242"/>
    </row>
    <row r="137" spans="2:11" ht="15" customHeight="1">
      <c r="B137" s="240"/>
      <c r="C137" s="200" t="s">
        <v>1966</v>
      </c>
      <c r="D137" s="200"/>
      <c r="E137" s="200"/>
      <c r="F137" s="220" t="s">
        <v>1944</v>
      </c>
      <c r="G137" s="200"/>
      <c r="H137" s="200" t="s">
        <v>1991</v>
      </c>
      <c r="I137" s="200" t="s">
        <v>1940</v>
      </c>
      <c r="J137" s="200">
        <v>255</v>
      </c>
      <c r="K137" s="242"/>
    </row>
    <row r="138" spans="2:11" ht="15" customHeight="1">
      <c r="B138" s="240"/>
      <c r="C138" s="200" t="s">
        <v>1968</v>
      </c>
      <c r="D138" s="200"/>
      <c r="E138" s="200"/>
      <c r="F138" s="220" t="s">
        <v>1938</v>
      </c>
      <c r="G138" s="200"/>
      <c r="H138" s="200" t="s">
        <v>1992</v>
      </c>
      <c r="I138" s="200" t="s">
        <v>1970</v>
      </c>
      <c r="J138" s="200"/>
      <c r="K138" s="242"/>
    </row>
    <row r="139" spans="2:11" ht="15" customHeight="1">
      <c r="B139" s="240"/>
      <c r="C139" s="200" t="s">
        <v>1971</v>
      </c>
      <c r="D139" s="200"/>
      <c r="E139" s="200"/>
      <c r="F139" s="220" t="s">
        <v>1938</v>
      </c>
      <c r="G139" s="200"/>
      <c r="H139" s="200" t="s">
        <v>1993</v>
      </c>
      <c r="I139" s="200" t="s">
        <v>1973</v>
      </c>
      <c r="J139" s="200"/>
      <c r="K139" s="242"/>
    </row>
    <row r="140" spans="2:11" ht="15" customHeight="1">
      <c r="B140" s="240"/>
      <c r="C140" s="200" t="s">
        <v>1974</v>
      </c>
      <c r="D140" s="200"/>
      <c r="E140" s="200"/>
      <c r="F140" s="220" t="s">
        <v>1938</v>
      </c>
      <c r="G140" s="200"/>
      <c r="H140" s="200" t="s">
        <v>1974</v>
      </c>
      <c r="I140" s="200" t="s">
        <v>1973</v>
      </c>
      <c r="J140" s="200"/>
      <c r="K140" s="242"/>
    </row>
    <row r="141" spans="2:11" ht="15" customHeight="1">
      <c r="B141" s="240"/>
      <c r="C141" s="200" t="s">
        <v>39</v>
      </c>
      <c r="D141" s="200"/>
      <c r="E141" s="200"/>
      <c r="F141" s="220" t="s">
        <v>1938</v>
      </c>
      <c r="G141" s="200"/>
      <c r="H141" s="200" t="s">
        <v>1994</v>
      </c>
      <c r="I141" s="200" t="s">
        <v>1973</v>
      </c>
      <c r="J141" s="200"/>
      <c r="K141" s="242"/>
    </row>
    <row r="142" spans="2:11" ht="15" customHeight="1">
      <c r="B142" s="240"/>
      <c r="C142" s="200" t="s">
        <v>1995</v>
      </c>
      <c r="D142" s="200"/>
      <c r="E142" s="200"/>
      <c r="F142" s="220" t="s">
        <v>1938</v>
      </c>
      <c r="G142" s="200"/>
      <c r="H142" s="200" t="s">
        <v>1996</v>
      </c>
      <c r="I142" s="200" t="s">
        <v>1973</v>
      </c>
      <c r="J142" s="200"/>
      <c r="K142" s="242"/>
    </row>
    <row r="143" spans="2:11" ht="15" customHeight="1">
      <c r="B143" s="243"/>
      <c r="C143" s="244"/>
      <c r="D143" s="244"/>
      <c r="E143" s="244"/>
      <c r="F143" s="244"/>
      <c r="G143" s="244"/>
      <c r="H143" s="244"/>
      <c r="I143" s="244"/>
      <c r="J143" s="244"/>
      <c r="K143" s="245"/>
    </row>
    <row r="144" spans="2:11" ht="18.75" customHeight="1">
      <c r="B144" s="197"/>
      <c r="C144" s="197"/>
      <c r="D144" s="197"/>
      <c r="E144" s="197"/>
      <c r="F144" s="232"/>
      <c r="G144" s="197"/>
      <c r="H144" s="197"/>
      <c r="I144" s="197"/>
      <c r="J144" s="197"/>
      <c r="K144" s="197"/>
    </row>
    <row r="145" spans="2:11" ht="18.75" customHeight="1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</row>
    <row r="146" spans="2:11" ht="7.5" customHeight="1">
      <c r="B146" s="208"/>
      <c r="C146" s="209"/>
      <c r="D146" s="209"/>
      <c r="E146" s="209"/>
      <c r="F146" s="209"/>
      <c r="G146" s="209"/>
      <c r="H146" s="209"/>
      <c r="I146" s="209"/>
      <c r="J146" s="209"/>
      <c r="K146" s="210"/>
    </row>
    <row r="147" spans="2:11" ht="45" customHeight="1">
      <c r="B147" s="211"/>
      <c r="C147" s="462" t="s">
        <v>1997</v>
      </c>
      <c r="D147" s="462"/>
      <c r="E147" s="462"/>
      <c r="F147" s="462"/>
      <c r="G147" s="462"/>
      <c r="H147" s="462"/>
      <c r="I147" s="462"/>
      <c r="J147" s="462"/>
      <c r="K147" s="212"/>
    </row>
    <row r="148" spans="2:11" ht="17.25" customHeight="1">
      <c r="B148" s="211"/>
      <c r="C148" s="213" t="s">
        <v>1932</v>
      </c>
      <c r="D148" s="213"/>
      <c r="E148" s="213"/>
      <c r="F148" s="213" t="s">
        <v>1933</v>
      </c>
      <c r="G148" s="214"/>
      <c r="H148" s="213" t="s">
        <v>55</v>
      </c>
      <c r="I148" s="213" t="s">
        <v>58</v>
      </c>
      <c r="J148" s="213" t="s">
        <v>1934</v>
      </c>
      <c r="K148" s="212"/>
    </row>
    <row r="149" spans="2:11" ht="17.25" customHeight="1">
      <c r="B149" s="211"/>
      <c r="C149" s="215" t="s">
        <v>1935</v>
      </c>
      <c r="D149" s="215"/>
      <c r="E149" s="215"/>
      <c r="F149" s="216" t="s">
        <v>1936</v>
      </c>
      <c r="G149" s="217"/>
      <c r="H149" s="215"/>
      <c r="I149" s="215"/>
      <c r="J149" s="215" t="s">
        <v>1937</v>
      </c>
      <c r="K149" s="212"/>
    </row>
    <row r="150" spans="2:11" ht="5.25" customHeight="1">
      <c r="B150" s="221"/>
      <c r="C150" s="218"/>
      <c r="D150" s="218"/>
      <c r="E150" s="218"/>
      <c r="F150" s="218"/>
      <c r="G150" s="219"/>
      <c r="H150" s="218"/>
      <c r="I150" s="218"/>
      <c r="J150" s="218"/>
      <c r="K150" s="242"/>
    </row>
    <row r="151" spans="2:11" ht="15" customHeight="1">
      <c r="B151" s="221"/>
      <c r="C151" s="246" t="s">
        <v>1941</v>
      </c>
      <c r="D151" s="200"/>
      <c r="E151" s="200"/>
      <c r="F151" s="247" t="s">
        <v>1938</v>
      </c>
      <c r="G151" s="200"/>
      <c r="H151" s="246" t="s">
        <v>1978</v>
      </c>
      <c r="I151" s="246" t="s">
        <v>1940</v>
      </c>
      <c r="J151" s="246">
        <v>120</v>
      </c>
      <c r="K151" s="242"/>
    </row>
    <row r="152" spans="2:11" ht="15" customHeight="1">
      <c r="B152" s="221"/>
      <c r="C152" s="246" t="s">
        <v>1987</v>
      </c>
      <c r="D152" s="200"/>
      <c r="E152" s="200"/>
      <c r="F152" s="247" t="s">
        <v>1938</v>
      </c>
      <c r="G152" s="200"/>
      <c r="H152" s="246" t="s">
        <v>1998</v>
      </c>
      <c r="I152" s="246" t="s">
        <v>1940</v>
      </c>
      <c r="J152" s="246" t="s">
        <v>1989</v>
      </c>
      <c r="K152" s="242"/>
    </row>
    <row r="153" spans="2:11" ht="15" customHeight="1">
      <c r="B153" s="221"/>
      <c r="C153" s="246" t="s">
        <v>1886</v>
      </c>
      <c r="D153" s="200"/>
      <c r="E153" s="200"/>
      <c r="F153" s="247" t="s">
        <v>1938</v>
      </c>
      <c r="G153" s="200"/>
      <c r="H153" s="246" t="s">
        <v>1999</v>
      </c>
      <c r="I153" s="246" t="s">
        <v>1940</v>
      </c>
      <c r="J153" s="246" t="s">
        <v>1989</v>
      </c>
      <c r="K153" s="242"/>
    </row>
    <row r="154" spans="2:11" ht="15" customHeight="1">
      <c r="B154" s="221"/>
      <c r="C154" s="246" t="s">
        <v>1943</v>
      </c>
      <c r="D154" s="200"/>
      <c r="E154" s="200"/>
      <c r="F154" s="247" t="s">
        <v>1944</v>
      </c>
      <c r="G154" s="200"/>
      <c r="H154" s="246" t="s">
        <v>1978</v>
      </c>
      <c r="I154" s="246" t="s">
        <v>1940</v>
      </c>
      <c r="J154" s="246">
        <v>50</v>
      </c>
      <c r="K154" s="242"/>
    </row>
    <row r="155" spans="2:11" ht="15" customHeight="1">
      <c r="B155" s="221"/>
      <c r="C155" s="246" t="s">
        <v>1946</v>
      </c>
      <c r="D155" s="200"/>
      <c r="E155" s="200"/>
      <c r="F155" s="247" t="s">
        <v>1938</v>
      </c>
      <c r="G155" s="200"/>
      <c r="H155" s="246" t="s">
        <v>1978</v>
      </c>
      <c r="I155" s="246" t="s">
        <v>1948</v>
      </c>
      <c r="J155" s="246"/>
      <c r="K155" s="242"/>
    </row>
    <row r="156" spans="2:11" ht="15" customHeight="1">
      <c r="B156" s="221"/>
      <c r="C156" s="246" t="s">
        <v>1957</v>
      </c>
      <c r="D156" s="200"/>
      <c r="E156" s="200"/>
      <c r="F156" s="247" t="s">
        <v>1944</v>
      </c>
      <c r="G156" s="200"/>
      <c r="H156" s="246" t="s">
        <v>1978</v>
      </c>
      <c r="I156" s="246" t="s">
        <v>1940</v>
      </c>
      <c r="J156" s="246">
        <v>50</v>
      </c>
      <c r="K156" s="242"/>
    </row>
    <row r="157" spans="2:11" ht="15" customHeight="1">
      <c r="B157" s="221"/>
      <c r="C157" s="246" t="s">
        <v>1965</v>
      </c>
      <c r="D157" s="200"/>
      <c r="E157" s="200"/>
      <c r="F157" s="247" t="s">
        <v>1944</v>
      </c>
      <c r="G157" s="200"/>
      <c r="H157" s="246" t="s">
        <v>1978</v>
      </c>
      <c r="I157" s="246" t="s">
        <v>1940</v>
      </c>
      <c r="J157" s="246">
        <v>50</v>
      </c>
      <c r="K157" s="242"/>
    </row>
    <row r="158" spans="2:11" ht="15" customHeight="1">
      <c r="B158" s="221"/>
      <c r="C158" s="246" t="s">
        <v>1963</v>
      </c>
      <c r="D158" s="200"/>
      <c r="E158" s="200"/>
      <c r="F158" s="247" t="s">
        <v>1944</v>
      </c>
      <c r="G158" s="200"/>
      <c r="H158" s="246" t="s">
        <v>1978</v>
      </c>
      <c r="I158" s="246" t="s">
        <v>1940</v>
      </c>
      <c r="J158" s="246">
        <v>50</v>
      </c>
      <c r="K158" s="242"/>
    </row>
    <row r="159" spans="2:11" ht="15" customHeight="1">
      <c r="B159" s="221"/>
      <c r="C159" s="246" t="s">
        <v>94</v>
      </c>
      <c r="D159" s="200"/>
      <c r="E159" s="200"/>
      <c r="F159" s="247" t="s">
        <v>1938</v>
      </c>
      <c r="G159" s="200"/>
      <c r="H159" s="246" t="s">
        <v>2000</v>
      </c>
      <c r="I159" s="246" t="s">
        <v>1940</v>
      </c>
      <c r="J159" s="246" t="s">
        <v>2001</v>
      </c>
      <c r="K159" s="242"/>
    </row>
    <row r="160" spans="2:11" ht="15" customHeight="1">
      <c r="B160" s="221"/>
      <c r="C160" s="246" t="s">
        <v>2002</v>
      </c>
      <c r="D160" s="200"/>
      <c r="E160" s="200"/>
      <c r="F160" s="247" t="s">
        <v>1938</v>
      </c>
      <c r="G160" s="200"/>
      <c r="H160" s="246" t="s">
        <v>2003</v>
      </c>
      <c r="I160" s="246" t="s">
        <v>1973</v>
      </c>
      <c r="J160" s="246"/>
      <c r="K160" s="242"/>
    </row>
    <row r="161" spans="2:11" ht="15" customHeight="1">
      <c r="B161" s="248"/>
      <c r="C161" s="230"/>
      <c r="D161" s="230"/>
      <c r="E161" s="230"/>
      <c r="F161" s="230"/>
      <c r="G161" s="230"/>
      <c r="H161" s="230"/>
      <c r="I161" s="230"/>
      <c r="J161" s="230"/>
      <c r="K161" s="249"/>
    </row>
    <row r="162" spans="2:11" ht="18.75" customHeight="1">
      <c r="B162" s="197"/>
      <c r="C162" s="200"/>
      <c r="D162" s="200"/>
      <c r="E162" s="200"/>
      <c r="F162" s="220"/>
      <c r="G162" s="200"/>
      <c r="H162" s="200"/>
      <c r="I162" s="200"/>
      <c r="J162" s="200"/>
      <c r="K162" s="197"/>
    </row>
    <row r="163" spans="2:11" ht="18.75" customHeight="1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</row>
    <row r="164" spans="2:11" ht="7.5" customHeight="1">
      <c r="B164" s="189"/>
      <c r="C164" s="190"/>
      <c r="D164" s="190"/>
      <c r="E164" s="190"/>
      <c r="F164" s="190"/>
      <c r="G164" s="190"/>
      <c r="H164" s="190"/>
      <c r="I164" s="190"/>
      <c r="J164" s="190"/>
      <c r="K164" s="191"/>
    </row>
    <row r="165" spans="2:11" ht="45" customHeight="1">
      <c r="B165" s="192"/>
      <c r="C165" s="458" t="s">
        <v>2004</v>
      </c>
      <c r="D165" s="458"/>
      <c r="E165" s="458"/>
      <c r="F165" s="458"/>
      <c r="G165" s="458"/>
      <c r="H165" s="458"/>
      <c r="I165" s="458"/>
      <c r="J165" s="458"/>
      <c r="K165" s="193"/>
    </row>
    <row r="166" spans="2:11" ht="17.25" customHeight="1">
      <c r="B166" s="192"/>
      <c r="C166" s="213" t="s">
        <v>1932</v>
      </c>
      <c r="D166" s="213"/>
      <c r="E166" s="213"/>
      <c r="F166" s="213" t="s">
        <v>1933</v>
      </c>
      <c r="G166" s="250"/>
      <c r="H166" s="251" t="s">
        <v>55</v>
      </c>
      <c r="I166" s="251" t="s">
        <v>58</v>
      </c>
      <c r="J166" s="213" t="s">
        <v>1934</v>
      </c>
      <c r="K166" s="193"/>
    </row>
    <row r="167" spans="2:11" ht="17.25" customHeight="1">
      <c r="B167" s="194"/>
      <c r="C167" s="215" t="s">
        <v>1935</v>
      </c>
      <c r="D167" s="215"/>
      <c r="E167" s="215"/>
      <c r="F167" s="216" t="s">
        <v>1936</v>
      </c>
      <c r="G167" s="252"/>
      <c r="H167" s="253"/>
      <c r="I167" s="253"/>
      <c r="J167" s="215" t="s">
        <v>1937</v>
      </c>
      <c r="K167" s="195"/>
    </row>
    <row r="168" spans="2:11" ht="5.25" customHeight="1">
      <c r="B168" s="221"/>
      <c r="C168" s="218"/>
      <c r="D168" s="218"/>
      <c r="E168" s="218"/>
      <c r="F168" s="218"/>
      <c r="G168" s="219"/>
      <c r="H168" s="218"/>
      <c r="I168" s="218"/>
      <c r="J168" s="218"/>
      <c r="K168" s="242"/>
    </row>
    <row r="169" spans="2:11" ht="15" customHeight="1">
      <c r="B169" s="221"/>
      <c r="C169" s="200" t="s">
        <v>1941</v>
      </c>
      <c r="D169" s="200"/>
      <c r="E169" s="200"/>
      <c r="F169" s="220" t="s">
        <v>1938</v>
      </c>
      <c r="G169" s="200"/>
      <c r="H169" s="200" t="s">
        <v>1978</v>
      </c>
      <c r="I169" s="200" t="s">
        <v>1940</v>
      </c>
      <c r="J169" s="200">
        <v>120</v>
      </c>
      <c r="K169" s="242"/>
    </row>
    <row r="170" spans="2:11" ht="15" customHeight="1">
      <c r="B170" s="221"/>
      <c r="C170" s="200" t="s">
        <v>1987</v>
      </c>
      <c r="D170" s="200"/>
      <c r="E170" s="200"/>
      <c r="F170" s="220" t="s">
        <v>1938</v>
      </c>
      <c r="G170" s="200"/>
      <c r="H170" s="200" t="s">
        <v>1988</v>
      </c>
      <c r="I170" s="200" t="s">
        <v>1940</v>
      </c>
      <c r="J170" s="200" t="s">
        <v>1989</v>
      </c>
      <c r="K170" s="242"/>
    </row>
    <row r="171" spans="2:11" ht="15" customHeight="1">
      <c r="B171" s="221"/>
      <c r="C171" s="200" t="s">
        <v>1886</v>
      </c>
      <c r="D171" s="200"/>
      <c r="E171" s="200"/>
      <c r="F171" s="220" t="s">
        <v>1938</v>
      </c>
      <c r="G171" s="200"/>
      <c r="H171" s="200" t="s">
        <v>2005</v>
      </c>
      <c r="I171" s="200" t="s">
        <v>1940</v>
      </c>
      <c r="J171" s="200" t="s">
        <v>1989</v>
      </c>
      <c r="K171" s="242"/>
    </row>
    <row r="172" spans="2:11" ht="15" customHeight="1">
      <c r="B172" s="221"/>
      <c r="C172" s="200" t="s">
        <v>1943</v>
      </c>
      <c r="D172" s="200"/>
      <c r="E172" s="200"/>
      <c r="F172" s="220" t="s">
        <v>1944</v>
      </c>
      <c r="G172" s="200"/>
      <c r="H172" s="200" t="s">
        <v>2005</v>
      </c>
      <c r="I172" s="200" t="s">
        <v>1940</v>
      </c>
      <c r="J172" s="200">
        <v>50</v>
      </c>
      <c r="K172" s="242"/>
    </row>
    <row r="173" spans="2:11" ht="15" customHeight="1">
      <c r="B173" s="221"/>
      <c r="C173" s="200" t="s">
        <v>1946</v>
      </c>
      <c r="D173" s="200"/>
      <c r="E173" s="200"/>
      <c r="F173" s="220" t="s">
        <v>1938</v>
      </c>
      <c r="G173" s="200"/>
      <c r="H173" s="200" t="s">
        <v>2005</v>
      </c>
      <c r="I173" s="200" t="s">
        <v>1948</v>
      </c>
      <c r="J173" s="200"/>
      <c r="K173" s="242"/>
    </row>
    <row r="174" spans="2:11" ht="15" customHeight="1">
      <c r="B174" s="221"/>
      <c r="C174" s="200" t="s">
        <v>1957</v>
      </c>
      <c r="D174" s="200"/>
      <c r="E174" s="200"/>
      <c r="F174" s="220" t="s">
        <v>1944</v>
      </c>
      <c r="G174" s="200"/>
      <c r="H174" s="200" t="s">
        <v>2005</v>
      </c>
      <c r="I174" s="200" t="s">
        <v>1940</v>
      </c>
      <c r="J174" s="200">
        <v>50</v>
      </c>
      <c r="K174" s="242"/>
    </row>
    <row r="175" spans="2:11" ht="15" customHeight="1">
      <c r="B175" s="221"/>
      <c r="C175" s="200" t="s">
        <v>1965</v>
      </c>
      <c r="D175" s="200"/>
      <c r="E175" s="200"/>
      <c r="F175" s="220" t="s">
        <v>1944</v>
      </c>
      <c r="G175" s="200"/>
      <c r="H175" s="200" t="s">
        <v>2005</v>
      </c>
      <c r="I175" s="200" t="s">
        <v>1940</v>
      </c>
      <c r="J175" s="200">
        <v>50</v>
      </c>
      <c r="K175" s="242"/>
    </row>
    <row r="176" spans="2:11" ht="15" customHeight="1">
      <c r="B176" s="221"/>
      <c r="C176" s="200" t="s">
        <v>1963</v>
      </c>
      <c r="D176" s="200"/>
      <c r="E176" s="200"/>
      <c r="F176" s="220" t="s">
        <v>1944</v>
      </c>
      <c r="G176" s="200"/>
      <c r="H176" s="200" t="s">
        <v>2005</v>
      </c>
      <c r="I176" s="200" t="s">
        <v>1940</v>
      </c>
      <c r="J176" s="200">
        <v>50</v>
      </c>
      <c r="K176" s="242"/>
    </row>
    <row r="177" spans="2:11" ht="15" customHeight="1">
      <c r="B177" s="221"/>
      <c r="C177" s="200" t="s">
        <v>133</v>
      </c>
      <c r="D177" s="200"/>
      <c r="E177" s="200"/>
      <c r="F177" s="220" t="s">
        <v>1938</v>
      </c>
      <c r="G177" s="200"/>
      <c r="H177" s="200" t="s">
        <v>2006</v>
      </c>
      <c r="I177" s="200" t="s">
        <v>2007</v>
      </c>
      <c r="J177" s="200"/>
      <c r="K177" s="242"/>
    </row>
    <row r="178" spans="2:11" ht="15" customHeight="1">
      <c r="B178" s="221"/>
      <c r="C178" s="200" t="s">
        <v>58</v>
      </c>
      <c r="D178" s="200"/>
      <c r="E178" s="200"/>
      <c r="F178" s="220" t="s">
        <v>1938</v>
      </c>
      <c r="G178" s="200"/>
      <c r="H178" s="200" t="s">
        <v>2008</v>
      </c>
      <c r="I178" s="200" t="s">
        <v>2009</v>
      </c>
      <c r="J178" s="200">
        <v>1</v>
      </c>
      <c r="K178" s="242"/>
    </row>
    <row r="179" spans="2:11" ht="15" customHeight="1">
      <c r="B179" s="221"/>
      <c r="C179" s="200" t="s">
        <v>54</v>
      </c>
      <c r="D179" s="200"/>
      <c r="E179" s="200"/>
      <c r="F179" s="220" t="s">
        <v>1938</v>
      </c>
      <c r="G179" s="200"/>
      <c r="H179" s="200" t="s">
        <v>2010</v>
      </c>
      <c r="I179" s="200" t="s">
        <v>1940</v>
      </c>
      <c r="J179" s="200">
        <v>20</v>
      </c>
      <c r="K179" s="242"/>
    </row>
    <row r="180" spans="2:11" ht="15" customHeight="1">
      <c r="B180" s="221"/>
      <c r="C180" s="200" t="s">
        <v>55</v>
      </c>
      <c r="D180" s="200"/>
      <c r="E180" s="200"/>
      <c r="F180" s="220" t="s">
        <v>1938</v>
      </c>
      <c r="G180" s="200"/>
      <c r="H180" s="200" t="s">
        <v>2011</v>
      </c>
      <c r="I180" s="200" t="s">
        <v>1940</v>
      </c>
      <c r="J180" s="200">
        <v>255</v>
      </c>
      <c r="K180" s="242"/>
    </row>
    <row r="181" spans="2:11" ht="15" customHeight="1">
      <c r="B181" s="221"/>
      <c r="C181" s="200" t="s">
        <v>134</v>
      </c>
      <c r="D181" s="200"/>
      <c r="E181" s="200"/>
      <c r="F181" s="220" t="s">
        <v>1938</v>
      </c>
      <c r="G181" s="200"/>
      <c r="H181" s="200" t="s">
        <v>1902</v>
      </c>
      <c r="I181" s="200" t="s">
        <v>1940</v>
      </c>
      <c r="J181" s="200">
        <v>10</v>
      </c>
      <c r="K181" s="242"/>
    </row>
    <row r="182" spans="2:11" ht="15" customHeight="1">
      <c r="B182" s="221"/>
      <c r="C182" s="200" t="s">
        <v>135</v>
      </c>
      <c r="D182" s="200"/>
      <c r="E182" s="200"/>
      <c r="F182" s="220" t="s">
        <v>1938</v>
      </c>
      <c r="G182" s="200"/>
      <c r="H182" s="200" t="s">
        <v>2012</v>
      </c>
      <c r="I182" s="200" t="s">
        <v>1973</v>
      </c>
      <c r="J182" s="200"/>
      <c r="K182" s="242"/>
    </row>
    <row r="183" spans="2:11" ht="15" customHeight="1">
      <c r="B183" s="221"/>
      <c r="C183" s="200" t="s">
        <v>2013</v>
      </c>
      <c r="D183" s="200"/>
      <c r="E183" s="200"/>
      <c r="F183" s="220" t="s">
        <v>1938</v>
      </c>
      <c r="G183" s="200"/>
      <c r="H183" s="200" t="s">
        <v>2014</v>
      </c>
      <c r="I183" s="200" t="s">
        <v>1973</v>
      </c>
      <c r="J183" s="200"/>
      <c r="K183" s="242"/>
    </row>
    <row r="184" spans="2:11" ht="15" customHeight="1">
      <c r="B184" s="221"/>
      <c r="C184" s="200" t="s">
        <v>2002</v>
      </c>
      <c r="D184" s="200"/>
      <c r="E184" s="200"/>
      <c r="F184" s="220" t="s">
        <v>1938</v>
      </c>
      <c r="G184" s="200"/>
      <c r="H184" s="200" t="s">
        <v>2015</v>
      </c>
      <c r="I184" s="200" t="s">
        <v>1973</v>
      </c>
      <c r="J184" s="200"/>
      <c r="K184" s="242"/>
    </row>
    <row r="185" spans="2:11" ht="15" customHeight="1">
      <c r="B185" s="221"/>
      <c r="C185" s="200" t="s">
        <v>137</v>
      </c>
      <c r="D185" s="200"/>
      <c r="E185" s="200"/>
      <c r="F185" s="220" t="s">
        <v>1944</v>
      </c>
      <c r="G185" s="200"/>
      <c r="H185" s="200" t="s">
        <v>2016</v>
      </c>
      <c r="I185" s="200" t="s">
        <v>1940</v>
      </c>
      <c r="J185" s="200">
        <v>50</v>
      </c>
      <c r="K185" s="242"/>
    </row>
    <row r="186" spans="2:11" ht="15" customHeight="1">
      <c r="B186" s="221"/>
      <c r="C186" s="200" t="s">
        <v>2017</v>
      </c>
      <c r="D186" s="200"/>
      <c r="E186" s="200"/>
      <c r="F186" s="220" t="s">
        <v>1944</v>
      </c>
      <c r="G186" s="200"/>
      <c r="H186" s="200" t="s">
        <v>2018</v>
      </c>
      <c r="I186" s="200" t="s">
        <v>2019</v>
      </c>
      <c r="J186" s="200"/>
      <c r="K186" s="242"/>
    </row>
    <row r="187" spans="2:11" ht="15" customHeight="1">
      <c r="B187" s="221"/>
      <c r="C187" s="200" t="s">
        <v>2020</v>
      </c>
      <c r="D187" s="200"/>
      <c r="E187" s="200"/>
      <c r="F187" s="220" t="s">
        <v>1944</v>
      </c>
      <c r="G187" s="200"/>
      <c r="H187" s="200" t="s">
        <v>2021</v>
      </c>
      <c r="I187" s="200" t="s">
        <v>2019</v>
      </c>
      <c r="J187" s="200"/>
      <c r="K187" s="242"/>
    </row>
    <row r="188" spans="2:11" ht="15" customHeight="1">
      <c r="B188" s="221"/>
      <c r="C188" s="200" t="s">
        <v>2022</v>
      </c>
      <c r="D188" s="200"/>
      <c r="E188" s="200"/>
      <c r="F188" s="220" t="s">
        <v>1944</v>
      </c>
      <c r="G188" s="200"/>
      <c r="H188" s="200" t="s">
        <v>2023</v>
      </c>
      <c r="I188" s="200" t="s">
        <v>2019</v>
      </c>
      <c r="J188" s="200"/>
      <c r="K188" s="242"/>
    </row>
    <row r="189" spans="2:11" ht="15" customHeight="1">
      <c r="B189" s="221"/>
      <c r="C189" s="254" t="s">
        <v>2024</v>
      </c>
      <c r="D189" s="200"/>
      <c r="E189" s="200"/>
      <c r="F189" s="220" t="s">
        <v>1944</v>
      </c>
      <c r="G189" s="200"/>
      <c r="H189" s="200" t="s">
        <v>2025</v>
      </c>
      <c r="I189" s="200" t="s">
        <v>2026</v>
      </c>
      <c r="J189" s="255" t="s">
        <v>2027</v>
      </c>
      <c r="K189" s="242"/>
    </row>
    <row r="190" spans="2:11" ht="15" customHeight="1">
      <c r="B190" s="221"/>
      <c r="C190" s="206" t="s">
        <v>43</v>
      </c>
      <c r="D190" s="200"/>
      <c r="E190" s="200"/>
      <c r="F190" s="220" t="s">
        <v>1938</v>
      </c>
      <c r="G190" s="200"/>
      <c r="H190" s="197" t="s">
        <v>2028</v>
      </c>
      <c r="I190" s="200" t="s">
        <v>2029</v>
      </c>
      <c r="J190" s="200"/>
      <c r="K190" s="242"/>
    </row>
    <row r="191" spans="2:11" ht="15" customHeight="1">
      <c r="B191" s="221"/>
      <c r="C191" s="206" t="s">
        <v>2030</v>
      </c>
      <c r="D191" s="200"/>
      <c r="E191" s="200"/>
      <c r="F191" s="220" t="s">
        <v>1938</v>
      </c>
      <c r="G191" s="200"/>
      <c r="H191" s="200" t="s">
        <v>2031</v>
      </c>
      <c r="I191" s="200" t="s">
        <v>1973</v>
      </c>
      <c r="J191" s="200"/>
      <c r="K191" s="242"/>
    </row>
    <row r="192" spans="2:11" ht="15" customHeight="1">
      <c r="B192" s="221"/>
      <c r="C192" s="206" t="s">
        <v>2032</v>
      </c>
      <c r="D192" s="200"/>
      <c r="E192" s="200"/>
      <c r="F192" s="220" t="s">
        <v>1938</v>
      </c>
      <c r="G192" s="200"/>
      <c r="H192" s="200" t="s">
        <v>2033</v>
      </c>
      <c r="I192" s="200" t="s">
        <v>1973</v>
      </c>
      <c r="J192" s="200"/>
      <c r="K192" s="242"/>
    </row>
    <row r="193" spans="2:11" ht="15" customHeight="1">
      <c r="B193" s="221"/>
      <c r="C193" s="206" t="s">
        <v>2034</v>
      </c>
      <c r="D193" s="200"/>
      <c r="E193" s="200"/>
      <c r="F193" s="220" t="s">
        <v>1944</v>
      </c>
      <c r="G193" s="200"/>
      <c r="H193" s="200" t="s">
        <v>2035</v>
      </c>
      <c r="I193" s="200" t="s">
        <v>1973</v>
      </c>
      <c r="J193" s="200"/>
      <c r="K193" s="242"/>
    </row>
    <row r="194" spans="2:11" ht="15" customHeight="1">
      <c r="B194" s="248"/>
      <c r="C194" s="256"/>
      <c r="D194" s="230"/>
      <c r="E194" s="230"/>
      <c r="F194" s="230"/>
      <c r="G194" s="230"/>
      <c r="H194" s="230"/>
      <c r="I194" s="230"/>
      <c r="J194" s="230"/>
      <c r="K194" s="249"/>
    </row>
    <row r="195" spans="2:11" ht="18.75" customHeight="1">
      <c r="B195" s="197"/>
      <c r="C195" s="200"/>
      <c r="D195" s="200"/>
      <c r="E195" s="200"/>
      <c r="F195" s="220"/>
      <c r="G195" s="200"/>
      <c r="H195" s="200"/>
      <c r="I195" s="200"/>
      <c r="J195" s="200"/>
      <c r="K195" s="197"/>
    </row>
    <row r="196" spans="2:11" ht="18.75" customHeight="1">
      <c r="B196" s="197"/>
      <c r="C196" s="200"/>
      <c r="D196" s="200"/>
      <c r="E196" s="200"/>
      <c r="F196" s="220"/>
      <c r="G196" s="200"/>
      <c r="H196" s="200"/>
      <c r="I196" s="200"/>
      <c r="J196" s="200"/>
      <c r="K196" s="197"/>
    </row>
    <row r="197" spans="2:11" ht="18.75" customHeight="1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</row>
    <row r="198" spans="2:11" ht="12">
      <c r="B198" s="189"/>
      <c r="C198" s="190"/>
      <c r="D198" s="190"/>
      <c r="E198" s="190"/>
      <c r="F198" s="190"/>
      <c r="G198" s="190"/>
      <c r="H198" s="190"/>
      <c r="I198" s="190"/>
      <c r="J198" s="190"/>
      <c r="K198" s="191"/>
    </row>
    <row r="199" spans="2:11" ht="22.2">
      <c r="B199" s="192"/>
      <c r="C199" s="458" t="s">
        <v>2036</v>
      </c>
      <c r="D199" s="458"/>
      <c r="E199" s="458"/>
      <c r="F199" s="458"/>
      <c r="G199" s="458"/>
      <c r="H199" s="458"/>
      <c r="I199" s="458"/>
      <c r="J199" s="458"/>
      <c r="K199" s="193"/>
    </row>
    <row r="200" spans="2:11" ht="25.5" customHeight="1">
      <c r="B200" s="192"/>
      <c r="C200" s="257" t="s">
        <v>2037</v>
      </c>
      <c r="D200" s="257"/>
      <c r="E200" s="257"/>
      <c r="F200" s="257" t="s">
        <v>2038</v>
      </c>
      <c r="G200" s="258"/>
      <c r="H200" s="463" t="s">
        <v>2039</v>
      </c>
      <c r="I200" s="463"/>
      <c r="J200" s="463"/>
      <c r="K200" s="193"/>
    </row>
    <row r="201" spans="2:11" ht="5.25" customHeight="1">
      <c r="B201" s="221"/>
      <c r="C201" s="218"/>
      <c r="D201" s="218"/>
      <c r="E201" s="218"/>
      <c r="F201" s="218"/>
      <c r="G201" s="200"/>
      <c r="H201" s="218"/>
      <c r="I201" s="218"/>
      <c r="J201" s="218"/>
      <c r="K201" s="242"/>
    </row>
    <row r="202" spans="2:11" ht="15" customHeight="1">
      <c r="B202" s="221"/>
      <c r="C202" s="200" t="s">
        <v>2029</v>
      </c>
      <c r="D202" s="200"/>
      <c r="E202" s="200"/>
      <c r="F202" s="220" t="s">
        <v>44</v>
      </c>
      <c r="G202" s="200"/>
      <c r="H202" s="464" t="s">
        <v>2040</v>
      </c>
      <c r="I202" s="464"/>
      <c r="J202" s="464"/>
      <c r="K202" s="242"/>
    </row>
    <row r="203" spans="2:11" ht="15" customHeight="1">
      <c r="B203" s="221"/>
      <c r="C203" s="227"/>
      <c r="D203" s="200"/>
      <c r="E203" s="200"/>
      <c r="F203" s="220" t="s">
        <v>45</v>
      </c>
      <c r="G203" s="200"/>
      <c r="H203" s="464" t="s">
        <v>2041</v>
      </c>
      <c r="I203" s="464"/>
      <c r="J203" s="464"/>
      <c r="K203" s="242"/>
    </row>
    <row r="204" spans="2:11" ht="15" customHeight="1">
      <c r="B204" s="221"/>
      <c r="C204" s="227"/>
      <c r="D204" s="200"/>
      <c r="E204" s="200"/>
      <c r="F204" s="220" t="s">
        <v>48</v>
      </c>
      <c r="G204" s="200"/>
      <c r="H204" s="464" t="s">
        <v>2042</v>
      </c>
      <c r="I204" s="464"/>
      <c r="J204" s="464"/>
      <c r="K204" s="242"/>
    </row>
    <row r="205" spans="2:11" ht="15" customHeight="1">
      <c r="B205" s="221"/>
      <c r="C205" s="200"/>
      <c r="D205" s="200"/>
      <c r="E205" s="200"/>
      <c r="F205" s="220" t="s">
        <v>46</v>
      </c>
      <c r="G205" s="200"/>
      <c r="H205" s="464" t="s">
        <v>2043</v>
      </c>
      <c r="I205" s="464"/>
      <c r="J205" s="464"/>
      <c r="K205" s="242"/>
    </row>
    <row r="206" spans="2:11" ht="15" customHeight="1">
      <c r="B206" s="221"/>
      <c r="C206" s="200"/>
      <c r="D206" s="200"/>
      <c r="E206" s="200"/>
      <c r="F206" s="220" t="s">
        <v>47</v>
      </c>
      <c r="G206" s="200"/>
      <c r="H206" s="464" t="s">
        <v>2044</v>
      </c>
      <c r="I206" s="464"/>
      <c r="J206" s="464"/>
      <c r="K206" s="242"/>
    </row>
    <row r="207" spans="2:11" ht="15" customHeight="1">
      <c r="B207" s="221"/>
      <c r="C207" s="200"/>
      <c r="D207" s="200"/>
      <c r="E207" s="200"/>
      <c r="F207" s="220"/>
      <c r="G207" s="200"/>
      <c r="H207" s="200"/>
      <c r="I207" s="200"/>
      <c r="J207" s="200"/>
      <c r="K207" s="242"/>
    </row>
    <row r="208" spans="2:11" ht="15" customHeight="1">
      <c r="B208" s="221"/>
      <c r="C208" s="200" t="s">
        <v>1985</v>
      </c>
      <c r="D208" s="200"/>
      <c r="E208" s="200"/>
      <c r="F208" s="220" t="s">
        <v>80</v>
      </c>
      <c r="G208" s="200"/>
      <c r="H208" s="464" t="s">
        <v>2045</v>
      </c>
      <c r="I208" s="464"/>
      <c r="J208" s="464"/>
      <c r="K208" s="242"/>
    </row>
    <row r="209" spans="2:11" ht="15" customHeight="1">
      <c r="B209" s="221"/>
      <c r="C209" s="227"/>
      <c r="D209" s="200"/>
      <c r="E209" s="200"/>
      <c r="F209" s="220" t="s">
        <v>88</v>
      </c>
      <c r="G209" s="200"/>
      <c r="H209" s="464" t="s">
        <v>1881</v>
      </c>
      <c r="I209" s="464"/>
      <c r="J209" s="464"/>
      <c r="K209" s="242"/>
    </row>
    <row r="210" spans="2:11" ht="15" customHeight="1">
      <c r="B210" s="221"/>
      <c r="C210" s="200"/>
      <c r="D210" s="200"/>
      <c r="E210" s="200"/>
      <c r="F210" s="220" t="s">
        <v>1879</v>
      </c>
      <c r="G210" s="200"/>
      <c r="H210" s="464" t="s">
        <v>2046</v>
      </c>
      <c r="I210" s="464"/>
      <c r="J210" s="464"/>
      <c r="K210" s="242"/>
    </row>
    <row r="211" spans="2:11" ht="15" customHeight="1">
      <c r="B211" s="259"/>
      <c r="C211" s="227"/>
      <c r="D211" s="227"/>
      <c r="E211" s="227"/>
      <c r="F211" s="220" t="s">
        <v>1882</v>
      </c>
      <c r="G211" s="206"/>
      <c r="H211" s="465" t="s">
        <v>1883</v>
      </c>
      <c r="I211" s="465"/>
      <c r="J211" s="465"/>
      <c r="K211" s="260"/>
    </row>
    <row r="212" spans="2:11" ht="15" customHeight="1">
      <c r="B212" s="259"/>
      <c r="C212" s="227"/>
      <c r="D212" s="227"/>
      <c r="E212" s="227"/>
      <c r="F212" s="220" t="s">
        <v>1884</v>
      </c>
      <c r="G212" s="206"/>
      <c r="H212" s="465" t="s">
        <v>2047</v>
      </c>
      <c r="I212" s="465"/>
      <c r="J212" s="465"/>
      <c r="K212" s="260"/>
    </row>
    <row r="213" spans="2:11" ht="15" customHeight="1">
      <c r="B213" s="259"/>
      <c r="C213" s="227"/>
      <c r="D213" s="227"/>
      <c r="E213" s="227"/>
      <c r="F213" s="261"/>
      <c r="G213" s="206"/>
      <c r="H213" s="262"/>
      <c r="I213" s="262"/>
      <c r="J213" s="262"/>
      <c r="K213" s="260"/>
    </row>
    <row r="214" spans="2:11" ht="15" customHeight="1">
      <c r="B214" s="259"/>
      <c r="C214" s="200" t="s">
        <v>2009</v>
      </c>
      <c r="D214" s="227"/>
      <c r="E214" s="227"/>
      <c r="F214" s="220">
        <v>1</v>
      </c>
      <c r="G214" s="206"/>
      <c r="H214" s="465" t="s">
        <v>2048</v>
      </c>
      <c r="I214" s="465"/>
      <c r="J214" s="465"/>
      <c r="K214" s="260"/>
    </row>
    <row r="215" spans="2:11" ht="15" customHeight="1">
      <c r="B215" s="259"/>
      <c r="C215" s="227"/>
      <c r="D215" s="227"/>
      <c r="E215" s="227"/>
      <c r="F215" s="220">
        <v>2</v>
      </c>
      <c r="G215" s="206"/>
      <c r="H215" s="465" t="s">
        <v>2049</v>
      </c>
      <c r="I215" s="465"/>
      <c r="J215" s="465"/>
      <c r="K215" s="260"/>
    </row>
    <row r="216" spans="2:11" ht="15" customHeight="1">
      <c r="B216" s="259"/>
      <c r="C216" s="227"/>
      <c r="D216" s="227"/>
      <c r="E216" s="227"/>
      <c r="F216" s="220">
        <v>3</v>
      </c>
      <c r="G216" s="206"/>
      <c r="H216" s="465" t="s">
        <v>2050</v>
      </c>
      <c r="I216" s="465"/>
      <c r="J216" s="465"/>
      <c r="K216" s="260"/>
    </row>
    <row r="217" spans="2:11" ht="15" customHeight="1">
      <c r="B217" s="259"/>
      <c r="C217" s="227"/>
      <c r="D217" s="227"/>
      <c r="E217" s="227"/>
      <c r="F217" s="220">
        <v>4</v>
      </c>
      <c r="G217" s="206"/>
      <c r="H217" s="465" t="s">
        <v>2051</v>
      </c>
      <c r="I217" s="465"/>
      <c r="J217" s="465"/>
      <c r="K217" s="260"/>
    </row>
    <row r="218" spans="2:11" ht="12.75" customHeight="1">
      <c r="B218" s="263"/>
      <c r="C218" s="264"/>
      <c r="D218" s="264"/>
      <c r="E218" s="264"/>
      <c r="F218" s="264"/>
      <c r="G218" s="264"/>
      <c r="H218" s="264"/>
      <c r="I218" s="264"/>
      <c r="J218" s="264"/>
      <c r="K218" s="265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Hrba</dc:creator>
  <cp:keywords/>
  <dc:description/>
  <cp:lastModifiedBy>externistait</cp:lastModifiedBy>
  <dcterms:created xsi:type="dcterms:W3CDTF">2019-04-18T10:58:49Z</dcterms:created>
  <dcterms:modified xsi:type="dcterms:W3CDTF">2019-06-04T11:38:16Z</dcterms:modified>
  <cp:category/>
  <cp:version/>
  <cp:contentType/>
  <cp:contentStatus/>
</cp:coreProperties>
</file>