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717a-SÚSPK - KM 0,000 - ..." sheetId="2" r:id="rId2"/>
    <sheet name="2717b-SÚSPK - KM 0,260 - ..." sheetId="3" r:id="rId3"/>
    <sheet name="2717c-SÚSPK - KM 2,030 - ..." sheetId="4" r:id="rId4"/>
    <sheet name="2818-DOLANY - DOLANY - CH..." sheetId="5" r:id="rId5"/>
    <sheet name="2718-DOLANY - SVRČOVEC - ..." sheetId="6" r:id="rId6"/>
  </sheets>
  <definedNames>
    <definedName name="_xlnm.Print_Area" localSheetId="0">'Rekapitulace stavby'!$D$4:$AO$76,'Rekapitulace stavby'!$C$82:$AQ$100</definedName>
    <definedName name="_xlnm._FilterDatabase" localSheetId="1" hidden="1">'2717a-SÚSPK - KM 0,000 - ...'!$C$122:$K$175</definedName>
    <definedName name="_xlnm.Print_Area" localSheetId="1">'2717a-SÚSPK - KM 0,000 - ...'!$C$4:$J$39,'2717a-SÚSPK - KM 0,000 - ...'!$C$50:$J$76,'2717a-SÚSPK - KM 0,000 - ...'!$C$82:$J$104,'2717a-SÚSPK - KM 0,000 - ...'!$C$110:$K$175</definedName>
    <definedName name="_xlnm._FilterDatabase" localSheetId="2" hidden="1">'2717b-SÚSPK - KM 0,260 - ...'!$C$127:$K$198</definedName>
    <definedName name="_xlnm.Print_Area" localSheetId="2">'2717b-SÚSPK - KM 0,260 - ...'!$C$4:$J$39,'2717b-SÚSPK - KM 0,260 - ...'!$C$50:$J$76,'2717b-SÚSPK - KM 0,260 - ...'!$C$82:$J$109,'2717b-SÚSPK - KM 0,260 - ...'!$C$115:$K$198</definedName>
    <definedName name="_xlnm._FilterDatabase" localSheetId="3" hidden="1">'2717c-SÚSPK - KM 2,030 - ...'!$C$123:$K$198</definedName>
    <definedName name="_xlnm.Print_Area" localSheetId="3">'2717c-SÚSPK - KM 2,030 - ...'!$C$4:$J$39,'2717c-SÚSPK - KM 2,030 - ...'!$C$50:$J$76,'2717c-SÚSPK - KM 2,030 - ...'!$C$82:$J$105,'2717c-SÚSPK - KM 2,030 - ...'!$C$111:$K$198</definedName>
    <definedName name="_xlnm._FilterDatabase" localSheetId="4" hidden="1">'2818-DOLANY - DOLANY - CH...'!$C$125:$K$190</definedName>
    <definedName name="_xlnm.Print_Area" localSheetId="4">'2818-DOLANY - DOLANY - CH...'!$C$4:$J$39,'2818-DOLANY - DOLANY - CH...'!$C$50:$J$76,'2818-DOLANY - DOLANY - CH...'!$C$82:$J$107,'2818-DOLANY - DOLANY - CH...'!$C$113:$K$190</definedName>
    <definedName name="_xlnm._FilterDatabase" localSheetId="5" hidden="1">'2718-DOLANY - SVRČOVEC - ...'!$C$126:$K$201</definedName>
    <definedName name="_xlnm.Print_Area" localSheetId="5">'2718-DOLANY - SVRČOVEC - ...'!$C$4:$J$39,'2718-DOLANY - SVRČOVEC - ...'!$C$50:$J$76,'2718-DOLANY - SVRČOVEC - ...'!$C$82:$J$108,'2718-DOLANY - SVRČOVEC - ...'!$C$114:$K$201</definedName>
    <definedName name="_xlnm.Print_Titles" localSheetId="0">'Rekapitulace stavby'!$92:$92</definedName>
    <definedName name="_xlnm.Print_Titles" localSheetId="4">'2818-DOLANY - DOLANY - CH...'!$125:$125</definedName>
    <definedName name="_xlnm.Print_Titles" localSheetId="5">'2718-DOLANY - SVRČOVEC - ...'!$126:$126</definedName>
  </definedNames>
  <calcPr fullCalcOnLoad="1"/>
</workbook>
</file>

<file path=xl/sharedStrings.xml><?xml version="1.0" encoding="utf-8"?>
<sst xmlns="http://schemas.openxmlformats.org/spreadsheetml/2006/main" count="4649" uniqueCount="703">
  <si>
    <t>Export Komplet</t>
  </si>
  <si>
    <t/>
  </si>
  <si>
    <t>2.0</t>
  </si>
  <si>
    <t>ZAMOK</t>
  </si>
  <si>
    <t>False</t>
  </si>
  <si>
    <t>{6dddb590-972f-40f6-a19b-406283927708}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</si>
  <si>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</si>
  <si>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</si>
  <si>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</si>
  <si>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</si>
  <si>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</si>
  <si>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</si>
  <si>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</si>
  <si>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</si>
  <si>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2717-2019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</si>
  <si>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</si>
  <si>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</si>
  <si>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II/185 SVRČOVEC - DOLANY</t>
  </si>
  <si>
    <t>KSO:</t>
  </si>
  <si>
    <t>CC-CZ:</t>
  </si>
  <si>
    <t>Místo:</t>
  </si>
  <si>
    <t xml:space="preserve"> </t>
  </si>
  <si>
    <t>Datum:</t>
  </si>
  <si>
    <t>19. 10. 2017</t>
  </si>
  <si>
    <t>Zadavatel:</t>
  </si>
  <si>
    <t>IČ:</t>
  </si>
  <si>
    <t>SÚSPK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</si>
  <si>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</si>
  <si>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</si>
  <si>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</si>
  <si>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</si>
  <si>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</si>
  <si>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</si>
  <si>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</si>
  <si>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</si>
  <si>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</si>
  <si>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</si>
  <si>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</si>
  <si>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</si>
  <si>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</si>
  <si>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</si>
  <si>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</si>
  <si>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</si>
  <si>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</si>
  <si>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</si>
  <si>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</si>
  <si>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</si>
  <si>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</si>
  <si>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</si>
  <si>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</si>
  <si>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</si>
  <si>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</si>
  <si>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</si>
  <si>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</si>
  <si>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</si>
  <si>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</si>
  <si>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</si>
  <si>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</si>
  <si>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</si>
  <si>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</si>
  <si>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</si>
  <si>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</si>
  <si>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</si>
  <si>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</si>
  <si>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</si>
  <si>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</si>
  <si>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</si>
  <si>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</si>
  <si>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</si>
  <si>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</si>
  <si>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</si>
  <si>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</si>
  <si>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</si>
  <si>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</si>
  <si>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</si>
  <si>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</si>
  <si>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</si>
  <si>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</si>
  <si>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</si>
  <si>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</si>
  <si>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2717a-SÚSPK</t>
  </si>
  <si>
    <t>KM 0,000 - 0,260</t>
  </si>
  <si>
    <t>STA</t>
  </si>
  <si>
    <t>1</t>
  </si>
  <si>
    <t>{bfb7f6fa-519c-46d5-b23c-71baf90dd460}</t>
  </si>
  <si>
    <t>2</t>
  </si>
  <si>
    <t>2717b-SÚSPK</t>
  </si>
  <si>
    <t>KM 0,260 - 2,030</t>
  </si>
  <si>
    <t>{ed27cdc7-8b71-4800-978b-7c19ed53d91c}</t>
  </si>
  <si>
    <t>2717c-SÚSPK</t>
  </si>
  <si>
    <t>KM 2,030 - 2,550</t>
  </si>
  <si>
    <t>{dc096df2-5159-4843-9e0b-1e0ba90fa6bb}</t>
  </si>
  <si>
    <t>2818-DOLANY</t>
  </si>
  <si>
    <t>DOLANY - CHODNÍK U SILNICE II/185</t>
  </si>
  <si>
    <t>{92600fdc-ebda-4915-83f2-073af7bf8b26}</t>
  </si>
  <si>
    <t>2718-DOLANY</t>
  </si>
  <si>
    <t>SVRČOVEC - CHODNÍK U SILNICE II/185</t>
  </si>
  <si>
    <t>{6e4bf661-f0e6-47f1-af2d-7aa92afa9471}</t>
  </si>
  <si>
    <t>KRYCÍ LIST SOUPISU PRACÍ</t>
  </si>
  <si>
    <t>Objekt:</t>
  </si>
  <si>
    <t>2717a-SÚSPK - KM 0,000 - 0,260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</si>
  <si>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</si>
  <si>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</si>
  <si>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</si>
  <si>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</si>
  <si>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</si>
  <si>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</si>
  <si>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</si>
  <si>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</si>
  <si>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</si>
  <si>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</si>
  <si>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</si>
  <si>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</si>
  <si>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</si>
  <si>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</si>
  <si>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</si>
  <si>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</si>
  <si>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</si>
  <si>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</si>
  <si>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</si>
  <si>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</si>
  <si>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</si>
  <si>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</si>
  <si>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</si>
  <si>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</si>
  <si>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</si>
  <si>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</si>
  <si>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</si>
  <si>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</si>
  <si>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</si>
  <si>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</si>
  <si>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113154114</t>
  </si>
  <si>
    <t>Frézování živičného podkladu nebo krytu s naložením na dopravní prostředek plochy do 500 m2 bez překážek v trase pruhu šířky do 0,5 m, tloušťky vrstvy do 100 mm</t>
  </si>
  <si>
    <t>m2</t>
  </si>
  <si>
    <t>CS ÚRS 2019 01</t>
  </si>
  <si>
    <t>4</t>
  </si>
  <si>
    <t>1764668718</t>
  </si>
  <si>
    <t>P</t>
  </si>
  <si>
    <t>Poznámka k položce:
asfaltový recyklát bude odvezen na středisko v Lubech</t>
  </si>
  <si>
    <t>113154364</t>
  </si>
  <si>
    <t>Frézování živičného podkladu nebo krytu s naložením na dopravní prostředek plochy přes 1 000 do 10 000 m2 s překážkami v trase pruhu šířky přes 1 m do 2 m, tloušťky vrstvy do 100 mm</t>
  </si>
  <si>
    <t>1606501685</t>
  </si>
  <si>
    <t>3</t>
  </si>
  <si>
    <t>132201201</t>
  </si>
  <si>
    <t>Hloubení zapažených i nezapažených rýh šířky přes 600 do 2 000 mm  s urovnáním dna do předepsaného profilu a spádu v hornině tř. 3 do 100 m3</t>
  </si>
  <si>
    <t>m3</t>
  </si>
  <si>
    <t>501481460</t>
  </si>
  <si>
    <t>VV</t>
  </si>
  <si>
    <t>19*1*1,5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</si>
  <si>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</si>
  <si>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</si>
  <si>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-876289949</t>
  </si>
  <si>
    <t>5</t>
  </si>
  <si>
    <t>162701105vl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</si>
  <si>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</si>
  <si>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-663240771</t>
  </si>
  <si>
    <t>28,5</t>
  </si>
  <si>
    <t>6</t>
  </si>
  <si>
    <t>174101101</t>
  </si>
  <si>
    <t>Zásyp sypaninou z jakékoliv horniny  s uložením výkopku ve vrstvách se zhutněním jam, šachet, rýh nebo kolem objektů v těchto vykopávkách</t>
  </si>
  <si>
    <t>-1505272342</t>
  </si>
  <si>
    <t>7</t>
  </si>
  <si>
    <t>M</t>
  </si>
  <si>
    <t>58331200</t>
  </si>
  <si>
    <t>štěrkopísek netříděný zásypový materiál</t>
  </si>
  <si>
    <t>t</t>
  </si>
  <si>
    <t>8</t>
  </si>
  <si>
    <t>1034336965</t>
  </si>
  <si>
    <t>28,5*2 'Přepočtené koeficientem množství</t>
  </si>
  <si>
    <t>Komunikace pozemní</t>
  </si>
  <si>
    <t>565166111</t>
  </si>
  <si>
    <t>Asfaltový beton vrstva podkladní ACP 22 (obalované kamenivo hrubozrnné - OKH) s rozprostřením a zhutněním v pruhu šířky do 3 m, po zhutnění tl. 80 mm</t>
  </si>
  <si>
    <t>1296661834</t>
  </si>
  <si>
    <t>Poznámka k položce:
sanace podkladní vrstvy</t>
  </si>
  <si>
    <t>9</t>
  </si>
  <si>
    <t>569941132</t>
  </si>
  <si>
    <t>Zpevnění krajnic nebo komunikací pro pěší s rozprostřením a zhutněním, po zhutnění asfaltovým recyklátem tl. 120 mm</t>
  </si>
  <si>
    <t>1034552817</t>
  </si>
  <si>
    <t>10</t>
  </si>
  <si>
    <t>573231106</t>
  </si>
  <si>
    <t>Postřik spojovací PS bez posypu kamenivem ze silniční emulze, v množství 0,30 kg/m2</t>
  </si>
  <si>
    <t>965239879</t>
  </si>
  <si>
    <t>11</t>
  </si>
  <si>
    <t>573231108</t>
  </si>
  <si>
    <t>Postřik spojovací PS bez posypu kamenivem ze silniční emulze, v množství 0,50 kg/m2</t>
  </si>
  <si>
    <t>228097099</t>
  </si>
  <si>
    <t>12</t>
  </si>
  <si>
    <t>577144131</t>
  </si>
  <si>
    <t>Asfaltový beton vrstva obrusná ACO 11 (ABS) s rozprostřením a se zhutněním z modifikovaného asfaltu v pruhu šířky do 3 m, po zhutnění tl. 50 mm</t>
  </si>
  <si>
    <t>1737621939</t>
  </si>
  <si>
    <t>13</t>
  </si>
  <si>
    <t>577165132</t>
  </si>
  <si>
    <t>Asfaltový beton vrstva ložní ACL 16 (ABH) s rozprostřením a zhutněním z modifikovaného asfaltu v pruhu šířky do 3 m, po zhutnění tl. 70 mm</t>
  </si>
  <si>
    <t>911328326</t>
  </si>
  <si>
    <t>14</t>
  </si>
  <si>
    <t>0002</t>
  </si>
  <si>
    <t>Sanace konstrukčních vrstev vozovky</t>
  </si>
  <si>
    <t>1136569928</t>
  </si>
  <si>
    <t>Poznámka k položce:
Položka obsahuje veškeré náklady na sanaci kontručních vrstev vozovky dle PD:
odkopávky
přesun výkopku na skládku
poplatek za skládku
vrstva ŠD tl. 200 mm
vrstva SC tl. 150 mm
vrstva ACP22 80 mm</t>
  </si>
  <si>
    <t>Trubní vedení</t>
  </si>
  <si>
    <t>871315231</t>
  </si>
  <si>
    <t>Kanalizační potrubí z tvrdého PVC v otevřeném výkopu ve sklonu do 20 %, hladkého plnostěnného jednovrstvého, tuhost třídy SN 10 DN 160</t>
  </si>
  <si>
    <t>m</t>
  </si>
  <si>
    <t>187374619</t>
  </si>
  <si>
    <t>16</t>
  </si>
  <si>
    <t>895941111</t>
  </si>
  <si>
    <t>Zřízení vpusti kanalizační  uliční z betonových dílců typ UV-50 normální</t>
  </si>
  <si>
    <t>kus</t>
  </si>
  <si>
    <t>-76603647</t>
  </si>
  <si>
    <t>17</t>
  </si>
  <si>
    <t>59223852</t>
  </si>
  <si>
    <t>dno pro uliční vpusť s kalovou prohlubní betonové 450x300x50mm</t>
  </si>
  <si>
    <t>-1600018636</t>
  </si>
  <si>
    <t>18</t>
  </si>
  <si>
    <t>59223866</t>
  </si>
  <si>
    <t>skruž pro uliční vpusť přechodová betonová 450-270x295x50m</t>
  </si>
  <si>
    <t>1669565014</t>
  </si>
  <si>
    <t>19</t>
  </si>
  <si>
    <t>59223860</t>
  </si>
  <si>
    <t>skruž pro uliční vpusť středová betonová 450x195x50mm</t>
  </si>
  <si>
    <t>42899300</t>
  </si>
  <si>
    <t>20</t>
  </si>
  <si>
    <t>59223854</t>
  </si>
  <si>
    <t>skruž pro uliční vpusť s výtokovým otvorem PVC betonová 450x350x50mm</t>
  </si>
  <si>
    <t>247676017</t>
  </si>
  <si>
    <t>59223864</t>
  </si>
  <si>
    <t>prstenec pro uliční vpusť vyrovnávací betonový 390x60x130mm</t>
  </si>
  <si>
    <t>1663185580</t>
  </si>
  <si>
    <t>22</t>
  </si>
  <si>
    <t>899204112</t>
  </si>
  <si>
    <t>Osazení mříží litinových včetně rámů a košů na bahno pro třídu zatížení D400, E600</t>
  </si>
  <si>
    <t>1087418707</t>
  </si>
  <si>
    <t>23</t>
  </si>
  <si>
    <t>55242322</t>
  </si>
  <si>
    <t>mříž D 400 - plochá 300x500mm</t>
  </si>
  <si>
    <t>-874885500</t>
  </si>
  <si>
    <t>24</t>
  </si>
  <si>
    <t>59223874</t>
  </si>
  <si>
    <t>koš vysoký pro uliční vpusti žárově Pz plech pro rám 500/300mm</t>
  </si>
  <si>
    <t>-2087661773</t>
  </si>
  <si>
    <t>Ostatní konstrukce a práce-bourání</t>
  </si>
  <si>
    <t>25</t>
  </si>
  <si>
    <t>0004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</si>
  <si>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</t>
  </si>
  <si>
    <t>-1388969138</t>
  </si>
  <si>
    <t>26</t>
  </si>
  <si>
    <t>915211112</t>
  </si>
  <si>
    <t>Vodorovné dopravní značení stříkaným plastem dělící čára šířky 125 mm souvislá bílá retroreflexní</t>
  </si>
  <si>
    <t>-804797478</t>
  </si>
  <si>
    <t>27</t>
  </si>
  <si>
    <t>915211122</t>
  </si>
  <si>
    <t>Vodorovné dopravní značení stříkaným plastem dělící čára šířky 125 mm přerušovaná bílá retroreflexní</t>
  </si>
  <si>
    <t>-11239175</t>
  </si>
  <si>
    <t>28</t>
  </si>
  <si>
    <t>915221122</t>
  </si>
  <si>
    <t>Vodorovné dopravní značení stříkaným plastem vodící čára bílá šířky 250 mm přerušovaná retroreflexní</t>
  </si>
  <si>
    <t>495429010</t>
  </si>
  <si>
    <t>29</t>
  </si>
  <si>
    <t>915231112</t>
  </si>
  <si>
    <t>Vodorovné dopravní značení stříkaným plastem přechody pro chodce, šipky, symboly nápisy bílé retroreflexní</t>
  </si>
  <si>
    <t>-221123085</t>
  </si>
  <si>
    <t>30</t>
  </si>
  <si>
    <t>919112213</t>
  </si>
  <si>
    <t>Řezání dilatačních spár v živičném krytu vytvoření komůrky pro těsnící zálivku šířky 10 mm, hloubky 25 mm</t>
  </si>
  <si>
    <t>727644263</t>
  </si>
  <si>
    <t>31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</si>
  <si>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</si>
  <si>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</si>
  <si>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-263636509</t>
  </si>
  <si>
    <t>32</t>
  </si>
  <si>
    <t>919735112</t>
  </si>
  <si>
    <t>Řezání stávajícího živičného krytu nebo podkladu hloubky přes 50 do 100 mm</t>
  </si>
  <si>
    <t>-1959880612</t>
  </si>
  <si>
    <t>33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</si>
  <si>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</si>
  <si>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</si>
  <si>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1206047696</t>
  </si>
  <si>
    <t>997</t>
  </si>
  <si>
    <t>Přesun sutě</t>
  </si>
  <si>
    <t>34</t>
  </si>
  <si>
    <t>997211511</t>
  </si>
  <si>
    <t>Vodorovná doprava suti nebo vybouraných hmot  suti se složením a hrubým urovnáním, na vzdálenost do 1 km</t>
  </si>
  <si>
    <t>1150426662</t>
  </si>
  <si>
    <t>Poznámka k položce:
Asfaltový recyklát bude odprodán zhotoviteli</t>
  </si>
  <si>
    <t>35</t>
  </si>
  <si>
    <t>997211511vl</t>
  </si>
  <si>
    <t>Vodorovná doprava suti nebo vybouraných hmot suti se složením a hrubým urovnáním, na skládku včetně likvidace v souladu se zákonem o odpadech 185/2001 Sb.</t>
  </si>
  <si>
    <t>-1832503436</t>
  </si>
  <si>
    <t>Poznámka k položce:
nánosy na krajnicích</t>
  </si>
  <si>
    <t>998</t>
  </si>
  <si>
    <t>Přesun hmot</t>
  </si>
  <si>
    <t>36</t>
  </si>
  <si>
    <t>998225111</t>
  </si>
  <si>
    <t>Přesun hmot pro komunikace s krytem z kameniva, monolitickým betonovým nebo živičným dopravní vzdálenost do 200 m jakékoliv délky objektu</t>
  </si>
  <si>
    <t>-822446359</t>
  </si>
  <si>
    <t>2717b-SÚSPK - KM 0,260 - 2,030</t>
  </si>
  <si>
    <t xml:space="preserve">    3 - Svislé a kompletní konstrukce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</si>
  <si>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</si>
  <si>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</si>
  <si>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</si>
  <si>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</si>
  <si>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</si>
  <si>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-1980222605</t>
  </si>
  <si>
    <t>113154334</t>
  </si>
  <si>
    <t>Frézování živičného podkladu nebo krytu s naložením na dopravní prostředek plochy přes 1 000 do 10 000 m2 bez překážek v trase pruhu šířky přes 1 m do 2 m, tloušťky vrstvy do 100 mm</t>
  </si>
  <si>
    <t>92358924</t>
  </si>
  <si>
    <t>120901122</t>
  </si>
  <si>
    <t>Bourání konstrukcí v odkopávkách a prokopávkách, korytech vodotečí, melioračních kanálech - ručně s přemístěním suti na hromady na vzdálenost do 20 m nebo s naložením na dopravní prostředek z betonu prostého prokládaného kamenem</t>
  </si>
  <si>
    <t>-1200261166</t>
  </si>
  <si>
    <t>Poznámka k položce:
čelo propustku</t>
  </si>
  <si>
    <t>2*2*0,5</t>
  </si>
  <si>
    <t>120901123</t>
  </si>
  <si>
    <t>Bourání konstrukcí v odkopávkách a prokopávkách, korytech vodotečí, melioračních kanálech - ručně s přemístěním suti na hromady na vzdálenost do 20 m nebo s naložením na dopravní prostředek z betonu železového nebo předpjatého</t>
  </si>
  <si>
    <t>489491612</t>
  </si>
  <si>
    <t>Svislé a kompletní konstrukce</t>
  </si>
  <si>
    <t>317171126</t>
  </si>
  <si>
    <t>Kotvení monolitického betonu římsy do mostovky kotvou do vývrtu</t>
  </si>
  <si>
    <t>2025829181</t>
  </si>
  <si>
    <t>548792020</t>
  </si>
  <si>
    <t>kotva pro uchycení římsy</t>
  </si>
  <si>
    <t>-546212813</t>
  </si>
  <si>
    <t>317321118</t>
  </si>
  <si>
    <t>Římsy ze železového betonu C 30/37</t>
  </si>
  <si>
    <t>-960928901</t>
  </si>
  <si>
    <t>6*0,5*0,25</t>
  </si>
  <si>
    <t>317353121</t>
  </si>
  <si>
    <t>Bednění mostní římsy zřízení všech tvarů</t>
  </si>
  <si>
    <t>-661887760</t>
  </si>
  <si>
    <t>317361411</t>
  </si>
  <si>
    <t>Výztuž mostních železobetonových říms ze svařovaných sítí do 6 kg/m2</t>
  </si>
  <si>
    <t>488264499</t>
  </si>
  <si>
    <t>1398704977</t>
  </si>
  <si>
    <t>-495565981</t>
  </si>
  <si>
    <t>623354843</t>
  </si>
  <si>
    <t>622835698</t>
  </si>
  <si>
    <t>1781889046</t>
  </si>
  <si>
    <t>259765300</t>
  </si>
  <si>
    <t>1791467361</t>
  </si>
  <si>
    <t>1068508195</t>
  </si>
  <si>
    <t>911121311</t>
  </si>
  <si>
    <t>Oprava ocelového zábradlí svařovaného nebo šroubovaného montáž</t>
  </si>
  <si>
    <t>728171168</t>
  </si>
  <si>
    <t>553915320vl</t>
  </si>
  <si>
    <t>zábradelní systém pozinkovaný s výplní z vodorovných ocelových tyčí viz výkres v PD</t>
  </si>
  <si>
    <t>1126185960</t>
  </si>
  <si>
    <t>911331111a</t>
  </si>
  <si>
    <t>Silniční svodidlo s osazením sloupků zaberaněním ocelové úroveň zádržnosti N2 vzdálenosti sloupků do 2 m jednostranné včetně krátkých náběhů</t>
  </si>
  <si>
    <t>-671369696</t>
  </si>
  <si>
    <t>912211111</t>
  </si>
  <si>
    <t>Montáž směrového sloupku plastového s odrazkou prostým uložením bez betonového základu silničního</t>
  </si>
  <si>
    <t>-1832920876</t>
  </si>
  <si>
    <t>404451500</t>
  </si>
  <si>
    <t>sloupek silniční plastový s retroreflexní fólií červený 1200 mm</t>
  </si>
  <si>
    <t>670331994</t>
  </si>
  <si>
    <t>912221111</t>
  </si>
  <si>
    <t>Montáž směrového sloupku ocelového pružného ručním beraněním silničního</t>
  </si>
  <si>
    <t>-283386711</t>
  </si>
  <si>
    <t>404451650</t>
  </si>
  <si>
    <t>sloupek směrový silniční ocelový</t>
  </si>
  <si>
    <t>561092677</t>
  </si>
  <si>
    <t>-878814544</t>
  </si>
  <si>
    <t>756486554</t>
  </si>
  <si>
    <t>1694411044</t>
  </si>
  <si>
    <t>919441211</t>
  </si>
  <si>
    <t>Čelo propustku včetně římsy ze zdiva z lomového kamene, pro propustek z trub DN 300 až 500 mm</t>
  </si>
  <si>
    <t>1484426237</t>
  </si>
  <si>
    <t>919521120</t>
  </si>
  <si>
    <t>Zřízení silničního propustku z trub betonových nebo železobetonových DN 400 mm</t>
  </si>
  <si>
    <t>830961367</t>
  </si>
  <si>
    <t>592225460</t>
  </si>
  <si>
    <t>trouba hrdlová přímá železobet. s integrovaným těsněním  40 x 250 x 7,5 cm</t>
  </si>
  <si>
    <t>1908457440</t>
  </si>
  <si>
    <t>-157517126</t>
  </si>
  <si>
    <t>938902203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</si>
  <si>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</si>
  <si>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-1504868917</t>
  </si>
  <si>
    <t>938902411</t>
  </si>
  <si>
    <t>Čištění propustků s odstraněním travnatého porostu nebo nánosu, s naložením na dopravní prostředek nebo s přemístěním na hromady na vzdálenost do 20 m strojně tlakovou vodou tloušťky nánosu do 25% průměru propustku do 500 mm</t>
  </si>
  <si>
    <t>-557461515</t>
  </si>
  <si>
    <t>2085433905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</si>
  <si>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</si>
  <si>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</t>
  </si>
  <si>
    <t>-1122101843</t>
  </si>
  <si>
    <t>Poznámka k položce:
svodidlo bude převezeno do areálu SÚS v Lubech</t>
  </si>
  <si>
    <t>966075141</t>
  </si>
  <si>
    <t>Odstranění různých konstrukcí na mostech kovového zábradlí vcelku</t>
  </si>
  <si>
    <t>635767428</t>
  </si>
  <si>
    <t>6+3</t>
  </si>
  <si>
    <t>37</t>
  </si>
  <si>
    <t>1014955182</t>
  </si>
  <si>
    <t>38</t>
  </si>
  <si>
    <t xml:space="preserve">Vodorovná doprava suti nebo vybouraných hmot suti se složením a hrubým urovnáním, na skládku včetně likvidace v souladu se zákonem o odpadech 185/2001 Sb.
</t>
  </si>
  <si>
    <t>-1038998453</t>
  </si>
  <si>
    <t>2,016+0,387+202,23+4,41+0,162+2,75*2,5</t>
  </si>
  <si>
    <t>39</t>
  </si>
  <si>
    <t>1660708888</t>
  </si>
  <si>
    <t>VRN</t>
  </si>
  <si>
    <t>Vedlejší rozpočtové náklady</t>
  </si>
  <si>
    <t>VRN1</t>
  </si>
  <si>
    <t>Průzkumné, geodetické a projektové práce</t>
  </si>
  <si>
    <t>40</t>
  </si>
  <si>
    <t>012203000</t>
  </si>
  <si>
    <t>Průzkumné, geodetické a projektové práce geodetické práce při provádění stavby</t>
  </si>
  <si>
    <t>Ks</t>
  </si>
  <si>
    <t>1024</t>
  </si>
  <si>
    <t>-404544597</t>
  </si>
  <si>
    <t>41</t>
  </si>
  <si>
    <t>012303000</t>
  </si>
  <si>
    <t>Průzkumné, geodetické a projektové práce geodetické práce po výstavbě</t>
  </si>
  <si>
    <t>168179664</t>
  </si>
  <si>
    <t>42</t>
  </si>
  <si>
    <t>013254000</t>
  </si>
  <si>
    <t>Projektové práce, projektové práce dokumentace stavby (výkresová a textová) skutečného provedení stavby</t>
  </si>
  <si>
    <t>-731667430</t>
  </si>
  <si>
    <t>VRN3</t>
  </si>
  <si>
    <t>Zařízení staveniště</t>
  </si>
  <si>
    <t>43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</si>
  <si>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</si>
  <si>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</si>
  <si>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1389764763</t>
  </si>
  <si>
    <t>44</t>
  </si>
  <si>
    <t>034403000</t>
  </si>
  <si>
    <t>Montáž, demontáž a pronájem dočasných dopravních značek po dobu stavby viz dopravní opatření</t>
  </si>
  <si>
    <t>1985781279</t>
  </si>
  <si>
    <t>VRN4</t>
  </si>
  <si>
    <t>Inženýrská činnost</t>
  </si>
  <si>
    <t>45</t>
  </si>
  <si>
    <t>043103000</t>
  </si>
  <si>
    <t xml:space="preserve">Zajištění a provedení rozborů, atestů, posudků a revizních zpráv nutných pro řádné provedení a dokončení díla </t>
  </si>
  <si>
    <t>1255264176</t>
  </si>
  <si>
    <t>VRN9</t>
  </si>
  <si>
    <t>Ostatní náklady</t>
  </si>
  <si>
    <t>46</t>
  </si>
  <si>
    <t>091504000</t>
  </si>
  <si>
    <t xml:space="preserve">Ostatní náklady související s objektem náklady související s publikační činností:
2 x velkoplošný panel - billboard ve formátu 2,0 x 1,5 m po dobu stavby
</t>
  </si>
  <si>
    <t>-660609904</t>
  </si>
  <si>
    <t>47</t>
  </si>
  <si>
    <t>091504000a</t>
  </si>
  <si>
    <t>Ostatní náklady související s objektem náklady související s publikační činností:1 x pamětní deska min. velikost 300 x 400 mm trvalého charakteru po dokončení stavby</t>
  </si>
  <si>
    <t>-571691201</t>
  </si>
  <si>
    <t>2717c-SÚSPK - KM 2,030 - 2,550</t>
  </si>
  <si>
    <t xml:space="preserve">    2 - Zakládání</t>
  </si>
  <si>
    <t>-361503881</t>
  </si>
  <si>
    <t>1587717942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</si>
  <si>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</si>
  <si>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</si>
  <si>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1765127164</t>
  </si>
  <si>
    <t>rýha pod obrubu</t>
  </si>
  <si>
    <t>122*0,5*0,2</t>
  </si>
  <si>
    <t>rozšíření vozovky</t>
  </si>
  <si>
    <t>122*1,5*0,56</t>
  </si>
  <si>
    <t>Součet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</si>
  <si>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</si>
  <si>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</si>
  <si>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-687186954</t>
  </si>
  <si>
    <t>132201101</t>
  </si>
  <si>
    <t>Hloubení zapažených i nezapažených rýh šířky do 600 mm  s urovnáním dna do předepsaného profilu a spádu v hornině tř. 3 do 100 m3</t>
  </si>
  <si>
    <t>-44739771</t>
  </si>
  <si>
    <t>122*0,25*0,5</t>
  </si>
  <si>
    <t>drenáž</t>
  </si>
  <si>
    <t>122*0,5*0,4</t>
  </si>
  <si>
    <t>132201109</t>
  </si>
  <si>
    <t>Hloubení zapažených i nezapažených rýh šířky do 600 mm  s urovnáním dna do předepsaného profilu a spádu v hornině tř. 3 Příplatek k cenám za lepivost horniny tř. 3</t>
  </si>
  <si>
    <t>1362641143</t>
  </si>
  <si>
    <t>-12267465</t>
  </si>
  <si>
    <t>114,68+39,65</t>
  </si>
  <si>
    <t>181951102</t>
  </si>
  <si>
    <t>Úprava pláně vyrovnáním výškových rozdílů  v hornině tř. 1 až 4 se zhutněním</t>
  </si>
  <si>
    <t>-2143791111</t>
  </si>
  <si>
    <t>122*1,5</t>
  </si>
  <si>
    <t>Zakládání</t>
  </si>
  <si>
    <t>211531111</t>
  </si>
  <si>
    <t>Výplň kamenivem do rýh odvodňovacích žeber nebo trativodů  bez zhutnění, s úpravou povrchu výplně kamenivem hrubým drceným frakce 16 až 63 mm</t>
  </si>
  <si>
    <t>2007663330</t>
  </si>
  <si>
    <t>122*0,3*0,5</t>
  </si>
  <si>
    <t>212312111</t>
  </si>
  <si>
    <t>Lože pro trativody  z betonu prostého</t>
  </si>
  <si>
    <t>642838486</t>
  </si>
  <si>
    <t>122*0,1*0,5</t>
  </si>
  <si>
    <t>212755216</t>
  </si>
  <si>
    <t>Trativody bez lože z drenážních trubek  plastových flexibilních D 160 mm</t>
  </si>
  <si>
    <t>2009796796</t>
  </si>
  <si>
    <t>564861111</t>
  </si>
  <si>
    <t>Podklad ze štěrkodrti ŠD  s rozprostřením a zhutněním, po zhutnění tl. 200 mm</t>
  </si>
  <si>
    <t>-197411829</t>
  </si>
  <si>
    <t>Poznámka k položce:
lože pod obrubu</t>
  </si>
  <si>
    <t>122*0,5</t>
  </si>
  <si>
    <t>564871111</t>
  </si>
  <si>
    <t>Podklad ze štěrkodrti ŠD  s rozprostřením a zhutněním, po zhutnění tl. 250 mm</t>
  </si>
  <si>
    <t>-1643137579</t>
  </si>
  <si>
    <t>564952111</t>
  </si>
  <si>
    <t>Podklad z mechanicky zpevněného kameniva MZK (minerální beton)  s rozprostřením a s hutněním, po zhutnění tl. 150 mm</t>
  </si>
  <si>
    <t>302219298</t>
  </si>
  <si>
    <t>122*1</t>
  </si>
  <si>
    <t>565146111</t>
  </si>
  <si>
    <t>Asfaltový beton vrstva podkladní ACP 22 (obalované kamenivo hrubozrnné - OKH)  s rozprostřením a zhutněním v pruhu šířky do 3 m, po zhutnění tl. 60 mm</t>
  </si>
  <si>
    <t>920049754</t>
  </si>
  <si>
    <t>122*0,8</t>
  </si>
  <si>
    <t>706345890</t>
  </si>
  <si>
    <t>1889437852</t>
  </si>
  <si>
    <t>959302526</t>
  </si>
  <si>
    <t>834660279</t>
  </si>
  <si>
    <t>-730731945</t>
  </si>
  <si>
    <t>-1156812968</t>
  </si>
  <si>
    <t>1917001203</t>
  </si>
  <si>
    <t>895170402vl</t>
  </si>
  <si>
    <t xml:space="preserve">Úprava stávající šachty s mříží, na šachtu bude položena přechodová deska s děrovaným šachtovým poklopem D400. </t>
  </si>
  <si>
    <t>519486121</t>
  </si>
  <si>
    <t>Poznámka k položce:
Položka obsahuje komplet vybourání stávajícího zhlaví šachty, osazení přechodocé desky a mříže včetně dodávky materiálu a nutných prací</t>
  </si>
  <si>
    <t>1450981033</t>
  </si>
  <si>
    <t>-1211800191</t>
  </si>
  <si>
    <t>-436684977</t>
  </si>
  <si>
    <t>-1886905768</t>
  </si>
  <si>
    <t>Poznámka k položce:
autobusová zastávka</t>
  </si>
  <si>
    <t>916111123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</si>
  <si>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</si>
  <si>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1529127432</t>
  </si>
  <si>
    <t>58380124</t>
  </si>
  <si>
    <t>kostka dlažební žula drobná</t>
  </si>
  <si>
    <t>1750020453</t>
  </si>
  <si>
    <t>122*0,024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</si>
  <si>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</si>
  <si>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</si>
  <si>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1278210683</t>
  </si>
  <si>
    <t>59217021</t>
  </si>
  <si>
    <t>obrubník betonový chodníkový 100x15x30 cm</t>
  </si>
  <si>
    <t>598802097</t>
  </si>
  <si>
    <t>-1345743872</t>
  </si>
  <si>
    <t>1920693470</t>
  </si>
  <si>
    <t>1328010120</t>
  </si>
  <si>
    <t>-1505324799</t>
  </si>
  <si>
    <t>1632540092</t>
  </si>
  <si>
    <t>1080913227</t>
  </si>
  <si>
    <t>1972626512</t>
  </si>
  <si>
    <t>2818-DOLANY - DOLANY - CHODNÍK U SILNICE II/185</t>
  </si>
  <si>
    <t>OBEC DOLANY</t>
  </si>
  <si>
    <t>PSV - Práce a dodávky PSV</t>
  </si>
  <si>
    <t xml:space="preserve">    711 - Izolace proti vodě, vlhkosti a plynům</t>
  </si>
  <si>
    <t>122301101</t>
  </si>
  <si>
    <t>Odkopávky a prokopávky nezapažené  s přehozením výkopku na vzdálenost do 3 m nebo s naložením na dopravní prostředek v hornině tř. 4 do 100 m3</t>
  </si>
  <si>
    <t>341634643</t>
  </si>
  <si>
    <t>chodníky</t>
  </si>
  <si>
    <t>445*0,3</t>
  </si>
  <si>
    <t>dlažba pro nevidomé</t>
  </si>
  <si>
    <t>50*0,45</t>
  </si>
  <si>
    <t>sjezdy</t>
  </si>
  <si>
    <t>119*0,45</t>
  </si>
  <si>
    <t>209,55*1,1 'Přepočtené koeficientem množství</t>
  </si>
  <si>
    <t>2083747012</t>
  </si>
  <si>
    <t>230,505</t>
  </si>
  <si>
    <t>181411131</t>
  </si>
  <si>
    <t>Založení trávníku na půdě předem připravené plochy do 1000 m2 výsevem včetně utažení parkového v rovině nebo na svahu do 1:5</t>
  </si>
  <si>
    <t>-1299029381</t>
  </si>
  <si>
    <t>00572410</t>
  </si>
  <si>
    <t>osivo směs travní parková</t>
  </si>
  <si>
    <t>kg</t>
  </si>
  <si>
    <t>-1433633397</t>
  </si>
  <si>
    <t>33*0,015 'Přepočtené koeficientem množství</t>
  </si>
  <si>
    <t>1154438089</t>
  </si>
  <si>
    <t>445+119+50</t>
  </si>
  <si>
    <t>614*1,1 'Přepočtené koeficientem množství</t>
  </si>
  <si>
    <t>182301123</t>
  </si>
  <si>
    <t>Rozprostření a urovnání ornice ve svahu sklonu přes 1:5 při souvislé ploše do 500 m2, tl. vrstvy přes 150 do 200 mm</t>
  </si>
  <si>
    <t>1757001106</t>
  </si>
  <si>
    <t>10371500</t>
  </si>
  <si>
    <t>substrát pro trávníky VL</t>
  </si>
  <si>
    <t>-315166182</t>
  </si>
  <si>
    <t>564851111</t>
  </si>
  <si>
    <t>Podklad ze štěrkodrti ŠD  s rozprostřením a zhutněním, po zhutnění tl. 150 mm</t>
  </si>
  <si>
    <t>-387019718</t>
  </si>
  <si>
    <t>614*1,2 'Přepočtené koeficientem množství</t>
  </si>
  <si>
    <t>2095888217</t>
  </si>
  <si>
    <t>119+50</t>
  </si>
  <si>
    <t>169*1,1 'Přepočtené koeficientem množství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</si>
  <si>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</si>
  <si>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</si>
  <si>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-1740253308</t>
  </si>
  <si>
    <t>445</t>
  </si>
  <si>
    <t>59245018</t>
  </si>
  <si>
    <t>dlažba skladebná betonová 200x100x60mm přírodní</t>
  </si>
  <si>
    <t>153041989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</si>
  <si>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</si>
  <si>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</si>
  <si>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-870955849</t>
  </si>
  <si>
    <t>59245020</t>
  </si>
  <si>
    <t>dlažba skladebná betonová 200x100x80mm přírodní</t>
  </si>
  <si>
    <t>1616810552</t>
  </si>
  <si>
    <t>59245006</t>
  </si>
  <si>
    <t>dlažba skladebná betonová pro nevidomé 200x100x80mm barevná</t>
  </si>
  <si>
    <t>1140865656</t>
  </si>
  <si>
    <t xml:space="preserve">Úprava stávající šachty s mříží, na šachtu bude položena přechodová deska s litinovou mříží C250. </t>
  </si>
  <si>
    <t>-1200984954</t>
  </si>
  <si>
    <t>-633201058</t>
  </si>
  <si>
    <t>58381007</t>
  </si>
  <si>
    <t>kostka dlažební žula drobná 8/10</t>
  </si>
  <si>
    <t>-901683556</t>
  </si>
  <si>
    <t>335*0,024 'Přepočtené koeficientem množství</t>
  </si>
  <si>
    <t>-1254641956</t>
  </si>
  <si>
    <t>59217023</t>
  </si>
  <si>
    <t>obrubník betonový chodníkový 1000x150x250mm</t>
  </si>
  <si>
    <t>-471730534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</si>
  <si>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</si>
  <si>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</si>
  <si>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1740329304</t>
  </si>
  <si>
    <t>59217012</t>
  </si>
  <si>
    <t>obrubník betonový zahradní 500x80x250mm</t>
  </si>
  <si>
    <t>1695862781</t>
  </si>
  <si>
    <t>Přesun hmot pro komunikace s krytem z kameniva, monolitickým betonovým nebo živičným  dopravní vzdálenost do 200 m jakékoliv délky objektu</t>
  </si>
  <si>
    <t>1082316331</t>
  </si>
  <si>
    <t>PSV</t>
  </si>
  <si>
    <t>Práce a dodávky PSV</t>
  </si>
  <si>
    <t>711</t>
  </si>
  <si>
    <t>Izolace proti vodě, vlhkosti a plynům</t>
  </si>
  <si>
    <t>711161212</t>
  </si>
  <si>
    <t>Izolace proti zemní vlhkosti a beztlakové vodě nopovými fóliemi na ploše svislé S vrstva ochranná, odvětrávací a drenážní výška nopku 8,0 mm, tl. fólie do 0,6 mm</t>
  </si>
  <si>
    <t>-16927146</t>
  </si>
  <si>
    <t>162*1</t>
  </si>
  <si>
    <t>011314000</t>
  </si>
  <si>
    <t>Archeologický dohled</t>
  </si>
  <si>
    <t>ks</t>
  </si>
  <si>
    <t>-97658071</t>
  </si>
  <si>
    <t>Geodetické práce při provádění stavby</t>
  </si>
  <si>
    <t>1105082334</t>
  </si>
  <si>
    <t>Geodetické práce po výstavbě</t>
  </si>
  <si>
    <t>-2143237925</t>
  </si>
  <si>
    <t>Poznámka k položce:
zaměření skutečného provedení stavby</t>
  </si>
  <si>
    <t>012403000</t>
  </si>
  <si>
    <t>Kartografické práce</t>
  </si>
  <si>
    <t>484787568</t>
  </si>
  <si>
    <t>Poznámka k položce:
geometrický plán</t>
  </si>
  <si>
    <t>Dokumentace skutečného provedení stavby</t>
  </si>
  <si>
    <t>2090588547</t>
  </si>
  <si>
    <t>-64229390</t>
  </si>
  <si>
    <t>034303000</t>
  </si>
  <si>
    <t>Dopravní značení na staveništi</t>
  </si>
  <si>
    <t>-466266692</t>
  </si>
  <si>
    <t>039103000</t>
  </si>
  <si>
    <t>Rozebrání, bourání a odvoz zařízení staveniště</t>
  </si>
  <si>
    <t>-285698039</t>
  </si>
  <si>
    <t>2718-DOLANY - SVRČOVEC - CHODNÍK U SILNICE II/185</t>
  </si>
  <si>
    <t xml:space="preserve">    9 - Ostatní konstrukce a práce, bourání</t>
  </si>
  <si>
    <t>2124088249</t>
  </si>
  <si>
    <t>195*0,3</t>
  </si>
  <si>
    <t>12*0,45</t>
  </si>
  <si>
    <t>90*0,45</t>
  </si>
  <si>
    <t>104,4*1,1 'Přepočtené koeficientem množství</t>
  </si>
  <si>
    <t>52998725</t>
  </si>
  <si>
    <t>(18+90)*1*1</t>
  </si>
  <si>
    <t>-914583203</t>
  </si>
  <si>
    <t>-2033405252</t>
  </si>
  <si>
    <t>108+114,84</t>
  </si>
  <si>
    <t>2144366305</t>
  </si>
  <si>
    <t>844958251</t>
  </si>
  <si>
    <t>108*2 'Přepočtené koeficientem množství</t>
  </si>
  <si>
    <t>-1915996369</t>
  </si>
  <si>
    <t>377039512</t>
  </si>
  <si>
    <t>150*0,015 'Přepočtené koeficientem množství</t>
  </si>
  <si>
    <t>44129509</t>
  </si>
  <si>
    <t>195+90+12</t>
  </si>
  <si>
    <t>297*1,1 'Přepočtené koeficientem množství</t>
  </si>
  <si>
    <t>-169576671</t>
  </si>
  <si>
    <t>-709283581</t>
  </si>
  <si>
    <t>-2057442684</t>
  </si>
  <si>
    <t>297*1,2 'Přepočtené koeficientem množství</t>
  </si>
  <si>
    <t>CS ÚRS 2018 01</t>
  </si>
  <si>
    <t>1692478635</t>
  </si>
  <si>
    <t>90+12</t>
  </si>
  <si>
    <t>102*1,1 'Přepočtené koeficientem množství</t>
  </si>
  <si>
    <t>1233397484</t>
  </si>
  <si>
    <t>195</t>
  </si>
  <si>
    <t>-1116241882</t>
  </si>
  <si>
    <t>-1691642301</t>
  </si>
  <si>
    <t>-108499717</t>
  </si>
  <si>
    <t>-1240720709</t>
  </si>
  <si>
    <t>-1562383747</t>
  </si>
  <si>
    <t>871355231</t>
  </si>
  <si>
    <t>Kanalizační potrubí z tvrdého PVC v otevřeném výkopu ve sklonu do 20 %, hladkého plnostěnného jednovrstvého, tuhost třídy SN 10 DN 200</t>
  </si>
  <si>
    <t>2136194803</t>
  </si>
  <si>
    <t>-873131274</t>
  </si>
  <si>
    <t>849574380</t>
  </si>
  <si>
    <t>-2091770787</t>
  </si>
  <si>
    <t>108954840</t>
  </si>
  <si>
    <t>-2107031277</t>
  </si>
  <si>
    <t>-456166013</t>
  </si>
  <si>
    <t>Ostatní konstrukce a práce, bourání</t>
  </si>
  <si>
    <t>935932418</t>
  </si>
  <si>
    <t>Odvodňovací plastový žlab pro třídu zatížení D 400 vnitřní šířky 150 mm s krycím roštem můstkovým z litiny</t>
  </si>
  <si>
    <t>-724728748</t>
  </si>
  <si>
    <t>4+5+5</t>
  </si>
  <si>
    <t>966006251vl</t>
  </si>
  <si>
    <t>Demontáž betonového sloupu bez využití</t>
  </si>
  <si>
    <t>-1950242690</t>
  </si>
  <si>
    <t>-80515329</t>
  </si>
  <si>
    <t>1068436873</t>
  </si>
  <si>
    <t>40*1</t>
  </si>
  <si>
    <t>-1560473845</t>
  </si>
  <si>
    <t>-979400952</t>
  </si>
  <si>
    <t>1730160313</t>
  </si>
  <si>
    <t>1544298258</t>
  </si>
  <si>
    <t>-139640890</t>
  </si>
  <si>
    <t>-1042643849</t>
  </si>
  <si>
    <t>-1860049895</t>
  </si>
  <si>
    <t>-595249147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</si>
</sst>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5.2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39</v>
      </c>
      <c r="E29" s="45"/>
      <c r="F29" s="31" t="s">
        <v>40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41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42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43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50</v>
      </c>
      <c r="AI60" s="40"/>
      <c r="AJ60" s="40"/>
      <c r="AK60" s="40"/>
      <c r="AL60" s="40"/>
      <c r="AM60" s="59" t="s">
        <v>51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52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53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50</v>
      </c>
      <c r="AI75" s="40"/>
      <c r="AJ75" s="40"/>
      <c r="AK75" s="40"/>
      <c r="AL75" s="40"/>
      <c r="AM75" s="59" t="s">
        <v>51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2717-2019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II/185 SVRČOVEC - DOLANY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19. 10. 2017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6.6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SÚSPK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MACÁN PROJEKCE DS s.r.o.</v>
      </c>
      <c r="AN89" s="65"/>
      <c r="AO89" s="65"/>
      <c r="AP89" s="65"/>
      <c r="AQ89" s="38"/>
      <c r="AR89" s="42"/>
      <c r="AS89" s="75" t="s">
        <v>55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56</v>
      </c>
      <c r="D92" s="88"/>
      <c r="E92" s="88"/>
      <c r="F92" s="88"/>
      <c r="G92" s="88"/>
      <c r="H92" s="89"/>
      <c r="I92" s="90" t="s">
        <v>57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58</v>
      </c>
      <c r="AH92" s="88"/>
      <c r="AI92" s="88"/>
      <c r="AJ92" s="88"/>
      <c r="AK92" s="88"/>
      <c r="AL92" s="88"/>
      <c r="AM92" s="88"/>
      <c r="AN92" s="90" t="s">
        <v>59</v>
      </c>
      <c r="AO92" s="88"/>
      <c r="AP92" s="92"/>
      <c r="AQ92" s="93" t="s">
        <v>60</v>
      </c>
      <c r="AR92" s="42"/>
      <c r="AS92" s="94" t="s">
        <v>61</v>
      </c>
      <c r="AT92" s="95" t="s">
        <v>62</v>
      </c>
      <c r="AU92" s="95" t="s">
        <v>63</v>
      </c>
      <c r="AV92" s="95" t="s">
        <v>64</v>
      </c>
      <c r="AW92" s="95" t="s">
        <v>65</v>
      </c>
      <c r="AX92" s="95" t="s">
        <v>66</v>
      </c>
      <c r="AY92" s="95" t="s">
        <v>67</v>
      </c>
      <c r="AZ92" s="95" t="s">
        <v>68</v>
      </c>
      <c r="BA92" s="95" t="s">
        <v>69</v>
      </c>
      <c r="BB92" s="95" t="s">
        <v>70</v>
      </c>
      <c r="BC92" s="95" t="s">
        <v>71</v>
      </c>
      <c r="BD92" s="96" t="s">
        <v>72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73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ROUND(SUM(AG95:AG99),2)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ROUND(SUM(AS95:AS99),2)</f>
        <v>0</v>
      </c>
      <c r="AT94" s="108">
        <f>ROUND(SUM(AV94:AW94),2)</f>
        <v>0</v>
      </c>
      <c r="AU94" s="109">
        <f>ROUND(SUM(AU95:AU99),5)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ROUND(SUM(AZ95:AZ99),2)</f>
        <v>0</v>
      </c>
      <c r="BA94" s="108">
        <f>ROUND(SUM(BA95:BA99),2)</f>
        <v>0</v>
      </c>
      <c r="BB94" s="108">
        <f>ROUND(SUM(BB95:BB99),2)</f>
        <v>0</v>
      </c>
      <c r="BC94" s="108">
        <f>ROUND(SUM(BC95:BC99),2)</f>
        <v>0</v>
      </c>
      <c r="BD94" s="110">
        <f>ROUND(SUM(BD95:BD99),2)</f>
        <v>0</v>
      </c>
      <c r="BS94" s="111" t="s">
        <v>74</v>
      </c>
      <c r="BT94" s="111" t="s">
        <v>75</v>
      </c>
      <c r="BU94" s="112" t="s">
        <v>76</v>
      </c>
      <c r="BV94" s="111" t="s">
        <v>77</v>
      </c>
      <c r="BW94" s="111" t="s">
        <v>5</v>
      </c>
      <c r="BX94" s="111" t="s">
        <v>78</v>
      </c>
      <c r="CL94" s="111" t="s">
        <v>1</v>
      </c>
    </row>
    <row r="95" spans="1:91" s="6" customFormat="1" ht="25.5" customHeight="1">
      <c r="A95" s="113" t="s">
        <v>79</v>
      </c>
      <c r="B95" s="114"/>
      <c r="C95" s="115"/>
      <c r="D95" s="116" t="s">
        <v>80</v>
      </c>
      <c r="E95" s="116"/>
      <c r="F95" s="116"/>
      <c r="G95" s="116"/>
      <c r="H95" s="116"/>
      <c r="I95" s="117"/>
      <c r="J95" s="116" t="s">
        <v>81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'2717a-SÚSPK - KM 0,000 - 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82</v>
      </c>
      <c r="AR95" s="120"/>
      <c r="AS95" s="121">
        <v>0</v>
      </c>
      <c r="AT95" s="122">
        <f>ROUND(SUM(AV95:AW95),2)</f>
        <v>0</v>
      </c>
      <c r="AU95" s="123">
        <f>'2717a-SÚSPK - KM 0,000 - ...'!P123</f>
        <v>0</v>
      </c>
      <c r="AV95" s="122">
        <f>'2717a-SÚSPK - KM 0,000 - ...'!J33</f>
        <v>0</v>
      </c>
      <c r="AW95" s="122">
        <f>'2717a-SÚSPK - KM 0,000 - ...'!J34</f>
        <v>0</v>
      </c>
      <c r="AX95" s="122">
        <f>'2717a-SÚSPK - KM 0,000 - ...'!J35</f>
        <v>0</v>
      </c>
      <c r="AY95" s="122">
        <f>'2717a-SÚSPK - KM 0,000 - ...'!J36</f>
        <v>0</v>
      </c>
      <c r="AZ95" s="122">
        <f>'2717a-SÚSPK - KM 0,000 - ...'!F33</f>
        <v>0</v>
      </c>
      <c r="BA95" s="122">
        <f>'2717a-SÚSPK - KM 0,000 - ...'!F34</f>
        <v>0</v>
      </c>
      <c r="BB95" s="122">
        <f>'2717a-SÚSPK - KM 0,000 - ...'!F35</f>
        <v>0</v>
      </c>
      <c r="BC95" s="122">
        <f>'2717a-SÚSPK - KM 0,000 - ...'!F36</f>
        <v>0</v>
      </c>
      <c r="BD95" s="124">
        <f>'2717a-SÚSPK - KM 0,000 - ...'!F37</f>
        <v>0</v>
      </c>
      <c r="BT95" s="125" t="s">
        <v>83</v>
      </c>
      <c r="BV95" s="125" t="s">
        <v>77</v>
      </c>
      <c r="BW95" s="125" t="s">
        <v>84</v>
      </c>
      <c r="BX95" s="125" t="s">
        <v>5</v>
      </c>
      <c r="CL95" s="125" t="s">
        <v>1</v>
      </c>
      <c r="CM95" s="125" t="s">
        <v>85</v>
      </c>
    </row>
    <row r="96" spans="1:91" s="6" customFormat="1" ht="25.5" customHeight="1">
      <c r="A96" s="113" t="s">
        <v>79</v>
      </c>
      <c r="B96" s="114"/>
      <c r="C96" s="115"/>
      <c r="D96" s="116" t="s">
        <v>86</v>
      </c>
      <c r="E96" s="116"/>
      <c r="F96" s="116"/>
      <c r="G96" s="116"/>
      <c r="H96" s="116"/>
      <c r="I96" s="117"/>
      <c r="J96" s="116" t="s">
        <v>87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'2717b-SÚSPK - KM 0,260 - 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82</v>
      </c>
      <c r="AR96" s="120"/>
      <c r="AS96" s="121">
        <v>0</v>
      </c>
      <c r="AT96" s="122">
        <f>ROUND(SUM(AV96:AW96),2)</f>
        <v>0</v>
      </c>
      <c r="AU96" s="123">
        <f>'2717b-SÚSPK - KM 0,260 - ...'!P128</f>
        <v>0</v>
      </c>
      <c r="AV96" s="122">
        <f>'2717b-SÚSPK - KM 0,260 - ...'!J33</f>
        <v>0</v>
      </c>
      <c r="AW96" s="122">
        <f>'2717b-SÚSPK - KM 0,260 - ...'!J34</f>
        <v>0</v>
      </c>
      <c r="AX96" s="122">
        <f>'2717b-SÚSPK - KM 0,260 - ...'!J35</f>
        <v>0</v>
      </c>
      <c r="AY96" s="122">
        <f>'2717b-SÚSPK - KM 0,260 - ...'!J36</f>
        <v>0</v>
      </c>
      <c r="AZ96" s="122">
        <f>'2717b-SÚSPK - KM 0,260 - ...'!F33</f>
        <v>0</v>
      </c>
      <c r="BA96" s="122">
        <f>'2717b-SÚSPK - KM 0,260 - ...'!F34</f>
        <v>0</v>
      </c>
      <c r="BB96" s="122">
        <f>'2717b-SÚSPK - KM 0,260 - ...'!F35</f>
        <v>0</v>
      </c>
      <c r="BC96" s="122">
        <f>'2717b-SÚSPK - KM 0,260 - ...'!F36</f>
        <v>0</v>
      </c>
      <c r="BD96" s="124">
        <f>'2717b-SÚSPK - KM 0,260 - ...'!F37</f>
        <v>0</v>
      </c>
      <c r="BT96" s="125" t="s">
        <v>83</v>
      </c>
      <c r="BV96" s="125" t="s">
        <v>77</v>
      </c>
      <c r="BW96" s="125" t="s">
        <v>88</v>
      </c>
      <c r="BX96" s="125" t="s">
        <v>5</v>
      </c>
      <c r="CL96" s="125" t="s">
        <v>1</v>
      </c>
      <c r="CM96" s="125" t="s">
        <v>85</v>
      </c>
    </row>
    <row r="97" spans="1:91" s="6" customFormat="1" ht="25.5" customHeight="1">
      <c r="A97" s="113" t="s">
        <v>79</v>
      </c>
      <c r="B97" s="114"/>
      <c r="C97" s="115"/>
      <c r="D97" s="116" t="s">
        <v>89</v>
      </c>
      <c r="E97" s="116"/>
      <c r="F97" s="116"/>
      <c r="G97" s="116"/>
      <c r="H97" s="116"/>
      <c r="I97" s="117"/>
      <c r="J97" s="116" t="s">
        <v>90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'2717c-SÚSPK - KM 2,030 - ...'!J30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82</v>
      </c>
      <c r="AR97" s="120"/>
      <c r="AS97" s="121">
        <v>0</v>
      </c>
      <c r="AT97" s="122">
        <f>ROUND(SUM(AV97:AW97),2)</f>
        <v>0</v>
      </c>
      <c r="AU97" s="123">
        <f>'2717c-SÚSPK - KM 2,030 - ...'!P124</f>
        <v>0</v>
      </c>
      <c r="AV97" s="122">
        <f>'2717c-SÚSPK - KM 2,030 - ...'!J33</f>
        <v>0</v>
      </c>
      <c r="AW97" s="122">
        <f>'2717c-SÚSPK - KM 2,030 - ...'!J34</f>
        <v>0</v>
      </c>
      <c r="AX97" s="122">
        <f>'2717c-SÚSPK - KM 2,030 - ...'!J35</f>
        <v>0</v>
      </c>
      <c r="AY97" s="122">
        <f>'2717c-SÚSPK - KM 2,030 - ...'!J36</f>
        <v>0</v>
      </c>
      <c r="AZ97" s="122">
        <f>'2717c-SÚSPK - KM 2,030 - ...'!F33</f>
        <v>0</v>
      </c>
      <c r="BA97" s="122">
        <f>'2717c-SÚSPK - KM 2,030 - ...'!F34</f>
        <v>0</v>
      </c>
      <c r="BB97" s="122">
        <f>'2717c-SÚSPK - KM 2,030 - ...'!F35</f>
        <v>0</v>
      </c>
      <c r="BC97" s="122">
        <f>'2717c-SÚSPK - KM 2,030 - ...'!F36</f>
        <v>0</v>
      </c>
      <c r="BD97" s="124">
        <f>'2717c-SÚSPK - KM 2,030 - ...'!F37</f>
        <v>0</v>
      </c>
      <c r="BT97" s="125" t="s">
        <v>83</v>
      </c>
      <c r="BV97" s="125" t="s">
        <v>77</v>
      </c>
      <c r="BW97" s="125" t="s">
        <v>91</v>
      </c>
      <c r="BX97" s="125" t="s">
        <v>5</v>
      </c>
      <c r="CL97" s="125" t="s">
        <v>1</v>
      </c>
      <c r="CM97" s="125" t="s">
        <v>85</v>
      </c>
    </row>
    <row r="98" spans="1:91" s="6" customFormat="1" ht="38.25" customHeight="1">
      <c r="A98" s="113" t="s">
        <v>79</v>
      </c>
      <c r="B98" s="114"/>
      <c r="C98" s="115"/>
      <c r="D98" s="116" t="s">
        <v>92</v>
      </c>
      <c r="E98" s="116"/>
      <c r="F98" s="116"/>
      <c r="G98" s="116"/>
      <c r="H98" s="116"/>
      <c r="I98" s="117"/>
      <c r="J98" s="116" t="s">
        <v>93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'2818-DOLANY - DOLANY - CH...'!J30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82</v>
      </c>
      <c r="AR98" s="120"/>
      <c r="AS98" s="121">
        <v>0</v>
      </c>
      <c r="AT98" s="122">
        <f>ROUND(SUM(AV98:AW98),2)</f>
        <v>0</v>
      </c>
      <c r="AU98" s="123">
        <f>'2818-DOLANY - DOLANY - CH...'!P126</f>
        <v>0</v>
      </c>
      <c r="AV98" s="122">
        <f>'2818-DOLANY - DOLANY - CH...'!J33</f>
        <v>0</v>
      </c>
      <c r="AW98" s="122">
        <f>'2818-DOLANY - DOLANY - CH...'!J34</f>
        <v>0</v>
      </c>
      <c r="AX98" s="122">
        <f>'2818-DOLANY - DOLANY - CH...'!J35</f>
        <v>0</v>
      </c>
      <c r="AY98" s="122">
        <f>'2818-DOLANY - DOLANY - CH...'!J36</f>
        <v>0</v>
      </c>
      <c r="AZ98" s="122">
        <f>'2818-DOLANY - DOLANY - CH...'!F33</f>
        <v>0</v>
      </c>
      <c r="BA98" s="122">
        <f>'2818-DOLANY - DOLANY - CH...'!F34</f>
        <v>0</v>
      </c>
      <c r="BB98" s="122">
        <f>'2818-DOLANY - DOLANY - CH...'!F35</f>
        <v>0</v>
      </c>
      <c r="BC98" s="122">
        <f>'2818-DOLANY - DOLANY - CH...'!F36</f>
        <v>0</v>
      </c>
      <c r="BD98" s="124">
        <f>'2818-DOLANY - DOLANY - CH...'!F37</f>
        <v>0</v>
      </c>
      <c r="BT98" s="125" t="s">
        <v>83</v>
      </c>
      <c r="BV98" s="125" t="s">
        <v>77</v>
      </c>
      <c r="BW98" s="125" t="s">
        <v>94</v>
      </c>
      <c r="BX98" s="125" t="s">
        <v>5</v>
      </c>
      <c r="CL98" s="125" t="s">
        <v>1</v>
      </c>
      <c r="CM98" s="125" t="s">
        <v>85</v>
      </c>
    </row>
    <row r="99" spans="1:91" s="6" customFormat="1" ht="38.25" customHeight="1">
      <c r="A99" s="113" t="s">
        <v>79</v>
      </c>
      <c r="B99" s="114"/>
      <c r="C99" s="115"/>
      <c r="D99" s="116" t="s">
        <v>95</v>
      </c>
      <c r="E99" s="116"/>
      <c r="F99" s="116"/>
      <c r="G99" s="116"/>
      <c r="H99" s="116"/>
      <c r="I99" s="117"/>
      <c r="J99" s="116" t="s">
        <v>96</v>
      </c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8">
        <f>'2718-DOLANY - SVRČOVEC - ...'!J30</f>
        <v>0</v>
      </c>
      <c r="AH99" s="117"/>
      <c r="AI99" s="117"/>
      <c r="AJ99" s="117"/>
      <c r="AK99" s="117"/>
      <c r="AL99" s="117"/>
      <c r="AM99" s="117"/>
      <c r="AN99" s="118">
        <f>SUM(AG99,AT99)</f>
        <v>0</v>
      </c>
      <c r="AO99" s="117"/>
      <c r="AP99" s="117"/>
      <c r="AQ99" s="119" t="s">
        <v>82</v>
      </c>
      <c r="AR99" s="120"/>
      <c r="AS99" s="126">
        <v>0</v>
      </c>
      <c r="AT99" s="127">
        <f>ROUND(SUM(AV99:AW99),2)</f>
        <v>0</v>
      </c>
      <c r="AU99" s="128">
        <f>'2718-DOLANY - SVRČOVEC - ...'!P127</f>
        <v>0</v>
      </c>
      <c r="AV99" s="127">
        <f>'2718-DOLANY - SVRČOVEC - ...'!J33</f>
        <v>0</v>
      </c>
      <c r="AW99" s="127">
        <f>'2718-DOLANY - SVRČOVEC - ...'!J34</f>
        <v>0</v>
      </c>
      <c r="AX99" s="127">
        <f>'2718-DOLANY - SVRČOVEC - ...'!J35</f>
        <v>0</v>
      </c>
      <c r="AY99" s="127">
        <f>'2718-DOLANY - SVRČOVEC - ...'!J36</f>
        <v>0</v>
      </c>
      <c r="AZ99" s="127">
        <f>'2718-DOLANY - SVRČOVEC - ...'!F33</f>
        <v>0</v>
      </c>
      <c r="BA99" s="127">
        <f>'2718-DOLANY - SVRČOVEC - ...'!F34</f>
        <v>0</v>
      </c>
      <c r="BB99" s="127">
        <f>'2718-DOLANY - SVRČOVEC - ...'!F35</f>
        <v>0</v>
      </c>
      <c r="BC99" s="127">
        <f>'2718-DOLANY - SVRČOVEC - ...'!F36</f>
        <v>0</v>
      </c>
      <c r="BD99" s="129">
        <f>'2718-DOLANY - SVRČOVEC - ...'!F37</f>
        <v>0</v>
      </c>
      <c r="BT99" s="125" t="s">
        <v>83</v>
      </c>
      <c r="BV99" s="125" t="s">
        <v>77</v>
      </c>
      <c r="BW99" s="125" t="s">
        <v>97</v>
      </c>
      <c r="BX99" s="125" t="s">
        <v>5</v>
      </c>
      <c r="CL99" s="125" t="s">
        <v>1</v>
      </c>
      <c r="CM99" s="125" t="s">
        <v>85</v>
      </c>
    </row>
    <row r="100" spans="2:44" s="1" customFormat="1" ht="30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42"/>
    </row>
    <row r="101" spans="2:44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42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2717a-SÚSPK - KM 0,000 - ...'!C2" display="/"/>
    <hyperlink ref="A96" location="'2717b-SÚSPK - KM 0,260 - ...'!C2" display="/"/>
    <hyperlink ref="A97" location="'2717c-SÚSPK - KM 2,030 - ...'!C2" display="/"/>
    <hyperlink ref="A98" location="'2818-DOLANY - DOLANY - CH...'!C2" display="/"/>
    <hyperlink ref="A99" location="'2718-DOLANY - SVRČOVEC -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6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84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85</v>
      </c>
    </row>
    <row r="4" spans="2:46" ht="24.95" customHeight="1">
      <c r="B4" s="19"/>
      <c r="D4" s="134" t="s">
        <v>98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5.25" customHeight="1">
      <c r="B7" s="19"/>
      <c r="E7" s="137" t="str">
        <f>'Rekapitulace stavby'!K6</f>
        <v>II/185 SVRČOVEC - DOLANY</v>
      </c>
      <c r="F7" s="136"/>
      <c r="G7" s="136"/>
      <c r="H7" s="136"/>
      <c r="L7" s="19"/>
    </row>
    <row r="8" spans="2:12" s="1" customFormat="1" ht="12" customHeight="1">
      <c r="B8" s="42"/>
      <c r="D8" s="136" t="s">
        <v>99</v>
      </c>
      <c r="I8" s="138"/>
      <c r="L8" s="42"/>
    </row>
    <row r="9" spans="2:12" s="1" customFormat="1" ht="36.95" customHeight="1">
      <c r="B9" s="42"/>
      <c r="E9" s="139" t="s">
        <v>100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19. 10. 2017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pans="2:12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33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27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34</v>
      </c>
      <c r="I26" s="138"/>
      <c r="L26" s="42"/>
    </row>
    <row r="27" spans="2:12" s="7" customFormat="1" ht="15.2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35</v>
      </c>
      <c r="I30" s="138"/>
      <c r="J30" s="148">
        <f>ROUND(J123,2)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37</v>
      </c>
      <c r="I32" s="150" t="s">
        <v>36</v>
      </c>
      <c r="J32" s="149" t="s">
        <v>38</v>
      </c>
      <c r="L32" s="42"/>
    </row>
    <row r="33" spans="2:12" s="1" customFormat="1" ht="14.4" customHeight="1">
      <c r="B33" s="42"/>
      <c r="D33" s="151" t="s">
        <v>39</v>
      </c>
      <c r="E33" s="136" t="s">
        <v>40</v>
      </c>
      <c r="F33" s="152">
        <f>ROUND((SUM(BE123:BE175)),2)</f>
        <v>0</v>
      </c>
      <c r="I33" s="153">
        <v>0.21</v>
      </c>
      <c r="J33" s="152">
        <f>ROUND(((SUM(BE123:BE175))*I33),2)</f>
        <v>0</v>
      </c>
      <c r="L33" s="42"/>
    </row>
    <row r="34" spans="2:12" s="1" customFormat="1" ht="14.4" customHeight="1">
      <c r="B34" s="42"/>
      <c r="E34" s="136" t="s">
        <v>41</v>
      </c>
      <c r="F34" s="152">
        <f>ROUND((SUM(BF123:BF175)),2)</f>
        <v>0</v>
      </c>
      <c r="I34" s="153">
        <v>0.15</v>
      </c>
      <c r="J34" s="152">
        <f>ROUND(((SUM(BF123:BF175))*I34),2)</f>
        <v>0</v>
      </c>
      <c r="L34" s="42"/>
    </row>
    <row r="35" spans="2:12" s="1" customFormat="1" ht="14.4" customHeight="1" hidden="1">
      <c r="B35" s="42"/>
      <c r="E35" s="136" t="s">
        <v>42</v>
      </c>
      <c r="F35" s="152">
        <f>ROUND((SUM(BG123:BG175)),2)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43</v>
      </c>
      <c r="F36" s="152">
        <f>ROUND((SUM(BH123:BH175)),2)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44</v>
      </c>
      <c r="F37" s="152">
        <f>ROUND((SUM(BI123:BI175)),2)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48</v>
      </c>
      <c r="E50" s="163"/>
      <c r="F50" s="163"/>
      <c r="G50" s="162" t="s">
        <v>49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50</v>
      </c>
      <c r="E61" s="166"/>
      <c r="F61" s="167" t="s">
        <v>51</v>
      </c>
      <c r="G61" s="165" t="s">
        <v>50</v>
      </c>
      <c r="H61" s="166"/>
      <c r="I61" s="168"/>
      <c r="J61" s="169" t="s">
        <v>51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52</v>
      </c>
      <c r="E65" s="163"/>
      <c r="F65" s="163"/>
      <c r="G65" s="162" t="s">
        <v>53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50</v>
      </c>
      <c r="E76" s="166"/>
      <c r="F76" s="167" t="s">
        <v>51</v>
      </c>
      <c r="G76" s="165" t="s">
        <v>50</v>
      </c>
      <c r="H76" s="166"/>
      <c r="I76" s="168"/>
      <c r="J76" s="169" t="s">
        <v>51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101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5.25" customHeight="1">
      <c r="B85" s="37"/>
      <c r="C85" s="38"/>
      <c r="D85" s="38"/>
      <c r="E85" s="176" t="str">
        <f>E7</f>
        <v>II/185 SVRČOVEC - DOLANY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99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5.25" customHeight="1">
      <c r="B87" s="37"/>
      <c r="C87" s="38"/>
      <c r="D87" s="38"/>
      <c r="E87" s="70" t="str">
        <f>E9</f>
        <v>2717a-SÚSPK - KM 0,000 - 0,260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19. 10. 2017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1.1" customHeight="1">
      <c r="B91" s="37"/>
      <c r="C91" s="31" t="s">
        <v>24</v>
      </c>
      <c r="D91" s="38"/>
      <c r="E91" s="38"/>
      <c r="F91" s="26" t="str">
        <f>E15</f>
        <v>SÚSPK</v>
      </c>
      <c r="G91" s="38"/>
      <c r="H91" s="38"/>
      <c r="I91" s="141" t="s">
        <v>30</v>
      </c>
      <c r="J91" s="35" t="str">
        <f>E21</f>
        <v>MACÁN PROJEKCE DS s.r.o.</v>
      </c>
      <c r="K91" s="38"/>
      <c r="L91" s="42"/>
    </row>
    <row r="92" spans="2:12" s="1" customFormat="1" ht="15.1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102</v>
      </c>
      <c r="D94" s="178"/>
      <c r="E94" s="178"/>
      <c r="F94" s="178"/>
      <c r="G94" s="178"/>
      <c r="H94" s="178"/>
      <c r="I94" s="179"/>
      <c r="J94" s="180" t="s">
        <v>103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104</v>
      </c>
      <c r="D96" s="38"/>
      <c r="E96" s="38"/>
      <c r="F96" s="38"/>
      <c r="G96" s="38"/>
      <c r="H96" s="38"/>
      <c r="I96" s="138"/>
      <c r="J96" s="104">
        <f>J123</f>
        <v>0</v>
      </c>
      <c r="K96" s="38"/>
      <c r="L96" s="42"/>
      <c r="AU96" s="16" t="s">
        <v>105</v>
      </c>
    </row>
    <row r="97" spans="2:12" s="8" customFormat="1" ht="24.95" customHeight="1">
      <c r="B97" s="182"/>
      <c r="C97" s="183"/>
      <c r="D97" s="184" t="s">
        <v>106</v>
      </c>
      <c r="E97" s="185"/>
      <c r="F97" s="185"/>
      <c r="G97" s="185"/>
      <c r="H97" s="185"/>
      <c r="I97" s="186"/>
      <c r="J97" s="187">
        <f>J124</f>
        <v>0</v>
      </c>
      <c r="K97" s="183"/>
      <c r="L97" s="188"/>
    </row>
    <row r="98" spans="2:12" s="9" customFormat="1" ht="19.9" customHeight="1">
      <c r="B98" s="189"/>
      <c r="C98" s="190"/>
      <c r="D98" s="191" t="s">
        <v>107</v>
      </c>
      <c r="E98" s="192"/>
      <c r="F98" s="192"/>
      <c r="G98" s="192"/>
      <c r="H98" s="192"/>
      <c r="I98" s="193"/>
      <c r="J98" s="194">
        <f>J125</f>
        <v>0</v>
      </c>
      <c r="K98" s="190"/>
      <c r="L98" s="195"/>
    </row>
    <row r="99" spans="2:12" s="9" customFormat="1" ht="19.9" customHeight="1">
      <c r="B99" s="189"/>
      <c r="C99" s="190"/>
      <c r="D99" s="191" t="s">
        <v>108</v>
      </c>
      <c r="E99" s="192"/>
      <c r="F99" s="192"/>
      <c r="G99" s="192"/>
      <c r="H99" s="192"/>
      <c r="I99" s="193"/>
      <c r="J99" s="194">
        <f>J138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109</v>
      </c>
      <c r="E100" s="192"/>
      <c r="F100" s="192"/>
      <c r="G100" s="192"/>
      <c r="H100" s="192"/>
      <c r="I100" s="193"/>
      <c r="J100" s="194">
        <f>J148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110</v>
      </c>
      <c r="E101" s="192"/>
      <c r="F101" s="192"/>
      <c r="G101" s="192"/>
      <c r="H101" s="192"/>
      <c r="I101" s="193"/>
      <c r="J101" s="194">
        <f>J159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111</v>
      </c>
      <c r="E102" s="192"/>
      <c r="F102" s="192"/>
      <c r="G102" s="192"/>
      <c r="H102" s="192"/>
      <c r="I102" s="193"/>
      <c r="J102" s="194">
        <f>J169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112</v>
      </c>
      <c r="E103" s="192"/>
      <c r="F103" s="192"/>
      <c r="G103" s="192"/>
      <c r="H103" s="192"/>
      <c r="I103" s="193"/>
      <c r="J103" s="194">
        <f>J174</f>
        <v>0</v>
      </c>
      <c r="K103" s="190"/>
      <c r="L103" s="195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72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75"/>
      <c r="J109" s="63"/>
      <c r="K109" s="63"/>
      <c r="L109" s="42"/>
    </row>
    <row r="110" spans="2:12" s="1" customFormat="1" ht="24.95" customHeight="1">
      <c r="B110" s="37"/>
      <c r="C110" s="22" t="s">
        <v>113</v>
      </c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5.25" customHeight="1">
      <c r="B113" s="37"/>
      <c r="C113" s="38"/>
      <c r="D113" s="38"/>
      <c r="E113" s="176" t="str">
        <f>E7</f>
        <v>II/185 SVRČOVEC - DOLANY</v>
      </c>
      <c r="F113" s="31"/>
      <c r="G113" s="31"/>
      <c r="H113" s="31"/>
      <c r="I113" s="138"/>
      <c r="J113" s="38"/>
      <c r="K113" s="38"/>
      <c r="L113" s="42"/>
    </row>
    <row r="114" spans="2:12" s="1" customFormat="1" ht="12" customHeight="1">
      <c r="B114" s="37"/>
      <c r="C114" s="31" t="s">
        <v>99</v>
      </c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5.25" customHeight="1">
      <c r="B115" s="37"/>
      <c r="C115" s="38"/>
      <c r="D115" s="38"/>
      <c r="E115" s="70" t="str">
        <f>E9</f>
        <v>2717a-SÚSPK - KM 0,000 - 0,260</v>
      </c>
      <c r="F115" s="38"/>
      <c r="G115" s="38"/>
      <c r="H115" s="38"/>
      <c r="I115" s="13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F12</f>
        <v xml:space="preserve"> </v>
      </c>
      <c r="G117" s="38"/>
      <c r="H117" s="38"/>
      <c r="I117" s="141" t="s">
        <v>22</v>
      </c>
      <c r="J117" s="73" t="str">
        <f>IF(J12="","",J12)</f>
        <v>19. 10. 2017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41.1" customHeight="1">
      <c r="B119" s="37"/>
      <c r="C119" s="31" t="s">
        <v>24</v>
      </c>
      <c r="D119" s="38"/>
      <c r="E119" s="38"/>
      <c r="F119" s="26" t="str">
        <f>E15</f>
        <v>SÚSPK</v>
      </c>
      <c r="G119" s="38"/>
      <c r="H119" s="38"/>
      <c r="I119" s="141" t="s">
        <v>30</v>
      </c>
      <c r="J119" s="35" t="str">
        <f>E21</f>
        <v>MACÁN PROJEKCE DS s.r.o.</v>
      </c>
      <c r="K119" s="38"/>
      <c r="L119" s="42"/>
    </row>
    <row r="120" spans="2:12" s="1" customFormat="1" ht="15.1" customHeight="1">
      <c r="B120" s="37"/>
      <c r="C120" s="31" t="s">
        <v>28</v>
      </c>
      <c r="D120" s="38"/>
      <c r="E120" s="38"/>
      <c r="F120" s="26" t="str">
        <f>IF(E18="","",E18)</f>
        <v>Vyplň údaj</v>
      </c>
      <c r="G120" s="38"/>
      <c r="H120" s="38"/>
      <c r="I120" s="141" t="s">
        <v>33</v>
      </c>
      <c r="J120" s="35" t="str">
        <f>E24</f>
        <v xml:space="preserve"> 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20" s="10" customFormat="1" ht="29.25" customHeight="1">
      <c r="B122" s="196"/>
      <c r="C122" s="197" t="s">
        <v>114</v>
      </c>
      <c r="D122" s="198" t="s">
        <v>60</v>
      </c>
      <c r="E122" s="198" t="s">
        <v>56</v>
      </c>
      <c r="F122" s="198" t="s">
        <v>57</v>
      </c>
      <c r="G122" s="198" t="s">
        <v>115</v>
      </c>
      <c r="H122" s="198" t="s">
        <v>116</v>
      </c>
      <c r="I122" s="199" t="s">
        <v>117</v>
      </c>
      <c r="J122" s="198" t="s">
        <v>103</v>
      </c>
      <c r="K122" s="200" t="s">
        <v>118</v>
      </c>
      <c r="L122" s="201"/>
      <c r="M122" s="94" t="s">
        <v>1</v>
      </c>
      <c r="N122" s="95" t="s">
        <v>39</v>
      </c>
      <c r="O122" s="95" t="s">
        <v>119</v>
      </c>
      <c r="P122" s="95" t="s">
        <v>120</v>
      </c>
      <c r="Q122" s="95" t="s">
        <v>121</v>
      </c>
      <c r="R122" s="95" t="s">
        <v>122</v>
      </c>
      <c r="S122" s="95" t="s">
        <v>123</v>
      </c>
      <c r="T122" s="96" t="s">
        <v>124</v>
      </c>
    </row>
    <row r="123" spans="2:63" s="1" customFormat="1" ht="22.8" customHeight="1">
      <c r="B123" s="37"/>
      <c r="C123" s="101" t="s">
        <v>125</v>
      </c>
      <c r="D123" s="38"/>
      <c r="E123" s="38"/>
      <c r="F123" s="38"/>
      <c r="G123" s="38"/>
      <c r="H123" s="38"/>
      <c r="I123" s="138"/>
      <c r="J123" s="202">
        <f>BK123</f>
        <v>0</v>
      </c>
      <c r="K123" s="38"/>
      <c r="L123" s="42"/>
      <c r="M123" s="97"/>
      <c r="N123" s="98"/>
      <c r="O123" s="98"/>
      <c r="P123" s="203">
        <f>P124</f>
        <v>0</v>
      </c>
      <c r="Q123" s="98"/>
      <c r="R123" s="203">
        <f>R124</f>
        <v>74.73128</v>
      </c>
      <c r="S123" s="98"/>
      <c r="T123" s="204">
        <f>T124</f>
        <v>634.1899999999999</v>
      </c>
      <c r="AT123" s="16" t="s">
        <v>74</v>
      </c>
      <c r="AU123" s="16" t="s">
        <v>105</v>
      </c>
      <c r="BK123" s="205">
        <f>BK124</f>
        <v>0</v>
      </c>
    </row>
    <row r="124" spans="2:63" s="11" customFormat="1" ht="25.9" customHeight="1">
      <c r="B124" s="206"/>
      <c r="C124" s="207"/>
      <c r="D124" s="208" t="s">
        <v>74</v>
      </c>
      <c r="E124" s="209" t="s">
        <v>126</v>
      </c>
      <c r="F124" s="209" t="s">
        <v>127</v>
      </c>
      <c r="G124" s="207"/>
      <c r="H124" s="207"/>
      <c r="I124" s="210"/>
      <c r="J124" s="211">
        <f>BK124</f>
        <v>0</v>
      </c>
      <c r="K124" s="207"/>
      <c r="L124" s="212"/>
      <c r="M124" s="213"/>
      <c r="N124" s="214"/>
      <c r="O124" s="214"/>
      <c r="P124" s="215">
        <f>P125+P138+P148+P159+P169+P174</f>
        <v>0</v>
      </c>
      <c r="Q124" s="214"/>
      <c r="R124" s="215">
        <f>R125+R138+R148+R159+R169+R174</f>
        <v>74.73128</v>
      </c>
      <c r="S124" s="214"/>
      <c r="T124" s="216">
        <f>T125+T138+T148+T159+T169+T174</f>
        <v>634.1899999999999</v>
      </c>
      <c r="AR124" s="217" t="s">
        <v>83</v>
      </c>
      <c r="AT124" s="218" t="s">
        <v>74</v>
      </c>
      <c r="AU124" s="218" t="s">
        <v>75</v>
      </c>
      <c r="AY124" s="217" t="s">
        <v>128</v>
      </c>
      <c r="BK124" s="219">
        <f>BK125+BK138+BK148+BK159+BK169+BK174</f>
        <v>0</v>
      </c>
    </row>
    <row r="125" spans="2:63" s="11" customFormat="1" ht="22.8" customHeight="1">
      <c r="B125" s="206"/>
      <c r="C125" s="207"/>
      <c r="D125" s="208" t="s">
        <v>74</v>
      </c>
      <c r="E125" s="220" t="s">
        <v>83</v>
      </c>
      <c r="F125" s="220" t="s">
        <v>129</v>
      </c>
      <c r="G125" s="207"/>
      <c r="H125" s="207"/>
      <c r="I125" s="210"/>
      <c r="J125" s="221">
        <f>BK125</f>
        <v>0</v>
      </c>
      <c r="K125" s="207"/>
      <c r="L125" s="212"/>
      <c r="M125" s="213"/>
      <c r="N125" s="214"/>
      <c r="O125" s="214"/>
      <c r="P125" s="215">
        <f>SUM(P126:P137)</f>
        <v>0</v>
      </c>
      <c r="Q125" s="214"/>
      <c r="R125" s="215">
        <f>SUM(R126:R137)</f>
        <v>57.370400000000004</v>
      </c>
      <c r="S125" s="214"/>
      <c r="T125" s="216">
        <f>SUM(T126:T137)</f>
        <v>631.04</v>
      </c>
      <c r="AR125" s="217" t="s">
        <v>83</v>
      </c>
      <c r="AT125" s="218" t="s">
        <v>74</v>
      </c>
      <c r="AU125" s="218" t="s">
        <v>83</v>
      </c>
      <c r="AY125" s="217" t="s">
        <v>128</v>
      </c>
      <c r="BK125" s="219">
        <f>SUM(BK126:BK137)</f>
        <v>0</v>
      </c>
    </row>
    <row r="126" spans="2:65" s="1" customFormat="1" ht="21.65" customHeight="1">
      <c r="B126" s="37"/>
      <c r="C126" s="222" t="s">
        <v>83</v>
      </c>
      <c r="D126" s="222" t="s">
        <v>130</v>
      </c>
      <c r="E126" s="223" t="s">
        <v>131</v>
      </c>
      <c r="F126" s="224" t="s">
        <v>132</v>
      </c>
      <c r="G126" s="225" t="s">
        <v>133</v>
      </c>
      <c r="H126" s="226">
        <v>300</v>
      </c>
      <c r="I126" s="227"/>
      <c r="J126" s="228">
        <f>ROUND(I126*H126,2)</f>
        <v>0</v>
      </c>
      <c r="K126" s="224" t="s">
        <v>134</v>
      </c>
      <c r="L126" s="42"/>
      <c r="M126" s="229" t="s">
        <v>1</v>
      </c>
      <c r="N126" s="230" t="s">
        <v>40</v>
      </c>
      <c r="O126" s="85"/>
      <c r="P126" s="231">
        <f>O126*H126</f>
        <v>0</v>
      </c>
      <c r="Q126" s="231">
        <v>8E-05</v>
      </c>
      <c r="R126" s="231">
        <f>Q126*H126</f>
        <v>0.024</v>
      </c>
      <c r="S126" s="231">
        <v>0.256</v>
      </c>
      <c r="T126" s="232">
        <f>S126*H126</f>
        <v>76.8</v>
      </c>
      <c r="AR126" s="233" t="s">
        <v>135</v>
      </c>
      <c r="AT126" s="233" t="s">
        <v>130</v>
      </c>
      <c r="AU126" s="233" t="s">
        <v>85</v>
      </c>
      <c r="AY126" s="16" t="s">
        <v>128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6" t="s">
        <v>83</v>
      </c>
      <c r="BK126" s="234">
        <f>ROUND(I126*H126,2)</f>
        <v>0</v>
      </c>
      <c r="BL126" s="16" t="s">
        <v>135</v>
      </c>
      <c r="BM126" s="233" t="s">
        <v>136</v>
      </c>
    </row>
    <row r="127" spans="2:47" s="1" customFormat="1" ht="12">
      <c r="B127" s="37"/>
      <c r="C127" s="38"/>
      <c r="D127" s="235" t="s">
        <v>137</v>
      </c>
      <c r="E127" s="38"/>
      <c r="F127" s="236" t="s">
        <v>138</v>
      </c>
      <c r="G127" s="38"/>
      <c r="H127" s="38"/>
      <c r="I127" s="138"/>
      <c r="J127" s="38"/>
      <c r="K127" s="38"/>
      <c r="L127" s="42"/>
      <c r="M127" s="237"/>
      <c r="N127" s="85"/>
      <c r="O127" s="85"/>
      <c r="P127" s="85"/>
      <c r="Q127" s="85"/>
      <c r="R127" s="85"/>
      <c r="S127" s="85"/>
      <c r="T127" s="86"/>
      <c r="AT127" s="16" t="s">
        <v>137</v>
      </c>
      <c r="AU127" s="16" t="s">
        <v>85</v>
      </c>
    </row>
    <row r="128" spans="2:65" s="1" customFormat="1" ht="32.45" customHeight="1">
      <c r="B128" s="37"/>
      <c r="C128" s="222" t="s">
        <v>85</v>
      </c>
      <c r="D128" s="222" t="s">
        <v>130</v>
      </c>
      <c r="E128" s="223" t="s">
        <v>139</v>
      </c>
      <c r="F128" s="224" t="s">
        <v>140</v>
      </c>
      <c r="G128" s="225" t="s">
        <v>133</v>
      </c>
      <c r="H128" s="226">
        <v>2165</v>
      </c>
      <c r="I128" s="227"/>
      <c r="J128" s="228">
        <f>ROUND(I128*H128,2)</f>
        <v>0</v>
      </c>
      <c r="K128" s="224" t="s">
        <v>134</v>
      </c>
      <c r="L128" s="42"/>
      <c r="M128" s="229" t="s">
        <v>1</v>
      </c>
      <c r="N128" s="230" t="s">
        <v>40</v>
      </c>
      <c r="O128" s="85"/>
      <c r="P128" s="231">
        <f>O128*H128</f>
        <v>0</v>
      </c>
      <c r="Q128" s="231">
        <v>0.00016</v>
      </c>
      <c r="R128" s="231">
        <f>Q128*H128</f>
        <v>0.34640000000000004</v>
      </c>
      <c r="S128" s="231">
        <v>0.256</v>
      </c>
      <c r="T128" s="232">
        <f>S128*H128</f>
        <v>554.24</v>
      </c>
      <c r="AR128" s="233" t="s">
        <v>135</v>
      </c>
      <c r="AT128" s="233" t="s">
        <v>130</v>
      </c>
      <c r="AU128" s="233" t="s">
        <v>85</v>
      </c>
      <c r="AY128" s="16" t="s">
        <v>128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6" t="s">
        <v>83</v>
      </c>
      <c r="BK128" s="234">
        <f>ROUND(I128*H128,2)</f>
        <v>0</v>
      </c>
      <c r="BL128" s="16" t="s">
        <v>135</v>
      </c>
      <c r="BM128" s="233" t="s">
        <v>141</v>
      </c>
    </row>
    <row r="129" spans="2:47" s="1" customFormat="1" ht="12">
      <c r="B129" s="37"/>
      <c r="C129" s="38"/>
      <c r="D129" s="235" t="s">
        <v>137</v>
      </c>
      <c r="E129" s="38"/>
      <c r="F129" s="236" t="s">
        <v>138</v>
      </c>
      <c r="G129" s="38"/>
      <c r="H129" s="38"/>
      <c r="I129" s="138"/>
      <c r="J129" s="38"/>
      <c r="K129" s="38"/>
      <c r="L129" s="42"/>
      <c r="M129" s="237"/>
      <c r="N129" s="85"/>
      <c r="O129" s="85"/>
      <c r="P129" s="85"/>
      <c r="Q129" s="85"/>
      <c r="R129" s="85"/>
      <c r="S129" s="85"/>
      <c r="T129" s="86"/>
      <c r="AT129" s="16" t="s">
        <v>137</v>
      </c>
      <c r="AU129" s="16" t="s">
        <v>85</v>
      </c>
    </row>
    <row r="130" spans="2:65" s="1" customFormat="1" ht="21.65" customHeight="1">
      <c r="B130" s="37"/>
      <c r="C130" s="222" t="s">
        <v>142</v>
      </c>
      <c r="D130" s="222" t="s">
        <v>130</v>
      </c>
      <c r="E130" s="223" t="s">
        <v>143</v>
      </c>
      <c r="F130" s="224" t="s">
        <v>144</v>
      </c>
      <c r="G130" s="225" t="s">
        <v>145</v>
      </c>
      <c r="H130" s="226">
        <v>28.5</v>
      </c>
      <c r="I130" s="227"/>
      <c r="J130" s="228">
        <f>ROUND(I130*H130,2)</f>
        <v>0</v>
      </c>
      <c r="K130" s="224" t="s">
        <v>134</v>
      </c>
      <c r="L130" s="42"/>
      <c r="M130" s="229" t="s">
        <v>1</v>
      </c>
      <c r="N130" s="230" t="s">
        <v>40</v>
      </c>
      <c r="O130" s="85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33" t="s">
        <v>135</v>
      </c>
      <c r="AT130" s="233" t="s">
        <v>130</v>
      </c>
      <c r="AU130" s="233" t="s">
        <v>85</v>
      </c>
      <c r="AY130" s="16" t="s">
        <v>128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6" t="s">
        <v>83</v>
      </c>
      <c r="BK130" s="234">
        <f>ROUND(I130*H130,2)</f>
        <v>0</v>
      </c>
      <c r="BL130" s="16" t="s">
        <v>135</v>
      </c>
      <c r="BM130" s="233" t="s">
        <v>146</v>
      </c>
    </row>
    <row r="131" spans="2:51" s="12" customFormat="1" ht="12">
      <c r="B131" s="238"/>
      <c r="C131" s="239"/>
      <c r="D131" s="235" t="s">
        <v>147</v>
      </c>
      <c r="E131" s="240" t="s">
        <v>1</v>
      </c>
      <c r="F131" s="241" t="s">
        <v>148</v>
      </c>
      <c r="G131" s="239"/>
      <c r="H131" s="242">
        <v>28.5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147</v>
      </c>
      <c r="AU131" s="248" t="s">
        <v>85</v>
      </c>
      <c r="AV131" s="12" t="s">
        <v>85</v>
      </c>
      <c r="AW131" s="12" t="s">
        <v>32</v>
      </c>
      <c r="AX131" s="12" t="s">
        <v>83</v>
      </c>
      <c r="AY131" s="248" t="s">
        <v>128</v>
      </c>
    </row>
    <row r="132" spans="2:65" s="1" customFormat="1" ht="21.65" customHeight="1">
      <c r="B132" s="37"/>
      <c r="C132" s="222" t="s">
        <v>135</v>
      </c>
      <c r="D132" s="222" t="s">
        <v>130</v>
      </c>
      <c r="E132" s="223" t="s">
        <v>149</v>
      </c>
      <c r="F132" s="224" t="s">
        <v>150</v>
      </c>
      <c r="G132" s="225" t="s">
        <v>145</v>
      </c>
      <c r="H132" s="226">
        <v>28.5</v>
      </c>
      <c r="I132" s="227"/>
      <c r="J132" s="228">
        <f>ROUND(I132*H132,2)</f>
        <v>0</v>
      </c>
      <c r="K132" s="224" t="s">
        <v>134</v>
      </c>
      <c r="L132" s="42"/>
      <c r="M132" s="229" t="s">
        <v>1</v>
      </c>
      <c r="N132" s="230" t="s">
        <v>40</v>
      </c>
      <c r="O132" s="85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AR132" s="233" t="s">
        <v>135</v>
      </c>
      <c r="AT132" s="233" t="s">
        <v>130</v>
      </c>
      <c r="AU132" s="233" t="s">
        <v>85</v>
      </c>
      <c r="AY132" s="16" t="s">
        <v>128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83</v>
      </c>
      <c r="BK132" s="234">
        <f>ROUND(I132*H132,2)</f>
        <v>0</v>
      </c>
      <c r="BL132" s="16" t="s">
        <v>135</v>
      </c>
      <c r="BM132" s="233" t="s">
        <v>151</v>
      </c>
    </row>
    <row r="133" spans="2:65" s="1" customFormat="1" ht="32.45" customHeight="1">
      <c r="B133" s="37"/>
      <c r="C133" s="222" t="s">
        <v>152</v>
      </c>
      <c r="D133" s="222" t="s">
        <v>130</v>
      </c>
      <c r="E133" s="223" t="s">
        <v>153</v>
      </c>
      <c r="F133" s="224" t="s">
        <v>154</v>
      </c>
      <c r="G133" s="225" t="s">
        <v>145</v>
      </c>
      <c r="H133" s="226">
        <v>28.5</v>
      </c>
      <c r="I133" s="227"/>
      <c r="J133" s="228">
        <f>ROUND(I133*H133,2)</f>
        <v>0</v>
      </c>
      <c r="K133" s="224" t="s">
        <v>134</v>
      </c>
      <c r="L133" s="42"/>
      <c r="M133" s="229" t="s">
        <v>1</v>
      </c>
      <c r="N133" s="230" t="s">
        <v>40</v>
      </c>
      <c r="O133" s="85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135</v>
      </c>
      <c r="AT133" s="233" t="s">
        <v>130</v>
      </c>
      <c r="AU133" s="233" t="s">
        <v>85</v>
      </c>
      <c r="AY133" s="16" t="s">
        <v>128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6" t="s">
        <v>83</v>
      </c>
      <c r="BK133" s="234">
        <f>ROUND(I133*H133,2)</f>
        <v>0</v>
      </c>
      <c r="BL133" s="16" t="s">
        <v>135</v>
      </c>
      <c r="BM133" s="233" t="s">
        <v>155</v>
      </c>
    </row>
    <row r="134" spans="2:51" s="12" customFormat="1" ht="12">
      <c r="B134" s="238"/>
      <c r="C134" s="239"/>
      <c r="D134" s="235" t="s">
        <v>147</v>
      </c>
      <c r="E134" s="240" t="s">
        <v>1</v>
      </c>
      <c r="F134" s="241" t="s">
        <v>156</v>
      </c>
      <c r="G134" s="239"/>
      <c r="H134" s="242">
        <v>28.5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147</v>
      </c>
      <c r="AU134" s="248" t="s">
        <v>85</v>
      </c>
      <c r="AV134" s="12" t="s">
        <v>85</v>
      </c>
      <c r="AW134" s="12" t="s">
        <v>32</v>
      </c>
      <c r="AX134" s="12" t="s">
        <v>83</v>
      </c>
      <c r="AY134" s="248" t="s">
        <v>128</v>
      </c>
    </row>
    <row r="135" spans="2:65" s="1" customFormat="1" ht="21.65" customHeight="1">
      <c r="B135" s="37"/>
      <c r="C135" s="222" t="s">
        <v>157</v>
      </c>
      <c r="D135" s="222" t="s">
        <v>130</v>
      </c>
      <c r="E135" s="223" t="s">
        <v>158</v>
      </c>
      <c r="F135" s="224" t="s">
        <v>159</v>
      </c>
      <c r="G135" s="225" t="s">
        <v>145</v>
      </c>
      <c r="H135" s="226">
        <v>28.5</v>
      </c>
      <c r="I135" s="227"/>
      <c r="J135" s="228">
        <f>ROUND(I135*H135,2)</f>
        <v>0</v>
      </c>
      <c r="K135" s="224" t="s">
        <v>134</v>
      </c>
      <c r="L135" s="42"/>
      <c r="M135" s="229" t="s">
        <v>1</v>
      </c>
      <c r="N135" s="230" t="s">
        <v>40</v>
      </c>
      <c r="O135" s="85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135</v>
      </c>
      <c r="AT135" s="233" t="s">
        <v>130</v>
      </c>
      <c r="AU135" s="233" t="s">
        <v>85</v>
      </c>
      <c r="AY135" s="16" t="s">
        <v>128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6" t="s">
        <v>83</v>
      </c>
      <c r="BK135" s="234">
        <f>ROUND(I135*H135,2)</f>
        <v>0</v>
      </c>
      <c r="BL135" s="16" t="s">
        <v>135</v>
      </c>
      <c r="BM135" s="233" t="s">
        <v>160</v>
      </c>
    </row>
    <row r="136" spans="2:65" s="1" customFormat="1" ht="15.25" customHeight="1">
      <c r="B136" s="37"/>
      <c r="C136" s="249" t="s">
        <v>161</v>
      </c>
      <c r="D136" s="249" t="s">
        <v>162</v>
      </c>
      <c r="E136" s="250" t="s">
        <v>163</v>
      </c>
      <c r="F136" s="251" t="s">
        <v>164</v>
      </c>
      <c r="G136" s="252" t="s">
        <v>165</v>
      </c>
      <c r="H136" s="253">
        <v>57</v>
      </c>
      <c r="I136" s="254"/>
      <c r="J136" s="255">
        <f>ROUND(I136*H136,2)</f>
        <v>0</v>
      </c>
      <c r="K136" s="251" t="s">
        <v>134</v>
      </c>
      <c r="L136" s="256"/>
      <c r="M136" s="257" t="s">
        <v>1</v>
      </c>
      <c r="N136" s="258" t="s">
        <v>40</v>
      </c>
      <c r="O136" s="85"/>
      <c r="P136" s="231">
        <f>O136*H136</f>
        <v>0</v>
      </c>
      <c r="Q136" s="231">
        <v>1</v>
      </c>
      <c r="R136" s="231">
        <f>Q136*H136</f>
        <v>57</v>
      </c>
      <c r="S136" s="231">
        <v>0</v>
      </c>
      <c r="T136" s="232">
        <f>S136*H136</f>
        <v>0</v>
      </c>
      <c r="AR136" s="233" t="s">
        <v>166</v>
      </c>
      <c r="AT136" s="233" t="s">
        <v>162</v>
      </c>
      <c r="AU136" s="233" t="s">
        <v>85</v>
      </c>
      <c r="AY136" s="16" t="s">
        <v>128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83</v>
      </c>
      <c r="BK136" s="234">
        <f>ROUND(I136*H136,2)</f>
        <v>0</v>
      </c>
      <c r="BL136" s="16" t="s">
        <v>135</v>
      </c>
      <c r="BM136" s="233" t="s">
        <v>167</v>
      </c>
    </row>
    <row r="137" spans="2:51" s="12" customFormat="1" ht="12">
      <c r="B137" s="238"/>
      <c r="C137" s="239"/>
      <c r="D137" s="235" t="s">
        <v>147</v>
      </c>
      <c r="E137" s="239"/>
      <c r="F137" s="241" t="s">
        <v>168</v>
      </c>
      <c r="G137" s="239"/>
      <c r="H137" s="242">
        <v>57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147</v>
      </c>
      <c r="AU137" s="248" t="s">
        <v>85</v>
      </c>
      <c r="AV137" s="12" t="s">
        <v>85</v>
      </c>
      <c r="AW137" s="12" t="s">
        <v>4</v>
      </c>
      <c r="AX137" s="12" t="s">
        <v>83</v>
      </c>
      <c r="AY137" s="248" t="s">
        <v>128</v>
      </c>
    </row>
    <row r="138" spans="2:63" s="11" customFormat="1" ht="22.8" customHeight="1">
      <c r="B138" s="206"/>
      <c r="C138" s="207"/>
      <c r="D138" s="208" t="s">
        <v>74</v>
      </c>
      <c r="E138" s="220" t="s">
        <v>152</v>
      </c>
      <c r="F138" s="220" t="s">
        <v>169</v>
      </c>
      <c r="G138" s="207"/>
      <c r="H138" s="207"/>
      <c r="I138" s="210"/>
      <c r="J138" s="221">
        <f>BK138</f>
        <v>0</v>
      </c>
      <c r="K138" s="207"/>
      <c r="L138" s="212"/>
      <c r="M138" s="213"/>
      <c r="N138" s="214"/>
      <c r="O138" s="214"/>
      <c r="P138" s="215">
        <f>SUM(P139:P147)</f>
        <v>0</v>
      </c>
      <c r="Q138" s="214"/>
      <c r="R138" s="215">
        <f>SUM(R139:R147)</f>
        <v>6.5</v>
      </c>
      <c r="S138" s="214"/>
      <c r="T138" s="216">
        <f>SUM(T139:T147)</f>
        <v>0</v>
      </c>
      <c r="AR138" s="217" t="s">
        <v>83</v>
      </c>
      <c r="AT138" s="218" t="s">
        <v>74</v>
      </c>
      <c r="AU138" s="218" t="s">
        <v>83</v>
      </c>
      <c r="AY138" s="217" t="s">
        <v>128</v>
      </c>
      <c r="BK138" s="219">
        <f>SUM(BK139:BK147)</f>
        <v>0</v>
      </c>
    </row>
    <row r="139" spans="2:65" s="1" customFormat="1" ht="21.65" customHeight="1">
      <c r="B139" s="37"/>
      <c r="C139" s="222" t="s">
        <v>166</v>
      </c>
      <c r="D139" s="222" t="s">
        <v>130</v>
      </c>
      <c r="E139" s="223" t="s">
        <v>170</v>
      </c>
      <c r="F139" s="224" t="s">
        <v>171</v>
      </c>
      <c r="G139" s="225" t="s">
        <v>133</v>
      </c>
      <c r="H139" s="226">
        <v>300</v>
      </c>
      <c r="I139" s="227"/>
      <c r="J139" s="228">
        <f>ROUND(I139*H139,2)</f>
        <v>0</v>
      </c>
      <c r="K139" s="224" t="s">
        <v>134</v>
      </c>
      <c r="L139" s="42"/>
      <c r="M139" s="229" t="s">
        <v>1</v>
      </c>
      <c r="N139" s="230" t="s">
        <v>40</v>
      </c>
      <c r="O139" s="85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135</v>
      </c>
      <c r="AT139" s="233" t="s">
        <v>130</v>
      </c>
      <c r="AU139" s="233" t="s">
        <v>85</v>
      </c>
      <c r="AY139" s="16" t="s">
        <v>128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6" t="s">
        <v>83</v>
      </c>
      <c r="BK139" s="234">
        <f>ROUND(I139*H139,2)</f>
        <v>0</v>
      </c>
      <c r="BL139" s="16" t="s">
        <v>135</v>
      </c>
      <c r="BM139" s="233" t="s">
        <v>172</v>
      </c>
    </row>
    <row r="140" spans="2:47" s="1" customFormat="1" ht="12">
      <c r="B140" s="37"/>
      <c r="C140" s="38"/>
      <c r="D140" s="235" t="s">
        <v>137</v>
      </c>
      <c r="E140" s="38"/>
      <c r="F140" s="236" t="s">
        <v>173</v>
      </c>
      <c r="G140" s="38"/>
      <c r="H140" s="38"/>
      <c r="I140" s="138"/>
      <c r="J140" s="38"/>
      <c r="K140" s="38"/>
      <c r="L140" s="42"/>
      <c r="M140" s="237"/>
      <c r="N140" s="85"/>
      <c r="O140" s="85"/>
      <c r="P140" s="85"/>
      <c r="Q140" s="85"/>
      <c r="R140" s="85"/>
      <c r="S140" s="85"/>
      <c r="T140" s="86"/>
      <c r="AT140" s="16" t="s">
        <v>137</v>
      </c>
      <c r="AU140" s="16" t="s">
        <v>85</v>
      </c>
    </row>
    <row r="141" spans="2:65" s="1" customFormat="1" ht="21.65" customHeight="1">
      <c r="B141" s="37"/>
      <c r="C141" s="222" t="s">
        <v>174</v>
      </c>
      <c r="D141" s="222" t="s">
        <v>130</v>
      </c>
      <c r="E141" s="223" t="s">
        <v>175</v>
      </c>
      <c r="F141" s="224" t="s">
        <v>176</v>
      </c>
      <c r="G141" s="225" t="s">
        <v>133</v>
      </c>
      <c r="H141" s="226">
        <v>25</v>
      </c>
      <c r="I141" s="227"/>
      <c r="J141" s="228">
        <f>ROUND(I141*H141,2)</f>
        <v>0</v>
      </c>
      <c r="K141" s="224" t="s">
        <v>134</v>
      </c>
      <c r="L141" s="42"/>
      <c r="M141" s="229" t="s">
        <v>1</v>
      </c>
      <c r="N141" s="230" t="s">
        <v>40</v>
      </c>
      <c r="O141" s="85"/>
      <c r="P141" s="231">
        <f>O141*H141</f>
        <v>0</v>
      </c>
      <c r="Q141" s="231">
        <v>0.26</v>
      </c>
      <c r="R141" s="231">
        <f>Q141*H141</f>
        <v>6.5</v>
      </c>
      <c r="S141" s="231">
        <v>0</v>
      </c>
      <c r="T141" s="232">
        <f>S141*H141</f>
        <v>0</v>
      </c>
      <c r="AR141" s="233" t="s">
        <v>135</v>
      </c>
      <c r="AT141" s="233" t="s">
        <v>130</v>
      </c>
      <c r="AU141" s="233" t="s">
        <v>85</v>
      </c>
      <c r="AY141" s="16" t="s">
        <v>128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83</v>
      </c>
      <c r="BK141" s="234">
        <f>ROUND(I141*H141,2)</f>
        <v>0</v>
      </c>
      <c r="BL141" s="16" t="s">
        <v>135</v>
      </c>
      <c r="BM141" s="233" t="s">
        <v>177</v>
      </c>
    </row>
    <row r="142" spans="2:65" s="1" customFormat="1" ht="15.25" customHeight="1">
      <c r="B142" s="37"/>
      <c r="C142" s="222" t="s">
        <v>178</v>
      </c>
      <c r="D142" s="222" t="s">
        <v>130</v>
      </c>
      <c r="E142" s="223" t="s">
        <v>179</v>
      </c>
      <c r="F142" s="224" t="s">
        <v>180</v>
      </c>
      <c r="G142" s="225" t="s">
        <v>133</v>
      </c>
      <c r="H142" s="226">
        <v>2165</v>
      </c>
      <c r="I142" s="227"/>
      <c r="J142" s="228">
        <f>ROUND(I142*H142,2)</f>
        <v>0</v>
      </c>
      <c r="K142" s="224" t="s">
        <v>134</v>
      </c>
      <c r="L142" s="42"/>
      <c r="M142" s="229" t="s">
        <v>1</v>
      </c>
      <c r="N142" s="230" t="s">
        <v>40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135</v>
      </c>
      <c r="AT142" s="233" t="s">
        <v>130</v>
      </c>
      <c r="AU142" s="233" t="s">
        <v>85</v>
      </c>
      <c r="AY142" s="16" t="s">
        <v>128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83</v>
      </c>
      <c r="BK142" s="234">
        <f>ROUND(I142*H142,2)</f>
        <v>0</v>
      </c>
      <c r="BL142" s="16" t="s">
        <v>135</v>
      </c>
      <c r="BM142" s="233" t="s">
        <v>181</v>
      </c>
    </row>
    <row r="143" spans="2:65" s="1" customFormat="1" ht="15.25" customHeight="1">
      <c r="B143" s="37"/>
      <c r="C143" s="222" t="s">
        <v>182</v>
      </c>
      <c r="D143" s="222" t="s">
        <v>130</v>
      </c>
      <c r="E143" s="223" t="s">
        <v>183</v>
      </c>
      <c r="F143" s="224" t="s">
        <v>184</v>
      </c>
      <c r="G143" s="225" t="s">
        <v>133</v>
      </c>
      <c r="H143" s="226">
        <v>2165</v>
      </c>
      <c r="I143" s="227"/>
      <c r="J143" s="228">
        <f>ROUND(I143*H143,2)</f>
        <v>0</v>
      </c>
      <c r="K143" s="224" t="s">
        <v>134</v>
      </c>
      <c r="L143" s="42"/>
      <c r="M143" s="229" t="s">
        <v>1</v>
      </c>
      <c r="N143" s="230" t="s">
        <v>40</v>
      </c>
      <c r="O143" s="85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135</v>
      </c>
      <c r="AT143" s="233" t="s">
        <v>130</v>
      </c>
      <c r="AU143" s="233" t="s">
        <v>85</v>
      </c>
      <c r="AY143" s="16" t="s">
        <v>128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83</v>
      </c>
      <c r="BK143" s="234">
        <f>ROUND(I143*H143,2)</f>
        <v>0</v>
      </c>
      <c r="BL143" s="16" t="s">
        <v>135</v>
      </c>
      <c r="BM143" s="233" t="s">
        <v>185</v>
      </c>
    </row>
    <row r="144" spans="2:65" s="1" customFormat="1" ht="21.65" customHeight="1">
      <c r="B144" s="37"/>
      <c r="C144" s="222" t="s">
        <v>186</v>
      </c>
      <c r="D144" s="222" t="s">
        <v>130</v>
      </c>
      <c r="E144" s="223" t="s">
        <v>187</v>
      </c>
      <c r="F144" s="224" t="s">
        <v>188</v>
      </c>
      <c r="G144" s="225" t="s">
        <v>133</v>
      </c>
      <c r="H144" s="226">
        <v>2165</v>
      </c>
      <c r="I144" s="227"/>
      <c r="J144" s="228">
        <f>ROUND(I144*H144,2)</f>
        <v>0</v>
      </c>
      <c r="K144" s="224" t="s">
        <v>134</v>
      </c>
      <c r="L144" s="42"/>
      <c r="M144" s="229" t="s">
        <v>1</v>
      </c>
      <c r="N144" s="230" t="s">
        <v>40</v>
      </c>
      <c r="O144" s="85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135</v>
      </c>
      <c r="AT144" s="233" t="s">
        <v>130</v>
      </c>
      <c r="AU144" s="233" t="s">
        <v>85</v>
      </c>
      <c r="AY144" s="16" t="s">
        <v>128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83</v>
      </c>
      <c r="BK144" s="234">
        <f>ROUND(I144*H144,2)</f>
        <v>0</v>
      </c>
      <c r="BL144" s="16" t="s">
        <v>135</v>
      </c>
      <c r="BM144" s="233" t="s">
        <v>189</v>
      </c>
    </row>
    <row r="145" spans="2:65" s="1" customFormat="1" ht="21.65" customHeight="1">
      <c r="B145" s="37"/>
      <c r="C145" s="222" t="s">
        <v>190</v>
      </c>
      <c r="D145" s="222" t="s">
        <v>130</v>
      </c>
      <c r="E145" s="223" t="s">
        <v>191</v>
      </c>
      <c r="F145" s="224" t="s">
        <v>192</v>
      </c>
      <c r="G145" s="225" t="s">
        <v>133</v>
      </c>
      <c r="H145" s="226">
        <v>2165</v>
      </c>
      <c r="I145" s="227"/>
      <c r="J145" s="228">
        <f>ROUND(I145*H145,2)</f>
        <v>0</v>
      </c>
      <c r="K145" s="224" t="s">
        <v>134</v>
      </c>
      <c r="L145" s="42"/>
      <c r="M145" s="229" t="s">
        <v>1</v>
      </c>
      <c r="N145" s="230" t="s">
        <v>40</v>
      </c>
      <c r="O145" s="85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135</v>
      </c>
      <c r="AT145" s="233" t="s">
        <v>130</v>
      </c>
      <c r="AU145" s="233" t="s">
        <v>85</v>
      </c>
      <c r="AY145" s="16" t="s">
        <v>128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83</v>
      </c>
      <c r="BK145" s="234">
        <f>ROUND(I145*H145,2)</f>
        <v>0</v>
      </c>
      <c r="BL145" s="16" t="s">
        <v>135</v>
      </c>
      <c r="BM145" s="233" t="s">
        <v>193</v>
      </c>
    </row>
    <row r="146" spans="2:65" s="1" customFormat="1" ht="15.25" customHeight="1">
      <c r="B146" s="37"/>
      <c r="C146" s="222" t="s">
        <v>194</v>
      </c>
      <c r="D146" s="222" t="s">
        <v>130</v>
      </c>
      <c r="E146" s="223" t="s">
        <v>195</v>
      </c>
      <c r="F146" s="224" t="s">
        <v>196</v>
      </c>
      <c r="G146" s="225" t="s">
        <v>133</v>
      </c>
      <c r="H146" s="226">
        <v>100</v>
      </c>
      <c r="I146" s="227"/>
      <c r="J146" s="228">
        <f>ROUND(I146*H146,2)</f>
        <v>0</v>
      </c>
      <c r="K146" s="224" t="s">
        <v>1</v>
      </c>
      <c r="L146" s="42"/>
      <c r="M146" s="229" t="s">
        <v>1</v>
      </c>
      <c r="N146" s="230" t="s">
        <v>40</v>
      </c>
      <c r="O146" s="85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33" t="s">
        <v>135</v>
      </c>
      <c r="AT146" s="233" t="s">
        <v>130</v>
      </c>
      <c r="AU146" s="233" t="s">
        <v>85</v>
      </c>
      <c r="AY146" s="16" t="s">
        <v>128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6" t="s">
        <v>83</v>
      </c>
      <c r="BK146" s="234">
        <f>ROUND(I146*H146,2)</f>
        <v>0</v>
      </c>
      <c r="BL146" s="16" t="s">
        <v>135</v>
      </c>
      <c r="BM146" s="233" t="s">
        <v>197</v>
      </c>
    </row>
    <row r="147" spans="2:47" s="1" customFormat="1" ht="12">
      <c r="B147" s="37"/>
      <c r="C147" s="38"/>
      <c r="D147" s="235" t="s">
        <v>137</v>
      </c>
      <c r="E147" s="38"/>
      <c r="F147" s="236" t="s">
        <v>198</v>
      </c>
      <c r="G147" s="38"/>
      <c r="H147" s="38"/>
      <c r="I147" s="138"/>
      <c r="J147" s="38"/>
      <c r="K147" s="38"/>
      <c r="L147" s="42"/>
      <c r="M147" s="237"/>
      <c r="N147" s="85"/>
      <c r="O147" s="85"/>
      <c r="P147" s="85"/>
      <c r="Q147" s="85"/>
      <c r="R147" s="85"/>
      <c r="S147" s="85"/>
      <c r="T147" s="86"/>
      <c r="AT147" s="16" t="s">
        <v>137</v>
      </c>
      <c r="AU147" s="16" t="s">
        <v>85</v>
      </c>
    </row>
    <row r="148" spans="2:63" s="11" customFormat="1" ht="22.8" customHeight="1">
      <c r="B148" s="206"/>
      <c r="C148" s="207"/>
      <c r="D148" s="208" t="s">
        <v>74</v>
      </c>
      <c r="E148" s="220" t="s">
        <v>166</v>
      </c>
      <c r="F148" s="220" t="s">
        <v>199</v>
      </c>
      <c r="G148" s="207"/>
      <c r="H148" s="207"/>
      <c r="I148" s="210"/>
      <c r="J148" s="221">
        <f>BK148</f>
        <v>0</v>
      </c>
      <c r="K148" s="207"/>
      <c r="L148" s="212"/>
      <c r="M148" s="213"/>
      <c r="N148" s="214"/>
      <c r="O148" s="214"/>
      <c r="P148" s="215">
        <f>SUM(P149:P158)</f>
        <v>0</v>
      </c>
      <c r="Q148" s="214"/>
      <c r="R148" s="215">
        <f>SUM(R149:R158)</f>
        <v>10.615870000000001</v>
      </c>
      <c r="S148" s="214"/>
      <c r="T148" s="216">
        <f>SUM(T149:T158)</f>
        <v>0</v>
      </c>
      <c r="AR148" s="217" t="s">
        <v>83</v>
      </c>
      <c r="AT148" s="218" t="s">
        <v>74</v>
      </c>
      <c r="AU148" s="218" t="s">
        <v>83</v>
      </c>
      <c r="AY148" s="217" t="s">
        <v>128</v>
      </c>
      <c r="BK148" s="219">
        <f>SUM(BK149:BK158)</f>
        <v>0</v>
      </c>
    </row>
    <row r="149" spans="2:65" s="1" customFormat="1" ht="21.65" customHeight="1">
      <c r="B149" s="37"/>
      <c r="C149" s="222" t="s">
        <v>8</v>
      </c>
      <c r="D149" s="222" t="s">
        <v>130</v>
      </c>
      <c r="E149" s="223" t="s">
        <v>200</v>
      </c>
      <c r="F149" s="224" t="s">
        <v>201</v>
      </c>
      <c r="G149" s="225" t="s">
        <v>202</v>
      </c>
      <c r="H149" s="226">
        <v>19</v>
      </c>
      <c r="I149" s="227"/>
      <c r="J149" s="228">
        <f>ROUND(I149*H149,2)</f>
        <v>0</v>
      </c>
      <c r="K149" s="224" t="s">
        <v>134</v>
      </c>
      <c r="L149" s="42"/>
      <c r="M149" s="229" t="s">
        <v>1</v>
      </c>
      <c r="N149" s="230" t="s">
        <v>40</v>
      </c>
      <c r="O149" s="85"/>
      <c r="P149" s="231">
        <f>O149*H149</f>
        <v>0</v>
      </c>
      <c r="Q149" s="231">
        <v>0.00241</v>
      </c>
      <c r="R149" s="231">
        <f>Q149*H149</f>
        <v>0.04579</v>
      </c>
      <c r="S149" s="231">
        <v>0</v>
      </c>
      <c r="T149" s="232">
        <f>S149*H149</f>
        <v>0</v>
      </c>
      <c r="AR149" s="233" t="s">
        <v>135</v>
      </c>
      <c r="AT149" s="233" t="s">
        <v>130</v>
      </c>
      <c r="AU149" s="233" t="s">
        <v>85</v>
      </c>
      <c r="AY149" s="16" t="s">
        <v>128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6" t="s">
        <v>83</v>
      </c>
      <c r="BK149" s="234">
        <f>ROUND(I149*H149,2)</f>
        <v>0</v>
      </c>
      <c r="BL149" s="16" t="s">
        <v>135</v>
      </c>
      <c r="BM149" s="233" t="s">
        <v>203</v>
      </c>
    </row>
    <row r="150" spans="2:65" s="1" customFormat="1" ht="15.25" customHeight="1">
      <c r="B150" s="37"/>
      <c r="C150" s="222" t="s">
        <v>204</v>
      </c>
      <c r="D150" s="222" t="s">
        <v>130</v>
      </c>
      <c r="E150" s="223" t="s">
        <v>205</v>
      </c>
      <c r="F150" s="224" t="s">
        <v>206</v>
      </c>
      <c r="G150" s="225" t="s">
        <v>207</v>
      </c>
      <c r="H150" s="226">
        <v>12</v>
      </c>
      <c r="I150" s="227"/>
      <c r="J150" s="228">
        <f>ROUND(I150*H150,2)</f>
        <v>0</v>
      </c>
      <c r="K150" s="224" t="s">
        <v>134</v>
      </c>
      <c r="L150" s="42"/>
      <c r="M150" s="229" t="s">
        <v>1</v>
      </c>
      <c r="N150" s="230" t="s">
        <v>40</v>
      </c>
      <c r="O150" s="85"/>
      <c r="P150" s="231">
        <f>O150*H150</f>
        <v>0</v>
      </c>
      <c r="Q150" s="231">
        <v>0.3409</v>
      </c>
      <c r="R150" s="231">
        <f>Q150*H150</f>
        <v>4.0908</v>
      </c>
      <c r="S150" s="231">
        <v>0</v>
      </c>
      <c r="T150" s="232">
        <f>S150*H150</f>
        <v>0</v>
      </c>
      <c r="AR150" s="233" t="s">
        <v>135</v>
      </c>
      <c r="AT150" s="233" t="s">
        <v>130</v>
      </c>
      <c r="AU150" s="233" t="s">
        <v>85</v>
      </c>
      <c r="AY150" s="16" t="s">
        <v>128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6" t="s">
        <v>83</v>
      </c>
      <c r="BK150" s="234">
        <f>ROUND(I150*H150,2)</f>
        <v>0</v>
      </c>
      <c r="BL150" s="16" t="s">
        <v>135</v>
      </c>
      <c r="BM150" s="233" t="s">
        <v>208</v>
      </c>
    </row>
    <row r="151" spans="2:65" s="1" customFormat="1" ht="15.25" customHeight="1">
      <c r="B151" s="37"/>
      <c r="C151" s="249" t="s">
        <v>209</v>
      </c>
      <c r="D151" s="249" t="s">
        <v>162</v>
      </c>
      <c r="E151" s="250" t="s">
        <v>210</v>
      </c>
      <c r="F151" s="251" t="s">
        <v>211</v>
      </c>
      <c r="G151" s="252" t="s">
        <v>207</v>
      </c>
      <c r="H151" s="253">
        <v>12</v>
      </c>
      <c r="I151" s="254"/>
      <c r="J151" s="255">
        <f>ROUND(I151*H151,2)</f>
        <v>0</v>
      </c>
      <c r="K151" s="251" t="s">
        <v>134</v>
      </c>
      <c r="L151" s="256"/>
      <c r="M151" s="257" t="s">
        <v>1</v>
      </c>
      <c r="N151" s="258" t="s">
        <v>40</v>
      </c>
      <c r="O151" s="85"/>
      <c r="P151" s="231">
        <f>O151*H151</f>
        <v>0</v>
      </c>
      <c r="Q151" s="231">
        <v>0.072</v>
      </c>
      <c r="R151" s="231">
        <f>Q151*H151</f>
        <v>0.8639999999999999</v>
      </c>
      <c r="S151" s="231">
        <v>0</v>
      </c>
      <c r="T151" s="232">
        <f>S151*H151</f>
        <v>0</v>
      </c>
      <c r="AR151" s="233" t="s">
        <v>166</v>
      </c>
      <c r="AT151" s="233" t="s">
        <v>162</v>
      </c>
      <c r="AU151" s="233" t="s">
        <v>85</v>
      </c>
      <c r="AY151" s="16" t="s">
        <v>128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6" t="s">
        <v>83</v>
      </c>
      <c r="BK151" s="234">
        <f>ROUND(I151*H151,2)</f>
        <v>0</v>
      </c>
      <c r="BL151" s="16" t="s">
        <v>135</v>
      </c>
      <c r="BM151" s="233" t="s">
        <v>212</v>
      </c>
    </row>
    <row r="152" spans="2:65" s="1" customFormat="1" ht="15.25" customHeight="1">
      <c r="B152" s="37"/>
      <c r="C152" s="249" t="s">
        <v>213</v>
      </c>
      <c r="D152" s="249" t="s">
        <v>162</v>
      </c>
      <c r="E152" s="250" t="s">
        <v>214</v>
      </c>
      <c r="F152" s="251" t="s">
        <v>215</v>
      </c>
      <c r="G152" s="252" t="s">
        <v>207</v>
      </c>
      <c r="H152" s="253">
        <v>12</v>
      </c>
      <c r="I152" s="254"/>
      <c r="J152" s="255">
        <f>ROUND(I152*H152,2)</f>
        <v>0</v>
      </c>
      <c r="K152" s="251" t="s">
        <v>134</v>
      </c>
      <c r="L152" s="256"/>
      <c r="M152" s="257" t="s">
        <v>1</v>
      </c>
      <c r="N152" s="258" t="s">
        <v>40</v>
      </c>
      <c r="O152" s="85"/>
      <c r="P152" s="231">
        <f>O152*H152</f>
        <v>0</v>
      </c>
      <c r="Q152" s="231">
        <v>0.061</v>
      </c>
      <c r="R152" s="231">
        <f>Q152*H152</f>
        <v>0.732</v>
      </c>
      <c r="S152" s="231">
        <v>0</v>
      </c>
      <c r="T152" s="232">
        <f>S152*H152</f>
        <v>0</v>
      </c>
      <c r="AR152" s="233" t="s">
        <v>166</v>
      </c>
      <c r="AT152" s="233" t="s">
        <v>162</v>
      </c>
      <c r="AU152" s="233" t="s">
        <v>85</v>
      </c>
      <c r="AY152" s="16" t="s">
        <v>128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83</v>
      </c>
      <c r="BK152" s="234">
        <f>ROUND(I152*H152,2)</f>
        <v>0</v>
      </c>
      <c r="BL152" s="16" t="s">
        <v>135</v>
      </c>
      <c r="BM152" s="233" t="s">
        <v>216</v>
      </c>
    </row>
    <row r="153" spans="2:65" s="1" customFormat="1" ht="15.25" customHeight="1">
      <c r="B153" s="37"/>
      <c r="C153" s="249" t="s">
        <v>217</v>
      </c>
      <c r="D153" s="249" t="s">
        <v>162</v>
      </c>
      <c r="E153" s="250" t="s">
        <v>218</v>
      </c>
      <c r="F153" s="251" t="s">
        <v>219</v>
      </c>
      <c r="G153" s="252" t="s">
        <v>207</v>
      </c>
      <c r="H153" s="253">
        <v>12</v>
      </c>
      <c r="I153" s="254"/>
      <c r="J153" s="255">
        <f>ROUND(I153*H153,2)</f>
        <v>0</v>
      </c>
      <c r="K153" s="251" t="s">
        <v>134</v>
      </c>
      <c r="L153" s="256"/>
      <c r="M153" s="257" t="s">
        <v>1</v>
      </c>
      <c r="N153" s="258" t="s">
        <v>40</v>
      </c>
      <c r="O153" s="85"/>
      <c r="P153" s="231">
        <f>O153*H153</f>
        <v>0</v>
      </c>
      <c r="Q153" s="231">
        <v>0.04</v>
      </c>
      <c r="R153" s="231">
        <f>Q153*H153</f>
        <v>0.48</v>
      </c>
      <c r="S153" s="231">
        <v>0</v>
      </c>
      <c r="T153" s="232">
        <f>S153*H153</f>
        <v>0</v>
      </c>
      <c r="AR153" s="233" t="s">
        <v>166</v>
      </c>
      <c r="AT153" s="233" t="s">
        <v>162</v>
      </c>
      <c r="AU153" s="233" t="s">
        <v>85</v>
      </c>
      <c r="AY153" s="16" t="s">
        <v>128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6" t="s">
        <v>83</v>
      </c>
      <c r="BK153" s="234">
        <f>ROUND(I153*H153,2)</f>
        <v>0</v>
      </c>
      <c r="BL153" s="16" t="s">
        <v>135</v>
      </c>
      <c r="BM153" s="233" t="s">
        <v>220</v>
      </c>
    </row>
    <row r="154" spans="2:65" s="1" customFormat="1" ht="15.25" customHeight="1">
      <c r="B154" s="37"/>
      <c r="C154" s="249" t="s">
        <v>221</v>
      </c>
      <c r="D154" s="249" t="s">
        <v>162</v>
      </c>
      <c r="E154" s="250" t="s">
        <v>222</v>
      </c>
      <c r="F154" s="251" t="s">
        <v>223</v>
      </c>
      <c r="G154" s="252" t="s">
        <v>207</v>
      </c>
      <c r="H154" s="253">
        <v>12</v>
      </c>
      <c r="I154" s="254"/>
      <c r="J154" s="255">
        <f>ROUND(I154*H154,2)</f>
        <v>0</v>
      </c>
      <c r="K154" s="251" t="s">
        <v>134</v>
      </c>
      <c r="L154" s="256"/>
      <c r="M154" s="257" t="s">
        <v>1</v>
      </c>
      <c r="N154" s="258" t="s">
        <v>40</v>
      </c>
      <c r="O154" s="85"/>
      <c r="P154" s="231">
        <f>O154*H154</f>
        <v>0</v>
      </c>
      <c r="Q154" s="231">
        <v>0.08</v>
      </c>
      <c r="R154" s="231">
        <f>Q154*H154</f>
        <v>0.96</v>
      </c>
      <c r="S154" s="231">
        <v>0</v>
      </c>
      <c r="T154" s="232">
        <f>S154*H154</f>
        <v>0</v>
      </c>
      <c r="AR154" s="233" t="s">
        <v>166</v>
      </c>
      <c r="AT154" s="233" t="s">
        <v>162</v>
      </c>
      <c r="AU154" s="233" t="s">
        <v>85</v>
      </c>
      <c r="AY154" s="16" t="s">
        <v>128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6" t="s">
        <v>83</v>
      </c>
      <c r="BK154" s="234">
        <f>ROUND(I154*H154,2)</f>
        <v>0</v>
      </c>
      <c r="BL154" s="16" t="s">
        <v>135</v>
      </c>
      <c r="BM154" s="233" t="s">
        <v>224</v>
      </c>
    </row>
    <row r="155" spans="2:65" s="1" customFormat="1" ht="15.25" customHeight="1">
      <c r="B155" s="37"/>
      <c r="C155" s="249" t="s">
        <v>7</v>
      </c>
      <c r="D155" s="249" t="s">
        <v>162</v>
      </c>
      <c r="E155" s="250" t="s">
        <v>225</v>
      </c>
      <c r="F155" s="251" t="s">
        <v>226</v>
      </c>
      <c r="G155" s="252" t="s">
        <v>207</v>
      </c>
      <c r="H155" s="253">
        <v>12</v>
      </c>
      <c r="I155" s="254"/>
      <c r="J155" s="255">
        <f>ROUND(I155*H155,2)</f>
        <v>0</v>
      </c>
      <c r="K155" s="251" t="s">
        <v>134</v>
      </c>
      <c r="L155" s="256"/>
      <c r="M155" s="257" t="s">
        <v>1</v>
      </c>
      <c r="N155" s="258" t="s">
        <v>40</v>
      </c>
      <c r="O155" s="85"/>
      <c r="P155" s="231">
        <f>O155*H155</f>
        <v>0</v>
      </c>
      <c r="Q155" s="231">
        <v>0.027</v>
      </c>
      <c r="R155" s="231">
        <f>Q155*H155</f>
        <v>0.324</v>
      </c>
      <c r="S155" s="231">
        <v>0</v>
      </c>
      <c r="T155" s="232">
        <f>S155*H155</f>
        <v>0</v>
      </c>
      <c r="AR155" s="233" t="s">
        <v>166</v>
      </c>
      <c r="AT155" s="233" t="s">
        <v>162</v>
      </c>
      <c r="AU155" s="233" t="s">
        <v>85</v>
      </c>
      <c r="AY155" s="16" t="s">
        <v>128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6" t="s">
        <v>83</v>
      </c>
      <c r="BK155" s="234">
        <f>ROUND(I155*H155,2)</f>
        <v>0</v>
      </c>
      <c r="BL155" s="16" t="s">
        <v>135</v>
      </c>
      <c r="BM155" s="233" t="s">
        <v>227</v>
      </c>
    </row>
    <row r="156" spans="2:65" s="1" customFormat="1" ht="15.25" customHeight="1">
      <c r="B156" s="37"/>
      <c r="C156" s="222" t="s">
        <v>228</v>
      </c>
      <c r="D156" s="222" t="s">
        <v>130</v>
      </c>
      <c r="E156" s="223" t="s">
        <v>229</v>
      </c>
      <c r="F156" s="224" t="s">
        <v>230</v>
      </c>
      <c r="G156" s="225" t="s">
        <v>207</v>
      </c>
      <c r="H156" s="226">
        <v>12</v>
      </c>
      <c r="I156" s="227"/>
      <c r="J156" s="228">
        <f>ROUND(I156*H156,2)</f>
        <v>0</v>
      </c>
      <c r="K156" s="224" t="s">
        <v>134</v>
      </c>
      <c r="L156" s="42"/>
      <c r="M156" s="229" t="s">
        <v>1</v>
      </c>
      <c r="N156" s="230" t="s">
        <v>40</v>
      </c>
      <c r="O156" s="85"/>
      <c r="P156" s="231">
        <f>O156*H156</f>
        <v>0</v>
      </c>
      <c r="Q156" s="231">
        <v>0.21734</v>
      </c>
      <c r="R156" s="231">
        <f>Q156*H156</f>
        <v>2.60808</v>
      </c>
      <c r="S156" s="231">
        <v>0</v>
      </c>
      <c r="T156" s="232">
        <f>S156*H156</f>
        <v>0</v>
      </c>
      <c r="AR156" s="233" t="s">
        <v>135</v>
      </c>
      <c r="AT156" s="233" t="s">
        <v>130</v>
      </c>
      <c r="AU156" s="233" t="s">
        <v>85</v>
      </c>
      <c r="AY156" s="16" t="s">
        <v>128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6" t="s">
        <v>83</v>
      </c>
      <c r="BK156" s="234">
        <f>ROUND(I156*H156,2)</f>
        <v>0</v>
      </c>
      <c r="BL156" s="16" t="s">
        <v>135</v>
      </c>
      <c r="BM156" s="233" t="s">
        <v>231</v>
      </c>
    </row>
    <row r="157" spans="2:65" s="1" customFormat="1" ht="15.25" customHeight="1">
      <c r="B157" s="37"/>
      <c r="C157" s="249" t="s">
        <v>232</v>
      </c>
      <c r="D157" s="249" t="s">
        <v>162</v>
      </c>
      <c r="E157" s="250" t="s">
        <v>233</v>
      </c>
      <c r="F157" s="251" t="s">
        <v>234</v>
      </c>
      <c r="G157" s="252" t="s">
        <v>207</v>
      </c>
      <c r="H157" s="253">
        <v>12</v>
      </c>
      <c r="I157" s="254"/>
      <c r="J157" s="255">
        <f>ROUND(I157*H157,2)</f>
        <v>0</v>
      </c>
      <c r="K157" s="251" t="s">
        <v>134</v>
      </c>
      <c r="L157" s="256"/>
      <c r="M157" s="257" t="s">
        <v>1</v>
      </c>
      <c r="N157" s="258" t="s">
        <v>40</v>
      </c>
      <c r="O157" s="85"/>
      <c r="P157" s="231">
        <f>O157*H157</f>
        <v>0</v>
      </c>
      <c r="Q157" s="231">
        <v>0.0386</v>
      </c>
      <c r="R157" s="231">
        <f>Q157*H157</f>
        <v>0.46320000000000006</v>
      </c>
      <c r="S157" s="231">
        <v>0</v>
      </c>
      <c r="T157" s="232">
        <f>S157*H157</f>
        <v>0</v>
      </c>
      <c r="AR157" s="233" t="s">
        <v>166</v>
      </c>
      <c r="AT157" s="233" t="s">
        <v>162</v>
      </c>
      <c r="AU157" s="233" t="s">
        <v>85</v>
      </c>
      <c r="AY157" s="16" t="s">
        <v>128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83</v>
      </c>
      <c r="BK157" s="234">
        <f>ROUND(I157*H157,2)</f>
        <v>0</v>
      </c>
      <c r="BL157" s="16" t="s">
        <v>135</v>
      </c>
      <c r="BM157" s="233" t="s">
        <v>235</v>
      </c>
    </row>
    <row r="158" spans="2:65" s="1" customFormat="1" ht="15.25" customHeight="1">
      <c r="B158" s="37"/>
      <c r="C158" s="249" t="s">
        <v>236</v>
      </c>
      <c r="D158" s="249" t="s">
        <v>162</v>
      </c>
      <c r="E158" s="250" t="s">
        <v>237</v>
      </c>
      <c r="F158" s="251" t="s">
        <v>238</v>
      </c>
      <c r="G158" s="252" t="s">
        <v>207</v>
      </c>
      <c r="H158" s="253">
        <v>12</v>
      </c>
      <c r="I158" s="254"/>
      <c r="J158" s="255">
        <f>ROUND(I158*H158,2)</f>
        <v>0</v>
      </c>
      <c r="K158" s="251" t="s">
        <v>134</v>
      </c>
      <c r="L158" s="256"/>
      <c r="M158" s="257" t="s">
        <v>1</v>
      </c>
      <c r="N158" s="258" t="s">
        <v>40</v>
      </c>
      <c r="O158" s="85"/>
      <c r="P158" s="231">
        <f>O158*H158</f>
        <v>0</v>
      </c>
      <c r="Q158" s="231">
        <v>0.004</v>
      </c>
      <c r="R158" s="231">
        <f>Q158*H158</f>
        <v>0.048</v>
      </c>
      <c r="S158" s="231">
        <v>0</v>
      </c>
      <c r="T158" s="232">
        <f>S158*H158</f>
        <v>0</v>
      </c>
      <c r="AR158" s="233" t="s">
        <v>166</v>
      </c>
      <c r="AT158" s="233" t="s">
        <v>162</v>
      </c>
      <c r="AU158" s="233" t="s">
        <v>85</v>
      </c>
      <c r="AY158" s="16" t="s">
        <v>128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83</v>
      </c>
      <c r="BK158" s="234">
        <f>ROUND(I158*H158,2)</f>
        <v>0</v>
      </c>
      <c r="BL158" s="16" t="s">
        <v>135</v>
      </c>
      <c r="BM158" s="233" t="s">
        <v>239</v>
      </c>
    </row>
    <row r="159" spans="2:63" s="11" customFormat="1" ht="22.8" customHeight="1">
      <c r="B159" s="206"/>
      <c r="C159" s="207"/>
      <c r="D159" s="208" t="s">
        <v>74</v>
      </c>
      <c r="E159" s="220" t="s">
        <v>174</v>
      </c>
      <c r="F159" s="220" t="s">
        <v>240</v>
      </c>
      <c r="G159" s="207"/>
      <c r="H159" s="207"/>
      <c r="I159" s="210"/>
      <c r="J159" s="221">
        <f>BK159</f>
        <v>0</v>
      </c>
      <c r="K159" s="207"/>
      <c r="L159" s="212"/>
      <c r="M159" s="213"/>
      <c r="N159" s="214"/>
      <c r="O159" s="214"/>
      <c r="P159" s="215">
        <f>SUM(P160:P168)</f>
        <v>0</v>
      </c>
      <c r="Q159" s="214"/>
      <c r="R159" s="215">
        <f>SUM(R160:R168)</f>
        <v>0.24500999999999998</v>
      </c>
      <c r="S159" s="214"/>
      <c r="T159" s="216">
        <f>SUM(T160:T168)</f>
        <v>3.15</v>
      </c>
      <c r="AR159" s="217" t="s">
        <v>83</v>
      </c>
      <c r="AT159" s="218" t="s">
        <v>74</v>
      </c>
      <c r="AU159" s="218" t="s">
        <v>83</v>
      </c>
      <c r="AY159" s="217" t="s">
        <v>128</v>
      </c>
      <c r="BK159" s="219">
        <f>SUM(BK160:BK168)</f>
        <v>0</v>
      </c>
    </row>
    <row r="160" spans="2:65" s="1" customFormat="1" ht="32.45" customHeight="1">
      <c r="B160" s="37"/>
      <c r="C160" s="222" t="s">
        <v>241</v>
      </c>
      <c r="D160" s="222" t="s">
        <v>130</v>
      </c>
      <c r="E160" s="223" t="s">
        <v>242</v>
      </c>
      <c r="F160" s="224" t="s">
        <v>243</v>
      </c>
      <c r="G160" s="225" t="s">
        <v>133</v>
      </c>
      <c r="H160" s="226">
        <v>200</v>
      </c>
      <c r="I160" s="227"/>
      <c r="J160" s="228">
        <f>ROUND(I160*H160,2)</f>
        <v>0</v>
      </c>
      <c r="K160" s="224" t="s">
        <v>1</v>
      </c>
      <c r="L160" s="42"/>
      <c r="M160" s="229" t="s">
        <v>1</v>
      </c>
      <c r="N160" s="230" t="s">
        <v>40</v>
      </c>
      <c r="O160" s="85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AR160" s="233" t="s">
        <v>135</v>
      </c>
      <c r="AT160" s="233" t="s">
        <v>130</v>
      </c>
      <c r="AU160" s="233" t="s">
        <v>85</v>
      </c>
      <c r="AY160" s="16" t="s">
        <v>128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6" t="s">
        <v>83</v>
      </c>
      <c r="BK160" s="234">
        <f>ROUND(I160*H160,2)</f>
        <v>0</v>
      </c>
      <c r="BL160" s="16" t="s">
        <v>135</v>
      </c>
      <c r="BM160" s="233" t="s">
        <v>244</v>
      </c>
    </row>
    <row r="161" spans="2:65" s="1" customFormat="1" ht="21.65" customHeight="1">
      <c r="B161" s="37"/>
      <c r="C161" s="222" t="s">
        <v>245</v>
      </c>
      <c r="D161" s="222" t="s">
        <v>130</v>
      </c>
      <c r="E161" s="223" t="s">
        <v>246</v>
      </c>
      <c r="F161" s="224" t="s">
        <v>247</v>
      </c>
      <c r="G161" s="225" t="s">
        <v>202</v>
      </c>
      <c r="H161" s="226">
        <v>593</v>
      </c>
      <c r="I161" s="227"/>
      <c r="J161" s="228">
        <f>ROUND(I161*H161,2)</f>
        <v>0</v>
      </c>
      <c r="K161" s="224" t="s">
        <v>134</v>
      </c>
      <c r="L161" s="42"/>
      <c r="M161" s="229" t="s">
        <v>1</v>
      </c>
      <c r="N161" s="230" t="s">
        <v>40</v>
      </c>
      <c r="O161" s="85"/>
      <c r="P161" s="231">
        <f>O161*H161</f>
        <v>0</v>
      </c>
      <c r="Q161" s="231">
        <v>0.00033</v>
      </c>
      <c r="R161" s="231">
        <f>Q161*H161</f>
        <v>0.19569</v>
      </c>
      <c r="S161" s="231">
        <v>0</v>
      </c>
      <c r="T161" s="232">
        <f>S161*H161</f>
        <v>0</v>
      </c>
      <c r="AR161" s="233" t="s">
        <v>135</v>
      </c>
      <c r="AT161" s="233" t="s">
        <v>130</v>
      </c>
      <c r="AU161" s="233" t="s">
        <v>85</v>
      </c>
      <c r="AY161" s="16" t="s">
        <v>128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83</v>
      </c>
      <c r="BK161" s="234">
        <f>ROUND(I161*H161,2)</f>
        <v>0</v>
      </c>
      <c r="BL161" s="16" t="s">
        <v>135</v>
      </c>
      <c r="BM161" s="233" t="s">
        <v>248</v>
      </c>
    </row>
    <row r="162" spans="2:65" s="1" customFormat="1" ht="21.65" customHeight="1">
      <c r="B162" s="37"/>
      <c r="C162" s="222" t="s">
        <v>249</v>
      </c>
      <c r="D162" s="222" t="s">
        <v>130</v>
      </c>
      <c r="E162" s="223" t="s">
        <v>250</v>
      </c>
      <c r="F162" s="224" t="s">
        <v>251</v>
      </c>
      <c r="G162" s="225" t="s">
        <v>202</v>
      </c>
      <c r="H162" s="226">
        <v>14</v>
      </c>
      <c r="I162" s="227"/>
      <c r="J162" s="228">
        <f>ROUND(I162*H162,2)</f>
        <v>0</v>
      </c>
      <c r="K162" s="224" t="s">
        <v>134</v>
      </c>
      <c r="L162" s="42"/>
      <c r="M162" s="229" t="s">
        <v>1</v>
      </c>
      <c r="N162" s="230" t="s">
        <v>40</v>
      </c>
      <c r="O162" s="85"/>
      <c r="P162" s="231">
        <f>O162*H162</f>
        <v>0</v>
      </c>
      <c r="Q162" s="231">
        <v>0.00011</v>
      </c>
      <c r="R162" s="231">
        <f>Q162*H162</f>
        <v>0.0015400000000000001</v>
      </c>
      <c r="S162" s="231">
        <v>0</v>
      </c>
      <c r="T162" s="232">
        <f>S162*H162</f>
        <v>0</v>
      </c>
      <c r="AR162" s="233" t="s">
        <v>135</v>
      </c>
      <c r="AT162" s="233" t="s">
        <v>130</v>
      </c>
      <c r="AU162" s="233" t="s">
        <v>85</v>
      </c>
      <c r="AY162" s="16" t="s">
        <v>128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83</v>
      </c>
      <c r="BK162" s="234">
        <f>ROUND(I162*H162,2)</f>
        <v>0</v>
      </c>
      <c r="BL162" s="16" t="s">
        <v>135</v>
      </c>
      <c r="BM162" s="233" t="s">
        <v>252</v>
      </c>
    </row>
    <row r="163" spans="2:65" s="1" customFormat="1" ht="21.65" customHeight="1">
      <c r="B163" s="37"/>
      <c r="C163" s="222" t="s">
        <v>253</v>
      </c>
      <c r="D163" s="222" t="s">
        <v>130</v>
      </c>
      <c r="E163" s="223" t="s">
        <v>254</v>
      </c>
      <c r="F163" s="224" t="s">
        <v>255</v>
      </c>
      <c r="G163" s="225" t="s">
        <v>202</v>
      </c>
      <c r="H163" s="226">
        <v>60</v>
      </c>
      <c r="I163" s="227"/>
      <c r="J163" s="228">
        <f>ROUND(I163*H163,2)</f>
        <v>0</v>
      </c>
      <c r="K163" s="224" t="s">
        <v>134</v>
      </c>
      <c r="L163" s="42"/>
      <c r="M163" s="229" t="s">
        <v>1</v>
      </c>
      <c r="N163" s="230" t="s">
        <v>40</v>
      </c>
      <c r="O163" s="85"/>
      <c r="P163" s="231">
        <f>O163*H163</f>
        <v>0</v>
      </c>
      <c r="Q163" s="231">
        <v>0.00038</v>
      </c>
      <c r="R163" s="231">
        <f>Q163*H163</f>
        <v>0.0228</v>
      </c>
      <c r="S163" s="231">
        <v>0</v>
      </c>
      <c r="T163" s="232">
        <f>S163*H163</f>
        <v>0</v>
      </c>
      <c r="AR163" s="233" t="s">
        <v>135</v>
      </c>
      <c r="AT163" s="233" t="s">
        <v>130</v>
      </c>
      <c r="AU163" s="233" t="s">
        <v>85</v>
      </c>
      <c r="AY163" s="16" t="s">
        <v>128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83</v>
      </c>
      <c r="BK163" s="234">
        <f>ROUND(I163*H163,2)</f>
        <v>0</v>
      </c>
      <c r="BL163" s="16" t="s">
        <v>135</v>
      </c>
      <c r="BM163" s="233" t="s">
        <v>256</v>
      </c>
    </row>
    <row r="164" spans="2:65" s="1" customFormat="1" ht="21.65" customHeight="1">
      <c r="B164" s="37"/>
      <c r="C164" s="222" t="s">
        <v>257</v>
      </c>
      <c r="D164" s="222" t="s">
        <v>130</v>
      </c>
      <c r="E164" s="223" t="s">
        <v>258</v>
      </c>
      <c r="F164" s="224" t="s">
        <v>259</v>
      </c>
      <c r="G164" s="225" t="s">
        <v>133</v>
      </c>
      <c r="H164" s="226">
        <v>8</v>
      </c>
      <c r="I164" s="227"/>
      <c r="J164" s="228">
        <f>ROUND(I164*H164,2)</f>
        <v>0</v>
      </c>
      <c r="K164" s="224" t="s">
        <v>134</v>
      </c>
      <c r="L164" s="42"/>
      <c r="M164" s="229" t="s">
        <v>1</v>
      </c>
      <c r="N164" s="230" t="s">
        <v>40</v>
      </c>
      <c r="O164" s="85"/>
      <c r="P164" s="231">
        <f>O164*H164</f>
        <v>0</v>
      </c>
      <c r="Q164" s="231">
        <v>0.0026</v>
      </c>
      <c r="R164" s="231">
        <f>Q164*H164</f>
        <v>0.0208</v>
      </c>
      <c r="S164" s="231">
        <v>0</v>
      </c>
      <c r="T164" s="232">
        <f>S164*H164</f>
        <v>0</v>
      </c>
      <c r="AR164" s="233" t="s">
        <v>135</v>
      </c>
      <c r="AT164" s="233" t="s">
        <v>130</v>
      </c>
      <c r="AU164" s="233" t="s">
        <v>85</v>
      </c>
      <c r="AY164" s="16" t="s">
        <v>128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6" t="s">
        <v>83</v>
      </c>
      <c r="BK164" s="234">
        <f>ROUND(I164*H164,2)</f>
        <v>0</v>
      </c>
      <c r="BL164" s="16" t="s">
        <v>135</v>
      </c>
      <c r="BM164" s="233" t="s">
        <v>260</v>
      </c>
    </row>
    <row r="165" spans="2:65" s="1" customFormat="1" ht="21.65" customHeight="1">
      <c r="B165" s="37"/>
      <c r="C165" s="222" t="s">
        <v>261</v>
      </c>
      <c r="D165" s="222" t="s">
        <v>130</v>
      </c>
      <c r="E165" s="223" t="s">
        <v>262</v>
      </c>
      <c r="F165" s="224" t="s">
        <v>263</v>
      </c>
      <c r="G165" s="225" t="s">
        <v>202</v>
      </c>
      <c r="H165" s="226">
        <v>38</v>
      </c>
      <c r="I165" s="227"/>
      <c r="J165" s="228">
        <f>ROUND(I165*H165,2)</f>
        <v>0</v>
      </c>
      <c r="K165" s="224" t="s">
        <v>134</v>
      </c>
      <c r="L165" s="42"/>
      <c r="M165" s="229" t="s">
        <v>1</v>
      </c>
      <c r="N165" s="230" t="s">
        <v>40</v>
      </c>
      <c r="O165" s="85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33" t="s">
        <v>135</v>
      </c>
      <c r="AT165" s="233" t="s">
        <v>130</v>
      </c>
      <c r="AU165" s="233" t="s">
        <v>85</v>
      </c>
      <c r="AY165" s="16" t="s">
        <v>128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83</v>
      </c>
      <c r="BK165" s="234">
        <f>ROUND(I165*H165,2)</f>
        <v>0</v>
      </c>
      <c r="BL165" s="16" t="s">
        <v>135</v>
      </c>
      <c r="BM165" s="233" t="s">
        <v>264</v>
      </c>
    </row>
    <row r="166" spans="2:65" s="1" customFormat="1" ht="21.65" customHeight="1">
      <c r="B166" s="37"/>
      <c r="C166" s="222" t="s">
        <v>265</v>
      </c>
      <c r="D166" s="222" t="s">
        <v>130</v>
      </c>
      <c r="E166" s="223" t="s">
        <v>266</v>
      </c>
      <c r="F166" s="224" t="s">
        <v>267</v>
      </c>
      <c r="G166" s="225" t="s">
        <v>202</v>
      </c>
      <c r="H166" s="226">
        <v>38</v>
      </c>
      <c r="I166" s="227"/>
      <c r="J166" s="228">
        <f>ROUND(I166*H166,2)</f>
        <v>0</v>
      </c>
      <c r="K166" s="224" t="s">
        <v>134</v>
      </c>
      <c r="L166" s="42"/>
      <c r="M166" s="229" t="s">
        <v>1</v>
      </c>
      <c r="N166" s="230" t="s">
        <v>40</v>
      </c>
      <c r="O166" s="85"/>
      <c r="P166" s="231">
        <f>O166*H166</f>
        <v>0</v>
      </c>
      <c r="Q166" s="231">
        <v>0.00011</v>
      </c>
      <c r="R166" s="231">
        <f>Q166*H166</f>
        <v>0.0041800000000000006</v>
      </c>
      <c r="S166" s="231">
        <v>0</v>
      </c>
      <c r="T166" s="232">
        <f>S166*H166</f>
        <v>0</v>
      </c>
      <c r="AR166" s="233" t="s">
        <v>135</v>
      </c>
      <c r="AT166" s="233" t="s">
        <v>130</v>
      </c>
      <c r="AU166" s="233" t="s">
        <v>85</v>
      </c>
      <c r="AY166" s="16" t="s">
        <v>128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6" t="s">
        <v>83</v>
      </c>
      <c r="BK166" s="234">
        <f>ROUND(I166*H166,2)</f>
        <v>0</v>
      </c>
      <c r="BL166" s="16" t="s">
        <v>135</v>
      </c>
      <c r="BM166" s="233" t="s">
        <v>268</v>
      </c>
    </row>
    <row r="167" spans="2:65" s="1" customFormat="1" ht="15.25" customHeight="1">
      <c r="B167" s="37"/>
      <c r="C167" s="222" t="s">
        <v>269</v>
      </c>
      <c r="D167" s="222" t="s">
        <v>130</v>
      </c>
      <c r="E167" s="223" t="s">
        <v>270</v>
      </c>
      <c r="F167" s="224" t="s">
        <v>271</v>
      </c>
      <c r="G167" s="225" t="s">
        <v>202</v>
      </c>
      <c r="H167" s="226">
        <v>38</v>
      </c>
      <c r="I167" s="227"/>
      <c r="J167" s="228">
        <f>ROUND(I167*H167,2)</f>
        <v>0</v>
      </c>
      <c r="K167" s="224" t="s">
        <v>134</v>
      </c>
      <c r="L167" s="42"/>
      <c r="M167" s="229" t="s">
        <v>1</v>
      </c>
      <c r="N167" s="230" t="s">
        <v>40</v>
      </c>
      <c r="O167" s="85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33" t="s">
        <v>135</v>
      </c>
      <c r="AT167" s="233" t="s">
        <v>130</v>
      </c>
      <c r="AU167" s="233" t="s">
        <v>85</v>
      </c>
      <c r="AY167" s="16" t="s">
        <v>128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83</v>
      </c>
      <c r="BK167" s="234">
        <f>ROUND(I167*H167,2)</f>
        <v>0</v>
      </c>
      <c r="BL167" s="16" t="s">
        <v>135</v>
      </c>
      <c r="BM167" s="233" t="s">
        <v>272</v>
      </c>
    </row>
    <row r="168" spans="2:65" s="1" customFormat="1" ht="32.45" customHeight="1">
      <c r="B168" s="37"/>
      <c r="C168" s="222" t="s">
        <v>273</v>
      </c>
      <c r="D168" s="222" t="s">
        <v>130</v>
      </c>
      <c r="E168" s="223" t="s">
        <v>274</v>
      </c>
      <c r="F168" s="224" t="s">
        <v>275</v>
      </c>
      <c r="G168" s="225" t="s">
        <v>133</v>
      </c>
      <c r="H168" s="226">
        <v>25</v>
      </c>
      <c r="I168" s="227"/>
      <c r="J168" s="228">
        <f>ROUND(I168*H168,2)</f>
        <v>0</v>
      </c>
      <c r="K168" s="224" t="s">
        <v>134</v>
      </c>
      <c r="L168" s="42"/>
      <c r="M168" s="229" t="s">
        <v>1</v>
      </c>
      <c r="N168" s="230" t="s">
        <v>40</v>
      </c>
      <c r="O168" s="85"/>
      <c r="P168" s="231">
        <f>O168*H168</f>
        <v>0</v>
      </c>
      <c r="Q168" s="231">
        <v>0</v>
      </c>
      <c r="R168" s="231">
        <f>Q168*H168</f>
        <v>0</v>
      </c>
      <c r="S168" s="231">
        <v>0.126</v>
      </c>
      <c r="T168" s="232">
        <f>S168*H168</f>
        <v>3.15</v>
      </c>
      <c r="AR168" s="233" t="s">
        <v>135</v>
      </c>
      <c r="AT168" s="233" t="s">
        <v>130</v>
      </c>
      <c r="AU168" s="233" t="s">
        <v>85</v>
      </c>
      <c r="AY168" s="16" t="s">
        <v>128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83</v>
      </c>
      <c r="BK168" s="234">
        <f>ROUND(I168*H168,2)</f>
        <v>0</v>
      </c>
      <c r="BL168" s="16" t="s">
        <v>135</v>
      </c>
      <c r="BM168" s="233" t="s">
        <v>276</v>
      </c>
    </row>
    <row r="169" spans="2:63" s="11" customFormat="1" ht="22.8" customHeight="1">
      <c r="B169" s="206"/>
      <c r="C169" s="207"/>
      <c r="D169" s="208" t="s">
        <v>74</v>
      </c>
      <c r="E169" s="220" t="s">
        <v>277</v>
      </c>
      <c r="F169" s="220" t="s">
        <v>278</v>
      </c>
      <c r="G169" s="207"/>
      <c r="H169" s="207"/>
      <c r="I169" s="210"/>
      <c r="J169" s="221">
        <f>BK169</f>
        <v>0</v>
      </c>
      <c r="K169" s="207"/>
      <c r="L169" s="212"/>
      <c r="M169" s="213"/>
      <c r="N169" s="214"/>
      <c r="O169" s="214"/>
      <c r="P169" s="215">
        <f>SUM(P170:P173)</f>
        <v>0</v>
      </c>
      <c r="Q169" s="214"/>
      <c r="R169" s="215">
        <f>SUM(R170:R173)</f>
        <v>0</v>
      </c>
      <c r="S169" s="214"/>
      <c r="T169" s="216">
        <f>SUM(T170:T173)</f>
        <v>0</v>
      </c>
      <c r="AR169" s="217" t="s">
        <v>83</v>
      </c>
      <c r="AT169" s="218" t="s">
        <v>74</v>
      </c>
      <c r="AU169" s="218" t="s">
        <v>83</v>
      </c>
      <c r="AY169" s="217" t="s">
        <v>128</v>
      </c>
      <c r="BK169" s="219">
        <f>SUM(BK170:BK173)</f>
        <v>0</v>
      </c>
    </row>
    <row r="170" spans="2:65" s="1" customFormat="1" ht="21.65" customHeight="1">
      <c r="B170" s="37"/>
      <c r="C170" s="222" t="s">
        <v>279</v>
      </c>
      <c r="D170" s="222" t="s">
        <v>130</v>
      </c>
      <c r="E170" s="223" t="s">
        <v>280</v>
      </c>
      <c r="F170" s="224" t="s">
        <v>281</v>
      </c>
      <c r="G170" s="225" t="s">
        <v>165</v>
      </c>
      <c r="H170" s="226">
        <v>634.19</v>
      </c>
      <c r="I170" s="227"/>
      <c r="J170" s="228">
        <f>ROUND(I170*H170,2)</f>
        <v>0</v>
      </c>
      <c r="K170" s="224" t="s">
        <v>134</v>
      </c>
      <c r="L170" s="42"/>
      <c r="M170" s="229" t="s">
        <v>1</v>
      </c>
      <c r="N170" s="230" t="s">
        <v>40</v>
      </c>
      <c r="O170" s="85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AR170" s="233" t="s">
        <v>135</v>
      </c>
      <c r="AT170" s="233" t="s">
        <v>130</v>
      </c>
      <c r="AU170" s="233" t="s">
        <v>85</v>
      </c>
      <c r="AY170" s="16" t="s">
        <v>128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83</v>
      </c>
      <c r="BK170" s="234">
        <f>ROUND(I170*H170,2)</f>
        <v>0</v>
      </c>
      <c r="BL170" s="16" t="s">
        <v>135</v>
      </c>
      <c r="BM170" s="233" t="s">
        <v>282</v>
      </c>
    </row>
    <row r="171" spans="2:47" s="1" customFormat="1" ht="12">
      <c r="B171" s="37"/>
      <c r="C171" s="38"/>
      <c r="D171" s="235" t="s">
        <v>137</v>
      </c>
      <c r="E171" s="38"/>
      <c r="F171" s="236" t="s">
        <v>283</v>
      </c>
      <c r="G171" s="38"/>
      <c r="H171" s="38"/>
      <c r="I171" s="138"/>
      <c r="J171" s="38"/>
      <c r="K171" s="38"/>
      <c r="L171" s="42"/>
      <c r="M171" s="237"/>
      <c r="N171" s="85"/>
      <c r="O171" s="85"/>
      <c r="P171" s="85"/>
      <c r="Q171" s="85"/>
      <c r="R171" s="85"/>
      <c r="S171" s="85"/>
      <c r="T171" s="86"/>
      <c r="AT171" s="16" t="s">
        <v>137</v>
      </c>
      <c r="AU171" s="16" t="s">
        <v>85</v>
      </c>
    </row>
    <row r="172" spans="2:65" s="1" customFormat="1" ht="21.65" customHeight="1">
      <c r="B172" s="37"/>
      <c r="C172" s="222" t="s">
        <v>284</v>
      </c>
      <c r="D172" s="222" t="s">
        <v>130</v>
      </c>
      <c r="E172" s="223" t="s">
        <v>285</v>
      </c>
      <c r="F172" s="224" t="s">
        <v>286</v>
      </c>
      <c r="G172" s="225" t="s">
        <v>165</v>
      </c>
      <c r="H172" s="226">
        <v>74.731</v>
      </c>
      <c r="I172" s="227"/>
      <c r="J172" s="228">
        <f>ROUND(I172*H172,2)</f>
        <v>0</v>
      </c>
      <c r="K172" s="224" t="s">
        <v>1</v>
      </c>
      <c r="L172" s="42"/>
      <c r="M172" s="229" t="s">
        <v>1</v>
      </c>
      <c r="N172" s="230" t="s">
        <v>40</v>
      </c>
      <c r="O172" s="85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AR172" s="233" t="s">
        <v>135</v>
      </c>
      <c r="AT172" s="233" t="s">
        <v>130</v>
      </c>
      <c r="AU172" s="233" t="s">
        <v>85</v>
      </c>
      <c r="AY172" s="16" t="s">
        <v>128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83</v>
      </c>
      <c r="BK172" s="234">
        <f>ROUND(I172*H172,2)</f>
        <v>0</v>
      </c>
      <c r="BL172" s="16" t="s">
        <v>135</v>
      </c>
      <c r="BM172" s="233" t="s">
        <v>287</v>
      </c>
    </row>
    <row r="173" spans="2:47" s="1" customFormat="1" ht="12">
      <c r="B173" s="37"/>
      <c r="C173" s="38"/>
      <c r="D173" s="235" t="s">
        <v>137</v>
      </c>
      <c r="E173" s="38"/>
      <c r="F173" s="236" t="s">
        <v>288</v>
      </c>
      <c r="G173" s="38"/>
      <c r="H173" s="38"/>
      <c r="I173" s="138"/>
      <c r="J173" s="38"/>
      <c r="K173" s="38"/>
      <c r="L173" s="42"/>
      <c r="M173" s="237"/>
      <c r="N173" s="85"/>
      <c r="O173" s="85"/>
      <c r="P173" s="85"/>
      <c r="Q173" s="85"/>
      <c r="R173" s="85"/>
      <c r="S173" s="85"/>
      <c r="T173" s="86"/>
      <c r="AT173" s="16" t="s">
        <v>137</v>
      </c>
      <c r="AU173" s="16" t="s">
        <v>85</v>
      </c>
    </row>
    <row r="174" spans="2:63" s="11" customFormat="1" ht="22.8" customHeight="1">
      <c r="B174" s="206"/>
      <c r="C174" s="207"/>
      <c r="D174" s="208" t="s">
        <v>74</v>
      </c>
      <c r="E174" s="220" t="s">
        <v>289</v>
      </c>
      <c r="F174" s="220" t="s">
        <v>290</v>
      </c>
      <c r="G174" s="207"/>
      <c r="H174" s="207"/>
      <c r="I174" s="210"/>
      <c r="J174" s="221">
        <f>BK174</f>
        <v>0</v>
      </c>
      <c r="K174" s="207"/>
      <c r="L174" s="212"/>
      <c r="M174" s="213"/>
      <c r="N174" s="214"/>
      <c r="O174" s="214"/>
      <c r="P174" s="215">
        <f>P175</f>
        <v>0</v>
      </c>
      <c r="Q174" s="214"/>
      <c r="R174" s="215">
        <f>R175</f>
        <v>0</v>
      </c>
      <c r="S174" s="214"/>
      <c r="T174" s="216">
        <f>T175</f>
        <v>0</v>
      </c>
      <c r="AR174" s="217" t="s">
        <v>83</v>
      </c>
      <c r="AT174" s="218" t="s">
        <v>74</v>
      </c>
      <c r="AU174" s="218" t="s">
        <v>83</v>
      </c>
      <c r="AY174" s="217" t="s">
        <v>128</v>
      </c>
      <c r="BK174" s="219">
        <f>BK175</f>
        <v>0</v>
      </c>
    </row>
    <row r="175" spans="2:65" s="1" customFormat="1" ht="21.65" customHeight="1">
      <c r="B175" s="37"/>
      <c r="C175" s="222" t="s">
        <v>291</v>
      </c>
      <c r="D175" s="222" t="s">
        <v>130</v>
      </c>
      <c r="E175" s="223" t="s">
        <v>292</v>
      </c>
      <c r="F175" s="224" t="s">
        <v>293</v>
      </c>
      <c r="G175" s="225" t="s">
        <v>165</v>
      </c>
      <c r="H175" s="226">
        <v>46.115</v>
      </c>
      <c r="I175" s="227"/>
      <c r="J175" s="228">
        <f>ROUND(I175*H175,2)</f>
        <v>0</v>
      </c>
      <c r="K175" s="224" t="s">
        <v>134</v>
      </c>
      <c r="L175" s="42"/>
      <c r="M175" s="259" t="s">
        <v>1</v>
      </c>
      <c r="N175" s="260" t="s">
        <v>40</v>
      </c>
      <c r="O175" s="261"/>
      <c r="P175" s="262">
        <f>O175*H175</f>
        <v>0</v>
      </c>
      <c r="Q175" s="262">
        <v>0</v>
      </c>
      <c r="R175" s="262">
        <f>Q175*H175</f>
        <v>0</v>
      </c>
      <c r="S175" s="262">
        <v>0</v>
      </c>
      <c r="T175" s="263">
        <f>S175*H175</f>
        <v>0</v>
      </c>
      <c r="AR175" s="233" t="s">
        <v>135</v>
      </c>
      <c r="AT175" s="233" t="s">
        <v>130</v>
      </c>
      <c r="AU175" s="233" t="s">
        <v>85</v>
      </c>
      <c r="AY175" s="16" t="s">
        <v>128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6" t="s">
        <v>83</v>
      </c>
      <c r="BK175" s="234">
        <f>ROUND(I175*H175,2)</f>
        <v>0</v>
      </c>
      <c r="BL175" s="16" t="s">
        <v>135</v>
      </c>
      <c r="BM175" s="233" t="s">
        <v>294</v>
      </c>
    </row>
    <row r="176" spans="2:12" s="1" customFormat="1" ht="6.95" customHeight="1">
      <c r="B176" s="60"/>
      <c r="C176" s="61"/>
      <c r="D176" s="61"/>
      <c r="E176" s="61"/>
      <c r="F176" s="61"/>
      <c r="G176" s="61"/>
      <c r="H176" s="61"/>
      <c r="I176" s="172"/>
      <c r="J176" s="61"/>
      <c r="K176" s="61"/>
      <c r="L176" s="42"/>
    </row>
  </sheetData>
  <sheetProtection password="CC35" sheet="1" objects="1" scenarios="1" formatColumns="0" formatRows="0" autoFilter="0"/>
  <autoFilter ref="C122:K17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88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85</v>
      </c>
    </row>
    <row r="4" spans="2:46" ht="24.95" customHeight="1">
      <c r="B4" s="19"/>
      <c r="D4" s="134" t="s">
        <v>98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5.25" customHeight="1">
      <c r="B7" s="19"/>
      <c r="E7" s="137" t="str">
        <f>'Rekapitulace stavby'!K6</f>
        <v>II/185 SVRČOVEC - DOLANY</v>
      </c>
      <c r="F7" s="136"/>
      <c r="G7" s="136"/>
      <c r="H7" s="136"/>
      <c r="L7" s="19"/>
    </row>
    <row r="8" spans="2:12" s="1" customFormat="1" ht="12" customHeight="1">
      <c r="B8" s="42"/>
      <c r="D8" s="136" t="s">
        <v>99</v>
      </c>
      <c r="I8" s="138"/>
      <c r="L8" s="42"/>
    </row>
    <row r="9" spans="2:12" s="1" customFormat="1" ht="36.95" customHeight="1">
      <c r="B9" s="42"/>
      <c r="E9" s="139" t="s">
        <v>295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19. 10. 2017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pans="2:12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33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27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34</v>
      </c>
      <c r="I26" s="138"/>
      <c r="L26" s="42"/>
    </row>
    <row r="27" spans="2:12" s="7" customFormat="1" ht="15.2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35</v>
      </c>
      <c r="I30" s="138"/>
      <c r="J30" s="148">
        <f>ROUND(J128,2)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37</v>
      </c>
      <c r="I32" s="150" t="s">
        <v>36</v>
      </c>
      <c r="J32" s="149" t="s">
        <v>38</v>
      </c>
      <c r="L32" s="42"/>
    </row>
    <row r="33" spans="2:12" s="1" customFormat="1" ht="14.4" customHeight="1">
      <c r="B33" s="42"/>
      <c r="D33" s="151" t="s">
        <v>39</v>
      </c>
      <c r="E33" s="136" t="s">
        <v>40</v>
      </c>
      <c r="F33" s="152">
        <f>ROUND((SUM(BE128:BE198)),2)</f>
        <v>0</v>
      </c>
      <c r="I33" s="153">
        <v>0.21</v>
      </c>
      <c r="J33" s="152">
        <f>ROUND(((SUM(BE128:BE198))*I33),2)</f>
        <v>0</v>
      </c>
      <c r="L33" s="42"/>
    </row>
    <row r="34" spans="2:12" s="1" customFormat="1" ht="14.4" customHeight="1">
      <c r="B34" s="42"/>
      <c r="E34" s="136" t="s">
        <v>41</v>
      </c>
      <c r="F34" s="152">
        <f>ROUND((SUM(BF128:BF198)),2)</f>
        <v>0</v>
      </c>
      <c r="I34" s="153">
        <v>0.15</v>
      </c>
      <c r="J34" s="152">
        <f>ROUND(((SUM(BF128:BF198))*I34),2)</f>
        <v>0</v>
      </c>
      <c r="L34" s="42"/>
    </row>
    <row r="35" spans="2:12" s="1" customFormat="1" ht="14.4" customHeight="1" hidden="1">
      <c r="B35" s="42"/>
      <c r="E35" s="136" t="s">
        <v>42</v>
      </c>
      <c r="F35" s="152">
        <f>ROUND((SUM(BG128:BG198)),2)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43</v>
      </c>
      <c r="F36" s="152">
        <f>ROUND((SUM(BH128:BH198)),2)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44</v>
      </c>
      <c r="F37" s="152">
        <f>ROUND((SUM(BI128:BI198)),2)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48</v>
      </c>
      <c r="E50" s="163"/>
      <c r="F50" s="163"/>
      <c r="G50" s="162" t="s">
        <v>49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50</v>
      </c>
      <c r="E61" s="166"/>
      <c r="F61" s="167" t="s">
        <v>51</v>
      </c>
      <c r="G61" s="165" t="s">
        <v>50</v>
      </c>
      <c r="H61" s="166"/>
      <c r="I61" s="168"/>
      <c r="J61" s="169" t="s">
        <v>51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52</v>
      </c>
      <c r="E65" s="163"/>
      <c r="F65" s="163"/>
      <c r="G65" s="162" t="s">
        <v>53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50</v>
      </c>
      <c r="E76" s="166"/>
      <c r="F76" s="167" t="s">
        <v>51</v>
      </c>
      <c r="G76" s="165" t="s">
        <v>50</v>
      </c>
      <c r="H76" s="166"/>
      <c r="I76" s="168"/>
      <c r="J76" s="169" t="s">
        <v>51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101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5.25" customHeight="1">
      <c r="B85" s="37"/>
      <c r="C85" s="38"/>
      <c r="D85" s="38"/>
      <c r="E85" s="176" t="str">
        <f>E7</f>
        <v>II/185 SVRČOVEC - DOLANY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99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5.25" customHeight="1">
      <c r="B87" s="37"/>
      <c r="C87" s="38"/>
      <c r="D87" s="38"/>
      <c r="E87" s="70" t="str">
        <f>E9</f>
        <v>2717b-SÚSPK - KM 0,260 - 2,030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19. 10. 2017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1.1" customHeight="1">
      <c r="B91" s="37"/>
      <c r="C91" s="31" t="s">
        <v>24</v>
      </c>
      <c r="D91" s="38"/>
      <c r="E91" s="38"/>
      <c r="F91" s="26" t="str">
        <f>E15</f>
        <v>SÚSPK</v>
      </c>
      <c r="G91" s="38"/>
      <c r="H91" s="38"/>
      <c r="I91" s="141" t="s">
        <v>30</v>
      </c>
      <c r="J91" s="35" t="str">
        <f>E21</f>
        <v>MACÁN PROJEKCE DS s.r.o.</v>
      </c>
      <c r="K91" s="38"/>
      <c r="L91" s="42"/>
    </row>
    <row r="92" spans="2:12" s="1" customFormat="1" ht="15.1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102</v>
      </c>
      <c r="D94" s="178"/>
      <c r="E94" s="178"/>
      <c r="F94" s="178"/>
      <c r="G94" s="178"/>
      <c r="H94" s="178"/>
      <c r="I94" s="179"/>
      <c r="J94" s="180" t="s">
        <v>103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104</v>
      </c>
      <c r="D96" s="38"/>
      <c r="E96" s="38"/>
      <c r="F96" s="38"/>
      <c r="G96" s="38"/>
      <c r="H96" s="38"/>
      <c r="I96" s="138"/>
      <c r="J96" s="104">
        <f>J128</f>
        <v>0</v>
      </c>
      <c r="K96" s="38"/>
      <c r="L96" s="42"/>
      <c r="AU96" s="16" t="s">
        <v>105</v>
      </c>
    </row>
    <row r="97" spans="2:12" s="8" customFormat="1" ht="24.95" customHeight="1">
      <c r="B97" s="182"/>
      <c r="C97" s="183"/>
      <c r="D97" s="184" t="s">
        <v>106</v>
      </c>
      <c r="E97" s="185"/>
      <c r="F97" s="185"/>
      <c r="G97" s="185"/>
      <c r="H97" s="185"/>
      <c r="I97" s="186"/>
      <c r="J97" s="187">
        <f>J129</f>
        <v>0</v>
      </c>
      <c r="K97" s="183"/>
      <c r="L97" s="188"/>
    </row>
    <row r="98" spans="2:12" s="9" customFormat="1" ht="19.9" customHeight="1">
      <c r="B98" s="189"/>
      <c r="C98" s="190"/>
      <c r="D98" s="191" t="s">
        <v>107</v>
      </c>
      <c r="E98" s="192"/>
      <c r="F98" s="192"/>
      <c r="G98" s="192"/>
      <c r="H98" s="192"/>
      <c r="I98" s="193"/>
      <c r="J98" s="194">
        <f>J130</f>
        <v>0</v>
      </c>
      <c r="K98" s="190"/>
      <c r="L98" s="195"/>
    </row>
    <row r="99" spans="2:12" s="9" customFormat="1" ht="19.9" customHeight="1">
      <c r="B99" s="189"/>
      <c r="C99" s="190"/>
      <c r="D99" s="191" t="s">
        <v>296</v>
      </c>
      <c r="E99" s="192"/>
      <c r="F99" s="192"/>
      <c r="G99" s="192"/>
      <c r="H99" s="192"/>
      <c r="I99" s="193"/>
      <c r="J99" s="194">
        <f>J139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108</v>
      </c>
      <c r="E100" s="192"/>
      <c r="F100" s="192"/>
      <c r="G100" s="192"/>
      <c r="H100" s="192"/>
      <c r="I100" s="193"/>
      <c r="J100" s="194">
        <f>J146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110</v>
      </c>
      <c r="E101" s="192"/>
      <c r="F101" s="192"/>
      <c r="G101" s="192"/>
      <c r="H101" s="192"/>
      <c r="I101" s="193"/>
      <c r="J101" s="194">
        <f>J156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111</v>
      </c>
      <c r="E102" s="192"/>
      <c r="F102" s="192"/>
      <c r="G102" s="192"/>
      <c r="H102" s="192"/>
      <c r="I102" s="193"/>
      <c r="J102" s="194">
        <f>J179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112</v>
      </c>
      <c r="E103" s="192"/>
      <c r="F103" s="192"/>
      <c r="G103" s="192"/>
      <c r="H103" s="192"/>
      <c r="I103" s="193"/>
      <c r="J103" s="194">
        <f>J184</f>
        <v>0</v>
      </c>
      <c r="K103" s="190"/>
      <c r="L103" s="195"/>
    </row>
    <row r="104" spans="2:12" s="8" customFormat="1" ht="24.95" customHeight="1">
      <c r="B104" s="182"/>
      <c r="C104" s="183"/>
      <c r="D104" s="184" t="s">
        <v>297</v>
      </c>
      <c r="E104" s="185"/>
      <c r="F104" s="185"/>
      <c r="G104" s="185"/>
      <c r="H104" s="185"/>
      <c r="I104" s="186"/>
      <c r="J104" s="187">
        <f>J186</f>
        <v>0</v>
      </c>
      <c r="K104" s="183"/>
      <c r="L104" s="188"/>
    </row>
    <row r="105" spans="2:12" s="9" customFormat="1" ht="19.9" customHeight="1">
      <c r="B105" s="189"/>
      <c r="C105" s="190"/>
      <c r="D105" s="191" t="s">
        <v>298</v>
      </c>
      <c r="E105" s="192"/>
      <c r="F105" s="192"/>
      <c r="G105" s="192"/>
      <c r="H105" s="192"/>
      <c r="I105" s="193"/>
      <c r="J105" s="194">
        <f>J187</f>
        <v>0</v>
      </c>
      <c r="K105" s="190"/>
      <c r="L105" s="195"/>
    </row>
    <row r="106" spans="2:12" s="9" customFormat="1" ht="19.9" customHeight="1">
      <c r="B106" s="189"/>
      <c r="C106" s="190"/>
      <c r="D106" s="191" t="s">
        <v>299</v>
      </c>
      <c r="E106" s="192"/>
      <c r="F106" s="192"/>
      <c r="G106" s="192"/>
      <c r="H106" s="192"/>
      <c r="I106" s="193"/>
      <c r="J106" s="194">
        <f>J191</f>
        <v>0</v>
      </c>
      <c r="K106" s="190"/>
      <c r="L106" s="195"/>
    </row>
    <row r="107" spans="2:12" s="9" customFormat="1" ht="19.9" customHeight="1">
      <c r="B107" s="189"/>
      <c r="C107" s="190"/>
      <c r="D107" s="191" t="s">
        <v>300</v>
      </c>
      <c r="E107" s="192"/>
      <c r="F107" s="192"/>
      <c r="G107" s="192"/>
      <c r="H107" s="192"/>
      <c r="I107" s="193"/>
      <c r="J107" s="194">
        <f>J194</f>
        <v>0</v>
      </c>
      <c r="K107" s="190"/>
      <c r="L107" s="195"/>
    </row>
    <row r="108" spans="2:12" s="9" customFormat="1" ht="19.9" customHeight="1">
      <c r="B108" s="189"/>
      <c r="C108" s="190"/>
      <c r="D108" s="191" t="s">
        <v>301</v>
      </c>
      <c r="E108" s="192"/>
      <c r="F108" s="192"/>
      <c r="G108" s="192"/>
      <c r="H108" s="192"/>
      <c r="I108" s="193"/>
      <c r="J108" s="194">
        <f>J196</f>
        <v>0</v>
      </c>
      <c r="K108" s="190"/>
      <c r="L108" s="195"/>
    </row>
    <row r="109" spans="2:12" s="1" customFormat="1" ht="21.8" customHeight="1">
      <c r="B109" s="37"/>
      <c r="C109" s="38"/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72"/>
      <c r="J110" s="61"/>
      <c r="K110" s="61"/>
      <c r="L110" s="42"/>
    </row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75"/>
      <c r="J114" s="63"/>
      <c r="K114" s="63"/>
      <c r="L114" s="42"/>
    </row>
    <row r="115" spans="2:12" s="1" customFormat="1" ht="24.95" customHeight="1">
      <c r="B115" s="37"/>
      <c r="C115" s="22" t="s">
        <v>113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5.25" customHeight="1">
      <c r="B118" s="37"/>
      <c r="C118" s="38"/>
      <c r="D118" s="38"/>
      <c r="E118" s="176" t="str">
        <f>E7</f>
        <v>II/185 SVRČOVEC - DOLANY</v>
      </c>
      <c r="F118" s="31"/>
      <c r="G118" s="31"/>
      <c r="H118" s="31"/>
      <c r="I118" s="138"/>
      <c r="J118" s="38"/>
      <c r="K118" s="38"/>
      <c r="L118" s="42"/>
    </row>
    <row r="119" spans="2:12" s="1" customFormat="1" ht="12" customHeight="1">
      <c r="B119" s="37"/>
      <c r="C119" s="31" t="s">
        <v>99</v>
      </c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15.25" customHeight="1">
      <c r="B120" s="37"/>
      <c r="C120" s="38"/>
      <c r="D120" s="38"/>
      <c r="E120" s="70" t="str">
        <f>E9</f>
        <v>2717b-SÚSPK - KM 0,260 - 2,030</v>
      </c>
      <c r="F120" s="38"/>
      <c r="G120" s="38"/>
      <c r="H120" s="38"/>
      <c r="I120" s="138"/>
      <c r="J120" s="38"/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12" s="1" customFormat="1" ht="12" customHeight="1">
      <c r="B122" s="37"/>
      <c r="C122" s="31" t="s">
        <v>20</v>
      </c>
      <c r="D122" s="38"/>
      <c r="E122" s="38"/>
      <c r="F122" s="26" t="str">
        <f>F12</f>
        <v xml:space="preserve"> </v>
      </c>
      <c r="G122" s="38"/>
      <c r="H122" s="38"/>
      <c r="I122" s="141" t="s">
        <v>22</v>
      </c>
      <c r="J122" s="73" t="str">
        <f>IF(J12="","",J12)</f>
        <v>19. 10. 2017</v>
      </c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38"/>
      <c r="J123" s="38"/>
      <c r="K123" s="38"/>
      <c r="L123" s="42"/>
    </row>
    <row r="124" spans="2:12" s="1" customFormat="1" ht="41.1" customHeight="1">
      <c r="B124" s="37"/>
      <c r="C124" s="31" t="s">
        <v>24</v>
      </c>
      <c r="D124" s="38"/>
      <c r="E124" s="38"/>
      <c r="F124" s="26" t="str">
        <f>E15</f>
        <v>SÚSPK</v>
      </c>
      <c r="G124" s="38"/>
      <c r="H124" s="38"/>
      <c r="I124" s="141" t="s">
        <v>30</v>
      </c>
      <c r="J124" s="35" t="str">
        <f>E21</f>
        <v>MACÁN PROJEKCE DS s.r.o.</v>
      </c>
      <c r="K124" s="38"/>
      <c r="L124" s="42"/>
    </row>
    <row r="125" spans="2:12" s="1" customFormat="1" ht="15.1" customHeight="1">
      <c r="B125" s="37"/>
      <c r="C125" s="31" t="s">
        <v>28</v>
      </c>
      <c r="D125" s="38"/>
      <c r="E125" s="38"/>
      <c r="F125" s="26" t="str">
        <f>IF(E18="","",E18)</f>
        <v>Vyplň údaj</v>
      </c>
      <c r="G125" s="38"/>
      <c r="H125" s="38"/>
      <c r="I125" s="141" t="s">
        <v>33</v>
      </c>
      <c r="J125" s="35" t="str">
        <f>E24</f>
        <v xml:space="preserve"> </v>
      </c>
      <c r="K125" s="38"/>
      <c r="L125" s="42"/>
    </row>
    <row r="126" spans="2:12" s="1" customFormat="1" ht="10.3" customHeight="1">
      <c r="B126" s="37"/>
      <c r="C126" s="38"/>
      <c r="D126" s="38"/>
      <c r="E126" s="38"/>
      <c r="F126" s="38"/>
      <c r="G126" s="38"/>
      <c r="H126" s="38"/>
      <c r="I126" s="138"/>
      <c r="J126" s="38"/>
      <c r="K126" s="38"/>
      <c r="L126" s="42"/>
    </row>
    <row r="127" spans="2:20" s="10" customFormat="1" ht="29.25" customHeight="1">
      <c r="B127" s="196"/>
      <c r="C127" s="197" t="s">
        <v>114</v>
      </c>
      <c r="D127" s="198" t="s">
        <v>60</v>
      </c>
      <c r="E127" s="198" t="s">
        <v>56</v>
      </c>
      <c r="F127" s="198" t="s">
        <v>57</v>
      </c>
      <c r="G127" s="198" t="s">
        <v>115</v>
      </c>
      <c r="H127" s="198" t="s">
        <v>116</v>
      </c>
      <c r="I127" s="199" t="s">
        <v>117</v>
      </c>
      <c r="J127" s="198" t="s">
        <v>103</v>
      </c>
      <c r="K127" s="200" t="s">
        <v>118</v>
      </c>
      <c r="L127" s="201"/>
      <c r="M127" s="94" t="s">
        <v>1</v>
      </c>
      <c r="N127" s="95" t="s">
        <v>39</v>
      </c>
      <c r="O127" s="95" t="s">
        <v>119</v>
      </c>
      <c r="P127" s="95" t="s">
        <v>120</v>
      </c>
      <c r="Q127" s="95" t="s">
        <v>121</v>
      </c>
      <c r="R127" s="95" t="s">
        <v>122</v>
      </c>
      <c r="S127" s="95" t="s">
        <v>123</v>
      </c>
      <c r="T127" s="96" t="s">
        <v>124</v>
      </c>
    </row>
    <row r="128" spans="2:63" s="1" customFormat="1" ht="22.8" customHeight="1">
      <c r="B128" s="37"/>
      <c r="C128" s="101" t="s">
        <v>125</v>
      </c>
      <c r="D128" s="38"/>
      <c r="E128" s="38"/>
      <c r="F128" s="38"/>
      <c r="G128" s="38"/>
      <c r="H128" s="38"/>
      <c r="I128" s="138"/>
      <c r="J128" s="202">
        <f>BK128</f>
        <v>0</v>
      </c>
      <c r="K128" s="38"/>
      <c r="L128" s="42"/>
      <c r="M128" s="97"/>
      <c r="N128" s="98"/>
      <c r="O128" s="98"/>
      <c r="P128" s="203">
        <f>P129+P186</f>
        <v>0</v>
      </c>
      <c r="Q128" s="98"/>
      <c r="R128" s="203">
        <f>R129+R186</f>
        <v>4239.727585999999</v>
      </c>
      <c r="S128" s="98"/>
      <c r="T128" s="204">
        <f>T129+T186</f>
        <v>3491.381</v>
      </c>
      <c r="AT128" s="16" t="s">
        <v>74</v>
      </c>
      <c r="AU128" s="16" t="s">
        <v>105</v>
      </c>
      <c r="BK128" s="205">
        <f>BK129+BK186</f>
        <v>0</v>
      </c>
    </row>
    <row r="129" spans="2:63" s="11" customFormat="1" ht="25.9" customHeight="1">
      <c r="B129" s="206"/>
      <c r="C129" s="207"/>
      <c r="D129" s="208" t="s">
        <v>74</v>
      </c>
      <c r="E129" s="209" t="s">
        <v>126</v>
      </c>
      <c r="F129" s="209" t="s">
        <v>127</v>
      </c>
      <c r="G129" s="207"/>
      <c r="H129" s="207"/>
      <c r="I129" s="210"/>
      <c r="J129" s="211">
        <f>BK129</f>
        <v>0</v>
      </c>
      <c r="K129" s="207"/>
      <c r="L129" s="212"/>
      <c r="M129" s="213"/>
      <c r="N129" s="214"/>
      <c r="O129" s="214"/>
      <c r="P129" s="215">
        <f>P130+P139+P146+P156+P179+P184</f>
        <v>0</v>
      </c>
      <c r="Q129" s="214"/>
      <c r="R129" s="215">
        <f>R130+R139+R146+R156+R179+R184</f>
        <v>4239.727585999999</v>
      </c>
      <c r="S129" s="214"/>
      <c r="T129" s="216">
        <f>T130+T139+T146+T156+T179+T184</f>
        <v>3491.381</v>
      </c>
      <c r="AR129" s="217" t="s">
        <v>83</v>
      </c>
      <c r="AT129" s="218" t="s">
        <v>74</v>
      </c>
      <c r="AU129" s="218" t="s">
        <v>75</v>
      </c>
      <c r="AY129" s="217" t="s">
        <v>128</v>
      </c>
      <c r="BK129" s="219">
        <f>BK130+BK139+BK146+BK156+BK179+BK184</f>
        <v>0</v>
      </c>
    </row>
    <row r="130" spans="2:63" s="11" customFormat="1" ht="22.8" customHeight="1">
      <c r="B130" s="206"/>
      <c r="C130" s="207"/>
      <c r="D130" s="208" t="s">
        <v>74</v>
      </c>
      <c r="E130" s="220" t="s">
        <v>83</v>
      </c>
      <c r="F130" s="220" t="s">
        <v>129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SUM(P131:P138)</f>
        <v>0</v>
      </c>
      <c r="Q130" s="214"/>
      <c r="R130" s="215">
        <f>SUM(R131:R138)</f>
        <v>1.5667299999999997</v>
      </c>
      <c r="S130" s="214"/>
      <c r="T130" s="216">
        <f>SUM(T131:T138)</f>
        <v>3282.176</v>
      </c>
      <c r="AR130" s="217" t="s">
        <v>83</v>
      </c>
      <c r="AT130" s="218" t="s">
        <v>74</v>
      </c>
      <c r="AU130" s="218" t="s">
        <v>83</v>
      </c>
      <c r="AY130" s="217" t="s">
        <v>128</v>
      </c>
      <c r="BK130" s="219">
        <f>SUM(BK131:BK138)</f>
        <v>0</v>
      </c>
    </row>
    <row r="131" spans="2:65" s="1" customFormat="1" ht="21.65" customHeight="1">
      <c r="B131" s="37"/>
      <c r="C131" s="222" t="s">
        <v>83</v>
      </c>
      <c r="D131" s="222" t="s">
        <v>130</v>
      </c>
      <c r="E131" s="223" t="s">
        <v>131</v>
      </c>
      <c r="F131" s="224" t="s">
        <v>132</v>
      </c>
      <c r="G131" s="225" t="s">
        <v>133</v>
      </c>
      <c r="H131" s="226">
        <v>2000</v>
      </c>
      <c r="I131" s="227"/>
      <c r="J131" s="228">
        <f>ROUND(I131*H131,2)</f>
        <v>0</v>
      </c>
      <c r="K131" s="224" t="s">
        <v>134</v>
      </c>
      <c r="L131" s="42"/>
      <c r="M131" s="229" t="s">
        <v>1</v>
      </c>
      <c r="N131" s="230" t="s">
        <v>40</v>
      </c>
      <c r="O131" s="85"/>
      <c r="P131" s="231">
        <f>O131*H131</f>
        <v>0</v>
      </c>
      <c r="Q131" s="231">
        <v>8E-05</v>
      </c>
      <c r="R131" s="231">
        <f>Q131*H131</f>
        <v>0.16</v>
      </c>
      <c r="S131" s="231">
        <v>0.256</v>
      </c>
      <c r="T131" s="232">
        <f>S131*H131</f>
        <v>512</v>
      </c>
      <c r="AR131" s="233" t="s">
        <v>135</v>
      </c>
      <c r="AT131" s="233" t="s">
        <v>130</v>
      </c>
      <c r="AU131" s="233" t="s">
        <v>85</v>
      </c>
      <c r="AY131" s="16" t="s">
        <v>128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6" t="s">
        <v>83</v>
      </c>
      <c r="BK131" s="234">
        <f>ROUND(I131*H131,2)</f>
        <v>0</v>
      </c>
      <c r="BL131" s="16" t="s">
        <v>135</v>
      </c>
      <c r="BM131" s="233" t="s">
        <v>302</v>
      </c>
    </row>
    <row r="132" spans="2:47" s="1" customFormat="1" ht="12">
      <c r="B132" s="37"/>
      <c r="C132" s="38"/>
      <c r="D132" s="235" t="s">
        <v>137</v>
      </c>
      <c r="E132" s="38"/>
      <c r="F132" s="236" t="s">
        <v>138</v>
      </c>
      <c r="G132" s="38"/>
      <c r="H132" s="38"/>
      <c r="I132" s="138"/>
      <c r="J132" s="38"/>
      <c r="K132" s="38"/>
      <c r="L132" s="42"/>
      <c r="M132" s="237"/>
      <c r="N132" s="85"/>
      <c r="O132" s="85"/>
      <c r="P132" s="85"/>
      <c r="Q132" s="85"/>
      <c r="R132" s="85"/>
      <c r="S132" s="85"/>
      <c r="T132" s="86"/>
      <c r="AT132" s="16" t="s">
        <v>137</v>
      </c>
      <c r="AU132" s="16" t="s">
        <v>85</v>
      </c>
    </row>
    <row r="133" spans="2:65" s="1" customFormat="1" ht="32.45" customHeight="1">
      <c r="B133" s="37"/>
      <c r="C133" s="222" t="s">
        <v>85</v>
      </c>
      <c r="D133" s="222" t="s">
        <v>130</v>
      </c>
      <c r="E133" s="223" t="s">
        <v>303</v>
      </c>
      <c r="F133" s="224" t="s">
        <v>304</v>
      </c>
      <c r="G133" s="225" t="s">
        <v>133</v>
      </c>
      <c r="H133" s="226">
        <v>10821</v>
      </c>
      <c r="I133" s="227"/>
      <c r="J133" s="228">
        <f>ROUND(I133*H133,2)</f>
        <v>0</v>
      </c>
      <c r="K133" s="224" t="s">
        <v>134</v>
      </c>
      <c r="L133" s="42"/>
      <c r="M133" s="229" t="s">
        <v>1</v>
      </c>
      <c r="N133" s="230" t="s">
        <v>40</v>
      </c>
      <c r="O133" s="85"/>
      <c r="P133" s="231">
        <f>O133*H133</f>
        <v>0</v>
      </c>
      <c r="Q133" s="231">
        <v>0.00013</v>
      </c>
      <c r="R133" s="231">
        <f>Q133*H133</f>
        <v>1.4067299999999998</v>
      </c>
      <c r="S133" s="231">
        <v>0.256</v>
      </c>
      <c r="T133" s="232">
        <f>S133*H133</f>
        <v>2770.176</v>
      </c>
      <c r="AR133" s="233" t="s">
        <v>135</v>
      </c>
      <c r="AT133" s="233" t="s">
        <v>130</v>
      </c>
      <c r="AU133" s="233" t="s">
        <v>85</v>
      </c>
      <c r="AY133" s="16" t="s">
        <v>128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6" t="s">
        <v>83</v>
      </c>
      <c r="BK133" s="234">
        <f>ROUND(I133*H133,2)</f>
        <v>0</v>
      </c>
      <c r="BL133" s="16" t="s">
        <v>135</v>
      </c>
      <c r="BM133" s="233" t="s">
        <v>305</v>
      </c>
    </row>
    <row r="134" spans="2:47" s="1" customFormat="1" ht="12">
      <c r="B134" s="37"/>
      <c r="C134" s="38"/>
      <c r="D134" s="235" t="s">
        <v>137</v>
      </c>
      <c r="E134" s="38"/>
      <c r="F134" s="236" t="s">
        <v>138</v>
      </c>
      <c r="G134" s="38"/>
      <c r="H134" s="38"/>
      <c r="I134" s="138"/>
      <c r="J134" s="38"/>
      <c r="K134" s="38"/>
      <c r="L134" s="42"/>
      <c r="M134" s="237"/>
      <c r="N134" s="85"/>
      <c r="O134" s="85"/>
      <c r="P134" s="85"/>
      <c r="Q134" s="85"/>
      <c r="R134" s="85"/>
      <c r="S134" s="85"/>
      <c r="T134" s="86"/>
      <c r="AT134" s="16" t="s">
        <v>137</v>
      </c>
      <c r="AU134" s="16" t="s">
        <v>85</v>
      </c>
    </row>
    <row r="135" spans="2:65" s="1" customFormat="1" ht="32.45" customHeight="1">
      <c r="B135" s="37"/>
      <c r="C135" s="222" t="s">
        <v>142</v>
      </c>
      <c r="D135" s="222" t="s">
        <v>130</v>
      </c>
      <c r="E135" s="223" t="s">
        <v>306</v>
      </c>
      <c r="F135" s="224" t="s">
        <v>307</v>
      </c>
      <c r="G135" s="225" t="s">
        <v>145</v>
      </c>
      <c r="H135" s="226">
        <v>2</v>
      </c>
      <c r="I135" s="227"/>
      <c r="J135" s="228">
        <f>ROUND(I135*H135,2)</f>
        <v>0</v>
      </c>
      <c r="K135" s="224" t="s">
        <v>134</v>
      </c>
      <c r="L135" s="42"/>
      <c r="M135" s="229" t="s">
        <v>1</v>
      </c>
      <c r="N135" s="230" t="s">
        <v>40</v>
      </c>
      <c r="O135" s="85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135</v>
      </c>
      <c r="AT135" s="233" t="s">
        <v>130</v>
      </c>
      <c r="AU135" s="233" t="s">
        <v>85</v>
      </c>
      <c r="AY135" s="16" t="s">
        <v>128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6" t="s">
        <v>83</v>
      </c>
      <c r="BK135" s="234">
        <f>ROUND(I135*H135,2)</f>
        <v>0</v>
      </c>
      <c r="BL135" s="16" t="s">
        <v>135</v>
      </c>
      <c r="BM135" s="233" t="s">
        <v>308</v>
      </c>
    </row>
    <row r="136" spans="2:47" s="1" customFormat="1" ht="12">
      <c r="B136" s="37"/>
      <c r="C136" s="38"/>
      <c r="D136" s="235" t="s">
        <v>137</v>
      </c>
      <c r="E136" s="38"/>
      <c r="F136" s="236" t="s">
        <v>309</v>
      </c>
      <c r="G136" s="38"/>
      <c r="H136" s="38"/>
      <c r="I136" s="138"/>
      <c r="J136" s="38"/>
      <c r="K136" s="38"/>
      <c r="L136" s="42"/>
      <c r="M136" s="237"/>
      <c r="N136" s="85"/>
      <c r="O136" s="85"/>
      <c r="P136" s="85"/>
      <c r="Q136" s="85"/>
      <c r="R136" s="85"/>
      <c r="S136" s="85"/>
      <c r="T136" s="86"/>
      <c r="AT136" s="16" t="s">
        <v>137</v>
      </c>
      <c r="AU136" s="16" t="s">
        <v>85</v>
      </c>
    </row>
    <row r="137" spans="2:51" s="12" customFormat="1" ht="12">
      <c r="B137" s="238"/>
      <c r="C137" s="239"/>
      <c r="D137" s="235" t="s">
        <v>147</v>
      </c>
      <c r="E137" s="240" t="s">
        <v>1</v>
      </c>
      <c r="F137" s="241" t="s">
        <v>310</v>
      </c>
      <c r="G137" s="239"/>
      <c r="H137" s="242">
        <v>2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147</v>
      </c>
      <c r="AU137" s="248" t="s">
        <v>85</v>
      </c>
      <c r="AV137" s="12" t="s">
        <v>85</v>
      </c>
      <c r="AW137" s="12" t="s">
        <v>32</v>
      </c>
      <c r="AX137" s="12" t="s">
        <v>83</v>
      </c>
      <c r="AY137" s="248" t="s">
        <v>128</v>
      </c>
    </row>
    <row r="138" spans="2:65" s="1" customFormat="1" ht="32.45" customHeight="1">
      <c r="B138" s="37"/>
      <c r="C138" s="222" t="s">
        <v>135</v>
      </c>
      <c r="D138" s="222" t="s">
        <v>130</v>
      </c>
      <c r="E138" s="223" t="s">
        <v>311</v>
      </c>
      <c r="F138" s="224" t="s">
        <v>312</v>
      </c>
      <c r="G138" s="225" t="s">
        <v>145</v>
      </c>
      <c r="H138" s="226">
        <v>0.75</v>
      </c>
      <c r="I138" s="227"/>
      <c r="J138" s="228">
        <f>ROUND(I138*H138,2)</f>
        <v>0</v>
      </c>
      <c r="K138" s="224" t="s">
        <v>134</v>
      </c>
      <c r="L138" s="42"/>
      <c r="M138" s="229" t="s">
        <v>1</v>
      </c>
      <c r="N138" s="230" t="s">
        <v>40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135</v>
      </c>
      <c r="AT138" s="233" t="s">
        <v>130</v>
      </c>
      <c r="AU138" s="233" t="s">
        <v>85</v>
      </c>
      <c r="AY138" s="16" t="s">
        <v>128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83</v>
      </c>
      <c r="BK138" s="234">
        <f>ROUND(I138*H138,2)</f>
        <v>0</v>
      </c>
      <c r="BL138" s="16" t="s">
        <v>135</v>
      </c>
      <c r="BM138" s="233" t="s">
        <v>313</v>
      </c>
    </row>
    <row r="139" spans="2:63" s="11" customFormat="1" ht="22.8" customHeight="1">
      <c r="B139" s="206"/>
      <c r="C139" s="207"/>
      <c r="D139" s="208" t="s">
        <v>74</v>
      </c>
      <c r="E139" s="220" t="s">
        <v>142</v>
      </c>
      <c r="F139" s="220" t="s">
        <v>314</v>
      </c>
      <c r="G139" s="207"/>
      <c r="H139" s="207"/>
      <c r="I139" s="210"/>
      <c r="J139" s="221">
        <f>BK139</f>
        <v>0</v>
      </c>
      <c r="K139" s="207"/>
      <c r="L139" s="212"/>
      <c r="M139" s="213"/>
      <c r="N139" s="214"/>
      <c r="O139" s="214"/>
      <c r="P139" s="215">
        <f>SUM(P140:P145)</f>
        <v>0</v>
      </c>
      <c r="Q139" s="214"/>
      <c r="R139" s="215">
        <f>SUM(R140:R145)</f>
        <v>2.4760860000000005</v>
      </c>
      <c r="S139" s="214"/>
      <c r="T139" s="216">
        <f>SUM(T140:T145)</f>
        <v>0</v>
      </c>
      <c r="AR139" s="217" t="s">
        <v>83</v>
      </c>
      <c r="AT139" s="218" t="s">
        <v>74</v>
      </c>
      <c r="AU139" s="218" t="s">
        <v>83</v>
      </c>
      <c r="AY139" s="217" t="s">
        <v>128</v>
      </c>
      <c r="BK139" s="219">
        <f>SUM(BK140:BK145)</f>
        <v>0</v>
      </c>
    </row>
    <row r="140" spans="2:65" s="1" customFormat="1" ht="15.25" customHeight="1">
      <c r="B140" s="37"/>
      <c r="C140" s="222" t="s">
        <v>152</v>
      </c>
      <c r="D140" s="222" t="s">
        <v>130</v>
      </c>
      <c r="E140" s="223" t="s">
        <v>315</v>
      </c>
      <c r="F140" s="224" t="s">
        <v>316</v>
      </c>
      <c r="G140" s="225" t="s">
        <v>207</v>
      </c>
      <c r="H140" s="226">
        <v>6</v>
      </c>
      <c r="I140" s="227"/>
      <c r="J140" s="228">
        <f>ROUND(I140*H140,2)</f>
        <v>0</v>
      </c>
      <c r="K140" s="224" t="s">
        <v>134</v>
      </c>
      <c r="L140" s="42"/>
      <c r="M140" s="229" t="s">
        <v>1</v>
      </c>
      <c r="N140" s="230" t="s">
        <v>40</v>
      </c>
      <c r="O140" s="85"/>
      <c r="P140" s="231">
        <f>O140*H140</f>
        <v>0</v>
      </c>
      <c r="Q140" s="231">
        <v>0.0007</v>
      </c>
      <c r="R140" s="231">
        <f>Q140*H140</f>
        <v>0.0042</v>
      </c>
      <c r="S140" s="231">
        <v>0</v>
      </c>
      <c r="T140" s="232">
        <f>S140*H140</f>
        <v>0</v>
      </c>
      <c r="AR140" s="233" t="s">
        <v>135</v>
      </c>
      <c r="AT140" s="233" t="s">
        <v>130</v>
      </c>
      <c r="AU140" s="233" t="s">
        <v>85</v>
      </c>
      <c r="AY140" s="16" t="s">
        <v>128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6" t="s">
        <v>83</v>
      </c>
      <c r="BK140" s="234">
        <f>ROUND(I140*H140,2)</f>
        <v>0</v>
      </c>
      <c r="BL140" s="16" t="s">
        <v>135</v>
      </c>
      <c r="BM140" s="233" t="s">
        <v>317</v>
      </c>
    </row>
    <row r="141" spans="2:65" s="1" customFormat="1" ht="15.25" customHeight="1">
      <c r="B141" s="37"/>
      <c r="C141" s="249" t="s">
        <v>157</v>
      </c>
      <c r="D141" s="249" t="s">
        <v>162</v>
      </c>
      <c r="E141" s="250" t="s">
        <v>318</v>
      </c>
      <c r="F141" s="251" t="s">
        <v>319</v>
      </c>
      <c r="G141" s="252" t="s">
        <v>207</v>
      </c>
      <c r="H141" s="253">
        <v>6</v>
      </c>
      <c r="I141" s="254"/>
      <c r="J141" s="255">
        <f>ROUND(I141*H141,2)</f>
        <v>0</v>
      </c>
      <c r="K141" s="251" t="s">
        <v>134</v>
      </c>
      <c r="L141" s="256"/>
      <c r="M141" s="257" t="s">
        <v>1</v>
      </c>
      <c r="N141" s="258" t="s">
        <v>40</v>
      </c>
      <c r="O141" s="85"/>
      <c r="P141" s="231">
        <f>O141*H141</f>
        <v>0</v>
      </c>
      <c r="Q141" s="231">
        <v>0.00487</v>
      </c>
      <c r="R141" s="231">
        <f>Q141*H141</f>
        <v>0.029220000000000003</v>
      </c>
      <c r="S141" s="231">
        <v>0</v>
      </c>
      <c r="T141" s="232">
        <f>S141*H141</f>
        <v>0</v>
      </c>
      <c r="AR141" s="233" t="s">
        <v>166</v>
      </c>
      <c r="AT141" s="233" t="s">
        <v>162</v>
      </c>
      <c r="AU141" s="233" t="s">
        <v>85</v>
      </c>
      <c r="AY141" s="16" t="s">
        <v>128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83</v>
      </c>
      <c r="BK141" s="234">
        <f>ROUND(I141*H141,2)</f>
        <v>0</v>
      </c>
      <c r="BL141" s="16" t="s">
        <v>135</v>
      </c>
      <c r="BM141" s="233" t="s">
        <v>320</v>
      </c>
    </row>
    <row r="142" spans="2:65" s="1" customFormat="1" ht="15.25" customHeight="1">
      <c r="B142" s="37"/>
      <c r="C142" s="222" t="s">
        <v>161</v>
      </c>
      <c r="D142" s="222" t="s">
        <v>130</v>
      </c>
      <c r="E142" s="223" t="s">
        <v>321</v>
      </c>
      <c r="F142" s="224" t="s">
        <v>322</v>
      </c>
      <c r="G142" s="225" t="s">
        <v>145</v>
      </c>
      <c r="H142" s="226">
        <v>0.75</v>
      </c>
      <c r="I142" s="227"/>
      <c r="J142" s="228">
        <f>ROUND(I142*H142,2)</f>
        <v>0</v>
      </c>
      <c r="K142" s="224" t="s">
        <v>134</v>
      </c>
      <c r="L142" s="42"/>
      <c r="M142" s="229" t="s">
        <v>1</v>
      </c>
      <c r="N142" s="230" t="s">
        <v>40</v>
      </c>
      <c r="O142" s="85"/>
      <c r="P142" s="231">
        <f>O142*H142</f>
        <v>0</v>
      </c>
      <c r="Q142" s="231">
        <v>2.47786</v>
      </c>
      <c r="R142" s="231">
        <f>Q142*H142</f>
        <v>1.8583950000000002</v>
      </c>
      <c r="S142" s="231">
        <v>0</v>
      </c>
      <c r="T142" s="232">
        <f>S142*H142</f>
        <v>0</v>
      </c>
      <c r="AR142" s="233" t="s">
        <v>135</v>
      </c>
      <c r="AT142" s="233" t="s">
        <v>130</v>
      </c>
      <c r="AU142" s="233" t="s">
        <v>85</v>
      </c>
      <c r="AY142" s="16" t="s">
        <v>128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83</v>
      </c>
      <c r="BK142" s="234">
        <f>ROUND(I142*H142,2)</f>
        <v>0</v>
      </c>
      <c r="BL142" s="16" t="s">
        <v>135</v>
      </c>
      <c r="BM142" s="233" t="s">
        <v>323</v>
      </c>
    </row>
    <row r="143" spans="2:51" s="12" customFormat="1" ht="12">
      <c r="B143" s="238"/>
      <c r="C143" s="239"/>
      <c r="D143" s="235" t="s">
        <v>147</v>
      </c>
      <c r="E143" s="240" t="s">
        <v>1</v>
      </c>
      <c r="F143" s="241" t="s">
        <v>324</v>
      </c>
      <c r="G143" s="239"/>
      <c r="H143" s="242">
        <v>0.75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147</v>
      </c>
      <c r="AU143" s="248" t="s">
        <v>85</v>
      </c>
      <c r="AV143" s="12" t="s">
        <v>85</v>
      </c>
      <c r="AW143" s="12" t="s">
        <v>32</v>
      </c>
      <c r="AX143" s="12" t="s">
        <v>83</v>
      </c>
      <c r="AY143" s="248" t="s">
        <v>128</v>
      </c>
    </row>
    <row r="144" spans="2:65" s="1" customFormat="1" ht="15.25" customHeight="1">
      <c r="B144" s="37"/>
      <c r="C144" s="222" t="s">
        <v>166</v>
      </c>
      <c r="D144" s="222" t="s">
        <v>130</v>
      </c>
      <c r="E144" s="223" t="s">
        <v>325</v>
      </c>
      <c r="F144" s="224" t="s">
        <v>326</v>
      </c>
      <c r="G144" s="225" t="s">
        <v>133</v>
      </c>
      <c r="H144" s="226">
        <v>6</v>
      </c>
      <c r="I144" s="227"/>
      <c r="J144" s="228">
        <f>ROUND(I144*H144,2)</f>
        <v>0</v>
      </c>
      <c r="K144" s="224" t="s">
        <v>134</v>
      </c>
      <c r="L144" s="42"/>
      <c r="M144" s="229" t="s">
        <v>1</v>
      </c>
      <c r="N144" s="230" t="s">
        <v>40</v>
      </c>
      <c r="O144" s="85"/>
      <c r="P144" s="231">
        <f>O144*H144</f>
        <v>0</v>
      </c>
      <c r="Q144" s="231">
        <v>0.04174</v>
      </c>
      <c r="R144" s="231">
        <f>Q144*H144</f>
        <v>0.25044</v>
      </c>
      <c r="S144" s="231">
        <v>0</v>
      </c>
      <c r="T144" s="232">
        <f>S144*H144</f>
        <v>0</v>
      </c>
      <c r="AR144" s="233" t="s">
        <v>135</v>
      </c>
      <c r="AT144" s="233" t="s">
        <v>130</v>
      </c>
      <c r="AU144" s="233" t="s">
        <v>85</v>
      </c>
      <c r="AY144" s="16" t="s">
        <v>128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83</v>
      </c>
      <c r="BK144" s="234">
        <f>ROUND(I144*H144,2)</f>
        <v>0</v>
      </c>
      <c r="BL144" s="16" t="s">
        <v>135</v>
      </c>
      <c r="BM144" s="233" t="s">
        <v>327</v>
      </c>
    </row>
    <row r="145" spans="2:65" s="1" customFormat="1" ht="15.25" customHeight="1">
      <c r="B145" s="37"/>
      <c r="C145" s="222" t="s">
        <v>174</v>
      </c>
      <c r="D145" s="222" t="s">
        <v>130</v>
      </c>
      <c r="E145" s="223" t="s">
        <v>328</v>
      </c>
      <c r="F145" s="224" t="s">
        <v>329</v>
      </c>
      <c r="G145" s="225" t="s">
        <v>165</v>
      </c>
      <c r="H145" s="226">
        <v>0.3</v>
      </c>
      <c r="I145" s="227"/>
      <c r="J145" s="228">
        <f>ROUND(I145*H145,2)</f>
        <v>0</v>
      </c>
      <c r="K145" s="224" t="s">
        <v>134</v>
      </c>
      <c r="L145" s="42"/>
      <c r="M145" s="229" t="s">
        <v>1</v>
      </c>
      <c r="N145" s="230" t="s">
        <v>40</v>
      </c>
      <c r="O145" s="85"/>
      <c r="P145" s="231">
        <f>O145*H145</f>
        <v>0</v>
      </c>
      <c r="Q145" s="231">
        <v>1.11277</v>
      </c>
      <c r="R145" s="231">
        <f>Q145*H145</f>
        <v>0.333831</v>
      </c>
      <c r="S145" s="231">
        <v>0</v>
      </c>
      <c r="T145" s="232">
        <f>S145*H145</f>
        <v>0</v>
      </c>
      <c r="AR145" s="233" t="s">
        <v>135</v>
      </c>
      <c r="AT145" s="233" t="s">
        <v>130</v>
      </c>
      <c r="AU145" s="233" t="s">
        <v>85</v>
      </c>
      <c r="AY145" s="16" t="s">
        <v>128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83</v>
      </c>
      <c r="BK145" s="234">
        <f>ROUND(I145*H145,2)</f>
        <v>0</v>
      </c>
      <c r="BL145" s="16" t="s">
        <v>135</v>
      </c>
      <c r="BM145" s="233" t="s">
        <v>330</v>
      </c>
    </row>
    <row r="146" spans="2:63" s="11" customFormat="1" ht="22.8" customHeight="1">
      <c r="B146" s="206"/>
      <c r="C146" s="207"/>
      <c r="D146" s="208" t="s">
        <v>74</v>
      </c>
      <c r="E146" s="220" t="s">
        <v>152</v>
      </c>
      <c r="F146" s="220" t="s">
        <v>169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SUM(P147:P155)</f>
        <v>0</v>
      </c>
      <c r="Q146" s="214"/>
      <c r="R146" s="215">
        <f>SUM(R147:R155)</f>
        <v>4215.451999999999</v>
      </c>
      <c r="S146" s="214"/>
      <c r="T146" s="216">
        <f>SUM(T147:T155)</f>
        <v>0</v>
      </c>
      <c r="AR146" s="217" t="s">
        <v>83</v>
      </c>
      <c r="AT146" s="218" t="s">
        <v>74</v>
      </c>
      <c r="AU146" s="218" t="s">
        <v>83</v>
      </c>
      <c r="AY146" s="217" t="s">
        <v>128</v>
      </c>
      <c r="BK146" s="219">
        <f>SUM(BK147:BK155)</f>
        <v>0</v>
      </c>
    </row>
    <row r="147" spans="2:65" s="1" customFormat="1" ht="21.65" customHeight="1">
      <c r="B147" s="37"/>
      <c r="C147" s="222" t="s">
        <v>178</v>
      </c>
      <c r="D147" s="222" t="s">
        <v>130</v>
      </c>
      <c r="E147" s="223" t="s">
        <v>170</v>
      </c>
      <c r="F147" s="224" t="s">
        <v>171</v>
      </c>
      <c r="G147" s="225" t="s">
        <v>133</v>
      </c>
      <c r="H147" s="226">
        <v>2000</v>
      </c>
      <c r="I147" s="227"/>
      <c r="J147" s="228">
        <f>ROUND(I147*H147,2)</f>
        <v>0</v>
      </c>
      <c r="K147" s="224" t="s">
        <v>134</v>
      </c>
      <c r="L147" s="42"/>
      <c r="M147" s="229" t="s">
        <v>1</v>
      </c>
      <c r="N147" s="230" t="s">
        <v>40</v>
      </c>
      <c r="O147" s="85"/>
      <c r="P147" s="231">
        <f>O147*H147</f>
        <v>0</v>
      </c>
      <c r="Q147" s="231">
        <v>0.211</v>
      </c>
      <c r="R147" s="231">
        <f>Q147*H147</f>
        <v>422</v>
      </c>
      <c r="S147" s="231">
        <v>0</v>
      </c>
      <c r="T147" s="232">
        <f>S147*H147</f>
        <v>0</v>
      </c>
      <c r="AR147" s="233" t="s">
        <v>135</v>
      </c>
      <c r="AT147" s="233" t="s">
        <v>130</v>
      </c>
      <c r="AU147" s="233" t="s">
        <v>85</v>
      </c>
      <c r="AY147" s="16" t="s">
        <v>128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83</v>
      </c>
      <c r="BK147" s="234">
        <f>ROUND(I147*H147,2)</f>
        <v>0</v>
      </c>
      <c r="BL147" s="16" t="s">
        <v>135</v>
      </c>
      <c r="BM147" s="233" t="s">
        <v>331</v>
      </c>
    </row>
    <row r="148" spans="2:47" s="1" customFormat="1" ht="12">
      <c r="B148" s="37"/>
      <c r="C148" s="38"/>
      <c r="D148" s="235" t="s">
        <v>137</v>
      </c>
      <c r="E148" s="38"/>
      <c r="F148" s="236" t="s">
        <v>173</v>
      </c>
      <c r="G148" s="38"/>
      <c r="H148" s="38"/>
      <c r="I148" s="138"/>
      <c r="J148" s="38"/>
      <c r="K148" s="38"/>
      <c r="L148" s="42"/>
      <c r="M148" s="237"/>
      <c r="N148" s="85"/>
      <c r="O148" s="85"/>
      <c r="P148" s="85"/>
      <c r="Q148" s="85"/>
      <c r="R148" s="85"/>
      <c r="S148" s="85"/>
      <c r="T148" s="86"/>
      <c r="AT148" s="16" t="s">
        <v>137</v>
      </c>
      <c r="AU148" s="16" t="s">
        <v>85</v>
      </c>
    </row>
    <row r="149" spans="2:65" s="1" customFormat="1" ht="21.65" customHeight="1">
      <c r="B149" s="37"/>
      <c r="C149" s="222" t="s">
        <v>182</v>
      </c>
      <c r="D149" s="222" t="s">
        <v>130</v>
      </c>
      <c r="E149" s="223" t="s">
        <v>175</v>
      </c>
      <c r="F149" s="224" t="s">
        <v>176</v>
      </c>
      <c r="G149" s="225" t="s">
        <v>133</v>
      </c>
      <c r="H149" s="226">
        <v>1605</v>
      </c>
      <c r="I149" s="227"/>
      <c r="J149" s="228">
        <f>ROUND(I149*H149,2)</f>
        <v>0</v>
      </c>
      <c r="K149" s="224" t="s">
        <v>134</v>
      </c>
      <c r="L149" s="42"/>
      <c r="M149" s="229" t="s">
        <v>1</v>
      </c>
      <c r="N149" s="230" t="s">
        <v>40</v>
      </c>
      <c r="O149" s="85"/>
      <c r="P149" s="231">
        <f>O149*H149</f>
        <v>0</v>
      </c>
      <c r="Q149" s="231">
        <v>0.26</v>
      </c>
      <c r="R149" s="231">
        <f>Q149*H149</f>
        <v>417.3</v>
      </c>
      <c r="S149" s="231">
        <v>0</v>
      </c>
      <c r="T149" s="232">
        <f>S149*H149</f>
        <v>0</v>
      </c>
      <c r="AR149" s="233" t="s">
        <v>135</v>
      </c>
      <c r="AT149" s="233" t="s">
        <v>130</v>
      </c>
      <c r="AU149" s="233" t="s">
        <v>85</v>
      </c>
      <c r="AY149" s="16" t="s">
        <v>128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6" t="s">
        <v>83</v>
      </c>
      <c r="BK149" s="234">
        <f>ROUND(I149*H149,2)</f>
        <v>0</v>
      </c>
      <c r="BL149" s="16" t="s">
        <v>135</v>
      </c>
      <c r="BM149" s="233" t="s">
        <v>332</v>
      </c>
    </row>
    <row r="150" spans="2:65" s="1" customFormat="1" ht="15.25" customHeight="1">
      <c r="B150" s="37"/>
      <c r="C150" s="222" t="s">
        <v>186</v>
      </c>
      <c r="D150" s="222" t="s">
        <v>130</v>
      </c>
      <c r="E150" s="223" t="s">
        <v>179</v>
      </c>
      <c r="F150" s="224" t="s">
        <v>180</v>
      </c>
      <c r="G150" s="225" t="s">
        <v>133</v>
      </c>
      <c r="H150" s="226">
        <v>10821</v>
      </c>
      <c r="I150" s="227"/>
      <c r="J150" s="228">
        <f>ROUND(I150*H150,2)</f>
        <v>0</v>
      </c>
      <c r="K150" s="224" t="s">
        <v>134</v>
      </c>
      <c r="L150" s="42"/>
      <c r="M150" s="229" t="s">
        <v>1</v>
      </c>
      <c r="N150" s="230" t="s">
        <v>40</v>
      </c>
      <c r="O150" s="85"/>
      <c r="P150" s="231">
        <f>O150*H150</f>
        <v>0</v>
      </c>
      <c r="Q150" s="231">
        <v>0.00031</v>
      </c>
      <c r="R150" s="231">
        <f>Q150*H150</f>
        <v>3.35451</v>
      </c>
      <c r="S150" s="231">
        <v>0</v>
      </c>
      <c r="T150" s="232">
        <f>S150*H150</f>
        <v>0</v>
      </c>
      <c r="AR150" s="233" t="s">
        <v>135</v>
      </c>
      <c r="AT150" s="233" t="s">
        <v>130</v>
      </c>
      <c r="AU150" s="233" t="s">
        <v>85</v>
      </c>
      <c r="AY150" s="16" t="s">
        <v>128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6" t="s">
        <v>83</v>
      </c>
      <c r="BK150" s="234">
        <f>ROUND(I150*H150,2)</f>
        <v>0</v>
      </c>
      <c r="BL150" s="16" t="s">
        <v>135</v>
      </c>
      <c r="BM150" s="233" t="s">
        <v>333</v>
      </c>
    </row>
    <row r="151" spans="2:65" s="1" customFormat="1" ht="15.25" customHeight="1">
      <c r="B151" s="37"/>
      <c r="C151" s="222" t="s">
        <v>190</v>
      </c>
      <c r="D151" s="222" t="s">
        <v>130</v>
      </c>
      <c r="E151" s="223" t="s">
        <v>183</v>
      </c>
      <c r="F151" s="224" t="s">
        <v>184</v>
      </c>
      <c r="G151" s="225" t="s">
        <v>133</v>
      </c>
      <c r="H151" s="226">
        <v>10821</v>
      </c>
      <c r="I151" s="227"/>
      <c r="J151" s="228">
        <f>ROUND(I151*H151,2)</f>
        <v>0</v>
      </c>
      <c r="K151" s="224" t="s">
        <v>134</v>
      </c>
      <c r="L151" s="42"/>
      <c r="M151" s="229" t="s">
        <v>1</v>
      </c>
      <c r="N151" s="230" t="s">
        <v>40</v>
      </c>
      <c r="O151" s="85"/>
      <c r="P151" s="231">
        <f>O151*H151</f>
        <v>0</v>
      </c>
      <c r="Q151" s="231">
        <v>0.00051</v>
      </c>
      <c r="R151" s="231">
        <f>Q151*H151</f>
        <v>5.5187100000000004</v>
      </c>
      <c r="S151" s="231">
        <v>0</v>
      </c>
      <c r="T151" s="232">
        <f>S151*H151</f>
        <v>0</v>
      </c>
      <c r="AR151" s="233" t="s">
        <v>135</v>
      </c>
      <c r="AT151" s="233" t="s">
        <v>130</v>
      </c>
      <c r="AU151" s="233" t="s">
        <v>85</v>
      </c>
      <c r="AY151" s="16" t="s">
        <v>128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6" t="s">
        <v>83</v>
      </c>
      <c r="BK151" s="234">
        <f>ROUND(I151*H151,2)</f>
        <v>0</v>
      </c>
      <c r="BL151" s="16" t="s">
        <v>135</v>
      </c>
      <c r="BM151" s="233" t="s">
        <v>334</v>
      </c>
    </row>
    <row r="152" spans="2:65" s="1" customFormat="1" ht="21.65" customHeight="1">
      <c r="B152" s="37"/>
      <c r="C152" s="222" t="s">
        <v>194</v>
      </c>
      <c r="D152" s="222" t="s">
        <v>130</v>
      </c>
      <c r="E152" s="223" t="s">
        <v>187</v>
      </c>
      <c r="F152" s="224" t="s">
        <v>188</v>
      </c>
      <c r="G152" s="225" t="s">
        <v>133</v>
      </c>
      <c r="H152" s="226">
        <v>10821</v>
      </c>
      <c r="I152" s="227"/>
      <c r="J152" s="228">
        <f>ROUND(I152*H152,2)</f>
        <v>0</v>
      </c>
      <c r="K152" s="224" t="s">
        <v>134</v>
      </c>
      <c r="L152" s="42"/>
      <c r="M152" s="229" t="s">
        <v>1</v>
      </c>
      <c r="N152" s="230" t="s">
        <v>40</v>
      </c>
      <c r="O152" s="85"/>
      <c r="P152" s="231">
        <f>O152*H152</f>
        <v>0</v>
      </c>
      <c r="Q152" s="231">
        <v>0.12966</v>
      </c>
      <c r="R152" s="231">
        <f>Q152*H152</f>
        <v>1403.05086</v>
      </c>
      <c r="S152" s="231">
        <v>0</v>
      </c>
      <c r="T152" s="232">
        <f>S152*H152</f>
        <v>0</v>
      </c>
      <c r="AR152" s="233" t="s">
        <v>135</v>
      </c>
      <c r="AT152" s="233" t="s">
        <v>130</v>
      </c>
      <c r="AU152" s="233" t="s">
        <v>85</v>
      </c>
      <c r="AY152" s="16" t="s">
        <v>128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83</v>
      </c>
      <c r="BK152" s="234">
        <f>ROUND(I152*H152,2)</f>
        <v>0</v>
      </c>
      <c r="BL152" s="16" t="s">
        <v>135</v>
      </c>
      <c r="BM152" s="233" t="s">
        <v>335</v>
      </c>
    </row>
    <row r="153" spans="2:65" s="1" customFormat="1" ht="21.65" customHeight="1">
      <c r="B153" s="37"/>
      <c r="C153" s="222" t="s">
        <v>8</v>
      </c>
      <c r="D153" s="222" t="s">
        <v>130</v>
      </c>
      <c r="E153" s="223" t="s">
        <v>191</v>
      </c>
      <c r="F153" s="224" t="s">
        <v>192</v>
      </c>
      <c r="G153" s="225" t="s">
        <v>133</v>
      </c>
      <c r="H153" s="226">
        <v>10821</v>
      </c>
      <c r="I153" s="227"/>
      <c r="J153" s="228">
        <f>ROUND(I153*H153,2)</f>
        <v>0</v>
      </c>
      <c r="K153" s="224" t="s">
        <v>134</v>
      </c>
      <c r="L153" s="42"/>
      <c r="M153" s="229" t="s">
        <v>1</v>
      </c>
      <c r="N153" s="230" t="s">
        <v>40</v>
      </c>
      <c r="O153" s="85"/>
      <c r="P153" s="231">
        <f>O153*H153</f>
        <v>0</v>
      </c>
      <c r="Q153" s="231">
        <v>0.18152</v>
      </c>
      <c r="R153" s="231">
        <f>Q153*H153</f>
        <v>1964.2279199999998</v>
      </c>
      <c r="S153" s="231">
        <v>0</v>
      </c>
      <c r="T153" s="232">
        <f>S153*H153</f>
        <v>0</v>
      </c>
      <c r="AR153" s="233" t="s">
        <v>135</v>
      </c>
      <c r="AT153" s="233" t="s">
        <v>130</v>
      </c>
      <c r="AU153" s="233" t="s">
        <v>85</v>
      </c>
      <c r="AY153" s="16" t="s">
        <v>128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6" t="s">
        <v>83</v>
      </c>
      <c r="BK153" s="234">
        <f>ROUND(I153*H153,2)</f>
        <v>0</v>
      </c>
      <c r="BL153" s="16" t="s">
        <v>135</v>
      </c>
      <c r="BM153" s="233" t="s">
        <v>336</v>
      </c>
    </row>
    <row r="154" spans="2:65" s="1" customFormat="1" ht="15.25" customHeight="1">
      <c r="B154" s="37"/>
      <c r="C154" s="222" t="s">
        <v>204</v>
      </c>
      <c r="D154" s="222" t="s">
        <v>130</v>
      </c>
      <c r="E154" s="223" t="s">
        <v>195</v>
      </c>
      <c r="F154" s="224" t="s">
        <v>196</v>
      </c>
      <c r="G154" s="225" t="s">
        <v>133</v>
      </c>
      <c r="H154" s="226">
        <v>500</v>
      </c>
      <c r="I154" s="227"/>
      <c r="J154" s="228">
        <f>ROUND(I154*H154,2)</f>
        <v>0</v>
      </c>
      <c r="K154" s="224" t="s">
        <v>134</v>
      </c>
      <c r="L154" s="42"/>
      <c r="M154" s="229" t="s">
        <v>1</v>
      </c>
      <c r="N154" s="230" t="s">
        <v>40</v>
      </c>
      <c r="O154" s="85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AR154" s="233" t="s">
        <v>135</v>
      </c>
      <c r="AT154" s="233" t="s">
        <v>130</v>
      </c>
      <c r="AU154" s="233" t="s">
        <v>85</v>
      </c>
      <c r="AY154" s="16" t="s">
        <v>128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6" t="s">
        <v>83</v>
      </c>
      <c r="BK154" s="234">
        <f>ROUND(I154*H154,2)</f>
        <v>0</v>
      </c>
      <c r="BL154" s="16" t="s">
        <v>135</v>
      </c>
      <c r="BM154" s="233" t="s">
        <v>337</v>
      </c>
    </row>
    <row r="155" spans="2:47" s="1" customFormat="1" ht="12">
      <c r="B155" s="37"/>
      <c r="C155" s="38"/>
      <c r="D155" s="235" t="s">
        <v>137</v>
      </c>
      <c r="E155" s="38"/>
      <c r="F155" s="236" t="s">
        <v>198</v>
      </c>
      <c r="G155" s="38"/>
      <c r="H155" s="38"/>
      <c r="I155" s="138"/>
      <c r="J155" s="38"/>
      <c r="K155" s="38"/>
      <c r="L155" s="42"/>
      <c r="M155" s="237"/>
      <c r="N155" s="85"/>
      <c r="O155" s="85"/>
      <c r="P155" s="85"/>
      <c r="Q155" s="85"/>
      <c r="R155" s="85"/>
      <c r="S155" s="85"/>
      <c r="T155" s="86"/>
      <c r="AT155" s="16" t="s">
        <v>137</v>
      </c>
      <c r="AU155" s="16" t="s">
        <v>85</v>
      </c>
    </row>
    <row r="156" spans="2:63" s="11" customFormat="1" ht="22.8" customHeight="1">
      <c r="B156" s="206"/>
      <c r="C156" s="207"/>
      <c r="D156" s="208" t="s">
        <v>74</v>
      </c>
      <c r="E156" s="220" t="s">
        <v>174</v>
      </c>
      <c r="F156" s="220" t="s">
        <v>240</v>
      </c>
      <c r="G156" s="207"/>
      <c r="H156" s="207"/>
      <c r="I156" s="210"/>
      <c r="J156" s="221">
        <f>BK156</f>
        <v>0</v>
      </c>
      <c r="K156" s="207"/>
      <c r="L156" s="212"/>
      <c r="M156" s="213"/>
      <c r="N156" s="214"/>
      <c r="O156" s="214"/>
      <c r="P156" s="215">
        <f>SUM(P157:P178)</f>
        <v>0</v>
      </c>
      <c r="Q156" s="214"/>
      <c r="R156" s="215">
        <f>SUM(R157:R178)</f>
        <v>20.23277</v>
      </c>
      <c r="S156" s="214"/>
      <c r="T156" s="216">
        <f>SUM(T157:T178)</f>
        <v>209.20499999999998</v>
      </c>
      <c r="AR156" s="217" t="s">
        <v>83</v>
      </c>
      <c r="AT156" s="218" t="s">
        <v>74</v>
      </c>
      <c r="AU156" s="218" t="s">
        <v>83</v>
      </c>
      <c r="AY156" s="217" t="s">
        <v>128</v>
      </c>
      <c r="BK156" s="219">
        <f>SUM(BK157:BK178)</f>
        <v>0</v>
      </c>
    </row>
    <row r="157" spans="2:65" s="1" customFormat="1" ht="32.45" customHeight="1">
      <c r="B157" s="37"/>
      <c r="C157" s="222" t="s">
        <v>209</v>
      </c>
      <c r="D157" s="222" t="s">
        <v>130</v>
      </c>
      <c r="E157" s="223" t="s">
        <v>242</v>
      </c>
      <c r="F157" s="224" t="s">
        <v>243</v>
      </c>
      <c r="G157" s="225" t="s">
        <v>133</v>
      </c>
      <c r="H157" s="226">
        <v>800</v>
      </c>
      <c r="I157" s="227"/>
      <c r="J157" s="228">
        <f>ROUND(I157*H157,2)</f>
        <v>0</v>
      </c>
      <c r="K157" s="224" t="s">
        <v>134</v>
      </c>
      <c r="L157" s="42"/>
      <c r="M157" s="229" t="s">
        <v>1</v>
      </c>
      <c r="N157" s="230" t="s">
        <v>40</v>
      </c>
      <c r="O157" s="85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AR157" s="233" t="s">
        <v>135</v>
      </c>
      <c r="AT157" s="233" t="s">
        <v>130</v>
      </c>
      <c r="AU157" s="233" t="s">
        <v>85</v>
      </c>
      <c r="AY157" s="16" t="s">
        <v>128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83</v>
      </c>
      <c r="BK157" s="234">
        <f>ROUND(I157*H157,2)</f>
        <v>0</v>
      </c>
      <c r="BL157" s="16" t="s">
        <v>135</v>
      </c>
      <c r="BM157" s="233" t="s">
        <v>338</v>
      </c>
    </row>
    <row r="158" spans="2:65" s="1" customFormat="1" ht="15.25" customHeight="1">
      <c r="B158" s="37"/>
      <c r="C158" s="222" t="s">
        <v>213</v>
      </c>
      <c r="D158" s="222" t="s">
        <v>130</v>
      </c>
      <c r="E158" s="223" t="s">
        <v>339</v>
      </c>
      <c r="F158" s="224" t="s">
        <v>340</v>
      </c>
      <c r="G158" s="225" t="s">
        <v>202</v>
      </c>
      <c r="H158" s="226">
        <v>6</v>
      </c>
      <c r="I158" s="227"/>
      <c r="J158" s="228">
        <f>ROUND(I158*H158,2)</f>
        <v>0</v>
      </c>
      <c r="K158" s="224" t="s">
        <v>134</v>
      </c>
      <c r="L158" s="42"/>
      <c r="M158" s="229" t="s">
        <v>1</v>
      </c>
      <c r="N158" s="230" t="s">
        <v>40</v>
      </c>
      <c r="O158" s="85"/>
      <c r="P158" s="231">
        <f>O158*H158</f>
        <v>0</v>
      </c>
      <c r="Q158" s="231">
        <v>0.00066</v>
      </c>
      <c r="R158" s="231">
        <f>Q158*H158</f>
        <v>0.00396</v>
      </c>
      <c r="S158" s="231">
        <v>0</v>
      </c>
      <c r="T158" s="232">
        <f>S158*H158</f>
        <v>0</v>
      </c>
      <c r="AR158" s="233" t="s">
        <v>135</v>
      </c>
      <c r="AT158" s="233" t="s">
        <v>130</v>
      </c>
      <c r="AU158" s="233" t="s">
        <v>85</v>
      </c>
      <c r="AY158" s="16" t="s">
        <v>128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83</v>
      </c>
      <c r="BK158" s="234">
        <f>ROUND(I158*H158,2)</f>
        <v>0</v>
      </c>
      <c r="BL158" s="16" t="s">
        <v>135</v>
      </c>
      <c r="BM158" s="233" t="s">
        <v>341</v>
      </c>
    </row>
    <row r="159" spans="2:65" s="1" customFormat="1" ht="15.25" customHeight="1">
      <c r="B159" s="37"/>
      <c r="C159" s="249" t="s">
        <v>217</v>
      </c>
      <c r="D159" s="249" t="s">
        <v>162</v>
      </c>
      <c r="E159" s="250" t="s">
        <v>342</v>
      </c>
      <c r="F159" s="251" t="s">
        <v>343</v>
      </c>
      <c r="G159" s="252" t="s">
        <v>202</v>
      </c>
      <c r="H159" s="253">
        <v>6</v>
      </c>
      <c r="I159" s="254"/>
      <c r="J159" s="255">
        <f>ROUND(I159*H159,2)</f>
        <v>0</v>
      </c>
      <c r="K159" s="251" t="s">
        <v>134</v>
      </c>
      <c r="L159" s="256"/>
      <c r="M159" s="257" t="s">
        <v>1</v>
      </c>
      <c r="N159" s="258" t="s">
        <v>40</v>
      </c>
      <c r="O159" s="85"/>
      <c r="P159" s="231">
        <f>O159*H159</f>
        <v>0</v>
      </c>
      <c r="Q159" s="231">
        <v>0.071</v>
      </c>
      <c r="R159" s="231">
        <f>Q159*H159</f>
        <v>0.42599999999999993</v>
      </c>
      <c r="S159" s="231">
        <v>0</v>
      </c>
      <c r="T159" s="232">
        <f>S159*H159</f>
        <v>0</v>
      </c>
      <c r="AR159" s="233" t="s">
        <v>166</v>
      </c>
      <c r="AT159" s="233" t="s">
        <v>162</v>
      </c>
      <c r="AU159" s="233" t="s">
        <v>85</v>
      </c>
      <c r="AY159" s="16" t="s">
        <v>128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6" t="s">
        <v>83</v>
      </c>
      <c r="BK159" s="234">
        <f>ROUND(I159*H159,2)</f>
        <v>0</v>
      </c>
      <c r="BL159" s="16" t="s">
        <v>135</v>
      </c>
      <c r="BM159" s="233" t="s">
        <v>344</v>
      </c>
    </row>
    <row r="160" spans="2:65" s="1" customFormat="1" ht="21.65" customHeight="1">
      <c r="B160" s="37"/>
      <c r="C160" s="222" t="s">
        <v>221</v>
      </c>
      <c r="D160" s="222" t="s">
        <v>130</v>
      </c>
      <c r="E160" s="223" t="s">
        <v>345</v>
      </c>
      <c r="F160" s="224" t="s">
        <v>346</v>
      </c>
      <c r="G160" s="225" t="s">
        <v>202</v>
      </c>
      <c r="H160" s="226">
        <v>105</v>
      </c>
      <c r="I160" s="227"/>
      <c r="J160" s="228">
        <f>ROUND(I160*H160,2)</f>
        <v>0</v>
      </c>
      <c r="K160" s="224" t="s">
        <v>134</v>
      </c>
      <c r="L160" s="42"/>
      <c r="M160" s="229" t="s">
        <v>1</v>
      </c>
      <c r="N160" s="230" t="s">
        <v>40</v>
      </c>
      <c r="O160" s="85"/>
      <c r="P160" s="231">
        <f>O160*H160</f>
        <v>0</v>
      </c>
      <c r="Q160" s="231">
        <v>0.0283</v>
      </c>
      <c r="R160" s="231">
        <f>Q160*H160</f>
        <v>2.9715</v>
      </c>
      <c r="S160" s="231">
        <v>0</v>
      </c>
      <c r="T160" s="232">
        <f>S160*H160</f>
        <v>0</v>
      </c>
      <c r="AR160" s="233" t="s">
        <v>135</v>
      </c>
      <c r="AT160" s="233" t="s">
        <v>130</v>
      </c>
      <c r="AU160" s="233" t="s">
        <v>85</v>
      </c>
      <c r="AY160" s="16" t="s">
        <v>128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6" t="s">
        <v>83</v>
      </c>
      <c r="BK160" s="234">
        <f>ROUND(I160*H160,2)</f>
        <v>0</v>
      </c>
      <c r="BL160" s="16" t="s">
        <v>135</v>
      </c>
      <c r="BM160" s="233" t="s">
        <v>347</v>
      </c>
    </row>
    <row r="161" spans="2:65" s="1" customFormat="1" ht="21.65" customHeight="1">
      <c r="B161" s="37"/>
      <c r="C161" s="222" t="s">
        <v>7</v>
      </c>
      <c r="D161" s="222" t="s">
        <v>130</v>
      </c>
      <c r="E161" s="223" t="s">
        <v>348</v>
      </c>
      <c r="F161" s="224" t="s">
        <v>349</v>
      </c>
      <c r="G161" s="225" t="s">
        <v>207</v>
      </c>
      <c r="H161" s="226">
        <v>12</v>
      </c>
      <c r="I161" s="227"/>
      <c r="J161" s="228">
        <f>ROUND(I161*H161,2)</f>
        <v>0</v>
      </c>
      <c r="K161" s="224" t="s">
        <v>134</v>
      </c>
      <c r="L161" s="42"/>
      <c r="M161" s="229" t="s">
        <v>1</v>
      </c>
      <c r="N161" s="230" t="s">
        <v>40</v>
      </c>
      <c r="O161" s="85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33" t="s">
        <v>135</v>
      </c>
      <c r="AT161" s="233" t="s">
        <v>130</v>
      </c>
      <c r="AU161" s="233" t="s">
        <v>85</v>
      </c>
      <c r="AY161" s="16" t="s">
        <v>128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83</v>
      </c>
      <c r="BK161" s="234">
        <f>ROUND(I161*H161,2)</f>
        <v>0</v>
      </c>
      <c r="BL161" s="16" t="s">
        <v>135</v>
      </c>
      <c r="BM161" s="233" t="s">
        <v>350</v>
      </c>
    </row>
    <row r="162" spans="2:65" s="1" customFormat="1" ht="15.25" customHeight="1">
      <c r="B162" s="37"/>
      <c r="C162" s="249" t="s">
        <v>228</v>
      </c>
      <c r="D162" s="249" t="s">
        <v>162</v>
      </c>
      <c r="E162" s="250" t="s">
        <v>351</v>
      </c>
      <c r="F162" s="251" t="s">
        <v>352</v>
      </c>
      <c r="G162" s="252" t="s">
        <v>207</v>
      </c>
      <c r="H162" s="253">
        <v>12</v>
      </c>
      <c r="I162" s="254"/>
      <c r="J162" s="255">
        <f>ROUND(I162*H162,2)</f>
        <v>0</v>
      </c>
      <c r="K162" s="251" t="s">
        <v>134</v>
      </c>
      <c r="L162" s="256"/>
      <c r="M162" s="257" t="s">
        <v>1</v>
      </c>
      <c r="N162" s="258" t="s">
        <v>40</v>
      </c>
      <c r="O162" s="85"/>
      <c r="P162" s="231">
        <f>O162*H162</f>
        <v>0</v>
      </c>
      <c r="Q162" s="231">
        <v>0.0022</v>
      </c>
      <c r="R162" s="231">
        <f>Q162*H162</f>
        <v>0.0264</v>
      </c>
      <c r="S162" s="231">
        <v>0</v>
      </c>
      <c r="T162" s="232">
        <f>S162*H162</f>
        <v>0</v>
      </c>
      <c r="AR162" s="233" t="s">
        <v>166</v>
      </c>
      <c r="AT162" s="233" t="s">
        <v>162</v>
      </c>
      <c r="AU162" s="233" t="s">
        <v>85</v>
      </c>
      <c r="AY162" s="16" t="s">
        <v>128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83</v>
      </c>
      <c r="BK162" s="234">
        <f>ROUND(I162*H162,2)</f>
        <v>0</v>
      </c>
      <c r="BL162" s="16" t="s">
        <v>135</v>
      </c>
      <c r="BM162" s="233" t="s">
        <v>353</v>
      </c>
    </row>
    <row r="163" spans="2:65" s="1" customFormat="1" ht="15.25" customHeight="1">
      <c r="B163" s="37"/>
      <c r="C163" s="222" t="s">
        <v>232</v>
      </c>
      <c r="D163" s="222" t="s">
        <v>130</v>
      </c>
      <c r="E163" s="223" t="s">
        <v>354</v>
      </c>
      <c r="F163" s="224" t="s">
        <v>355</v>
      </c>
      <c r="G163" s="225" t="s">
        <v>207</v>
      </c>
      <c r="H163" s="226">
        <v>152</v>
      </c>
      <c r="I163" s="227"/>
      <c r="J163" s="228">
        <f>ROUND(I163*H163,2)</f>
        <v>0</v>
      </c>
      <c r="K163" s="224" t="s">
        <v>134</v>
      </c>
      <c r="L163" s="42"/>
      <c r="M163" s="229" t="s">
        <v>1</v>
      </c>
      <c r="N163" s="230" t="s">
        <v>40</v>
      </c>
      <c r="O163" s="85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135</v>
      </c>
      <c r="AT163" s="233" t="s">
        <v>130</v>
      </c>
      <c r="AU163" s="233" t="s">
        <v>85</v>
      </c>
      <c r="AY163" s="16" t="s">
        <v>128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83</v>
      </c>
      <c r="BK163" s="234">
        <f>ROUND(I163*H163,2)</f>
        <v>0</v>
      </c>
      <c r="BL163" s="16" t="s">
        <v>135</v>
      </c>
      <c r="BM163" s="233" t="s">
        <v>356</v>
      </c>
    </row>
    <row r="164" spans="2:65" s="1" customFormat="1" ht="15.25" customHeight="1">
      <c r="B164" s="37"/>
      <c r="C164" s="249" t="s">
        <v>236</v>
      </c>
      <c r="D164" s="249" t="s">
        <v>162</v>
      </c>
      <c r="E164" s="250" t="s">
        <v>357</v>
      </c>
      <c r="F164" s="251" t="s">
        <v>358</v>
      </c>
      <c r="G164" s="252" t="s">
        <v>207</v>
      </c>
      <c r="H164" s="253">
        <v>152</v>
      </c>
      <c r="I164" s="254"/>
      <c r="J164" s="255">
        <f>ROUND(I164*H164,2)</f>
        <v>0</v>
      </c>
      <c r="K164" s="251" t="s">
        <v>134</v>
      </c>
      <c r="L164" s="256"/>
      <c r="M164" s="257" t="s">
        <v>1</v>
      </c>
      <c r="N164" s="258" t="s">
        <v>40</v>
      </c>
      <c r="O164" s="85"/>
      <c r="P164" s="231">
        <f>O164*H164</f>
        <v>0</v>
      </c>
      <c r="Q164" s="231">
        <v>0.00145</v>
      </c>
      <c r="R164" s="231">
        <f>Q164*H164</f>
        <v>0.22039999999999998</v>
      </c>
      <c r="S164" s="231">
        <v>0</v>
      </c>
      <c r="T164" s="232">
        <f>S164*H164</f>
        <v>0</v>
      </c>
      <c r="AR164" s="233" t="s">
        <v>166</v>
      </c>
      <c r="AT164" s="233" t="s">
        <v>162</v>
      </c>
      <c r="AU164" s="233" t="s">
        <v>85</v>
      </c>
      <c r="AY164" s="16" t="s">
        <v>128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6" t="s">
        <v>83</v>
      </c>
      <c r="BK164" s="234">
        <f>ROUND(I164*H164,2)</f>
        <v>0</v>
      </c>
      <c r="BL164" s="16" t="s">
        <v>135</v>
      </c>
      <c r="BM164" s="233" t="s">
        <v>359</v>
      </c>
    </row>
    <row r="165" spans="2:65" s="1" customFormat="1" ht="21.65" customHeight="1">
      <c r="B165" s="37"/>
      <c r="C165" s="222" t="s">
        <v>241</v>
      </c>
      <c r="D165" s="222" t="s">
        <v>130</v>
      </c>
      <c r="E165" s="223" t="s">
        <v>246</v>
      </c>
      <c r="F165" s="224" t="s">
        <v>247</v>
      </c>
      <c r="G165" s="225" t="s">
        <v>202</v>
      </c>
      <c r="H165" s="226">
        <v>3540</v>
      </c>
      <c r="I165" s="227"/>
      <c r="J165" s="228">
        <f>ROUND(I165*H165,2)</f>
        <v>0</v>
      </c>
      <c r="K165" s="224" t="s">
        <v>134</v>
      </c>
      <c r="L165" s="42"/>
      <c r="M165" s="229" t="s">
        <v>1</v>
      </c>
      <c r="N165" s="230" t="s">
        <v>40</v>
      </c>
      <c r="O165" s="85"/>
      <c r="P165" s="231">
        <f>O165*H165</f>
        <v>0</v>
      </c>
      <c r="Q165" s="231">
        <v>0.00033</v>
      </c>
      <c r="R165" s="231">
        <f>Q165*H165</f>
        <v>1.1682</v>
      </c>
      <c r="S165" s="231">
        <v>0</v>
      </c>
      <c r="T165" s="232">
        <f>S165*H165</f>
        <v>0</v>
      </c>
      <c r="AR165" s="233" t="s">
        <v>135</v>
      </c>
      <c r="AT165" s="233" t="s">
        <v>130</v>
      </c>
      <c r="AU165" s="233" t="s">
        <v>85</v>
      </c>
      <c r="AY165" s="16" t="s">
        <v>128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83</v>
      </c>
      <c r="BK165" s="234">
        <f>ROUND(I165*H165,2)</f>
        <v>0</v>
      </c>
      <c r="BL165" s="16" t="s">
        <v>135</v>
      </c>
      <c r="BM165" s="233" t="s">
        <v>360</v>
      </c>
    </row>
    <row r="166" spans="2:65" s="1" customFormat="1" ht="21.65" customHeight="1">
      <c r="B166" s="37"/>
      <c r="C166" s="222" t="s">
        <v>245</v>
      </c>
      <c r="D166" s="222" t="s">
        <v>130</v>
      </c>
      <c r="E166" s="223" t="s">
        <v>262</v>
      </c>
      <c r="F166" s="224" t="s">
        <v>263</v>
      </c>
      <c r="G166" s="225" t="s">
        <v>202</v>
      </c>
      <c r="H166" s="226">
        <v>294</v>
      </c>
      <c r="I166" s="227"/>
      <c r="J166" s="228">
        <f>ROUND(I166*H166,2)</f>
        <v>0</v>
      </c>
      <c r="K166" s="224" t="s">
        <v>134</v>
      </c>
      <c r="L166" s="42"/>
      <c r="M166" s="229" t="s">
        <v>1</v>
      </c>
      <c r="N166" s="230" t="s">
        <v>40</v>
      </c>
      <c r="O166" s="85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33" t="s">
        <v>135</v>
      </c>
      <c r="AT166" s="233" t="s">
        <v>130</v>
      </c>
      <c r="AU166" s="233" t="s">
        <v>85</v>
      </c>
      <c r="AY166" s="16" t="s">
        <v>128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6" t="s">
        <v>83</v>
      </c>
      <c r="BK166" s="234">
        <f>ROUND(I166*H166,2)</f>
        <v>0</v>
      </c>
      <c r="BL166" s="16" t="s">
        <v>135</v>
      </c>
      <c r="BM166" s="233" t="s">
        <v>361</v>
      </c>
    </row>
    <row r="167" spans="2:65" s="1" customFormat="1" ht="21.65" customHeight="1">
      <c r="B167" s="37"/>
      <c r="C167" s="222" t="s">
        <v>249</v>
      </c>
      <c r="D167" s="222" t="s">
        <v>130</v>
      </c>
      <c r="E167" s="223" t="s">
        <v>266</v>
      </c>
      <c r="F167" s="224" t="s">
        <v>267</v>
      </c>
      <c r="G167" s="225" t="s">
        <v>202</v>
      </c>
      <c r="H167" s="226">
        <v>294</v>
      </c>
      <c r="I167" s="227"/>
      <c r="J167" s="228">
        <f>ROUND(I167*H167,2)</f>
        <v>0</v>
      </c>
      <c r="K167" s="224" t="s">
        <v>134</v>
      </c>
      <c r="L167" s="42"/>
      <c r="M167" s="229" t="s">
        <v>1</v>
      </c>
      <c r="N167" s="230" t="s">
        <v>40</v>
      </c>
      <c r="O167" s="85"/>
      <c r="P167" s="231">
        <f>O167*H167</f>
        <v>0</v>
      </c>
      <c r="Q167" s="231">
        <v>0.00011</v>
      </c>
      <c r="R167" s="231">
        <f>Q167*H167</f>
        <v>0.03234</v>
      </c>
      <c r="S167" s="231">
        <v>0</v>
      </c>
      <c r="T167" s="232">
        <f>S167*H167</f>
        <v>0</v>
      </c>
      <c r="AR167" s="233" t="s">
        <v>135</v>
      </c>
      <c r="AT167" s="233" t="s">
        <v>130</v>
      </c>
      <c r="AU167" s="233" t="s">
        <v>85</v>
      </c>
      <c r="AY167" s="16" t="s">
        <v>128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83</v>
      </c>
      <c r="BK167" s="234">
        <f>ROUND(I167*H167,2)</f>
        <v>0</v>
      </c>
      <c r="BL167" s="16" t="s">
        <v>135</v>
      </c>
      <c r="BM167" s="233" t="s">
        <v>362</v>
      </c>
    </row>
    <row r="168" spans="2:65" s="1" customFormat="1" ht="21.65" customHeight="1">
      <c r="B168" s="37"/>
      <c r="C168" s="222" t="s">
        <v>253</v>
      </c>
      <c r="D168" s="222" t="s">
        <v>130</v>
      </c>
      <c r="E168" s="223" t="s">
        <v>363</v>
      </c>
      <c r="F168" s="224" t="s">
        <v>364</v>
      </c>
      <c r="G168" s="225" t="s">
        <v>207</v>
      </c>
      <c r="H168" s="226">
        <v>2</v>
      </c>
      <c r="I168" s="227"/>
      <c r="J168" s="228">
        <f>ROUND(I168*H168,2)</f>
        <v>0</v>
      </c>
      <c r="K168" s="224" t="s">
        <v>134</v>
      </c>
      <c r="L168" s="42"/>
      <c r="M168" s="229" t="s">
        <v>1</v>
      </c>
      <c r="N168" s="230" t="s">
        <v>40</v>
      </c>
      <c r="O168" s="85"/>
      <c r="P168" s="231">
        <f>O168*H168</f>
        <v>0</v>
      </c>
      <c r="Q168" s="231">
        <v>7.00566</v>
      </c>
      <c r="R168" s="231">
        <f>Q168*H168</f>
        <v>14.01132</v>
      </c>
      <c r="S168" s="231">
        <v>0</v>
      </c>
      <c r="T168" s="232">
        <f>S168*H168</f>
        <v>0</v>
      </c>
      <c r="AR168" s="233" t="s">
        <v>135</v>
      </c>
      <c r="AT168" s="233" t="s">
        <v>130</v>
      </c>
      <c r="AU168" s="233" t="s">
        <v>85</v>
      </c>
      <c r="AY168" s="16" t="s">
        <v>128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83</v>
      </c>
      <c r="BK168" s="234">
        <f>ROUND(I168*H168,2)</f>
        <v>0</v>
      </c>
      <c r="BL168" s="16" t="s">
        <v>135</v>
      </c>
      <c r="BM168" s="233" t="s">
        <v>365</v>
      </c>
    </row>
    <row r="169" spans="2:65" s="1" customFormat="1" ht="15.25" customHeight="1">
      <c r="B169" s="37"/>
      <c r="C169" s="222" t="s">
        <v>257</v>
      </c>
      <c r="D169" s="222" t="s">
        <v>130</v>
      </c>
      <c r="E169" s="223" t="s">
        <v>366</v>
      </c>
      <c r="F169" s="224" t="s">
        <v>367</v>
      </c>
      <c r="G169" s="225" t="s">
        <v>202</v>
      </c>
      <c r="H169" s="226">
        <v>1</v>
      </c>
      <c r="I169" s="227"/>
      <c r="J169" s="228">
        <f>ROUND(I169*H169,2)</f>
        <v>0</v>
      </c>
      <c r="K169" s="224" t="s">
        <v>134</v>
      </c>
      <c r="L169" s="42"/>
      <c r="M169" s="229" t="s">
        <v>1</v>
      </c>
      <c r="N169" s="230" t="s">
        <v>40</v>
      </c>
      <c r="O169" s="85"/>
      <c r="P169" s="231">
        <f>O169*H169</f>
        <v>0</v>
      </c>
      <c r="Q169" s="231">
        <v>0.61348</v>
      </c>
      <c r="R169" s="231">
        <f>Q169*H169</f>
        <v>0.61348</v>
      </c>
      <c r="S169" s="231">
        <v>0</v>
      </c>
      <c r="T169" s="232">
        <f>S169*H169</f>
        <v>0</v>
      </c>
      <c r="AR169" s="233" t="s">
        <v>135</v>
      </c>
      <c r="AT169" s="233" t="s">
        <v>130</v>
      </c>
      <c r="AU169" s="233" t="s">
        <v>85</v>
      </c>
      <c r="AY169" s="16" t="s">
        <v>128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6" t="s">
        <v>83</v>
      </c>
      <c r="BK169" s="234">
        <f>ROUND(I169*H169,2)</f>
        <v>0</v>
      </c>
      <c r="BL169" s="16" t="s">
        <v>135</v>
      </c>
      <c r="BM169" s="233" t="s">
        <v>368</v>
      </c>
    </row>
    <row r="170" spans="2:65" s="1" customFormat="1" ht="15.25" customHeight="1">
      <c r="B170" s="37"/>
      <c r="C170" s="249" t="s">
        <v>261</v>
      </c>
      <c r="D170" s="249" t="s">
        <v>162</v>
      </c>
      <c r="E170" s="250" t="s">
        <v>369</v>
      </c>
      <c r="F170" s="251" t="s">
        <v>370</v>
      </c>
      <c r="G170" s="252" t="s">
        <v>207</v>
      </c>
      <c r="H170" s="253">
        <v>1</v>
      </c>
      <c r="I170" s="254"/>
      <c r="J170" s="255">
        <f>ROUND(I170*H170,2)</f>
        <v>0</v>
      </c>
      <c r="K170" s="251" t="s">
        <v>134</v>
      </c>
      <c r="L170" s="256"/>
      <c r="M170" s="257" t="s">
        <v>1</v>
      </c>
      <c r="N170" s="258" t="s">
        <v>40</v>
      </c>
      <c r="O170" s="85"/>
      <c r="P170" s="231">
        <f>O170*H170</f>
        <v>0</v>
      </c>
      <c r="Q170" s="231">
        <v>0.749</v>
      </c>
      <c r="R170" s="231">
        <f>Q170*H170</f>
        <v>0.749</v>
      </c>
      <c r="S170" s="231">
        <v>0</v>
      </c>
      <c r="T170" s="232">
        <f>S170*H170</f>
        <v>0</v>
      </c>
      <c r="AR170" s="233" t="s">
        <v>166</v>
      </c>
      <c r="AT170" s="233" t="s">
        <v>162</v>
      </c>
      <c r="AU170" s="233" t="s">
        <v>85</v>
      </c>
      <c r="AY170" s="16" t="s">
        <v>128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83</v>
      </c>
      <c r="BK170" s="234">
        <f>ROUND(I170*H170,2)</f>
        <v>0</v>
      </c>
      <c r="BL170" s="16" t="s">
        <v>135</v>
      </c>
      <c r="BM170" s="233" t="s">
        <v>371</v>
      </c>
    </row>
    <row r="171" spans="2:65" s="1" customFormat="1" ht="15.25" customHeight="1">
      <c r="B171" s="37"/>
      <c r="C171" s="222" t="s">
        <v>265</v>
      </c>
      <c r="D171" s="222" t="s">
        <v>130</v>
      </c>
      <c r="E171" s="223" t="s">
        <v>270</v>
      </c>
      <c r="F171" s="224" t="s">
        <v>271</v>
      </c>
      <c r="G171" s="225" t="s">
        <v>202</v>
      </c>
      <c r="H171" s="226">
        <v>294</v>
      </c>
      <c r="I171" s="227"/>
      <c r="J171" s="228">
        <f>ROUND(I171*H171,2)</f>
        <v>0</v>
      </c>
      <c r="K171" s="224" t="s">
        <v>134</v>
      </c>
      <c r="L171" s="42"/>
      <c r="M171" s="229" t="s">
        <v>1</v>
      </c>
      <c r="N171" s="230" t="s">
        <v>40</v>
      </c>
      <c r="O171" s="85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AR171" s="233" t="s">
        <v>135</v>
      </c>
      <c r="AT171" s="233" t="s">
        <v>130</v>
      </c>
      <c r="AU171" s="233" t="s">
        <v>85</v>
      </c>
      <c r="AY171" s="16" t="s">
        <v>128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83</v>
      </c>
      <c r="BK171" s="234">
        <f>ROUND(I171*H171,2)</f>
        <v>0</v>
      </c>
      <c r="BL171" s="16" t="s">
        <v>135</v>
      </c>
      <c r="BM171" s="233" t="s">
        <v>372</v>
      </c>
    </row>
    <row r="172" spans="2:65" s="1" customFormat="1" ht="32.45" customHeight="1">
      <c r="B172" s="37"/>
      <c r="C172" s="222" t="s">
        <v>269</v>
      </c>
      <c r="D172" s="222" t="s">
        <v>130</v>
      </c>
      <c r="E172" s="223" t="s">
        <v>373</v>
      </c>
      <c r="F172" s="224" t="s">
        <v>374</v>
      </c>
      <c r="G172" s="225" t="s">
        <v>202</v>
      </c>
      <c r="H172" s="226">
        <v>8</v>
      </c>
      <c r="I172" s="227"/>
      <c r="J172" s="228">
        <f>ROUND(I172*H172,2)</f>
        <v>0</v>
      </c>
      <c r="K172" s="224" t="s">
        <v>134</v>
      </c>
      <c r="L172" s="42"/>
      <c r="M172" s="229" t="s">
        <v>1</v>
      </c>
      <c r="N172" s="230" t="s">
        <v>40</v>
      </c>
      <c r="O172" s="85"/>
      <c r="P172" s="231">
        <f>O172*H172</f>
        <v>0</v>
      </c>
      <c r="Q172" s="231">
        <v>0</v>
      </c>
      <c r="R172" s="231">
        <f>Q172*H172</f>
        <v>0</v>
      </c>
      <c r="S172" s="231">
        <v>0.252</v>
      </c>
      <c r="T172" s="232">
        <f>S172*H172</f>
        <v>2.016</v>
      </c>
      <c r="AR172" s="233" t="s">
        <v>135</v>
      </c>
      <c r="AT172" s="233" t="s">
        <v>130</v>
      </c>
      <c r="AU172" s="233" t="s">
        <v>85</v>
      </c>
      <c r="AY172" s="16" t="s">
        <v>128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83</v>
      </c>
      <c r="BK172" s="234">
        <f>ROUND(I172*H172,2)</f>
        <v>0</v>
      </c>
      <c r="BL172" s="16" t="s">
        <v>135</v>
      </c>
      <c r="BM172" s="233" t="s">
        <v>375</v>
      </c>
    </row>
    <row r="173" spans="2:65" s="1" customFormat="1" ht="32.45" customHeight="1">
      <c r="B173" s="37"/>
      <c r="C173" s="222" t="s">
        <v>273</v>
      </c>
      <c r="D173" s="222" t="s">
        <v>130</v>
      </c>
      <c r="E173" s="223" t="s">
        <v>376</v>
      </c>
      <c r="F173" s="224" t="s">
        <v>377</v>
      </c>
      <c r="G173" s="225" t="s">
        <v>202</v>
      </c>
      <c r="H173" s="226">
        <v>9</v>
      </c>
      <c r="I173" s="227"/>
      <c r="J173" s="228">
        <f>ROUND(I173*H173,2)</f>
        <v>0</v>
      </c>
      <c r="K173" s="224" t="s">
        <v>134</v>
      </c>
      <c r="L173" s="42"/>
      <c r="M173" s="229" t="s">
        <v>1</v>
      </c>
      <c r="N173" s="230" t="s">
        <v>40</v>
      </c>
      <c r="O173" s="85"/>
      <c r="P173" s="231">
        <f>O173*H173</f>
        <v>0</v>
      </c>
      <c r="Q173" s="231">
        <v>0</v>
      </c>
      <c r="R173" s="231">
        <f>Q173*H173</f>
        <v>0</v>
      </c>
      <c r="S173" s="231">
        <v>0.043</v>
      </c>
      <c r="T173" s="232">
        <f>S173*H173</f>
        <v>0.38699999999999996</v>
      </c>
      <c r="AR173" s="233" t="s">
        <v>135</v>
      </c>
      <c r="AT173" s="233" t="s">
        <v>130</v>
      </c>
      <c r="AU173" s="233" t="s">
        <v>85</v>
      </c>
      <c r="AY173" s="16" t="s">
        <v>128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6" t="s">
        <v>83</v>
      </c>
      <c r="BK173" s="234">
        <f>ROUND(I173*H173,2)</f>
        <v>0</v>
      </c>
      <c r="BL173" s="16" t="s">
        <v>135</v>
      </c>
      <c r="BM173" s="233" t="s">
        <v>378</v>
      </c>
    </row>
    <row r="174" spans="2:65" s="1" customFormat="1" ht="32.45" customHeight="1">
      <c r="B174" s="37"/>
      <c r="C174" s="222" t="s">
        <v>279</v>
      </c>
      <c r="D174" s="222" t="s">
        <v>130</v>
      </c>
      <c r="E174" s="223" t="s">
        <v>274</v>
      </c>
      <c r="F174" s="224" t="s">
        <v>275</v>
      </c>
      <c r="G174" s="225" t="s">
        <v>133</v>
      </c>
      <c r="H174" s="226">
        <v>1605</v>
      </c>
      <c r="I174" s="227"/>
      <c r="J174" s="228">
        <f>ROUND(I174*H174,2)</f>
        <v>0</v>
      </c>
      <c r="K174" s="224" t="s">
        <v>134</v>
      </c>
      <c r="L174" s="42"/>
      <c r="M174" s="229" t="s">
        <v>1</v>
      </c>
      <c r="N174" s="230" t="s">
        <v>40</v>
      </c>
      <c r="O174" s="85"/>
      <c r="P174" s="231">
        <f>O174*H174</f>
        <v>0</v>
      </c>
      <c r="Q174" s="231">
        <v>0</v>
      </c>
      <c r="R174" s="231">
        <f>Q174*H174</f>
        <v>0</v>
      </c>
      <c r="S174" s="231">
        <v>0.126</v>
      </c>
      <c r="T174" s="232">
        <f>S174*H174</f>
        <v>202.23</v>
      </c>
      <c r="AR174" s="233" t="s">
        <v>135</v>
      </c>
      <c r="AT174" s="233" t="s">
        <v>130</v>
      </c>
      <c r="AU174" s="233" t="s">
        <v>85</v>
      </c>
      <c r="AY174" s="16" t="s">
        <v>128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6" t="s">
        <v>83</v>
      </c>
      <c r="BK174" s="234">
        <f>ROUND(I174*H174,2)</f>
        <v>0</v>
      </c>
      <c r="BL174" s="16" t="s">
        <v>135</v>
      </c>
      <c r="BM174" s="233" t="s">
        <v>379</v>
      </c>
    </row>
    <row r="175" spans="2:65" s="1" customFormat="1" ht="32.45" customHeight="1">
      <c r="B175" s="37"/>
      <c r="C175" s="222" t="s">
        <v>284</v>
      </c>
      <c r="D175" s="222" t="s">
        <v>130</v>
      </c>
      <c r="E175" s="223" t="s">
        <v>380</v>
      </c>
      <c r="F175" s="224" t="s">
        <v>381</v>
      </c>
      <c r="G175" s="225" t="s">
        <v>202</v>
      </c>
      <c r="H175" s="226">
        <v>105</v>
      </c>
      <c r="I175" s="227"/>
      <c r="J175" s="228">
        <f>ROUND(I175*H175,2)</f>
        <v>0</v>
      </c>
      <c r="K175" s="224" t="s">
        <v>134</v>
      </c>
      <c r="L175" s="42"/>
      <c r="M175" s="229" t="s">
        <v>1</v>
      </c>
      <c r="N175" s="230" t="s">
        <v>40</v>
      </c>
      <c r="O175" s="85"/>
      <c r="P175" s="231">
        <f>O175*H175</f>
        <v>0</v>
      </c>
      <c r="Q175" s="231">
        <v>9E-05</v>
      </c>
      <c r="R175" s="231">
        <f>Q175*H175</f>
        <v>0.00945</v>
      </c>
      <c r="S175" s="231">
        <v>0.042</v>
      </c>
      <c r="T175" s="232">
        <f>S175*H175</f>
        <v>4.41</v>
      </c>
      <c r="AR175" s="233" t="s">
        <v>135</v>
      </c>
      <c r="AT175" s="233" t="s">
        <v>130</v>
      </c>
      <c r="AU175" s="233" t="s">
        <v>85</v>
      </c>
      <c r="AY175" s="16" t="s">
        <v>128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6" t="s">
        <v>83</v>
      </c>
      <c r="BK175" s="234">
        <f>ROUND(I175*H175,2)</f>
        <v>0</v>
      </c>
      <c r="BL175" s="16" t="s">
        <v>135</v>
      </c>
      <c r="BM175" s="233" t="s">
        <v>382</v>
      </c>
    </row>
    <row r="176" spans="2:47" s="1" customFormat="1" ht="12">
      <c r="B176" s="37"/>
      <c r="C176" s="38"/>
      <c r="D176" s="235" t="s">
        <v>137</v>
      </c>
      <c r="E176" s="38"/>
      <c r="F176" s="236" t="s">
        <v>383</v>
      </c>
      <c r="G176" s="38"/>
      <c r="H176" s="38"/>
      <c r="I176" s="138"/>
      <c r="J176" s="38"/>
      <c r="K176" s="38"/>
      <c r="L176" s="42"/>
      <c r="M176" s="237"/>
      <c r="N176" s="85"/>
      <c r="O176" s="85"/>
      <c r="P176" s="85"/>
      <c r="Q176" s="85"/>
      <c r="R176" s="85"/>
      <c r="S176" s="85"/>
      <c r="T176" s="86"/>
      <c r="AT176" s="16" t="s">
        <v>137</v>
      </c>
      <c r="AU176" s="16" t="s">
        <v>85</v>
      </c>
    </row>
    <row r="177" spans="2:65" s="1" customFormat="1" ht="15.25" customHeight="1">
      <c r="B177" s="37"/>
      <c r="C177" s="222" t="s">
        <v>291</v>
      </c>
      <c r="D177" s="222" t="s">
        <v>130</v>
      </c>
      <c r="E177" s="223" t="s">
        <v>384</v>
      </c>
      <c r="F177" s="224" t="s">
        <v>385</v>
      </c>
      <c r="G177" s="225" t="s">
        <v>202</v>
      </c>
      <c r="H177" s="226">
        <v>9</v>
      </c>
      <c r="I177" s="227"/>
      <c r="J177" s="228">
        <f>ROUND(I177*H177,2)</f>
        <v>0</v>
      </c>
      <c r="K177" s="224" t="s">
        <v>134</v>
      </c>
      <c r="L177" s="42"/>
      <c r="M177" s="229" t="s">
        <v>1</v>
      </c>
      <c r="N177" s="230" t="s">
        <v>40</v>
      </c>
      <c r="O177" s="85"/>
      <c r="P177" s="231">
        <f>O177*H177</f>
        <v>0</v>
      </c>
      <c r="Q177" s="231">
        <v>8E-05</v>
      </c>
      <c r="R177" s="231">
        <f>Q177*H177</f>
        <v>0.00072</v>
      </c>
      <c r="S177" s="231">
        <v>0.018</v>
      </c>
      <c r="T177" s="232">
        <f>S177*H177</f>
        <v>0.16199999999999998</v>
      </c>
      <c r="AR177" s="233" t="s">
        <v>135</v>
      </c>
      <c r="AT177" s="233" t="s">
        <v>130</v>
      </c>
      <c r="AU177" s="233" t="s">
        <v>85</v>
      </c>
      <c r="AY177" s="16" t="s">
        <v>128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6" t="s">
        <v>83</v>
      </c>
      <c r="BK177" s="234">
        <f>ROUND(I177*H177,2)</f>
        <v>0</v>
      </c>
      <c r="BL177" s="16" t="s">
        <v>135</v>
      </c>
      <c r="BM177" s="233" t="s">
        <v>386</v>
      </c>
    </row>
    <row r="178" spans="2:51" s="12" customFormat="1" ht="12">
      <c r="B178" s="238"/>
      <c r="C178" s="239"/>
      <c r="D178" s="235" t="s">
        <v>147</v>
      </c>
      <c r="E178" s="240" t="s">
        <v>1</v>
      </c>
      <c r="F178" s="241" t="s">
        <v>387</v>
      </c>
      <c r="G178" s="239"/>
      <c r="H178" s="242">
        <v>9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147</v>
      </c>
      <c r="AU178" s="248" t="s">
        <v>85</v>
      </c>
      <c r="AV178" s="12" t="s">
        <v>85</v>
      </c>
      <c r="AW178" s="12" t="s">
        <v>32</v>
      </c>
      <c r="AX178" s="12" t="s">
        <v>83</v>
      </c>
      <c r="AY178" s="248" t="s">
        <v>128</v>
      </c>
    </row>
    <row r="179" spans="2:63" s="11" customFormat="1" ht="22.8" customHeight="1">
      <c r="B179" s="206"/>
      <c r="C179" s="207"/>
      <c r="D179" s="208" t="s">
        <v>74</v>
      </c>
      <c r="E179" s="220" t="s">
        <v>277</v>
      </c>
      <c r="F179" s="220" t="s">
        <v>278</v>
      </c>
      <c r="G179" s="207"/>
      <c r="H179" s="207"/>
      <c r="I179" s="210"/>
      <c r="J179" s="221">
        <f>BK179</f>
        <v>0</v>
      </c>
      <c r="K179" s="207"/>
      <c r="L179" s="212"/>
      <c r="M179" s="213"/>
      <c r="N179" s="214"/>
      <c r="O179" s="214"/>
      <c r="P179" s="215">
        <f>SUM(P180:P183)</f>
        <v>0</v>
      </c>
      <c r="Q179" s="214"/>
      <c r="R179" s="215">
        <f>SUM(R180:R183)</f>
        <v>0</v>
      </c>
      <c r="S179" s="214"/>
      <c r="T179" s="216">
        <f>SUM(T180:T183)</f>
        <v>0</v>
      </c>
      <c r="AR179" s="217" t="s">
        <v>83</v>
      </c>
      <c r="AT179" s="218" t="s">
        <v>74</v>
      </c>
      <c r="AU179" s="218" t="s">
        <v>83</v>
      </c>
      <c r="AY179" s="217" t="s">
        <v>128</v>
      </c>
      <c r="BK179" s="219">
        <f>SUM(BK180:BK183)</f>
        <v>0</v>
      </c>
    </row>
    <row r="180" spans="2:65" s="1" customFormat="1" ht="21.65" customHeight="1">
      <c r="B180" s="37"/>
      <c r="C180" s="222" t="s">
        <v>388</v>
      </c>
      <c r="D180" s="222" t="s">
        <v>130</v>
      </c>
      <c r="E180" s="223" t="s">
        <v>280</v>
      </c>
      <c r="F180" s="224" t="s">
        <v>281</v>
      </c>
      <c r="G180" s="225" t="s">
        <v>165</v>
      </c>
      <c r="H180" s="226">
        <v>3491.381</v>
      </c>
      <c r="I180" s="227"/>
      <c r="J180" s="228">
        <f>ROUND(I180*H180,2)</f>
        <v>0</v>
      </c>
      <c r="K180" s="224" t="s">
        <v>134</v>
      </c>
      <c r="L180" s="42"/>
      <c r="M180" s="229" t="s">
        <v>1</v>
      </c>
      <c r="N180" s="230" t="s">
        <v>40</v>
      </c>
      <c r="O180" s="85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33" t="s">
        <v>135</v>
      </c>
      <c r="AT180" s="233" t="s">
        <v>130</v>
      </c>
      <c r="AU180" s="233" t="s">
        <v>85</v>
      </c>
      <c r="AY180" s="16" t="s">
        <v>128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83</v>
      </c>
      <c r="BK180" s="234">
        <f>ROUND(I180*H180,2)</f>
        <v>0</v>
      </c>
      <c r="BL180" s="16" t="s">
        <v>135</v>
      </c>
      <c r="BM180" s="233" t="s">
        <v>389</v>
      </c>
    </row>
    <row r="181" spans="2:47" s="1" customFormat="1" ht="12">
      <c r="B181" s="37"/>
      <c r="C181" s="38"/>
      <c r="D181" s="235" t="s">
        <v>137</v>
      </c>
      <c r="E181" s="38"/>
      <c r="F181" s="236" t="s">
        <v>283</v>
      </c>
      <c r="G181" s="38"/>
      <c r="H181" s="38"/>
      <c r="I181" s="138"/>
      <c r="J181" s="38"/>
      <c r="K181" s="38"/>
      <c r="L181" s="42"/>
      <c r="M181" s="237"/>
      <c r="N181" s="85"/>
      <c r="O181" s="85"/>
      <c r="P181" s="85"/>
      <c r="Q181" s="85"/>
      <c r="R181" s="85"/>
      <c r="S181" s="85"/>
      <c r="T181" s="86"/>
      <c r="AT181" s="16" t="s">
        <v>137</v>
      </c>
      <c r="AU181" s="16" t="s">
        <v>85</v>
      </c>
    </row>
    <row r="182" spans="2:65" s="1" customFormat="1" ht="32.45" customHeight="1">
      <c r="B182" s="37"/>
      <c r="C182" s="222" t="s">
        <v>390</v>
      </c>
      <c r="D182" s="222" t="s">
        <v>130</v>
      </c>
      <c r="E182" s="223" t="s">
        <v>285</v>
      </c>
      <c r="F182" s="224" t="s">
        <v>391</v>
      </c>
      <c r="G182" s="225" t="s">
        <v>165</v>
      </c>
      <c r="H182" s="226">
        <v>216.08</v>
      </c>
      <c r="I182" s="227"/>
      <c r="J182" s="228">
        <f>ROUND(I182*H182,2)</f>
        <v>0</v>
      </c>
      <c r="K182" s="224" t="s">
        <v>134</v>
      </c>
      <c r="L182" s="42"/>
      <c r="M182" s="229" t="s">
        <v>1</v>
      </c>
      <c r="N182" s="230" t="s">
        <v>40</v>
      </c>
      <c r="O182" s="85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AR182" s="233" t="s">
        <v>135</v>
      </c>
      <c r="AT182" s="233" t="s">
        <v>130</v>
      </c>
      <c r="AU182" s="233" t="s">
        <v>85</v>
      </c>
      <c r="AY182" s="16" t="s">
        <v>128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6" t="s">
        <v>83</v>
      </c>
      <c r="BK182" s="234">
        <f>ROUND(I182*H182,2)</f>
        <v>0</v>
      </c>
      <c r="BL182" s="16" t="s">
        <v>135</v>
      </c>
      <c r="BM182" s="233" t="s">
        <v>392</v>
      </c>
    </row>
    <row r="183" spans="2:51" s="12" customFormat="1" ht="12">
      <c r="B183" s="238"/>
      <c r="C183" s="239"/>
      <c r="D183" s="235" t="s">
        <v>147</v>
      </c>
      <c r="E183" s="240" t="s">
        <v>1</v>
      </c>
      <c r="F183" s="241" t="s">
        <v>393</v>
      </c>
      <c r="G183" s="239"/>
      <c r="H183" s="242">
        <v>216.08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147</v>
      </c>
      <c r="AU183" s="248" t="s">
        <v>85</v>
      </c>
      <c r="AV183" s="12" t="s">
        <v>85</v>
      </c>
      <c r="AW183" s="12" t="s">
        <v>32</v>
      </c>
      <c r="AX183" s="12" t="s">
        <v>83</v>
      </c>
      <c r="AY183" s="248" t="s">
        <v>128</v>
      </c>
    </row>
    <row r="184" spans="2:63" s="11" customFormat="1" ht="22.8" customHeight="1">
      <c r="B184" s="206"/>
      <c r="C184" s="207"/>
      <c r="D184" s="208" t="s">
        <v>74</v>
      </c>
      <c r="E184" s="220" t="s">
        <v>289</v>
      </c>
      <c r="F184" s="220" t="s">
        <v>290</v>
      </c>
      <c r="G184" s="207"/>
      <c r="H184" s="207"/>
      <c r="I184" s="210"/>
      <c r="J184" s="221">
        <f>BK184</f>
        <v>0</v>
      </c>
      <c r="K184" s="207"/>
      <c r="L184" s="212"/>
      <c r="M184" s="213"/>
      <c r="N184" s="214"/>
      <c r="O184" s="214"/>
      <c r="P184" s="215">
        <f>P185</f>
        <v>0</v>
      </c>
      <c r="Q184" s="214"/>
      <c r="R184" s="215">
        <f>R185</f>
        <v>0</v>
      </c>
      <c r="S184" s="214"/>
      <c r="T184" s="216">
        <f>T185</f>
        <v>0</v>
      </c>
      <c r="AR184" s="217" t="s">
        <v>83</v>
      </c>
      <c r="AT184" s="218" t="s">
        <v>74</v>
      </c>
      <c r="AU184" s="218" t="s">
        <v>83</v>
      </c>
      <c r="AY184" s="217" t="s">
        <v>128</v>
      </c>
      <c r="BK184" s="219">
        <f>BK185</f>
        <v>0</v>
      </c>
    </row>
    <row r="185" spans="2:65" s="1" customFormat="1" ht="21.65" customHeight="1">
      <c r="B185" s="37"/>
      <c r="C185" s="222" t="s">
        <v>394</v>
      </c>
      <c r="D185" s="222" t="s">
        <v>130</v>
      </c>
      <c r="E185" s="223" t="s">
        <v>292</v>
      </c>
      <c r="F185" s="224" t="s">
        <v>293</v>
      </c>
      <c r="G185" s="225" t="s">
        <v>165</v>
      </c>
      <c r="H185" s="226">
        <v>439.714</v>
      </c>
      <c r="I185" s="227"/>
      <c r="J185" s="228">
        <f>ROUND(I185*H185,2)</f>
        <v>0</v>
      </c>
      <c r="K185" s="224" t="s">
        <v>134</v>
      </c>
      <c r="L185" s="42"/>
      <c r="M185" s="229" t="s">
        <v>1</v>
      </c>
      <c r="N185" s="230" t="s">
        <v>40</v>
      </c>
      <c r="O185" s="85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33" t="s">
        <v>135</v>
      </c>
      <c r="AT185" s="233" t="s">
        <v>130</v>
      </c>
      <c r="AU185" s="233" t="s">
        <v>85</v>
      </c>
      <c r="AY185" s="16" t="s">
        <v>128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6" t="s">
        <v>83</v>
      </c>
      <c r="BK185" s="234">
        <f>ROUND(I185*H185,2)</f>
        <v>0</v>
      </c>
      <c r="BL185" s="16" t="s">
        <v>135</v>
      </c>
      <c r="BM185" s="233" t="s">
        <v>395</v>
      </c>
    </row>
    <row r="186" spans="2:63" s="11" customFormat="1" ht="25.9" customHeight="1">
      <c r="B186" s="206"/>
      <c r="C186" s="207"/>
      <c r="D186" s="208" t="s">
        <v>74</v>
      </c>
      <c r="E186" s="209" t="s">
        <v>396</v>
      </c>
      <c r="F186" s="209" t="s">
        <v>397</v>
      </c>
      <c r="G186" s="207"/>
      <c r="H186" s="207"/>
      <c r="I186" s="210"/>
      <c r="J186" s="211">
        <f>BK186</f>
        <v>0</v>
      </c>
      <c r="K186" s="207"/>
      <c r="L186" s="212"/>
      <c r="M186" s="213"/>
      <c r="N186" s="214"/>
      <c r="O186" s="214"/>
      <c r="P186" s="215">
        <f>P187+P191+P194+P196</f>
        <v>0</v>
      </c>
      <c r="Q186" s="214"/>
      <c r="R186" s="215">
        <f>R187+R191+R194+R196</f>
        <v>0</v>
      </c>
      <c r="S186" s="214"/>
      <c r="T186" s="216">
        <f>T187+T191+T194+T196</f>
        <v>0</v>
      </c>
      <c r="AR186" s="217" t="s">
        <v>152</v>
      </c>
      <c r="AT186" s="218" t="s">
        <v>74</v>
      </c>
      <c r="AU186" s="218" t="s">
        <v>75</v>
      </c>
      <c r="AY186" s="217" t="s">
        <v>128</v>
      </c>
      <c r="BK186" s="219">
        <f>BK187+BK191+BK194+BK196</f>
        <v>0</v>
      </c>
    </row>
    <row r="187" spans="2:63" s="11" customFormat="1" ht="22.8" customHeight="1">
      <c r="B187" s="206"/>
      <c r="C187" s="207"/>
      <c r="D187" s="208" t="s">
        <v>74</v>
      </c>
      <c r="E187" s="220" t="s">
        <v>398</v>
      </c>
      <c r="F187" s="220" t="s">
        <v>399</v>
      </c>
      <c r="G187" s="207"/>
      <c r="H187" s="207"/>
      <c r="I187" s="210"/>
      <c r="J187" s="221">
        <f>BK187</f>
        <v>0</v>
      </c>
      <c r="K187" s="207"/>
      <c r="L187" s="212"/>
      <c r="M187" s="213"/>
      <c r="N187" s="214"/>
      <c r="O187" s="214"/>
      <c r="P187" s="215">
        <f>SUM(P188:P190)</f>
        <v>0</v>
      </c>
      <c r="Q187" s="214"/>
      <c r="R187" s="215">
        <f>SUM(R188:R190)</f>
        <v>0</v>
      </c>
      <c r="S187" s="214"/>
      <c r="T187" s="216">
        <f>SUM(T188:T190)</f>
        <v>0</v>
      </c>
      <c r="AR187" s="217" t="s">
        <v>152</v>
      </c>
      <c r="AT187" s="218" t="s">
        <v>74</v>
      </c>
      <c r="AU187" s="218" t="s">
        <v>83</v>
      </c>
      <c r="AY187" s="217" t="s">
        <v>128</v>
      </c>
      <c r="BK187" s="219">
        <f>SUM(BK188:BK190)</f>
        <v>0</v>
      </c>
    </row>
    <row r="188" spans="2:65" s="1" customFormat="1" ht="15.25" customHeight="1">
      <c r="B188" s="37"/>
      <c r="C188" s="222" t="s">
        <v>400</v>
      </c>
      <c r="D188" s="222" t="s">
        <v>130</v>
      </c>
      <c r="E188" s="223" t="s">
        <v>401</v>
      </c>
      <c r="F188" s="224" t="s">
        <v>402</v>
      </c>
      <c r="G188" s="225" t="s">
        <v>403</v>
      </c>
      <c r="H188" s="226">
        <v>1</v>
      </c>
      <c r="I188" s="227"/>
      <c r="J188" s="228">
        <f>ROUND(I188*H188,2)</f>
        <v>0</v>
      </c>
      <c r="K188" s="224" t="s">
        <v>134</v>
      </c>
      <c r="L188" s="42"/>
      <c r="M188" s="229" t="s">
        <v>1</v>
      </c>
      <c r="N188" s="230" t="s">
        <v>40</v>
      </c>
      <c r="O188" s="85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33" t="s">
        <v>404</v>
      </c>
      <c r="AT188" s="233" t="s">
        <v>130</v>
      </c>
      <c r="AU188" s="233" t="s">
        <v>85</v>
      </c>
      <c r="AY188" s="16" t="s">
        <v>128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6" t="s">
        <v>83</v>
      </c>
      <c r="BK188" s="234">
        <f>ROUND(I188*H188,2)</f>
        <v>0</v>
      </c>
      <c r="BL188" s="16" t="s">
        <v>404</v>
      </c>
      <c r="BM188" s="233" t="s">
        <v>405</v>
      </c>
    </row>
    <row r="189" spans="2:65" s="1" customFormat="1" ht="15.25" customHeight="1">
      <c r="B189" s="37"/>
      <c r="C189" s="222" t="s">
        <v>406</v>
      </c>
      <c r="D189" s="222" t="s">
        <v>130</v>
      </c>
      <c r="E189" s="223" t="s">
        <v>407</v>
      </c>
      <c r="F189" s="224" t="s">
        <v>408</v>
      </c>
      <c r="G189" s="225" t="s">
        <v>403</v>
      </c>
      <c r="H189" s="226">
        <v>1</v>
      </c>
      <c r="I189" s="227"/>
      <c r="J189" s="228">
        <f>ROUND(I189*H189,2)</f>
        <v>0</v>
      </c>
      <c r="K189" s="224" t="s">
        <v>134</v>
      </c>
      <c r="L189" s="42"/>
      <c r="M189" s="229" t="s">
        <v>1</v>
      </c>
      <c r="N189" s="230" t="s">
        <v>40</v>
      </c>
      <c r="O189" s="85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AR189" s="233" t="s">
        <v>404</v>
      </c>
      <c r="AT189" s="233" t="s">
        <v>130</v>
      </c>
      <c r="AU189" s="233" t="s">
        <v>85</v>
      </c>
      <c r="AY189" s="16" t="s">
        <v>128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6" t="s">
        <v>83</v>
      </c>
      <c r="BK189" s="234">
        <f>ROUND(I189*H189,2)</f>
        <v>0</v>
      </c>
      <c r="BL189" s="16" t="s">
        <v>404</v>
      </c>
      <c r="BM189" s="233" t="s">
        <v>409</v>
      </c>
    </row>
    <row r="190" spans="2:65" s="1" customFormat="1" ht="21.65" customHeight="1">
      <c r="B190" s="37"/>
      <c r="C190" s="222" t="s">
        <v>410</v>
      </c>
      <c r="D190" s="222" t="s">
        <v>130</v>
      </c>
      <c r="E190" s="223" t="s">
        <v>411</v>
      </c>
      <c r="F190" s="224" t="s">
        <v>412</v>
      </c>
      <c r="G190" s="225" t="s">
        <v>403</v>
      </c>
      <c r="H190" s="226">
        <v>1</v>
      </c>
      <c r="I190" s="227"/>
      <c r="J190" s="228">
        <f>ROUND(I190*H190,2)</f>
        <v>0</v>
      </c>
      <c r="K190" s="224" t="s">
        <v>134</v>
      </c>
      <c r="L190" s="42"/>
      <c r="M190" s="229" t="s">
        <v>1</v>
      </c>
      <c r="N190" s="230" t="s">
        <v>40</v>
      </c>
      <c r="O190" s="85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AR190" s="233" t="s">
        <v>404</v>
      </c>
      <c r="AT190" s="233" t="s">
        <v>130</v>
      </c>
      <c r="AU190" s="233" t="s">
        <v>85</v>
      </c>
      <c r="AY190" s="16" t="s">
        <v>128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6" t="s">
        <v>83</v>
      </c>
      <c r="BK190" s="234">
        <f>ROUND(I190*H190,2)</f>
        <v>0</v>
      </c>
      <c r="BL190" s="16" t="s">
        <v>404</v>
      </c>
      <c r="BM190" s="233" t="s">
        <v>413</v>
      </c>
    </row>
    <row r="191" spans="2:63" s="11" customFormat="1" ht="22.8" customHeight="1">
      <c r="B191" s="206"/>
      <c r="C191" s="207"/>
      <c r="D191" s="208" t="s">
        <v>74</v>
      </c>
      <c r="E191" s="220" t="s">
        <v>414</v>
      </c>
      <c r="F191" s="220" t="s">
        <v>415</v>
      </c>
      <c r="G191" s="207"/>
      <c r="H191" s="207"/>
      <c r="I191" s="210"/>
      <c r="J191" s="221">
        <f>BK191</f>
        <v>0</v>
      </c>
      <c r="K191" s="207"/>
      <c r="L191" s="212"/>
      <c r="M191" s="213"/>
      <c r="N191" s="214"/>
      <c r="O191" s="214"/>
      <c r="P191" s="215">
        <f>SUM(P192:P193)</f>
        <v>0</v>
      </c>
      <c r="Q191" s="214"/>
      <c r="R191" s="215">
        <f>SUM(R192:R193)</f>
        <v>0</v>
      </c>
      <c r="S191" s="214"/>
      <c r="T191" s="216">
        <f>SUM(T192:T193)</f>
        <v>0</v>
      </c>
      <c r="AR191" s="217" t="s">
        <v>152</v>
      </c>
      <c r="AT191" s="218" t="s">
        <v>74</v>
      </c>
      <c r="AU191" s="218" t="s">
        <v>83</v>
      </c>
      <c r="AY191" s="217" t="s">
        <v>128</v>
      </c>
      <c r="BK191" s="219">
        <f>SUM(BK192:BK193)</f>
        <v>0</v>
      </c>
    </row>
    <row r="192" spans="2:65" s="1" customFormat="1" ht="21.65" customHeight="1">
      <c r="B192" s="37"/>
      <c r="C192" s="222" t="s">
        <v>416</v>
      </c>
      <c r="D192" s="222" t="s">
        <v>130</v>
      </c>
      <c r="E192" s="223" t="s">
        <v>417</v>
      </c>
      <c r="F192" s="224" t="s">
        <v>418</v>
      </c>
      <c r="G192" s="225" t="s">
        <v>403</v>
      </c>
      <c r="H192" s="226">
        <v>1</v>
      </c>
      <c r="I192" s="227"/>
      <c r="J192" s="228">
        <f>ROUND(I192*H192,2)</f>
        <v>0</v>
      </c>
      <c r="K192" s="224" t="s">
        <v>134</v>
      </c>
      <c r="L192" s="42"/>
      <c r="M192" s="229" t="s">
        <v>1</v>
      </c>
      <c r="N192" s="230" t="s">
        <v>40</v>
      </c>
      <c r="O192" s="85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AR192" s="233" t="s">
        <v>404</v>
      </c>
      <c r="AT192" s="233" t="s">
        <v>130</v>
      </c>
      <c r="AU192" s="233" t="s">
        <v>85</v>
      </c>
      <c r="AY192" s="16" t="s">
        <v>128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6" t="s">
        <v>83</v>
      </c>
      <c r="BK192" s="234">
        <f>ROUND(I192*H192,2)</f>
        <v>0</v>
      </c>
      <c r="BL192" s="16" t="s">
        <v>404</v>
      </c>
      <c r="BM192" s="233" t="s">
        <v>419</v>
      </c>
    </row>
    <row r="193" spans="2:65" s="1" customFormat="1" ht="21.65" customHeight="1">
      <c r="B193" s="37"/>
      <c r="C193" s="222" t="s">
        <v>420</v>
      </c>
      <c r="D193" s="222" t="s">
        <v>130</v>
      </c>
      <c r="E193" s="223" t="s">
        <v>421</v>
      </c>
      <c r="F193" s="224" t="s">
        <v>422</v>
      </c>
      <c r="G193" s="225" t="s">
        <v>403</v>
      </c>
      <c r="H193" s="226">
        <v>1</v>
      </c>
      <c r="I193" s="227"/>
      <c r="J193" s="228">
        <f>ROUND(I193*H193,2)</f>
        <v>0</v>
      </c>
      <c r="K193" s="224" t="s">
        <v>134</v>
      </c>
      <c r="L193" s="42"/>
      <c r="M193" s="229" t="s">
        <v>1</v>
      </c>
      <c r="N193" s="230" t="s">
        <v>40</v>
      </c>
      <c r="O193" s="85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AR193" s="233" t="s">
        <v>404</v>
      </c>
      <c r="AT193" s="233" t="s">
        <v>130</v>
      </c>
      <c r="AU193" s="233" t="s">
        <v>85</v>
      </c>
      <c r="AY193" s="16" t="s">
        <v>128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6" t="s">
        <v>83</v>
      </c>
      <c r="BK193" s="234">
        <f>ROUND(I193*H193,2)</f>
        <v>0</v>
      </c>
      <c r="BL193" s="16" t="s">
        <v>404</v>
      </c>
      <c r="BM193" s="233" t="s">
        <v>423</v>
      </c>
    </row>
    <row r="194" spans="2:63" s="11" customFormat="1" ht="22.8" customHeight="1">
      <c r="B194" s="206"/>
      <c r="C194" s="207"/>
      <c r="D194" s="208" t="s">
        <v>74</v>
      </c>
      <c r="E194" s="220" t="s">
        <v>424</v>
      </c>
      <c r="F194" s="220" t="s">
        <v>425</v>
      </c>
      <c r="G194" s="207"/>
      <c r="H194" s="207"/>
      <c r="I194" s="210"/>
      <c r="J194" s="221">
        <f>BK194</f>
        <v>0</v>
      </c>
      <c r="K194" s="207"/>
      <c r="L194" s="212"/>
      <c r="M194" s="213"/>
      <c r="N194" s="214"/>
      <c r="O194" s="214"/>
      <c r="P194" s="215">
        <f>P195</f>
        <v>0</v>
      </c>
      <c r="Q194" s="214"/>
      <c r="R194" s="215">
        <f>R195</f>
        <v>0</v>
      </c>
      <c r="S194" s="214"/>
      <c r="T194" s="216">
        <f>T195</f>
        <v>0</v>
      </c>
      <c r="AR194" s="217" t="s">
        <v>152</v>
      </c>
      <c r="AT194" s="218" t="s">
        <v>74</v>
      </c>
      <c r="AU194" s="218" t="s">
        <v>83</v>
      </c>
      <c r="AY194" s="217" t="s">
        <v>128</v>
      </c>
      <c r="BK194" s="219">
        <f>BK195</f>
        <v>0</v>
      </c>
    </row>
    <row r="195" spans="2:65" s="1" customFormat="1" ht="21.65" customHeight="1">
      <c r="B195" s="37"/>
      <c r="C195" s="222" t="s">
        <v>426</v>
      </c>
      <c r="D195" s="222" t="s">
        <v>130</v>
      </c>
      <c r="E195" s="223" t="s">
        <v>427</v>
      </c>
      <c r="F195" s="224" t="s">
        <v>428</v>
      </c>
      <c r="G195" s="225" t="s">
        <v>403</v>
      </c>
      <c r="H195" s="226">
        <v>1</v>
      </c>
      <c r="I195" s="227"/>
      <c r="J195" s="228">
        <f>ROUND(I195*H195,2)</f>
        <v>0</v>
      </c>
      <c r="K195" s="224" t="s">
        <v>134</v>
      </c>
      <c r="L195" s="42"/>
      <c r="M195" s="229" t="s">
        <v>1</v>
      </c>
      <c r="N195" s="230" t="s">
        <v>40</v>
      </c>
      <c r="O195" s="85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AR195" s="233" t="s">
        <v>404</v>
      </c>
      <c r="AT195" s="233" t="s">
        <v>130</v>
      </c>
      <c r="AU195" s="233" t="s">
        <v>85</v>
      </c>
      <c r="AY195" s="16" t="s">
        <v>128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6" t="s">
        <v>83</v>
      </c>
      <c r="BK195" s="234">
        <f>ROUND(I195*H195,2)</f>
        <v>0</v>
      </c>
      <c r="BL195" s="16" t="s">
        <v>404</v>
      </c>
      <c r="BM195" s="233" t="s">
        <v>429</v>
      </c>
    </row>
    <row r="196" spans="2:63" s="11" customFormat="1" ht="22.8" customHeight="1">
      <c r="B196" s="206"/>
      <c r="C196" s="207"/>
      <c r="D196" s="208" t="s">
        <v>74</v>
      </c>
      <c r="E196" s="220" t="s">
        <v>430</v>
      </c>
      <c r="F196" s="220" t="s">
        <v>431</v>
      </c>
      <c r="G196" s="207"/>
      <c r="H196" s="207"/>
      <c r="I196" s="210"/>
      <c r="J196" s="221">
        <f>BK196</f>
        <v>0</v>
      </c>
      <c r="K196" s="207"/>
      <c r="L196" s="212"/>
      <c r="M196" s="213"/>
      <c r="N196" s="214"/>
      <c r="O196" s="214"/>
      <c r="P196" s="215">
        <f>SUM(P197:P198)</f>
        <v>0</v>
      </c>
      <c r="Q196" s="214"/>
      <c r="R196" s="215">
        <f>SUM(R197:R198)</f>
        <v>0</v>
      </c>
      <c r="S196" s="214"/>
      <c r="T196" s="216">
        <f>SUM(T197:T198)</f>
        <v>0</v>
      </c>
      <c r="AR196" s="217" t="s">
        <v>152</v>
      </c>
      <c r="AT196" s="218" t="s">
        <v>74</v>
      </c>
      <c r="AU196" s="218" t="s">
        <v>83</v>
      </c>
      <c r="AY196" s="217" t="s">
        <v>128</v>
      </c>
      <c r="BK196" s="219">
        <f>SUM(BK197:BK198)</f>
        <v>0</v>
      </c>
    </row>
    <row r="197" spans="2:65" s="1" customFormat="1" ht="32.45" customHeight="1">
      <c r="B197" s="37"/>
      <c r="C197" s="222" t="s">
        <v>432</v>
      </c>
      <c r="D197" s="222" t="s">
        <v>130</v>
      </c>
      <c r="E197" s="223" t="s">
        <v>433</v>
      </c>
      <c r="F197" s="224" t="s">
        <v>434</v>
      </c>
      <c r="G197" s="225" t="s">
        <v>403</v>
      </c>
      <c r="H197" s="226">
        <v>1</v>
      </c>
      <c r="I197" s="227"/>
      <c r="J197" s="228">
        <f>ROUND(I197*H197,2)</f>
        <v>0</v>
      </c>
      <c r="K197" s="224" t="s">
        <v>134</v>
      </c>
      <c r="L197" s="42"/>
      <c r="M197" s="229" t="s">
        <v>1</v>
      </c>
      <c r="N197" s="230" t="s">
        <v>40</v>
      </c>
      <c r="O197" s="85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AR197" s="233" t="s">
        <v>404</v>
      </c>
      <c r="AT197" s="233" t="s">
        <v>130</v>
      </c>
      <c r="AU197" s="233" t="s">
        <v>85</v>
      </c>
      <c r="AY197" s="16" t="s">
        <v>128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6" t="s">
        <v>83</v>
      </c>
      <c r="BK197" s="234">
        <f>ROUND(I197*H197,2)</f>
        <v>0</v>
      </c>
      <c r="BL197" s="16" t="s">
        <v>404</v>
      </c>
      <c r="BM197" s="233" t="s">
        <v>435</v>
      </c>
    </row>
    <row r="198" spans="2:65" s="1" customFormat="1" ht="21.65" customHeight="1">
      <c r="B198" s="37"/>
      <c r="C198" s="222" t="s">
        <v>436</v>
      </c>
      <c r="D198" s="222" t="s">
        <v>130</v>
      </c>
      <c r="E198" s="223" t="s">
        <v>437</v>
      </c>
      <c r="F198" s="224" t="s">
        <v>438</v>
      </c>
      <c r="G198" s="225" t="s">
        <v>403</v>
      </c>
      <c r="H198" s="226">
        <v>1</v>
      </c>
      <c r="I198" s="227"/>
      <c r="J198" s="228">
        <f>ROUND(I198*H198,2)</f>
        <v>0</v>
      </c>
      <c r="K198" s="224" t="s">
        <v>134</v>
      </c>
      <c r="L198" s="42"/>
      <c r="M198" s="259" t="s">
        <v>1</v>
      </c>
      <c r="N198" s="260" t="s">
        <v>40</v>
      </c>
      <c r="O198" s="261"/>
      <c r="P198" s="262">
        <f>O198*H198</f>
        <v>0</v>
      </c>
      <c r="Q198" s="262">
        <v>0</v>
      </c>
      <c r="R198" s="262">
        <f>Q198*H198</f>
        <v>0</v>
      </c>
      <c r="S198" s="262">
        <v>0</v>
      </c>
      <c r="T198" s="263">
        <f>S198*H198</f>
        <v>0</v>
      </c>
      <c r="AR198" s="233" t="s">
        <v>404</v>
      </c>
      <c r="AT198" s="233" t="s">
        <v>130</v>
      </c>
      <c r="AU198" s="233" t="s">
        <v>85</v>
      </c>
      <c r="AY198" s="16" t="s">
        <v>128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6" t="s">
        <v>83</v>
      </c>
      <c r="BK198" s="234">
        <f>ROUND(I198*H198,2)</f>
        <v>0</v>
      </c>
      <c r="BL198" s="16" t="s">
        <v>404</v>
      </c>
      <c r="BM198" s="233" t="s">
        <v>439</v>
      </c>
    </row>
    <row r="199" spans="2:12" s="1" customFormat="1" ht="6.95" customHeight="1">
      <c r="B199" s="60"/>
      <c r="C199" s="61"/>
      <c r="D199" s="61"/>
      <c r="E199" s="61"/>
      <c r="F199" s="61"/>
      <c r="G199" s="61"/>
      <c r="H199" s="61"/>
      <c r="I199" s="172"/>
      <c r="J199" s="61"/>
      <c r="K199" s="61"/>
      <c r="L199" s="42"/>
    </row>
  </sheetData>
  <sheetProtection password="CC35" sheet="1" objects="1" scenarios="1" formatColumns="0" formatRows="0" autoFilter="0"/>
  <autoFilter ref="C127:K19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9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85</v>
      </c>
    </row>
    <row r="4" spans="2:46" ht="24.95" customHeight="1">
      <c r="B4" s="19"/>
      <c r="D4" s="134" t="s">
        <v>98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5.25" customHeight="1">
      <c r="B7" s="19"/>
      <c r="E7" s="137" t="str">
        <f>'Rekapitulace stavby'!K6</f>
        <v>II/185 SVRČOVEC - DOLANY</v>
      </c>
      <c r="F7" s="136"/>
      <c r="G7" s="136"/>
      <c r="H7" s="136"/>
      <c r="L7" s="19"/>
    </row>
    <row r="8" spans="2:12" s="1" customFormat="1" ht="12" customHeight="1">
      <c r="B8" s="42"/>
      <c r="D8" s="136" t="s">
        <v>99</v>
      </c>
      <c r="I8" s="138"/>
      <c r="L8" s="42"/>
    </row>
    <row r="9" spans="2:12" s="1" customFormat="1" ht="36.95" customHeight="1">
      <c r="B9" s="42"/>
      <c r="E9" s="139" t="s">
        <v>440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19. 10. 2017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pans="2:12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33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27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34</v>
      </c>
      <c r="I26" s="138"/>
      <c r="L26" s="42"/>
    </row>
    <row r="27" spans="2:12" s="7" customFormat="1" ht="15.2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35</v>
      </c>
      <c r="I30" s="138"/>
      <c r="J30" s="148">
        <f>ROUND(J124,2)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37</v>
      </c>
      <c r="I32" s="150" t="s">
        <v>36</v>
      </c>
      <c r="J32" s="149" t="s">
        <v>38</v>
      </c>
      <c r="L32" s="42"/>
    </row>
    <row r="33" spans="2:12" s="1" customFormat="1" ht="14.4" customHeight="1">
      <c r="B33" s="42"/>
      <c r="D33" s="151" t="s">
        <v>39</v>
      </c>
      <c r="E33" s="136" t="s">
        <v>40</v>
      </c>
      <c r="F33" s="152">
        <f>ROUND((SUM(BE124:BE198)),2)</f>
        <v>0</v>
      </c>
      <c r="I33" s="153">
        <v>0.21</v>
      </c>
      <c r="J33" s="152">
        <f>ROUND(((SUM(BE124:BE198))*I33),2)</f>
        <v>0</v>
      </c>
      <c r="L33" s="42"/>
    </row>
    <row r="34" spans="2:12" s="1" customFormat="1" ht="14.4" customHeight="1">
      <c r="B34" s="42"/>
      <c r="E34" s="136" t="s">
        <v>41</v>
      </c>
      <c r="F34" s="152">
        <f>ROUND((SUM(BF124:BF198)),2)</f>
        <v>0</v>
      </c>
      <c r="I34" s="153">
        <v>0.15</v>
      </c>
      <c r="J34" s="152">
        <f>ROUND(((SUM(BF124:BF198))*I34),2)</f>
        <v>0</v>
      </c>
      <c r="L34" s="42"/>
    </row>
    <row r="35" spans="2:12" s="1" customFormat="1" ht="14.4" customHeight="1" hidden="1">
      <c r="B35" s="42"/>
      <c r="E35" s="136" t="s">
        <v>42</v>
      </c>
      <c r="F35" s="152">
        <f>ROUND((SUM(BG124:BG198)),2)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43</v>
      </c>
      <c r="F36" s="152">
        <f>ROUND((SUM(BH124:BH198)),2)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44</v>
      </c>
      <c r="F37" s="152">
        <f>ROUND((SUM(BI124:BI198)),2)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48</v>
      </c>
      <c r="E50" s="163"/>
      <c r="F50" s="163"/>
      <c r="G50" s="162" t="s">
        <v>49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50</v>
      </c>
      <c r="E61" s="166"/>
      <c r="F61" s="167" t="s">
        <v>51</v>
      </c>
      <c r="G61" s="165" t="s">
        <v>50</v>
      </c>
      <c r="H61" s="166"/>
      <c r="I61" s="168"/>
      <c r="J61" s="169" t="s">
        <v>51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52</v>
      </c>
      <c r="E65" s="163"/>
      <c r="F65" s="163"/>
      <c r="G65" s="162" t="s">
        <v>53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50</v>
      </c>
      <c r="E76" s="166"/>
      <c r="F76" s="167" t="s">
        <v>51</v>
      </c>
      <c r="G76" s="165" t="s">
        <v>50</v>
      </c>
      <c r="H76" s="166"/>
      <c r="I76" s="168"/>
      <c r="J76" s="169" t="s">
        <v>51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101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5.25" customHeight="1">
      <c r="B85" s="37"/>
      <c r="C85" s="38"/>
      <c r="D85" s="38"/>
      <c r="E85" s="176" t="str">
        <f>E7</f>
        <v>II/185 SVRČOVEC - DOLANY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99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5.25" customHeight="1">
      <c r="B87" s="37"/>
      <c r="C87" s="38"/>
      <c r="D87" s="38"/>
      <c r="E87" s="70" t="str">
        <f>E9</f>
        <v>2717c-SÚSPK - KM 2,030 - 2,550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19. 10. 2017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1.1" customHeight="1">
      <c r="B91" s="37"/>
      <c r="C91" s="31" t="s">
        <v>24</v>
      </c>
      <c r="D91" s="38"/>
      <c r="E91" s="38"/>
      <c r="F91" s="26" t="str">
        <f>E15</f>
        <v>SÚSPK</v>
      </c>
      <c r="G91" s="38"/>
      <c r="H91" s="38"/>
      <c r="I91" s="141" t="s">
        <v>30</v>
      </c>
      <c r="J91" s="35" t="str">
        <f>E21</f>
        <v>MACÁN PROJEKCE DS s.r.o.</v>
      </c>
      <c r="K91" s="38"/>
      <c r="L91" s="42"/>
    </row>
    <row r="92" spans="2:12" s="1" customFormat="1" ht="15.1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102</v>
      </c>
      <c r="D94" s="178"/>
      <c r="E94" s="178"/>
      <c r="F94" s="178"/>
      <c r="G94" s="178"/>
      <c r="H94" s="178"/>
      <c r="I94" s="179"/>
      <c r="J94" s="180" t="s">
        <v>103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104</v>
      </c>
      <c r="D96" s="38"/>
      <c r="E96" s="38"/>
      <c r="F96" s="38"/>
      <c r="G96" s="38"/>
      <c r="H96" s="38"/>
      <c r="I96" s="138"/>
      <c r="J96" s="104">
        <f>J124</f>
        <v>0</v>
      </c>
      <c r="K96" s="38"/>
      <c r="L96" s="42"/>
      <c r="AU96" s="16" t="s">
        <v>105</v>
      </c>
    </row>
    <row r="97" spans="2:12" s="8" customFormat="1" ht="24.95" customHeight="1">
      <c r="B97" s="182"/>
      <c r="C97" s="183"/>
      <c r="D97" s="184" t="s">
        <v>106</v>
      </c>
      <c r="E97" s="185"/>
      <c r="F97" s="185"/>
      <c r="G97" s="185"/>
      <c r="H97" s="185"/>
      <c r="I97" s="186"/>
      <c r="J97" s="187">
        <f>J125</f>
        <v>0</v>
      </c>
      <c r="K97" s="183"/>
      <c r="L97" s="188"/>
    </row>
    <row r="98" spans="2:12" s="9" customFormat="1" ht="19.9" customHeight="1">
      <c r="B98" s="189"/>
      <c r="C98" s="190"/>
      <c r="D98" s="191" t="s">
        <v>107</v>
      </c>
      <c r="E98" s="192"/>
      <c r="F98" s="192"/>
      <c r="G98" s="192"/>
      <c r="H98" s="192"/>
      <c r="I98" s="193"/>
      <c r="J98" s="194">
        <f>J126</f>
        <v>0</v>
      </c>
      <c r="K98" s="190"/>
      <c r="L98" s="195"/>
    </row>
    <row r="99" spans="2:12" s="9" customFormat="1" ht="19.9" customHeight="1">
      <c r="B99" s="189"/>
      <c r="C99" s="190"/>
      <c r="D99" s="191" t="s">
        <v>441</v>
      </c>
      <c r="E99" s="192"/>
      <c r="F99" s="192"/>
      <c r="G99" s="192"/>
      <c r="H99" s="192"/>
      <c r="I99" s="193"/>
      <c r="J99" s="194">
        <f>J149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108</v>
      </c>
      <c r="E100" s="192"/>
      <c r="F100" s="192"/>
      <c r="G100" s="192"/>
      <c r="H100" s="192"/>
      <c r="I100" s="193"/>
      <c r="J100" s="194">
        <f>J155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109</v>
      </c>
      <c r="E101" s="192"/>
      <c r="F101" s="192"/>
      <c r="G101" s="192"/>
      <c r="H101" s="192"/>
      <c r="I101" s="193"/>
      <c r="J101" s="194">
        <f>J174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110</v>
      </c>
      <c r="E102" s="192"/>
      <c r="F102" s="192"/>
      <c r="G102" s="192"/>
      <c r="H102" s="192"/>
      <c r="I102" s="193"/>
      <c r="J102" s="194">
        <f>J177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111</v>
      </c>
      <c r="E103" s="192"/>
      <c r="F103" s="192"/>
      <c r="G103" s="192"/>
      <c r="H103" s="192"/>
      <c r="I103" s="193"/>
      <c r="J103" s="194">
        <f>J192</f>
        <v>0</v>
      </c>
      <c r="K103" s="190"/>
      <c r="L103" s="195"/>
    </row>
    <row r="104" spans="2:12" s="9" customFormat="1" ht="19.9" customHeight="1">
      <c r="B104" s="189"/>
      <c r="C104" s="190"/>
      <c r="D104" s="191" t="s">
        <v>112</v>
      </c>
      <c r="E104" s="192"/>
      <c r="F104" s="192"/>
      <c r="G104" s="192"/>
      <c r="H104" s="192"/>
      <c r="I104" s="193"/>
      <c r="J104" s="194">
        <f>J197</f>
        <v>0</v>
      </c>
      <c r="K104" s="190"/>
      <c r="L104" s="195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72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75"/>
      <c r="J110" s="63"/>
      <c r="K110" s="63"/>
      <c r="L110" s="42"/>
    </row>
    <row r="111" spans="2:12" s="1" customFormat="1" ht="24.95" customHeight="1">
      <c r="B111" s="37"/>
      <c r="C111" s="22" t="s">
        <v>113</v>
      </c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15.25" customHeight="1">
      <c r="B114" s="37"/>
      <c r="C114" s="38"/>
      <c r="D114" s="38"/>
      <c r="E114" s="176" t="str">
        <f>E7</f>
        <v>II/185 SVRČOVEC - DOLANY</v>
      </c>
      <c r="F114" s="31"/>
      <c r="G114" s="31"/>
      <c r="H114" s="31"/>
      <c r="I114" s="138"/>
      <c r="J114" s="38"/>
      <c r="K114" s="38"/>
      <c r="L114" s="42"/>
    </row>
    <row r="115" spans="2:12" s="1" customFormat="1" ht="12" customHeight="1">
      <c r="B115" s="37"/>
      <c r="C115" s="31" t="s">
        <v>99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15.25" customHeight="1">
      <c r="B116" s="37"/>
      <c r="C116" s="38"/>
      <c r="D116" s="38"/>
      <c r="E116" s="70" t="str">
        <f>E9</f>
        <v>2717c-SÚSPK - KM 2,030 - 2,550</v>
      </c>
      <c r="F116" s="38"/>
      <c r="G116" s="38"/>
      <c r="H116" s="38"/>
      <c r="I116" s="13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F12</f>
        <v xml:space="preserve"> </v>
      </c>
      <c r="G118" s="38"/>
      <c r="H118" s="38"/>
      <c r="I118" s="141" t="s">
        <v>22</v>
      </c>
      <c r="J118" s="73" t="str">
        <f>IF(J12="","",J12)</f>
        <v>19. 10. 2017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41.1" customHeight="1">
      <c r="B120" s="37"/>
      <c r="C120" s="31" t="s">
        <v>24</v>
      </c>
      <c r="D120" s="38"/>
      <c r="E120" s="38"/>
      <c r="F120" s="26" t="str">
        <f>E15</f>
        <v>SÚSPK</v>
      </c>
      <c r="G120" s="38"/>
      <c r="H120" s="38"/>
      <c r="I120" s="141" t="s">
        <v>30</v>
      </c>
      <c r="J120" s="35" t="str">
        <f>E21</f>
        <v>MACÁN PROJEKCE DS s.r.o.</v>
      </c>
      <c r="K120" s="38"/>
      <c r="L120" s="42"/>
    </row>
    <row r="121" spans="2:12" s="1" customFormat="1" ht="15.1" customHeight="1">
      <c r="B121" s="37"/>
      <c r="C121" s="31" t="s">
        <v>28</v>
      </c>
      <c r="D121" s="38"/>
      <c r="E121" s="38"/>
      <c r="F121" s="26" t="str">
        <f>IF(E18="","",E18)</f>
        <v>Vyplň údaj</v>
      </c>
      <c r="G121" s="38"/>
      <c r="H121" s="38"/>
      <c r="I121" s="141" t="s">
        <v>33</v>
      </c>
      <c r="J121" s="35" t="str">
        <f>E24</f>
        <v xml:space="preserve"> 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pans="2:20" s="10" customFormat="1" ht="29.25" customHeight="1">
      <c r="B123" s="196"/>
      <c r="C123" s="197" t="s">
        <v>114</v>
      </c>
      <c r="D123" s="198" t="s">
        <v>60</v>
      </c>
      <c r="E123" s="198" t="s">
        <v>56</v>
      </c>
      <c r="F123" s="198" t="s">
        <v>57</v>
      </c>
      <c r="G123" s="198" t="s">
        <v>115</v>
      </c>
      <c r="H123" s="198" t="s">
        <v>116</v>
      </c>
      <c r="I123" s="199" t="s">
        <v>117</v>
      </c>
      <c r="J123" s="198" t="s">
        <v>103</v>
      </c>
      <c r="K123" s="200" t="s">
        <v>118</v>
      </c>
      <c r="L123" s="201"/>
      <c r="M123" s="94" t="s">
        <v>1</v>
      </c>
      <c r="N123" s="95" t="s">
        <v>39</v>
      </c>
      <c r="O123" s="95" t="s">
        <v>119</v>
      </c>
      <c r="P123" s="95" t="s">
        <v>120</v>
      </c>
      <c r="Q123" s="95" t="s">
        <v>121</v>
      </c>
      <c r="R123" s="95" t="s">
        <v>122</v>
      </c>
      <c r="S123" s="95" t="s">
        <v>123</v>
      </c>
      <c r="T123" s="96" t="s">
        <v>124</v>
      </c>
    </row>
    <row r="124" spans="2:63" s="1" customFormat="1" ht="22.8" customHeight="1">
      <c r="B124" s="37"/>
      <c r="C124" s="101" t="s">
        <v>125</v>
      </c>
      <c r="D124" s="38"/>
      <c r="E124" s="38"/>
      <c r="F124" s="38"/>
      <c r="G124" s="38"/>
      <c r="H124" s="38"/>
      <c r="I124" s="138"/>
      <c r="J124" s="202">
        <f>BK124</f>
        <v>0</v>
      </c>
      <c r="K124" s="38"/>
      <c r="L124" s="42"/>
      <c r="M124" s="97"/>
      <c r="N124" s="98"/>
      <c r="O124" s="98"/>
      <c r="P124" s="203">
        <f>P125</f>
        <v>0</v>
      </c>
      <c r="Q124" s="98"/>
      <c r="R124" s="203">
        <f>R125</f>
        <v>1257.41602</v>
      </c>
      <c r="S124" s="98"/>
      <c r="T124" s="204">
        <f>T125</f>
        <v>1018.76</v>
      </c>
      <c r="AT124" s="16" t="s">
        <v>74</v>
      </c>
      <c r="AU124" s="16" t="s">
        <v>105</v>
      </c>
      <c r="BK124" s="205">
        <f>BK125</f>
        <v>0</v>
      </c>
    </row>
    <row r="125" spans="2:63" s="11" customFormat="1" ht="25.9" customHeight="1">
      <c r="B125" s="206"/>
      <c r="C125" s="207"/>
      <c r="D125" s="208" t="s">
        <v>74</v>
      </c>
      <c r="E125" s="209" t="s">
        <v>126</v>
      </c>
      <c r="F125" s="209" t="s">
        <v>127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P126+P149+P155+P174+P177+P192+P197</f>
        <v>0</v>
      </c>
      <c r="Q125" s="214"/>
      <c r="R125" s="215">
        <f>R126+R149+R155+R174+R177+R192+R197</f>
        <v>1257.41602</v>
      </c>
      <c r="S125" s="214"/>
      <c r="T125" s="216">
        <f>T126+T149+T155+T174+T177+T192+T197</f>
        <v>1018.76</v>
      </c>
      <c r="AR125" s="217" t="s">
        <v>83</v>
      </c>
      <c r="AT125" s="218" t="s">
        <v>74</v>
      </c>
      <c r="AU125" s="218" t="s">
        <v>75</v>
      </c>
      <c r="AY125" s="217" t="s">
        <v>128</v>
      </c>
      <c r="BK125" s="219">
        <f>BK126+BK149+BK155+BK174+BK177+BK192+BK197</f>
        <v>0</v>
      </c>
    </row>
    <row r="126" spans="2:63" s="11" customFormat="1" ht="22.8" customHeight="1">
      <c r="B126" s="206"/>
      <c r="C126" s="207"/>
      <c r="D126" s="208" t="s">
        <v>74</v>
      </c>
      <c r="E126" s="220" t="s">
        <v>83</v>
      </c>
      <c r="F126" s="220" t="s">
        <v>129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SUM(P127:P148)</f>
        <v>0</v>
      </c>
      <c r="Q126" s="214"/>
      <c r="R126" s="215">
        <f>SUM(R127:R148)</f>
        <v>0.6000000000000001</v>
      </c>
      <c r="S126" s="214"/>
      <c r="T126" s="216">
        <f>SUM(T127:T148)</f>
        <v>1011.2</v>
      </c>
      <c r="AR126" s="217" t="s">
        <v>83</v>
      </c>
      <c r="AT126" s="218" t="s">
        <v>74</v>
      </c>
      <c r="AU126" s="218" t="s">
        <v>83</v>
      </c>
      <c r="AY126" s="217" t="s">
        <v>128</v>
      </c>
      <c r="BK126" s="219">
        <f>SUM(BK127:BK148)</f>
        <v>0</v>
      </c>
    </row>
    <row r="127" spans="2:65" s="1" customFormat="1" ht="21.65" customHeight="1">
      <c r="B127" s="37"/>
      <c r="C127" s="222" t="s">
        <v>83</v>
      </c>
      <c r="D127" s="222" t="s">
        <v>130</v>
      </c>
      <c r="E127" s="223" t="s">
        <v>131</v>
      </c>
      <c r="F127" s="224" t="s">
        <v>132</v>
      </c>
      <c r="G127" s="225" t="s">
        <v>133</v>
      </c>
      <c r="H127" s="226">
        <v>400</v>
      </c>
      <c r="I127" s="227"/>
      <c r="J127" s="228">
        <f>ROUND(I127*H127,2)</f>
        <v>0</v>
      </c>
      <c r="K127" s="224" t="s">
        <v>134</v>
      </c>
      <c r="L127" s="42"/>
      <c r="M127" s="229" t="s">
        <v>1</v>
      </c>
      <c r="N127" s="230" t="s">
        <v>40</v>
      </c>
      <c r="O127" s="85"/>
      <c r="P127" s="231">
        <f>O127*H127</f>
        <v>0</v>
      </c>
      <c r="Q127" s="231">
        <v>8E-05</v>
      </c>
      <c r="R127" s="231">
        <f>Q127*H127</f>
        <v>0.032</v>
      </c>
      <c r="S127" s="231">
        <v>0.256</v>
      </c>
      <c r="T127" s="232">
        <f>S127*H127</f>
        <v>102.4</v>
      </c>
      <c r="AR127" s="233" t="s">
        <v>135</v>
      </c>
      <c r="AT127" s="233" t="s">
        <v>130</v>
      </c>
      <c r="AU127" s="233" t="s">
        <v>85</v>
      </c>
      <c r="AY127" s="16" t="s">
        <v>128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6" t="s">
        <v>83</v>
      </c>
      <c r="BK127" s="234">
        <f>ROUND(I127*H127,2)</f>
        <v>0</v>
      </c>
      <c r="BL127" s="16" t="s">
        <v>135</v>
      </c>
      <c r="BM127" s="233" t="s">
        <v>442</v>
      </c>
    </row>
    <row r="128" spans="2:47" s="1" customFormat="1" ht="12">
      <c r="B128" s="37"/>
      <c r="C128" s="38"/>
      <c r="D128" s="235" t="s">
        <v>137</v>
      </c>
      <c r="E128" s="38"/>
      <c r="F128" s="236" t="s">
        <v>138</v>
      </c>
      <c r="G128" s="38"/>
      <c r="H128" s="38"/>
      <c r="I128" s="138"/>
      <c r="J128" s="38"/>
      <c r="K128" s="38"/>
      <c r="L128" s="42"/>
      <c r="M128" s="237"/>
      <c r="N128" s="85"/>
      <c r="O128" s="85"/>
      <c r="P128" s="85"/>
      <c r="Q128" s="85"/>
      <c r="R128" s="85"/>
      <c r="S128" s="85"/>
      <c r="T128" s="86"/>
      <c r="AT128" s="16" t="s">
        <v>137</v>
      </c>
      <c r="AU128" s="16" t="s">
        <v>85</v>
      </c>
    </row>
    <row r="129" spans="2:65" s="1" customFormat="1" ht="32.45" customHeight="1">
      <c r="B129" s="37"/>
      <c r="C129" s="222" t="s">
        <v>85</v>
      </c>
      <c r="D129" s="222" t="s">
        <v>130</v>
      </c>
      <c r="E129" s="223" t="s">
        <v>139</v>
      </c>
      <c r="F129" s="224" t="s">
        <v>140</v>
      </c>
      <c r="G129" s="225" t="s">
        <v>133</v>
      </c>
      <c r="H129" s="226">
        <v>3550</v>
      </c>
      <c r="I129" s="227"/>
      <c r="J129" s="228">
        <f>ROUND(I129*H129,2)</f>
        <v>0</v>
      </c>
      <c r="K129" s="224" t="s">
        <v>134</v>
      </c>
      <c r="L129" s="42"/>
      <c r="M129" s="229" t="s">
        <v>1</v>
      </c>
      <c r="N129" s="230" t="s">
        <v>40</v>
      </c>
      <c r="O129" s="85"/>
      <c r="P129" s="231">
        <f>O129*H129</f>
        <v>0</v>
      </c>
      <c r="Q129" s="231">
        <v>0.00016</v>
      </c>
      <c r="R129" s="231">
        <f>Q129*H129</f>
        <v>0.5680000000000001</v>
      </c>
      <c r="S129" s="231">
        <v>0.256</v>
      </c>
      <c r="T129" s="232">
        <f>S129*H129</f>
        <v>908.8000000000001</v>
      </c>
      <c r="AR129" s="233" t="s">
        <v>135</v>
      </c>
      <c r="AT129" s="233" t="s">
        <v>130</v>
      </c>
      <c r="AU129" s="233" t="s">
        <v>85</v>
      </c>
      <c r="AY129" s="16" t="s">
        <v>128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6" t="s">
        <v>83</v>
      </c>
      <c r="BK129" s="234">
        <f>ROUND(I129*H129,2)</f>
        <v>0</v>
      </c>
      <c r="BL129" s="16" t="s">
        <v>135</v>
      </c>
      <c r="BM129" s="233" t="s">
        <v>443</v>
      </c>
    </row>
    <row r="130" spans="2:47" s="1" customFormat="1" ht="12">
      <c r="B130" s="37"/>
      <c r="C130" s="38"/>
      <c r="D130" s="235" t="s">
        <v>137</v>
      </c>
      <c r="E130" s="38"/>
      <c r="F130" s="236" t="s">
        <v>138</v>
      </c>
      <c r="G130" s="38"/>
      <c r="H130" s="38"/>
      <c r="I130" s="138"/>
      <c r="J130" s="38"/>
      <c r="K130" s="38"/>
      <c r="L130" s="42"/>
      <c r="M130" s="237"/>
      <c r="N130" s="85"/>
      <c r="O130" s="85"/>
      <c r="P130" s="85"/>
      <c r="Q130" s="85"/>
      <c r="R130" s="85"/>
      <c r="S130" s="85"/>
      <c r="T130" s="86"/>
      <c r="AT130" s="16" t="s">
        <v>137</v>
      </c>
      <c r="AU130" s="16" t="s">
        <v>85</v>
      </c>
    </row>
    <row r="131" spans="2:65" s="1" customFormat="1" ht="21.65" customHeight="1">
      <c r="B131" s="37"/>
      <c r="C131" s="222" t="s">
        <v>142</v>
      </c>
      <c r="D131" s="222" t="s">
        <v>130</v>
      </c>
      <c r="E131" s="223" t="s">
        <v>444</v>
      </c>
      <c r="F131" s="224" t="s">
        <v>445</v>
      </c>
      <c r="G131" s="225" t="s">
        <v>145</v>
      </c>
      <c r="H131" s="226">
        <v>114.68</v>
      </c>
      <c r="I131" s="227"/>
      <c r="J131" s="228">
        <f>ROUND(I131*H131,2)</f>
        <v>0</v>
      </c>
      <c r="K131" s="224" t="s">
        <v>134</v>
      </c>
      <c r="L131" s="42"/>
      <c r="M131" s="229" t="s">
        <v>1</v>
      </c>
      <c r="N131" s="230" t="s">
        <v>40</v>
      </c>
      <c r="O131" s="85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135</v>
      </c>
      <c r="AT131" s="233" t="s">
        <v>130</v>
      </c>
      <c r="AU131" s="233" t="s">
        <v>85</v>
      </c>
      <c r="AY131" s="16" t="s">
        <v>128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6" t="s">
        <v>83</v>
      </c>
      <c r="BK131" s="234">
        <f>ROUND(I131*H131,2)</f>
        <v>0</v>
      </c>
      <c r="BL131" s="16" t="s">
        <v>135</v>
      </c>
      <c r="BM131" s="233" t="s">
        <v>446</v>
      </c>
    </row>
    <row r="132" spans="2:51" s="13" customFormat="1" ht="12">
      <c r="B132" s="264"/>
      <c r="C132" s="265"/>
      <c r="D132" s="235" t="s">
        <v>147</v>
      </c>
      <c r="E132" s="266" t="s">
        <v>1</v>
      </c>
      <c r="F132" s="267" t="s">
        <v>447</v>
      </c>
      <c r="G132" s="265"/>
      <c r="H132" s="266" t="s">
        <v>1</v>
      </c>
      <c r="I132" s="268"/>
      <c r="J132" s="265"/>
      <c r="K132" s="265"/>
      <c r="L132" s="269"/>
      <c r="M132" s="270"/>
      <c r="N132" s="271"/>
      <c r="O132" s="271"/>
      <c r="P132" s="271"/>
      <c r="Q132" s="271"/>
      <c r="R132" s="271"/>
      <c r="S132" s="271"/>
      <c r="T132" s="272"/>
      <c r="AT132" s="273" t="s">
        <v>147</v>
      </c>
      <c r="AU132" s="273" t="s">
        <v>85</v>
      </c>
      <c r="AV132" s="13" t="s">
        <v>83</v>
      </c>
      <c r="AW132" s="13" t="s">
        <v>32</v>
      </c>
      <c r="AX132" s="13" t="s">
        <v>75</v>
      </c>
      <c r="AY132" s="273" t="s">
        <v>128</v>
      </c>
    </row>
    <row r="133" spans="2:51" s="12" customFormat="1" ht="12">
      <c r="B133" s="238"/>
      <c r="C133" s="239"/>
      <c r="D133" s="235" t="s">
        <v>147</v>
      </c>
      <c r="E133" s="240" t="s">
        <v>1</v>
      </c>
      <c r="F133" s="241" t="s">
        <v>448</v>
      </c>
      <c r="G133" s="239"/>
      <c r="H133" s="242">
        <v>12.2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147</v>
      </c>
      <c r="AU133" s="248" t="s">
        <v>85</v>
      </c>
      <c r="AV133" s="12" t="s">
        <v>85</v>
      </c>
      <c r="AW133" s="12" t="s">
        <v>32</v>
      </c>
      <c r="AX133" s="12" t="s">
        <v>75</v>
      </c>
      <c r="AY133" s="248" t="s">
        <v>128</v>
      </c>
    </row>
    <row r="134" spans="2:51" s="13" customFormat="1" ht="12">
      <c r="B134" s="264"/>
      <c r="C134" s="265"/>
      <c r="D134" s="235" t="s">
        <v>147</v>
      </c>
      <c r="E134" s="266" t="s">
        <v>1</v>
      </c>
      <c r="F134" s="267" t="s">
        <v>449</v>
      </c>
      <c r="G134" s="265"/>
      <c r="H134" s="266" t="s">
        <v>1</v>
      </c>
      <c r="I134" s="268"/>
      <c r="J134" s="265"/>
      <c r="K134" s="265"/>
      <c r="L134" s="269"/>
      <c r="M134" s="270"/>
      <c r="N134" s="271"/>
      <c r="O134" s="271"/>
      <c r="P134" s="271"/>
      <c r="Q134" s="271"/>
      <c r="R134" s="271"/>
      <c r="S134" s="271"/>
      <c r="T134" s="272"/>
      <c r="AT134" s="273" t="s">
        <v>147</v>
      </c>
      <c r="AU134" s="273" t="s">
        <v>85</v>
      </c>
      <c r="AV134" s="13" t="s">
        <v>83</v>
      </c>
      <c r="AW134" s="13" t="s">
        <v>32</v>
      </c>
      <c r="AX134" s="13" t="s">
        <v>75</v>
      </c>
      <c r="AY134" s="273" t="s">
        <v>128</v>
      </c>
    </row>
    <row r="135" spans="2:51" s="12" customFormat="1" ht="12">
      <c r="B135" s="238"/>
      <c r="C135" s="239"/>
      <c r="D135" s="235" t="s">
        <v>147</v>
      </c>
      <c r="E135" s="240" t="s">
        <v>1</v>
      </c>
      <c r="F135" s="241" t="s">
        <v>450</v>
      </c>
      <c r="G135" s="239"/>
      <c r="H135" s="242">
        <v>102.48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147</v>
      </c>
      <c r="AU135" s="248" t="s">
        <v>85</v>
      </c>
      <c r="AV135" s="12" t="s">
        <v>85</v>
      </c>
      <c r="AW135" s="12" t="s">
        <v>32</v>
      </c>
      <c r="AX135" s="12" t="s">
        <v>75</v>
      </c>
      <c r="AY135" s="248" t="s">
        <v>128</v>
      </c>
    </row>
    <row r="136" spans="2:51" s="14" customFormat="1" ht="12">
      <c r="B136" s="274"/>
      <c r="C136" s="275"/>
      <c r="D136" s="235" t="s">
        <v>147</v>
      </c>
      <c r="E136" s="276" t="s">
        <v>1</v>
      </c>
      <c r="F136" s="277" t="s">
        <v>451</v>
      </c>
      <c r="G136" s="275"/>
      <c r="H136" s="278">
        <v>114.68</v>
      </c>
      <c r="I136" s="279"/>
      <c r="J136" s="275"/>
      <c r="K136" s="275"/>
      <c r="L136" s="280"/>
      <c r="M136" s="281"/>
      <c r="N136" s="282"/>
      <c r="O136" s="282"/>
      <c r="P136" s="282"/>
      <c r="Q136" s="282"/>
      <c r="R136" s="282"/>
      <c r="S136" s="282"/>
      <c r="T136" s="283"/>
      <c r="AT136" s="284" t="s">
        <v>147</v>
      </c>
      <c r="AU136" s="284" t="s">
        <v>85</v>
      </c>
      <c r="AV136" s="14" t="s">
        <v>135</v>
      </c>
      <c r="AW136" s="14" t="s">
        <v>32</v>
      </c>
      <c r="AX136" s="14" t="s">
        <v>83</v>
      </c>
      <c r="AY136" s="284" t="s">
        <v>128</v>
      </c>
    </row>
    <row r="137" spans="2:65" s="1" customFormat="1" ht="32.45" customHeight="1">
      <c r="B137" s="37"/>
      <c r="C137" s="222" t="s">
        <v>135</v>
      </c>
      <c r="D137" s="222" t="s">
        <v>130</v>
      </c>
      <c r="E137" s="223" t="s">
        <v>452</v>
      </c>
      <c r="F137" s="224" t="s">
        <v>453</v>
      </c>
      <c r="G137" s="225" t="s">
        <v>145</v>
      </c>
      <c r="H137" s="226">
        <v>114.68</v>
      </c>
      <c r="I137" s="227"/>
      <c r="J137" s="228">
        <f>ROUND(I137*H137,2)</f>
        <v>0</v>
      </c>
      <c r="K137" s="224" t="s">
        <v>134</v>
      </c>
      <c r="L137" s="42"/>
      <c r="M137" s="229" t="s">
        <v>1</v>
      </c>
      <c r="N137" s="230" t="s">
        <v>40</v>
      </c>
      <c r="O137" s="85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135</v>
      </c>
      <c r="AT137" s="233" t="s">
        <v>130</v>
      </c>
      <c r="AU137" s="233" t="s">
        <v>85</v>
      </c>
      <c r="AY137" s="16" t="s">
        <v>128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6" t="s">
        <v>83</v>
      </c>
      <c r="BK137" s="234">
        <f>ROUND(I137*H137,2)</f>
        <v>0</v>
      </c>
      <c r="BL137" s="16" t="s">
        <v>135</v>
      </c>
      <c r="BM137" s="233" t="s">
        <v>454</v>
      </c>
    </row>
    <row r="138" spans="2:65" s="1" customFormat="1" ht="21.65" customHeight="1">
      <c r="B138" s="37"/>
      <c r="C138" s="222" t="s">
        <v>152</v>
      </c>
      <c r="D138" s="222" t="s">
        <v>130</v>
      </c>
      <c r="E138" s="223" t="s">
        <v>455</v>
      </c>
      <c r="F138" s="224" t="s">
        <v>456</v>
      </c>
      <c r="G138" s="225" t="s">
        <v>145</v>
      </c>
      <c r="H138" s="226">
        <v>39.65</v>
      </c>
      <c r="I138" s="227"/>
      <c r="J138" s="228">
        <f>ROUND(I138*H138,2)</f>
        <v>0</v>
      </c>
      <c r="K138" s="224" t="s">
        <v>134</v>
      </c>
      <c r="L138" s="42"/>
      <c r="M138" s="229" t="s">
        <v>1</v>
      </c>
      <c r="N138" s="230" t="s">
        <v>40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135</v>
      </c>
      <c r="AT138" s="233" t="s">
        <v>130</v>
      </c>
      <c r="AU138" s="233" t="s">
        <v>85</v>
      </c>
      <c r="AY138" s="16" t="s">
        <v>128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83</v>
      </c>
      <c r="BK138" s="234">
        <f>ROUND(I138*H138,2)</f>
        <v>0</v>
      </c>
      <c r="BL138" s="16" t="s">
        <v>135</v>
      </c>
      <c r="BM138" s="233" t="s">
        <v>457</v>
      </c>
    </row>
    <row r="139" spans="2:51" s="13" customFormat="1" ht="12">
      <c r="B139" s="264"/>
      <c r="C139" s="265"/>
      <c r="D139" s="235" t="s">
        <v>147</v>
      </c>
      <c r="E139" s="266" t="s">
        <v>1</v>
      </c>
      <c r="F139" s="267" t="s">
        <v>447</v>
      </c>
      <c r="G139" s="265"/>
      <c r="H139" s="266" t="s">
        <v>1</v>
      </c>
      <c r="I139" s="268"/>
      <c r="J139" s="265"/>
      <c r="K139" s="265"/>
      <c r="L139" s="269"/>
      <c r="M139" s="270"/>
      <c r="N139" s="271"/>
      <c r="O139" s="271"/>
      <c r="P139" s="271"/>
      <c r="Q139" s="271"/>
      <c r="R139" s="271"/>
      <c r="S139" s="271"/>
      <c r="T139" s="272"/>
      <c r="AT139" s="273" t="s">
        <v>147</v>
      </c>
      <c r="AU139" s="273" t="s">
        <v>85</v>
      </c>
      <c r="AV139" s="13" t="s">
        <v>83</v>
      </c>
      <c r="AW139" s="13" t="s">
        <v>32</v>
      </c>
      <c r="AX139" s="13" t="s">
        <v>75</v>
      </c>
      <c r="AY139" s="273" t="s">
        <v>128</v>
      </c>
    </row>
    <row r="140" spans="2:51" s="12" customFormat="1" ht="12">
      <c r="B140" s="238"/>
      <c r="C140" s="239"/>
      <c r="D140" s="235" t="s">
        <v>147</v>
      </c>
      <c r="E140" s="240" t="s">
        <v>1</v>
      </c>
      <c r="F140" s="241" t="s">
        <v>458</v>
      </c>
      <c r="G140" s="239"/>
      <c r="H140" s="242">
        <v>15.25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147</v>
      </c>
      <c r="AU140" s="248" t="s">
        <v>85</v>
      </c>
      <c r="AV140" s="12" t="s">
        <v>85</v>
      </c>
      <c r="AW140" s="12" t="s">
        <v>32</v>
      </c>
      <c r="AX140" s="12" t="s">
        <v>75</v>
      </c>
      <c r="AY140" s="248" t="s">
        <v>128</v>
      </c>
    </row>
    <row r="141" spans="2:51" s="13" customFormat="1" ht="12">
      <c r="B141" s="264"/>
      <c r="C141" s="265"/>
      <c r="D141" s="235" t="s">
        <v>147</v>
      </c>
      <c r="E141" s="266" t="s">
        <v>1</v>
      </c>
      <c r="F141" s="267" t="s">
        <v>459</v>
      </c>
      <c r="G141" s="265"/>
      <c r="H141" s="266" t="s">
        <v>1</v>
      </c>
      <c r="I141" s="268"/>
      <c r="J141" s="265"/>
      <c r="K141" s="265"/>
      <c r="L141" s="269"/>
      <c r="M141" s="270"/>
      <c r="N141" s="271"/>
      <c r="O141" s="271"/>
      <c r="P141" s="271"/>
      <c r="Q141" s="271"/>
      <c r="R141" s="271"/>
      <c r="S141" s="271"/>
      <c r="T141" s="272"/>
      <c r="AT141" s="273" t="s">
        <v>147</v>
      </c>
      <c r="AU141" s="273" t="s">
        <v>85</v>
      </c>
      <c r="AV141" s="13" t="s">
        <v>83</v>
      </c>
      <c r="AW141" s="13" t="s">
        <v>32</v>
      </c>
      <c r="AX141" s="13" t="s">
        <v>75</v>
      </c>
      <c r="AY141" s="273" t="s">
        <v>128</v>
      </c>
    </row>
    <row r="142" spans="2:51" s="12" customFormat="1" ht="12">
      <c r="B142" s="238"/>
      <c r="C142" s="239"/>
      <c r="D142" s="235" t="s">
        <v>147</v>
      </c>
      <c r="E142" s="240" t="s">
        <v>1</v>
      </c>
      <c r="F142" s="241" t="s">
        <v>460</v>
      </c>
      <c r="G142" s="239"/>
      <c r="H142" s="242">
        <v>24.4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147</v>
      </c>
      <c r="AU142" s="248" t="s">
        <v>85</v>
      </c>
      <c r="AV142" s="12" t="s">
        <v>85</v>
      </c>
      <c r="AW142" s="12" t="s">
        <v>32</v>
      </c>
      <c r="AX142" s="12" t="s">
        <v>75</v>
      </c>
      <c r="AY142" s="248" t="s">
        <v>128</v>
      </c>
    </row>
    <row r="143" spans="2:51" s="14" customFormat="1" ht="12">
      <c r="B143" s="274"/>
      <c r="C143" s="275"/>
      <c r="D143" s="235" t="s">
        <v>147</v>
      </c>
      <c r="E143" s="276" t="s">
        <v>1</v>
      </c>
      <c r="F143" s="277" t="s">
        <v>451</v>
      </c>
      <c r="G143" s="275"/>
      <c r="H143" s="278">
        <v>39.65</v>
      </c>
      <c r="I143" s="279"/>
      <c r="J143" s="275"/>
      <c r="K143" s="275"/>
      <c r="L143" s="280"/>
      <c r="M143" s="281"/>
      <c r="N143" s="282"/>
      <c r="O143" s="282"/>
      <c r="P143" s="282"/>
      <c r="Q143" s="282"/>
      <c r="R143" s="282"/>
      <c r="S143" s="282"/>
      <c r="T143" s="283"/>
      <c r="AT143" s="284" t="s">
        <v>147</v>
      </c>
      <c r="AU143" s="284" t="s">
        <v>85</v>
      </c>
      <c r="AV143" s="14" t="s">
        <v>135</v>
      </c>
      <c r="AW143" s="14" t="s">
        <v>32</v>
      </c>
      <c r="AX143" s="14" t="s">
        <v>83</v>
      </c>
      <c r="AY143" s="284" t="s">
        <v>128</v>
      </c>
    </row>
    <row r="144" spans="2:65" s="1" customFormat="1" ht="21.65" customHeight="1">
      <c r="B144" s="37"/>
      <c r="C144" s="222" t="s">
        <v>157</v>
      </c>
      <c r="D144" s="222" t="s">
        <v>130</v>
      </c>
      <c r="E144" s="223" t="s">
        <v>461</v>
      </c>
      <c r="F144" s="224" t="s">
        <v>462</v>
      </c>
      <c r="G144" s="225" t="s">
        <v>145</v>
      </c>
      <c r="H144" s="226">
        <v>39.65</v>
      </c>
      <c r="I144" s="227"/>
      <c r="J144" s="228">
        <f>ROUND(I144*H144,2)</f>
        <v>0</v>
      </c>
      <c r="K144" s="224" t="s">
        <v>134</v>
      </c>
      <c r="L144" s="42"/>
      <c r="M144" s="229" t="s">
        <v>1</v>
      </c>
      <c r="N144" s="230" t="s">
        <v>40</v>
      </c>
      <c r="O144" s="85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135</v>
      </c>
      <c r="AT144" s="233" t="s">
        <v>130</v>
      </c>
      <c r="AU144" s="233" t="s">
        <v>85</v>
      </c>
      <c r="AY144" s="16" t="s">
        <v>128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83</v>
      </c>
      <c r="BK144" s="234">
        <f>ROUND(I144*H144,2)</f>
        <v>0</v>
      </c>
      <c r="BL144" s="16" t="s">
        <v>135</v>
      </c>
      <c r="BM144" s="233" t="s">
        <v>463</v>
      </c>
    </row>
    <row r="145" spans="2:65" s="1" customFormat="1" ht="32.45" customHeight="1">
      <c r="B145" s="37"/>
      <c r="C145" s="222" t="s">
        <v>161</v>
      </c>
      <c r="D145" s="222" t="s">
        <v>130</v>
      </c>
      <c r="E145" s="223" t="s">
        <v>153</v>
      </c>
      <c r="F145" s="224" t="s">
        <v>154</v>
      </c>
      <c r="G145" s="225" t="s">
        <v>145</v>
      </c>
      <c r="H145" s="226">
        <v>154.33</v>
      </c>
      <c r="I145" s="227"/>
      <c r="J145" s="228">
        <f>ROUND(I145*H145,2)</f>
        <v>0</v>
      </c>
      <c r="K145" s="224" t="s">
        <v>134</v>
      </c>
      <c r="L145" s="42"/>
      <c r="M145" s="229" t="s">
        <v>1</v>
      </c>
      <c r="N145" s="230" t="s">
        <v>40</v>
      </c>
      <c r="O145" s="85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135</v>
      </c>
      <c r="AT145" s="233" t="s">
        <v>130</v>
      </c>
      <c r="AU145" s="233" t="s">
        <v>85</v>
      </c>
      <c r="AY145" s="16" t="s">
        <v>128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83</v>
      </c>
      <c r="BK145" s="234">
        <f>ROUND(I145*H145,2)</f>
        <v>0</v>
      </c>
      <c r="BL145" s="16" t="s">
        <v>135</v>
      </c>
      <c r="BM145" s="233" t="s">
        <v>464</v>
      </c>
    </row>
    <row r="146" spans="2:51" s="12" customFormat="1" ht="12">
      <c r="B146" s="238"/>
      <c r="C146" s="239"/>
      <c r="D146" s="235" t="s">
        <v>147</v>
      </c>
      <c r="E146" s="240" t="s">
        <v>1</v>
      </c>
      <c r="F146" s="241" t="s">
        <v>465</v>
      </c>
      <c r="G146" s="239"/>
      <c r="H146" s="242">
        <v>154.33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147</v>
      </c>
      <c r="AU146" s="248" t="s">
        <v>85</v>
      </c>
      <c r="AV146" s="12" t="s">
        <v>85</v>
      </c>
      <c r="AW146" s="12" t="s">
        <v>32</v>
      </c>
      <c r="AX146" s="12" t="s">
        <v>83</v>
      </c>
      <c r="AY146" s="248" t="s">
        <v>128</v>
      </c>
    </row>
    <row r="147" spans="2:65" s="1" customFormat="1" ht="15.25" customHeight="1">
      <c r="B147" s="37"/>
      <c r="C147" s="222" t="s">
        <v>166</v>
      </c>
      <c r="D147" s="222" t="s">
        <v>130</v>
      </c>
      <c r="E147" s="223" t="s">
        <v>466</v>
      </c>
      <c r="F147" s="224" t="s">
        <v>467</v>
      </c>
      <c r="G147" s="225" t="s">
        <v>133</v>
      </c>
      <c r="H147" s="226">
        <v>183</v>
      </c>
      <c r="I147" s="227"/>
      <c r="J147" s="228">
        <f>ROUND(I147*H147,2)</f>
        <v>0</v>
      </c>
      <c r="K147" s="224" t="s">
        <v>134</v>
      </c>
      <c r="L147" s="42"/>
      <c r="M147" s="229" t="s">
        <v>1</v>
      </c>
      <c r="N147" s="230" t="s">
        <v>40</v>
      </c>
      <c r="O147" s="85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33" t="s">
        <v>135</v>
      </c>
      <c r="AT147" s="233" t="s">
        <v>130</v>
      </c>
      <c r="AU147" s="233" t="s">
        <v>85</v>
      </c>
      <c r="AY147" s="16" t="s">
        <v>128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83</v>
      </c>
      <c r="BK147" s="234">
        <f>ROUND(I147*H147,2)</f>
        <v>0</v>
      </c>
      <c r="BL147" s="16" t="s">
        <v>135</v>
      </c>
      <c r="BM147" s="233" t="s">
        <v>468</v>
      </c>
    </row>
    <row r="148" spans="2:51" s="12" customFormat="1" ht="12">
      <c r="B148" s="238"/>
      <c r="C148" s="239"/>
      <c r="D148" s="235" t="s">
        <v>147</v>
      </c>
      <c r="E148" s="240" t="s">
        <v>1</v>
      </c>
      <c r="F148" s="241" t="s">
        <v>469</v>
      </c>
      <c r="G148" s="239"/>
      <c r="H148" s="242">
        <v>183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147</v>
      </c>
      <c r="AU148" s="248" t="s">
        <v>85</v>
      </c>
      <c r="AV148" s="12" t="s">
        <v>85</v>
      </c>
      <c r="AW148" s="12" t="s">
        <v>32</v>
      </c>
      <c r="AX148" s="12" t="s">
        <v>83</v>
      </c>
      <c r="AY148" s="248" t="s">
        <v>128</v>
      </c>
    </row>
    <row r="149" spans="2:63" s="11" customFormat="1" ht="22.8" customHeight="1">
      <c r="B149" s="206"/>
      <c r="C149" s="207"/>
      <c r="D149" s="208" t="s">
        <v>74</v>
      </c>
      <c r="E149" s="220" t="s">
        <v>85</v>
      </c>
      <c r="F149" s="220" t="s">
        <v>470</v>
      </c>
      <c r="G149" s="207"/>
      <c r="H149" s="207"/>
      <c r="I149" s="210"/>
      <c r="J149" s="221">
        <f>BK149</f>
        <v>0</v>
      </c>
      <c r="K149" s="207"/>
      <c r="L149" s="212"/>
      <c r="M149" s="213"/>
      <c r="N149" s="214"/>
      <c r="O149" s="214"/>
      <c r="P149" s="215">
        <f>SUM(P150:P154)</f>
        <v>0</v>
      </c>
      <c r="Q149" s="214"/>
      <c r="R149" s="215">
        <f>SUM(R150:R154)</f>
        <v>0.14152</v>
      </c>
      <c r="S149" s="214"/>
      <c r="T149" s="216">
        <f>SUM(T150:T154)</f>
        <v>0</v>
      </c>
      <c r="AR149" s="217" t="s">
        <v>83</v>
      </c>
      <c r="AT149" s="218" t="s">
        <v>74</v>
      </c>
      <c r="AU149" s="218" t="s">
        <v>83</v>
      </c>
      <c r="AY149" s="217" t="s">
        <v>128</v>
      </c>
      <c r="BK149" s="219">
        <f>SUM(BK150:BK154)</f>
        <v>0</v>
      </c>
    </row>
    <row r="150" spans="2:65" s="1" customFormat="1" ht="21.65" customHeight="1">
      <c r="B150" s="37"/>
      <c r="C150" s="222" t="s">
        <v>174</v>
      </c>
      <c r="D150" s="222" t="s">
        <v>130</v>
      </c>
      <c r="E150" s="223" t="s">
        <v>471</v>
      </c>
      <c r="F150" s="224" t="s">
        <v>472</v>
      </c>
      <c r="G150" s="225" t="s">
        <v>145</v>
      </c>
      <c r="H150" s="226">
        <v>18.3</v>
      </c>
      <c r="I150" s="227"/>
      <c r="J150" s="228">
        <f>ROUND(I150*H150,2)</f>
        <v>0</v>
      </c>
      <c r="K150" s="224" t="s">
        <v>134</v>
      </c>
      <c r="L150" s="42"/>
      <c r="M150" s="229" t="s">
        <v>1</v>
      </c>
      <c r="N150" s="230" t="s">
        <v>40</v>
      </c>
      <c r="O150" s="85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AR150" s="233" t="s">
        <v>135</v>
      </c>
      <c r="AT150" s="233" t="s">
        <v>130</v>
      </c>
      <c r="AU150" s="233" t="s">
        <v>85</v>
      </c>
      <c r="AY150" s="16" t="s">
        <v>128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6" t="s">
        <v>83</v>
      </c>
      <c r="BK150" s="234">
        <f>ROUND(I150*H150,2)</f>
        <v>0</v>
      </c>
      <c r="BL150" s="16" t="s">
        <v>135</v>
      </c>
      <c r="BM150" s="233" t="s">
        <v>473</v>
      </c>
    </row>
    <row r="151" spans="2:51" s="12" customFormat="1" ht="12">
      <c r="B151" s="238"/>
      <c r="C151" s="239"/>
      <c r="D151" s="235" t="s">
        <v>147</v>
      </c>
      <c r="E151" s="240" t="s">
        <v>1</v>
      </c>
      <c r="F151" s="241" t="s">
        <v>474</v>
      </c>
      <c r="G151" s="239"/>
      <c r="H151" s="242">
        <v>18.3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147</v>
      </c>
      <c r="AU151" s="248" t="s">
        <v>85</v>
      </c>
      <c r="AV151" s="12" t="s">
        <v>85</v>
      </c>
      <c r="AW151" s="12" t="s">
        <v>32</v>
      </c>
      <c r="AX151" s="12" t="s">
        <v>83</v>
      </c>
      <c r="AY151" s="248" t="s">
        <v>128</v>
      </c>
    </row>
    <row r="152" spans="2:65" s="1" customFormat="1" ht="15.25" customHeight="1">
      <c r="B152" s="37"/>
      <c r="C152" s="222" t="s">
        <v>178</v>
      </c>
      <c r="D152" s="222" t="s">
        <v>130</v>
      </c>
      <c r="E152" s="223" t="s">
        <v>475</v>
      </c>
      <c r="F152" s="224" t="s">
        <v>476</v>
      </c>
      <c r="G152" s="225" t="s">
        <v>145</v>
      </c>
      <c r="H152" s="226">
        <v>6.1</v>
      </c>
      <c r="I152" s="227"/>
      <c r="J152" s="228">
        <f>ROUND(I152*H152,2)</f>
        <v>0</v>
      </c>
      <c r="K152" s="224" t="s">
        <v>134</v>
      </c>
      <c r="L152" s="42"/>
      <c r="M152" s="229" t="s">
        <v>1</v>
      </c>
      <c r="N152" s="230" t="s">
        <v>40</v>
      </c>
      <c r="O152" s="85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135</v>
      </c>
      <c r="AT152" s="233" t="s">
        <v>130</v>
      </c>
      <c r="AU152" s="233" t="s">
        <v>85</v>
      </c>
      <c r="AY152" s="16" t="s">
        <v>128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83</v>
      </c>
      <c r="BK152" s="234">
        <f>ROUND(I152*H152,2)</f>
        <v>0</v>
      </c>
      <c r="BL152" s="16" t="s">
        <v>135</v>
      </c>
      <c r="BM152" s="233" t="s">
        <v>477</v>
      </c>
    </row>
    <row r="153" spans="2:51" s="12" customFormat="1" ht="12">
      <c r="B153" s="238"/>
      <c r="C153" s="239"/>
      <c r="D153" s="235" t="s">
        <v>147</v>
      </c>
      <c r="E153" s="240" t="s">
        <v>1</v>
      </c>
      <c r="F153" s="241" t="s">
        <v>478</v>
      </c>
      <c r="G153" s="239"/>
      <c r="H153" s="242">
        <v>6.1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147</v>
      </c>
      <c r="AU153" s="248" t="s">
        <v>85</v>
      </c>
      <c r="AV153" s="12" t="s">
        <v>85</v>
      </c>
      <c r="AW153" s="12" t="s">
        <v>32</v>
      </c>
      <c r="AX153" s="12" t="s">
        <v>83</v>
      </c>
      <c r="AY153" s="248" t="s">
        <v>128</v>
      </c>
    </row>
    <row r="154" spans="2:65" s="1" customFormat="1" ht="15.25" customHeight="1">
      <c r="B154" s="37"/>
      <c r="C154" s="222" t="s">
        <v>182</v>
      </c>
      <c r="D154" s="222" t="s">
        <v>130</v>
      </c>
      <c r="E154" s="223" t="s">
        <v>479</v>
      </c>
      <c r="F154" s="224" t="s">
        <v>480</v>
      </c>
      <c r="G154" s="225" t="s">
        <v>202</v>
      </c>
      <c r="H154" s="226">
        <v>122</v>
      </c>
      <c r="I154" s="227"/>
      <c r="J154" s="228">
        <f>ROUND(I154*H154,2)</f>
        <v>0</v>
      </c>
      <c r="K154" s="224" t="s">
        <v>134</v>
      </c>
      <c r="L154" s="42"/>
      <c r="M154" s="229" t="s">
        <v>1</v>
      </c>
      <c r="N154" s="230" t="s">
        <v>40</v>
      </c>
      <c r="O154" s="85"/>
      <c r="P154" s="231">
        <f>O154*H154</f>
        <v>0</v>
      </c>
      <c r="Q154" s="231">
        <v>0.00116</v>
      </c>
      <c r="R154" s="231">
        <f>Q154*H154</f>
        <v>0.14152</v>
      </c>
      <c r="S154" s="231">
        <v>0</v>
      </c>
      <c r="T154" s="232">
        <f>S154*H154</f>
        <v>0</v>
      </c>
      <c r="AR154" s="233" t="s">
        <v>135</v>
      </c>
      <c r="AT154" s="233" t="s">
        <v>130</v>
      </c>
      <c r="AU154" s="233" t="s">
        <v>85</v>
      </c>
      <c r="AY154" s="16" t="s">
        <v>128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6" t="s">
        <v>83</v>
      </c>
      <c r="BK154" s="234">
        <f>ROUND(I154*H154,2)</f>
        <v>0</v>
      </c>
      <c r="BL154" s="16" t="s">
        <v>135</v>
      </c>
      <c r="BM154" s="233" t="s">
        <v>481</v>
      </c>
    </row>
    <row r="155" spans="2:63" s="11" customFormat="1" ht="22.8" customHeight="1">
      <c r="B155" s="206"/>
      <c r="C155" s="207"/>
      <c r="D155" s="208" t="s">
        <v>74</v>
      </c>
      <c r="E155" s="220" t="s">
        <v>152</v>
      </c>
      <c r="F155" s="220" t="s">
        <v>169</v>
      </c>
      <c r="G155" s="207"/>
      <c r="H155" s="207"/>
      <c r="I155" s="210"/>
      <c r="J155" s="221">
        <f>BK155</f>
        <v>0</v>
      </c>
      <c r="K155" s="207"/>
      <c r="L155" s="212"/>
      <c r="M155" s="213"/>
      <c r="N155" s="214"/>
      <c r="O155" s="214"/>
      <c r="P155" s="215">
        <f>SUM(P156:P173)</f>
        <v>0</v>
      </c>
      <c r="Q155" s="214"/>
      <c r="R155" s="215">
        <f>SUM(R156:R173)</f>
        <v>1210.1999999999998</v>
      </c>
      <c r="S155" s="214"/>
      <c r="T155" s="216">
        <f>SUM(T156:T173)</f>
        <v>0</v>
      </c>
      <c r="AR155" s="217" t="s">
        <v>83</v>
      </c>
      <c r="AT155" s="218" t="s">
        <v>74</v>
      </c>
      <c r="AU155" s="218" t="s">
        <v>83</v>
      </c>
      <c r="AY155" s="217" t="s">
        <v>128</v>
      </c>
      <c r="BK155" s="219">
        <f>SUM(BK156:BK173)</f>
        <v>0</v>
      </c>
    </row>
    <row r="156" spans="2:65" s="1" customFormat="1" ht="15.25" customHeight="1">
      <c r="B156" s="37"/>
      <c r="C156" s="222" t="s">
        <v>186</v>
      </c>
      <c r="D156" s="222" t="s">
        <v>130</v>
      </c>
      <c r="E156" s="223" t="s">
        <v>482</v>
      </c>
      <c r="F156" s="224" t="s">
        <v>483</v>
      </c>
      <c r="G156" s="225" t="s">
        <v>133</v>
      </c>
      <c r="H156" s="226">
        <v>61</v>
      </c>
      <c r="I156" s="227"/>
      <c r="J156" s="228">
        <f>ROUND(I156*H156,2)</f>
        <v>0</v>
      </c>
      <c r="K156" s="224" t="s">
        <v>134</v>
      </c>
      <c r="L156" s="42"/>
      <c r="M156" s="229" t="s">
        <v>1</v>
      </c>
      <c r="N156" s="230" t="s">
        <v>40</v>
      </c>
      <c r="O156" s="85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AR156" s="233" t="s">
        <v>135</v>
      </c>
      <c r="AT156" s="233" t="s">
        <v>130</v>
      </c>
      <c r="AU156" s="233" t="s">
        <v>85</v>
      </c>
      <c r="AY156" s="16" t="s">
        <v>128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6" t="s">
        <v>83</v>
      </c>
      <c r="BK156" s="234">
        <f>ROUND(I156*H156,2)</f>
        <v>0</v>
      </c>
      <c r="BL156" s="16" t="s">
        <v>135</v>
      </c>
      <c r="BM156" s="233" t="s">
        <v>484</v>
      </c>
    </row>
    <row r="157" spans="2:47" s="1" customFormat="1" ht="12">
      <c r="B157" s="37"/>
      <c r="C157" s="38"/>
      <c r="D157" s="235" t="s">
        <v>137</v>
      </c>
      <c r="E157" s="38"/>
      <c r="F157" s="236" t="s">
        <v>485</v>
      </c>
      <c r="G157" s="38"/>
      <c r="H157" s="38"/>
      <c r="I157" s="138"/>
      <c r="J157" s="38"/>
      <c r="K157" s="38"/>
      <c r="L157" s="42"/>
      <c r="M157" s="237"/>
      <c r="N157" s="85"/>
      <c r="O157" s="85"/>
      <c r="P157" s="85"/>
      <c r="Q157" s="85"/>
      <c r="R157" s="85"/>
      <c r="S157" s="85"/>
      <c r="T157" s="86"/>
      <c r="AT157" s="16" t="s">
        <v>137</v>
      </c>
      <c r="AU157" s="16" t="s">
        <v>85</v>
      </c>
    </row>
    <row r="158" spans="2:51" s="12" customFormat="1" ht="12">
      <c r="B158" s="238"/>
      <c r="C158" s="239"/>
      <c r="D158" s="235" t="s">
        <v>147</v>
      </c>
      <c r="E158" s="240" t="s">
        <v>1</v>
      </c>
      <c r="F158" s="241" t="s">
        <v>486</v>
      </c>
      <c r="G158" s="239"/>
      <c r="H158" s="242">
        <v>61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147</v>
      </c>
      <c r="AU158" s="248" t="s">
        <v>85</v>
      </c>
      <c r="AV158" s="12" t="s">
        <v>85</v>
      </c>
      <c r="AW158" s="12" t="s">
        <v>32</v>
      </c>
      <c r="AX158" s="12" t="s">
        <v>83</v>
      </c>
      <c r="AY158" s="248" t="s">
        <v>128</v>
      </c>
    </row>
    <row r="159" spans="2:65" s="1" customFormat="1" ht="15.25" customHeight="1">
      <c r="B159" s="37"/>
      <c r="C159" s="222" t="s">
        <v>190</v>
      </c>
      <c r="D159" s="222" t="s">
        <v>130</v>
      </c>
      <c r="E159" s="223" t="s">
        <v>487</v>
      </c>
      <c r="F159" s="224" t="s">
        <v>488</v>
      </c>
      <c r="G159" s="225" t="s">
        <v>133</v>
      </c>
      <c r="H159" s="226">
        <v>183</v>
      </c>
      <c r="I159" s="227"/>
      <c r="J159" s="228">
        <f>ROUND(I159*H159,2)</f>
        <v>0</v>
      </c>
      <c r="K159" s="224" t="s">
        <v>134</v>
      </c>
      <c r="L159" s="42"/>
      <c r="M159" s="229" t="s">
        <v>1</v>
      </c>
      <c r="N159" s="230" t="s">
        <v>40</v>
      </c>
      <c r="O159" s="85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AR159" s="233" t="s">
        <v>135</v>
      </c>
      <c r="AT159" s="233" t="s">
        <v>130</v>
      </c>
      <c r="AU159" s="233" t="s">
        <v>85</v>
      </c>
      <c r="AY159" s="16" t="s">
        <v>128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6" t="s">
        <v>83</v>
      </c>
      <c r="BK159" s="234">
        <f>ROUND(I159*H159,2)</f>
        <v>0</v>
      </c>
      <c r="BL159" s="16" t="s">
        <v>135</v>
      </c>
      <c r="BM159" s="233" t="s">
        <v>489</v>
      </c>
    </row>
    <row r="160" spans="2:51" s="12" customFormat="1" ht="12">
      <c r="B160" s="238"/>
      <c r="C160" s="239"/>
      <c r="D160" s="235" t="s">
        <v>147</v>
      </c>
      <c r="E160" s="240" t="s">
        <v>1</v>
      </c>
      <c r="F160" s="241" t="s">
        <v>469</v>
      </c>
      <c r="G160" s="239"/>
      <c r="H160" s="242">
        <v>183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147</v>
      </c>
      <c r="AU160" s="248" t="s">
        <v>85</v>
      </c>
      <c r="AV160" s="12" t="s">
        <v>85</v>
      </c>
      <c r="AW160" s="12" t="s">
        <v>32</v>
      </c>
      <c r="AX160" s="12" t="s">
        <v>83</v>
      </c>
      <c r="AY160" s="248" t="s">
        <v>128</v>
      </c>
    </row>
    <row r="161" spans="2:65" s="1" customFormat="1" ht="21.65" customHeight="1">
      <c r="B161" s="37"/>
      <c r="C161" s="222" t="s">
        <v>194</v>
      </c>
      <c r="D161" s="222" t="s">
        <v>130</v>
      </c>
      <c r="E161" s="223" t="s">
        <v>490</v>
      </c>
      <c r="F161" s="224" t="s">
        <v>491</v>
      </c>
      <c r="G161" s="225" t="s">
        <v>133</v>
      </c>
      <c r="H161" s="226">
        <v>122</v>
      </c>
      <c r="I161" s="227"/>
      <c r="J161" s="228">
        <f>ROUND(I161*H161,2)</f>
        <v>0</v>
      </c>
      <c r="K161" s="224" t="s">
        <v>134</v>
      </c>
      <c r="L161" s="42"/>
      <c r="M161" s="229" t="s">
        <v>1</v>
      </c>
      <c r="N161" s="230" t="s">
        <v>40</v>
      </c>
      <c r="O161" s="85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33" t="s">
        <v>135</v>
      </c>
      <c r="AT161" s="233" t="s">
        <v>130</v>
      </c>
      <c r="AU161" s="233" t="s">
        <v>85</v>
      </c>
      <c r="AY161" s="16" t="s">
        <v>128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83</v>
      </c>
      <c r="BK161" s="234">
        <f>ROUND(I161*H161,2)</f>
        <v>0</v>
      </c>
      <c r="BL161" s="16" t="s">
        <v>135</v>
      </c>
      <c r="BM161" s="233" t="s">
        <v>492</v>
      </c>
    </row>
    <row r="162" spans="2:51" s="12" customFormat="1" ht="12">
      <c r="B162" s="238"/>
      <c r="C162" s="239"/>
      <c r="D162" s="235" t="s">
        <v>147</v>
      </c>
      <c r="E162" s="240" t="s">
        <v>1</v>
      </c>
      <c r="F162" s="241" t="s">
        <v>493</v>
      </c>
      <c r="G162" s="239"/>
      <c r="H162" s="242">
        <v>122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147</v>
      </c>
      <c r="AU162" s="248" t="s">
        <v>85</v>
      </c>
      <c r="AV162" s="12" t="s">
        <v>85</v>
      </c>
      <c r="AW162" s="12" t="s">
        <v>32</v>
      </c>
      <c r="AX162" s="12" t="s">
        <v>83</v>
      </c>
      <c r="AY162" s="248" t="s">
        <v>128</v>
      </c>
    </row>
    <row r="163" spans="2:65" s="1" customFormat="1" ht="21.65" customHeight="1">
      <c r="B163" s="37"/>
      <c r="C163" s="222" t="s">
        <v>8</v>
      </c>
      <c r="D163" s="222" t="s">
        <v>130</v>
      </c>
      <c r="E163" s="223" t="s">
        <v>494</v>
      </c>
      <c r="F163" s="224" t="s">
        <v>495</v>
      </c>
      <c r="G163" s="225" t="s">
        <v>133</v>
      </c>
      <c r="H163" s="226">
        <v>97.6</v>
      </c>
      <c r="I163" s="227"/>
      <c r="J163" s="228">
        <f>ROUND(I163*H163,2)</f>
        <v>0</v>
      </c>
      <c r="K163" s="224" t="s">
        <v>134</v>
      </c>
      <c r="L163" s="42"/>
      <c r="M163" s="229" t="s">
        <v>1</v>
      </c>
      <c r="N163" s="230" t="s">
        <v>40</v>
      </c>
      <c r="O163" s="85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135</v>
      </c>
      <c r="AT163" s="233" t="s">
        <v>130</v>
      </c>
      <c r="AU163" s="233" t="s">
        <v>85</v>
      </c>
      <c r="AY163" s="16" t="s">
        <v>128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83</v>
      </c>
      <c r="BK163" s="234">
        <f>ROUND(I163*H163,2)</f>
        <v>0</v>
      </c>
      <c r="BL163" s="16" t="s">
        <v>135</v>
      </c>
      <c r="BM163" s="233" t="s">
        <v>496</v>
      </c>
    </row>
    <row r="164" spans="2:51" s="12" customFormat="1" ht="12">
      <c r="B164" s="238"/>
      <c r="C164" s="239"/>
      <c r="D164" s="235" t="s">
        <v>147</v>
      </c>
      <c r="E164" s="240" t="s">
        <v>1</v>
      </c>
      <c r="F164" s="241" t="s">
        <v>497</v>
      </c>
      <c r="G164" s="239"/>
      <c r="H164" s="242">
        <v>97.6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147</v>
      </c>
      <c r="AU164" s="248" t="s">
        <v>85</v>
      </c>
      <c r="AV164" s="12" t="s">
        <v>85</v>
      </c>
      <c r="AW164" s="12" t="s">
        <v>32</v>
      </c>
      <c r="AX164" s="12" t="s">
        <v>83</v>
      </c>
      <c r="AY164" s="248" t="s">
        <v>128</v>
      </c>
    </row>
    <row r="165" spans="2:65" s="1" customFormat="1" ht="21.65" customHeight="1">
      <c r="B165" s="37"/>
      <c r="C165" s="222" t="s">
        <v>204</v>
      </c>
      <c r="D165" s="222" t="s">
        <v>130</v>
      </c>
      <c r="E165" s="223" t="s">
        <v>170</v>
      </c>
      <c r="F165" s="224" t="s">
        <v>171</v>
      </c>
      <c r="G165" s="225" t="s">
        <v>133</v>
      </c>
      <c r="H165" s="226">
        <v>400</v>
      </c>
      <c r="I165" s="227"/>
      <c r="J165" s="228">
        <f>ROUND(I165*H165,2)</f>
        <v>0</v>
      </c>
      <c r="K165" s="224" t="s">
        <v>134</v>
      </c>
      <c r="L165" s="42"/>
      <c r="M165" s="229" t="s">
        <v>1</v>
      </c>
      <c r="N165" s="230" t="s">
        <v>40</v>
      </c>
      <c r="O165" s="85"/>
      <c r="P165" s="231">
        <f>O165*H165</f>
        <v>0</v>
      </c>
      <c r="Q165" s="231">
        <v>0.211</v>
      </c>
      <c r="R165" s="231">
        <f>Q165*H165</f>
        <v>84.39999999999999</v>
      </c>
      <c r="S165" s="231">
        <v>0</v>
      </c>
      <c r="T165" s="232">
        <f>S165*H165</f>
        <v>0</v>
      </c>
      <c r="AR165" s="233" t="s">
        <v>135</v>
      </c>
      <c r="AT165" s="233" t="s">
        <v>130</v>
      </c>
      <c r="AU165" s="233" t="s">
        <v>85</v>
      </c>
      <c r="AY165" s="16" t="s">
        <v>128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83</v>
      </c>
      <c r="BK165" s="234">
        <f>ROUND(I165*H165,2)</f>
        <v>0</v>
      </c>
      <c r="BL165" s="16" t="s">
        <v>135</v>
      </c>
      <c r="BM165" s="233" t="s">
        <v>498</v>
      </c>
    </row>
    <row r="166" spans="2:47" s="1" customFormat="1" ht="12">
      <c r="B166" s="37"/>
      <c r="C166" s="38"/>
      <c r="D166" s="235" t="s">
        <v>137</v>
      </c>
      <c r="E166" s="38"/>
      <c r="F166" s="236" t="s">
        <v>173</v>
      </c>
      <c r="G166" s="38"/>
      <c r="H166" s="38"/>
      <c r="I166" s="138"/>
      <c r="J166" s="38"/>
      <c r="K166" s="38"/>
      <c r="L166" s="42"/>
      <c r="M166" s="237"/>
      <c r="N166" s="85"/>
      <c r="O166" s="85"/>
      <c r="P166" s="85"/>
      <c r="Q166" s="85"/>
      <c r="R166" s="85"/>
      <c r="S166" s="85"/>
      <c r="T166" s="86"/>
      <c r="AT166" s="16" t="s">
        <v>137</v>
      </c>
      <c r="AU166" s="16" t="s">
        <v>85</v>
      </c>
    </row>
    <row r="167" spans="2:65" s="1" customFormat="1" ht="21.65" customHeight="1">
      <c r="B167" s="37"/>
      <c r="C167" s="222" t="s">
        <v>209</v>
      </c>
      <c r="D167" s="222" t="s">
        <v>130</v>
      </c>
      <c r="E167" s="223" t="s">
        <v>175</v>
      </c>
      <c r="F167" s="224" t="s">
        <v>176</v>
      </c>
      <c r="G167" s="225" t="s">
        <v>133</v>
      </c>
      <c r="H167" s="226">
        <v>70</v>
      </c>
      <c r="I167" s="227"/>
      <c r="J167" s="228">
        <f>ROUND(I167*H167,2)</f>
        <v>0</v>
      </c>
      <c r="K167" s="224" t="s">
        <v>134</v>
      </c>
      <c r="L167" s="42"/>
      <c r="M167" s="229" t="s">
        <v>1</v>
      </c>
      <c r="N167" s="230" t="s">
        <v>40</v>
      </c>
      <c r="O167" s="85"/>
      <c r="P167" s="231">
        <f>O167*H167</f>
        <v>0</v>
      </c>
      <c r="Q167" s="231">
        <v>0.26</v>
      </c>
      <c r="R167" s="231">
        <f>Q167*H167</f>
        <v>18.2</v>
      </c>
      <c r="S167" s="231">
        <v>0</v>
      </c>
      <c r="T167" s="232">
        <f>S167*H167</f>
        <v>0</v>
      </c>
      <c r="AR167" s="233" t="s">
        <v>135</v>
      </c>
      <c r="AT167" s="233" t="s">
        <v>130</v>
      </c>
      <c r="AU167" s="233" t="s">
        <v>85</v>
      </c>
      <c r="AY167" s="16" t="s">
        <v>128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83</v>
      </c>
      <c r="BK167" s="234">
        <f>ROUND(I167*H167,2)</f>
        <v>0</v>
      </c>
      <c r="BL167" s="16" t="s">
        <v>135</v>
      </c>
      <c r="BM167" s="233" t="s">
        <v>499</v>
      </c>
    </row>
    <row r="168" spans="2:65" s="1" customFormat="1" ht="15.25" customHeight="1">
      <c r="B168" s="37"/>
      <c r="C168" s="222" t="s">
        <v>213</v>
      </c>
      <c r="D168" s="222" t="s">
        <v>130</v>
      </c>
      <c r="E168" s="223" t="s">
        <v>179</v>
      </c>
      <c r="F168" s="224" t="s">
        <v>180</v>
      </c>
      <c r="G168" s="225" t="s">
        <v>133</v>
      </c>
      <c r="H168" s="226">
        <v>3550</v>
      </c>
      <c r="I168" s="227"/>
      <c r="J168" s="228">
        <f>ROUND(I168*H168,2)</f>
        <v>0</v>
      </c>
      <c r="K168" s="224" t="s">
        <v>134</v>
      </c>
      <c r="L168" s="42"/>
      <c r="M168" s="229" t="s">
        <v>1</v>
      </c>
      <c r="N168" s="230" t="s">
        <v>40</v>
      </c>
      <c r="O168" s="85"/>
      <c r="P168" s="231">
        <f>O168*H168</f>
        <v>0</v>
      </c>
      <c r="Q168" s="231">
        <v>0.00031</v>
      </c>
      <c r="R168" s="231">
        <f>Q168*H168</f>
        <v>1.1005</v>
      </c>
      <c r="S168" s="231">
        <v>0</v>
      </c>
      <c r="T168" s="232">
        <f>S168*H168</f>
        <v>0</v>
      </c>
      <c r="AR168" s="233" t="s">
        <v>135</v>
      </c>
      <c r="AT168" s="233" t="s">
        <v>130</v>
      </c>
      <c r="AU168" s="233" t="s">
        <v>85</v>
      </c>
      <c r="AY168" s="16" t="s">
        <v>128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83</v>
      </c>
      <c r="BK168" s="234">
        <f>ROUND(I168*H168,2)</f>
        <v>0</v>
      </c>
      <c r="BL168" s="16" t="s">
        <v>135</v>
      </c>
      <c r="BM168" s="233" t="s">
        <v>500</v>
      </c>
    </row>
    <row r="169" spans="2:65" s="1" customFormat="1" ht="15.25" customHeight="1">
      <c r="B169" s="37"/>
      <c r="C169" s="222" t="s">
        <v>217</v>
      </c>
      <c r="D169" s="222" t="s">
        <v>130</v>
      </c>
      <c r="E169" s="223" t="s">
        <v>183</v>
      </c>
      <c r="F169" s="224" t="s">
        <v>184</v>
      </c>
      <c r="G169" s="225" t="s">
        <v>133</v>
      </c>
      <c r="H169" s="226">
        <v>3550</v>
      </c>
      <c r="I169" s="227"/>
      <c r="J169" s="228">
        <f>ROUND(I169*H169,2)</f>
        <v>0</v>
      </c>
      <c r="K169" s="224" t="s">
        <v>134</v>
      </c>
      <c r="L169" s="42"/>
      <c r="M169" s="229" t="s">
        <v>1</v>
      </c>
      <c r="N169" s="230" t="s">
        <v>40</v>
      </c>
      <c r="O169" s="85"/>
      <c r="P169" s="231">
        <f>O169*H169</f>
        <v>0</v>
      </c>
      <c r="Q169" s="231">
        <v>0.00051</v>
      </c>
      <c r="R169" s="231">
        <f>Q169*H169</f>
        <v>1.8105000000000002</v>
      </c>
      <c r="S169" s="231">
        <v>0</v>
      </c>
      <c r="T169" s="232">
        <f>S169*H169</f>
        <v>0</v>
      </c>
      <c r="AR169" s="233" t="s">
        <v>135</v>
      </c>
      <c r="AT169" s="233" t="s">
        <v>130</v>
      </c>
      <c r="AU169" s="233" t="s">
        <v>85</v>
      </c>
      <c r="AY169" s="16" t="s">
        <v>128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6" t="s">
        <v>83</v>
      </c>
      <c r="BK169" s="234">
        <f>ROUND(I169*H169,2)</f>
        <v>0</v>
      </c>
      <c r="BL169" s="16" t="s">
        <v>135</v>
      </c>
      <c r="BM169" s="233" t="s">
        <v>501</v>
      </c>
    </row>
    <row r="170" spans="2:65" s="1" customFormat="1" ht="21.65" customHeight="1">
      <c r="B170" s="37"/>
      <c r="C170" s="222" t="s">
        <v>221</v>
      </c>
      <c r="D170" s="222" t="s">
        <v>130</v>
      </c>
      <c r="E170" s="223" t="s">
        <v>187</v>
      </c>
      <c r="F170" s="224" t="s">
        <v>188</v>
      </c>
      <c r="G170" s="225" t="s">
        <v>133</v>
      </c>
      <c r="H170" s="226">
        <v>3550</v>
      </c>
      <c r="I170" s="227"/>
      <c r="J170" s="228">
        <f>ROUND(I170*H170,2)</f>
        <v>0</v>
      </c>
      <c r="K170" s="224" t="s">
        <v>134</v>
      </c>
      <c r="L170" s="42"/>
      <c r="M170" s="229" t="s">
        <v>1</v>
      </c>
      <c r="N170" s="230" t="s">
        <v>40</v>
      </c>
      <c r="O170" s="85"/>
      <c r="P170" s="231">
        <f>O170*H170</f>
        <v>0</v>
      </c>
      <c r="Q170" s="231">
        <v>0.12966</v>
      </c>
      <c r="R170" s="231">
        <f>Q170*H170</f>
        <v>460.293</v>
      </c>
      <c r="S170" s="231">
        <v>0</v>
      </c>
      <c r="T170" s="232">
        <f>S170*H170</f>
        <v>0</v>
      </c>
      <c r="AR170" s="233" t="s">
        <v>135</v>
      </c>
      <c r="AT170" s="233" t="s">
        <v>130</v>
      </c>
      <c r="AU170" s="233" t="s">
        <v>85</v>
      </c>
      <c r="AY170" s="16" t="s">
        <v>128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83</v>
      </c>
      <c r="BK170" s="234">
        <f>ROUND(I170*H170,2)</f>
        <v>0</v>
      </c>
      <c r="BL170" s="16" t="s">
        <v>135</v>
      </c>
      <c r="BM170" s="233" t="s">
        <v>502</v>
      </c>
    </row>
    <row r="171" spans="2:65" s="1" customFormat="1" ht="21.65" customHeight="1">
      <c r="B171" s="37"/>
      <c r="C171" s="222" t="s">
        <v>7</v>
      </c>
      <c r="D171" s="222" t="s">
        <v>130</v>
      </c>
      <c r="E171" s="223" t="s">
        <v>191</v>
      </c>
      <c r="F171" s="224" t="s">
        <v>192</v>
      </c>
      <c r="G171" s="225" t="s">
        <v>133</v>
      </c>
      <c r="H171" s="226">
        <v>3550</v>
      </c>
      <c r="I171" s="227"/>
      <c r="J171" s="228">
        <f>ROUND(I171*H171,2)</f>
        <v>0</v>
      </c>
      <c r="K171" s="224" t="s">
        <v>134</v>
      </c>
      <c r="L171" s="42"/>
      <c r="M171" s="229" t="s">
        <v>1</v>
      </c>
      <c r="N171" s="230" t="s">
        <v>40</v>
      </c>
      <c r="O171" s="85"/>
      <c r="P171" s="231">
        <f>O171*H171</f>
        <v>0</v>
      </c>
      <c r="Q171" s="231">
        <v>0.18152</v>
      </c>
      <c r="R171" s="231">
        <f>Q171*H171</f>
        <v>644.396</v>
      </c>
      <c r="S171" s="231">
        <v>0</v>
      </c>
      <c r="T171" s="232">
        <f>S171*H171</f>
        <v>0</v>
      </c>
      <c r="AR171" s="233" t="s">
        <v>135</v>
      </c>
      <c r="AT171" s="233" t="s">
        <v>130</v>
      </c>
      <c r="AU171" s="233" t="s">
        <v>85</v>
      </c>
      <c r="AY171" s="16" t="s">
        <v>128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83</v>
      </c>
      <c r="BK171" s="234">
        <f>ROUND(I171*H171,2)</f>
        <v>0</v>
      </c>
      <c r="BL171" s="16" t="s">
        <v>135</v>
      </c>
      <c r="BM171" s="233" t="s">
        <v>503</v>
      </c>
    </row>
    <row r="172" spans="2:65" s="1" customFormat="1" ht="15.25" customHeight="1">
      <c r="B172" s="37"/>
      <c r="C172" s="222" t="s">
        <v>228</v>
      </c>
      <c r="D172" s="222" t="s">
        <v>130</v>
      </c>
      <c r="E172" s="223" t="s">
        <v>195</v>
      </c>
      <c r="F172" s="224" t="s">
        <v>196</v>
      </c>
      <c r="G172" s="225" t="s">
        <v>133</v>
      </c>
      <c r="H172" s="226">
        <v>300</v>
      </c>
      <c r="I172" s="227"/>
      <c r="J172" s="228">
        <f>ROUND(I172*H172,2)</f>
        <v>0</v>
      </c>
      <c r="K172" s="224" t="s">
        <v>1</v>
      </c>
      <c r="L172" s="42"/>
      <c r="M172" s="229" t="s">
        <v>1</v>
      </c>
      <c r="N172" s="230" t="s">
        <v>40</v>
      </c>
      <c r="O172" s="85"/>
      <c r="P172" s="231">
        <f>O172*H172</f>
        <v>0</v>
      </c>
      <c r="Q172" s="231">
        <v>0</v>
      </c>
      <c r="R172" s="231">
        <f>Q172*H172</f>
        <v>0</v>
      </c>
      <c r="S172" s="231">
        <v>0</v>
      </c>
      <c r="T172" s="232">
        <f>S172*H172</f>
        <v>0</v>
      </c>
      <c r="AR172" s="233" t="s">
        <v>135</v>
      </c>
      <c r="AT172" s="233" t="s">
        <v>130</v>
      </c>
      <c r="AU172" s="233" t="s">
        <v>85</v>
      </c>
      <c r="AY172" s="16" t="s">
        <v>128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83</v>
      </c>
      <c r="BK172" s="234">
        <f>ROUND(I172*H172,2)</f>
        <v>0</v>
      </c>
      <c r="BL172" s="16" t="s">
        <v>135</v>
      </c>
      <c r="BM172" s="233" t="s">
        <v>504</v>
      </c>
    </row>
    <row r="173" spans="2:47" s="1" customFormat="1" ht="12">
      <c r="B173" s="37"/>
      <c r="C173" s="38"/>
      <c r="D173" s="235" t="s">
        <v>137</v>
      </c>
      <c r="E173" s="38"/>
      <c r="F173" s="236" t="s">
        <v>198</v>
      </c>
      <c r="G173" s="38"/>
      <c r="H173" s="38"/>
      <c r="I173" s="138"/>
      <c r="J173" s="38"/>
      <c r="K173" s="38"/>
      <c r="L173" s="42"/>
      <c r="M173" s="237"/>
      <c r="N173" s="85"/>
      <c r="O173" s="85"/>
      <c r="P173" s="85"/>
      <c r="Q173" s="85"/>
      <c r="R173" s="85"/>
      <c r="S173" s="85"/>
      <c r="T173" s="86"/>
      <c r="AT173" s="16" t="s">
        <v>137</v>
      </c>
      <c r="AU173" s="16" t="s">
        <v>85</v>
      </c>
    </row>
    <row r="174" spans="2:63" s="11" customFormat="1" ht="22.8" customHeight="1">
      <c r="B174" s="206"/>
      <c r="C174" s="207"/>
      <c r="D174" s="208" t="s">
        <v>74</v>
      </c>
      <c r="E174" s="220" t="s">
        <v>166</v>
      </c>
      <c r="F174" s="220" t="s">
        <v>199</v>
      </c>
      <c r="G174" s="207"/>
      <c r="H174" s="207"/>
      <c r="I174" s="210"/>
      <c r="J174" s="221">
        <f>BK174</f>
        <v>0</v>
      </c>
      <c r="K174" s="207"/>
      <c r="L174" s="212"/>
      <c r="M174" s="213"/>
      <c r="N174" s="214"/>
      <c r="O174" s="214"/>
      <c r="P174" s="215">
        <f>SUM(P175:P176)</f>
        <v>0</v>
      </c>
      <c r="Q174" s="214"/>
      <c r="R174" s="215">
        <f>SUM(R175:R176)</f>
        <v>0.0884</v>
      </c>
      <c r="S174" s="214"/>
      <c r="T174" s="216">
        <f>SUM(T175:T176)</f>
        <v>0</v>
      </c>
      <c r="AR174" s="217" t="s">
        <v>83</v>
      </c>
      <c r="AT174" s="218" t="s">
        <v>74</v>
      </c>
      <c r="AU174" s="218" t="s">
        <v>83</v>
      </c>
      <c r="AY174" s="217" t="s">
        <v>128</v>
      </c>
      <c r="BK174" s="219">
        <f>SUM(BK175:BK176)</f>
        <v>0</v>
      </c>
    </row>
    <row r="175" spans="2:65" s="1" customFormat="1" ht="21.65" customHeight="1">
      <c r="B175" s="37"/>
      <c r="C175" s="222" t="s">
        <v>232</v>
      </c>
      <c r="D175" s="222" t="s">
        <v>130</v>
      </c>
      <c r="E175" s="223" t="s">
        <v>505</v>
      </c>
      <c r="F175" s="224" t="s">
        <v>506</v>
      </c>
      <c r="G175" s="225" t="s">
        <v>207</v>
      </c>
      <c r="H175" s="226">
        <v>5</v>
      </c>
      <c r="I175" s="227"/>
      <c r="J175" s="228">
        <f>ROUND(I175*H175,2)</f>
        <v>0</v>
      </c>
      <c r="K175" s="224" t="s">
        <v>134</v>
      </c>
      <c r="L175" s="42"/>
      <c r="M175" s="229" t="s">
        <v>1</v>
      </c>
      <c r="N175" s="230" t="s">
        <v>40</v>
      </c>
      <c r="O175" s="85"/>
      <c r="P175" s="231">
        <f>O175*H175</f>
        <v>0</v>
      </c>
      <c r="Q175" s="231">
        <v>0.01768</v>
      </c>
      <c r="R175" s="231">
        <f>Q175*H175</f>
        <v>0.0884</v>
      </c>
      <c r="S175" s="231">
        <v>0</v>
      </c>
      <c r="T175" s="232">
        <f>S175*H175</f>
        <v>0</v>
      </c>
      <c r="AR175" s="233" t="s">
        <v>135</v>
      </c>
      <c r="AT175" s="233" t="s">
        <v>130</v>
      </c>
      <c r="AU175" s="233" t="s">
        <v>85</v>
      </c>
      <c r="AY175" s="16" t="s">
        <v>128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6" t="s">
        <v>83</v>
      </c>
      <c r="BK175" s="234">
        <f>ROUND(I175*H175,2)</f>
        <v>0</v>
      </c>
      <c r="BL175" s="16" t="s">
        <v>135</v>
      </c>
      <c r="BM175" s="233" t="s">
        <v>507</v>
      </c>
    </row>
    <row r="176" spans="2:47" s="1" customFormat="1" ht="12">
      <c r="B176" s="37"/>
      <c r="C176" s="38"/>
      <c r="D176" s="235" t="s">
        <v>137</v>
      </c>
      <c r="E176" s="38"/>
      <c r="F176" s="236" t="s">
        <v>508</v>
      </c>
      <c r="G176" s="38"/>
      <c r="H176" s="38"/>
      <c r="I176" s="138"/>
      <c r="J176" s="38"/>
      <c r="K176" s="38"/>
      <c r="L176" s="42"/>
      <c r="M176" s="237"/>
      <c r="N176" s="85"/>
      <c r="O176" s="85"/>
      <c r="P176" s="85"/>
      <c r="Q176" s="85"/>
      <c r="R176" s="85"/>
      <c r="S176" s="85"/>
      <c r="T176" s="86"/>
      <c r="AT176" s="16" t="s">
        <v>137</v>
      </c>
      <c r="AU176" s="16" t="s">
        <v>85</v>
      </c>
    </row>
    <row r="177" spans="2:63" s="11" customFormat="1" ht="22.8" customHeight="1">
      <c r="B177" s="206"/>
      <c r="C177" s="207"/>
      <c r="D177" s="208" t="s">
        <v>74</v>
      </c>
      <c r="E177" s="220" t="s">
        <v>174</v>
      </c>
      <c r="F177" s="220" t="s">
        <v>240</v>
      </c>
      <c r="G177" s="207"/>
      <c r="H177" s="207"/>
      <c r="I177" s="210"/>
      <c r="J177" s="221">
        <f>BK177</f>
        <v>0</v>
      </c>
      <c r="K177" s="207"/>
      <c r="L177" s="212"/>
      <c r="M177" s="213"/>
      <c r="N177" s="214"/>
      <c r="O177" s="214"/>
      <c r="P177" s="215">
        <f>SUM(P178:P191)</f>
        <v>0</v>
      </c>
      <c r="Q177" s="214"/>
      <c r="R177" s="215">
        <f>SUM(R178:R191)</f>
        <v>46.386100000000006</v>
      </c>
      <c r="S177" s="214"/>
      <c r="T177" s="216">
        <f>SUM(T178:T191)</f>
        <v>7.5600000000000005</v>
      </c>
      <c r="AR177" s="217" t="s">
        <v>83</v>
      </c>
      <c r="AT177" s="218" t="s">
        <v>74</v>
      </c>
      <c r="AU177" s="218" t="s">
        <v>83</v>
      </c>
      <c r="AY177" s="217" t="s">
        <v>128</v>
      </c>
      <c r="BK177" s="219">
        <f>SUM(BK178:BK191)</f>
        <v>0</v>
      </c>
    </row>
    <row r="178" spans="2:65" s="1" customFormat="1" ht="32.45" customHeight="1">
      <c r="B178" s="37"/>
      <c r="C178" s="222" t="s">
        <v>236</v>
      </c>
      <c r="D178" s="222" t="s">
        <v>130</v>
      </c>
      <c r="E178" s="223" t="s">
        <v>242</v>
      </c>
      <c r="F178" s="224" t="s">
        <v>243</v>
      </c>
      <c r="G178" s="225" t="s">
        <v>133</v>
      </c>
      <c r="H178" s="226">
        <v>200</v>
      </c>
      <c r="I178" s="227"/>
      <c r="J178" s="228">
        <f>ROUND(I178*H178,2)</f>
        <v>0</v>
      </c>
      <c r="K178" s="224" t="s">
        <v>1</v>
      </c>
      <c r="L178" s="42"/>
      <c r="M178" s="229" t="s">
        <v>1</v>
      </c>
      <c r="N178" s="230" t="s">
        <v>40</v>
      </c>
      <c r="O178" s="85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33" t="s">
        <v>135</v>
      </c>
      <c r="AT178" s="233" t="s">
        <v>130</v>
      </c>
      <c r="AU178" s="233" t="s">
        <v>85</v>
      </c>
      <c r="AY178" s="16" t="s">
        <v>128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6" t="s">
        <v>83</v>
      </c>
      <c r="BK178" s="234">
        <f>ROUND(I178*H178,2)</f>
        <v>0</v>
      </c>
      <c r="BL178" s="16" t="s">
        <v>135</v>
      </c>
      <c r="BM178" s="233" t="s">
        <v>509</v>
      </c>
    </row>
    <row r="179" spans="2:65" s="1" customFormat="1" ht="21.65" customHeight="1">
      <c r="B179" s="37"/>
      <c r="C179" s="222" t="s">
        <v>241</v>
      </c>
      <c r="D179" s="222" t="s">
        <v>130</v>
      </c>
      <c r="E179" s="223" t="s">
        <v>246</v>
      </c>
      <c r="F179" s="224" t="s">
        <v>247</v>
      </c>
      <c r="G179" s="225" t="s">
        <v>202</v>
      </c>
      <c r="H179" s="226">
        <v>863</v>
      </c>
      <c r="I179" s="227"/>
      <c r="J179" s="228">
        <f>ROUND(I179*H179,2)</f>
        <v>0</v>
      </c>
      <c r="K179" s="224" t="s">
        <v>134</v>
      </c>
      <c r="L179" s="42"/>
      <c r="M179" s="229" t="s">
        <v>1</v>
      </c>
      <c r="N179" s="230" t="s">
        <v>40</v>
      </c>
      <c r="O179" s="85"/>
      <c r="P179" s="231">
        <f>O179*H179</f>
        <v>0</v>
      </c>
      <c r="Q179" s="231">
        <v>0.00033</v>
      </c>
      <c r="R179" s="231">
        <f>Q179*H179</f>
        <v>0.28479</v>
      </c>
      <c r="S179" s="231">
        <v>0</v>
      </c>
      <c r="T179" s="232">
        <f>S179*H179</f>
        <v>0</v>
      </c>
      <c r="AR179" s="233" t="s">
        <v>135</v>
      </c>
      <c r="AT179" s="233" t="s">
        <v>130</v>
      </c>
      <c r="AU179" s="233" t="s">
        <v>85</v>
      </c>
      <c r="AY179" s="16" t="s">
        <v>128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6" t="s">
        <v>83</v>
      </c>
      <c r="BK179" s="234">
        <f>ROUND(I179*H179,2)</f>
        <v>0</v>
      </c>
      <c r="BL179" s="16" t="s">
        <v>135</v>
      </c>
      <c r="BM179" s="233" t="s">
        <v>510</v>
      </c>
    </row>
    <row r="180" spans="2:65" s="1" customFormat="1" ht="21.65" customHeight="1">
      <c r="B180" s="37"/>
      <c r="C180" s="222" t="s">
        <v>245</v>
      </c>
      <c r="D180" s="222" t="s">
        <v>130</v>
      </c>
      <c r="E180" s="223" t="s">
        <v>254</v>
      </c>
      <c r="F180" s="224" t="s">
        <v>255</v>
      </c>
      <c r="G180" s="225" t="s">
        <v>202</v>
      </c>
      <c r="H180" s="226">
        <v>142</v>
      </c>
      <c r="I180" s="227"/>
      <c r="J180" s="228">
        <f>ROUND(I180*H180,2)</f>
        <v>0</v>
      </c>
      <c r="K180" s="224" t="s">
        <v>134</v>
      </c>
      <c r="L180" s="42"/>
      <c r="M180" s="229" t="s">
        <v>1</v>
      </c>
      <c r="N180" s="230" t="s">
        <v>40</v>
      </c>
      <c r="O180" s="85"/>
      <c r="P180" s="231">
        <f>O180*H180</f>
        <v>0</v>
      </c>
      <c r="Q180" s="231">
        <v>0.00038</v>
      </c>
      <c r="R180" s="231">
        <f>Q180*H180</f>
        <v>0.05396</v>
      </c>
      <c r="S180" s="231">
        <v>0</v>
      </c>
      <c r="T180" s="232">
        <f>S180*H180</f>
        <v>0</v>
      </c>
      <c r="AR180" s="233" t="s">
        <v>135</v>
      </c>
      <c r="AT180" s="233" t="s">
        <v>130</v>
      </c>
      <c r="AU180" s="233" t="s">
        <v>85</v>
      </c>
      <c r="AY180" s="16" t="s">
        <v>128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83</v>
      </c>
      <c r="BK180" s="234">
        <f>ROUND(I180*H180,2)</f>
        <v>0</v>
      </c>
      <c r="BL180" s="16" t="s">
        <v>135</v>
      </c>
      <c r="BM180" s="233" t="s">
        <v>511</v>
      </c>
    </row>
    <row r="181" spans="2:65" s="1" customFormat="1" ht="21.65" customHeight="1">
      <c r="B181" s="37"/>
      <c r="C181" s="222" t="s">
        <v>249</v>
      </c>
      <c r="D181" s="222" t="s">
        <v>130</v>
      </c>
      <c r="E181" s="223" t="s">
        <v>258</v>
      </c>
      <c r="F181" s="224" t="s">
        <v>259</v>
      </c>
      <c r="G181" s="225" t="s">
        <v>133</v>
      </c>
      <c r="H181" s="226">
        <v>10</v>
      </c>
      <c r="I181" s="227"/>
      <c r="J181" s="228">
        <f>ROUND(I181*H181,2)</f>
        <v>0</v>
      </c>
      <c r="K181" s="224" t="s">
        <v>134</v>
      </c>
      <c r="L181" s="42"/>
      <c r="M181" s="229" t="s">
        <v>1</v>
      </c>
      <c r="N181" s="230" t="s">
        <v>40</v>
      </c>
      <c r="O181" s="85"/>
      <c r="P181" s="231">
        <f>O181*H181</f>
        <v>0</v>
      </c>
      <c r="Q181" s="231">
        <v>0.0026</v>
      </c>
      <c r="R181" s="231">
        <f>Q181*H181</f>
        <v>0.026</v>
      </c>
      <c r="S181" s="231">
        <v>0</v>
      </c>
      <c r="T181" s="232">
        <f>S181*H181</f>
        <v>0</v>
      </c>
      <c r="AR181" s="233" t="s">
        <v>135</v>
      </c>
      <c r="AT181" s="233" t="s">
        <v>130</v>
      </c>
      <c r="AU181" s="233" t="s">
        <v>85</v>
      </c>
      <c r="AY181" s="16" t="s">
        <v>128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6" t="s">
        <v>83</v>
      </c>
      <c r="BK181" s="234">
        <f>ROUND(I181*H181,2)</f>
        <v>0</v>
      </c>
      <c r="BL181" s="16" t="s">
        <v>135</v>
      </c>
      <c r="BM181" s="233" t="s">
        <v>512</v>
      </c>
    </row>
    <row r="182" spans="2:47" s="1" customFormat="1" ht="12">
      <c r="B182" s="37"/>
      <c r="C182" s="38"/>
      <c r="D182" s="235" t="s">
        <v>137</v>
      </c>
      <c r="E182" s="38"/>
      <c r="F182" s="236" t="s">
        <v>513</v>
      </c>
      <c r="G182" s="38"/>
      <c r="H182" s="38"/>
      <c r="I182" s="138"/>
      <c r="J182" s="38"/>
      <c r="K182" s="38"/>
      <c r="L182" s="42"/>
      <c r="M182" s="237"/>
      <c r="N182" s="85"/>
      <c r="O182" s="85"/>
      <c r="P182" s="85"/>
      <c r="Q182" s="85"/>
      <c r="R182" s="85"/>
      <c r="S182" s="85"/>
      <c r="T182" s="86"/>
      <c r="AT182" s="16" t="s">
        <v>137</v>
      </c>
      <c r="AU182" s="16" t="s">
        <v>85</v>
      </c>
    </row>
    <row r="183" spans="2:65" s="1" customFormat="1" ht="32.45" customHeight="1">
      <c r="B183" s="37"/>
      <c r="C183" s="222" t="s">
        <v>253</v>
      </c>
      <c r="D183" s="222" t="s">
        <v>130</v>
      </c>
      <c r="E183" s="223" t="s">
        <v>514</v>
      </c>
      <c r="F183" s="224" t="s">
        <v>515</v>
      </c>
      <c r="G183" s="225" t="s">
        <v>202</v>
      </c>
      <c r="H183" s="226">
        <v>122</v>
      </c>
      <c r="I183" s="227"/>
      <c r="J183" s="228">
        <f>ROUND(I183*H183,2)</f>
        <v>0</v>
      </c>
      <c r="K183" s="224" t="s">
        <v>134</v>
      </c>
      <c r="L183" s="42"/>
      <c r="M183" s="229" t="s">
        <v>1</v>
      </c>
      <c r="N183" s="230" t="s">
        <v>40</v>
      </c>
      <c r="O183" s="85"/>
      <c r="P183" s="231">
        <f>O183*H183</f>
        <v>0</v>
      </c>
      <c r="Q183" s="231">
        <v>0.08978</v>
      </c>
      <c r="R183" s="231">
        <f>Q183*H183</f>
        <v>10.95316</v>
      </c>
      <c r="S183" s="231">
        <v>0</v>
      </c>
      <c r="T183" s="232">
        <f>S183*H183</f>
        <v>0</v>
      </c>
      <c r="AR183" s="233" t="s">
        <v>135</v>
      </c>
      <c r="AT183" s="233" t="s">
        <v>130</v>
      </c>
      <c r="AU183" s="233" t="s">
        <v>85</v>
      </c>
      <c r="AY183" s="16" t="s">
        <v>128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6" t="s">
        <v>83</v>
      </c>
      <c r="BK183" s="234">
        <f>ROUND(I183*H183,2)</f>
        <v>0</v>
      </c>
      <c r="BL183" s="16" t="s">
        <v>135</v>
      </c>
      <c r="BM183" s="233" t="s">
        <v>516</v>
      </c>
    </row>
    <row r="184" spans="2:65" s="1" customFormat="1" ht="15.25" customHeight="1">
      <c r="B184" s="37"/>
      <c r="C184" s="249" t="s">
        <v>257</v>
      </c>
      <c r="D184" s="249" t="s">
        <v>162</v>
      </c>
      <c r="E184" s="250" t="s">
        <v>517</v>
      </c>
      <c r="F184" s="251" t="s">
        <v>518</v>
      </c>
      <c r="G184" s="252" t="s">
        <v>165</v>
      </c>
      <c r="H184" s="253">
        <v>2.928</v>
      </c>
      <c r="I184" s="254"/>
      <c r="J184" s="255">
        <f>ROUND(I184*H184,2)</f>
        <v>0</v>
      </c>
      <c r="K184" s="251" t="s">
        <v>1</v>
      </c>
      <c r="L184" s="256"/>
      <c r="M184" s="257" t="s">
        <v>1</v>
      </c>
      <c r="N184" s="258" t="s">
        <v>40</v>
      </c>
      <c r="O184" s="85"/>
      <c r="P184" s="231">
        <f>O184*H184</f>
        <v>0</v>
      </c>
      <c r="Q184" s="231">
        <v>1</v>
      </c>
      <c r="R184" s="231">
        <f>Q184*H184</f>
        <v>2.928</v>
      </c>
      <c r="S184" s="231">
        <v>0</v>
      </c>
      <c r="T184" s="232">
        <f>S184*H184</f>
        <v>0</v>
      </c>
      <c r="AR184" s="233" t="s">
        <v>166</v>
      </c>
      <c r="AT184" s="233" t="s">
        <v>162</v>
      </c>
      <c r="AU184" s="233" t="s">
        <v>85</v>
      </c>
      <c r="AY184" s="16" t="s">
        <v>128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6" t="s">
        <v>83</v>
      </c>
      <c r="BK184" s="234">
        <f>ROUND(I184*H184,2)</f>
        <v>0</v>
      </c>
      <c r="BL184" s="16" t="s">
        <v>135</v>
      </c>
      <c r="BM184" s="233" t="s">
        <v>519</v>
      </c>
    </row>
    <row r="185" spans="2:51" s="12" customFormat="1" ht="12">
      <c r="B185" s="238"/>
      <c r="C185" s="239"/>
      <c r="D185" s="235" t="s">
        <v>147</v>
      </c>
      <c r="E185" s="239"/>
      <c r="F185" s="241" t="s">
        <v>520</v>
      </c>
      <c r="G185" s="239"/>
      <c r="H185" s="242">
        <v>2.928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147</v>
      </c>
      <c r="AU185" s="248" t="s">
        <v>85</v>
      </c>
      <c r="AV185" s="12" t="s">
        <v>85</v>
      </c>
      <c r="AW185" s="12" t="s">
        <v>4</v>
      </c>
      <c r="AX185" s="12" t="s">
        <v>83</v>
      </c>
      <c r="AY185" s="248" t="s">
        <v>128</v>
      </c>
    </row>
    <row r="186" spans="2:65" s="1" customFormat="1" ht="21.65" customHeight="1">
      <c r="B186" s="37"/>
      <c r="C186" s="222" t="s">
        <v>261</v>
      </c>
      <c r="D186" s="222" t="s">
        <v>130</v>
      </c>
      <c r="E186" s="223" t="s">
        <v>521</v>
      </c>
      <c r="F186" s="224" t="s">
        <v>522</v>
      </c>
      <c r="G186" s="225" t="s">
        <v>202</v>
      </c>
      <c r="H186" s="226">
        <v>122</v>
      </c>
      <c r="I186" s="227"/>
      <c r="J186" s="228">
        <f>ROUND(I186*H186,2)</f>
        <v>0</v>
      </c>
      <c r="K186" s="224" t="s">
        <v>134</v>
      </c>
      <c r="L186" s="42"/>
      <c r="M186" s="229" t="s">
        <v>1</v>
      </c>
      <c r="N186" s="230" t="s">
        <v>40</v>
      </c>
      <c r="O186" s="85"/>
      <c r="P186" s="231">
        <f>O186*H186</f>
        <v>0</v>
      </c>
      <c r="Q186" s="231">
        <v>0.1554</v>
      </c>
      <c r="R186" s="231">
        <f>Q186*H186</f>
        <v>18.9588</v>
      </c>
      <c r="S186" s="231">
        <v>0</v>
      </c>
      <c r="T186" s="232">
        <f>S186*H186</f>
        <v>0</v>
      </c>
      <c r="AR186" s="233" t="s">
        <v>135</v>
      </c>
      <c r="AT186" s="233" t="s">
        <v>130</v>
      </c>
      <c r="AU186" s="233" t="s">
        <v>85</v>
      </c>
      <c r="AY186" s="16" t="s">
        <v>128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6" t="s">
        <v>83</v>
      </c>
      <c r="BK186" s="234">
        <f>ROUND(I186*H186,2)</f>
        <v>0</v>
      </c>
      <c r="BL186" s="16" t="s">
        <v>135</v>
      </c>
      <c r="BM186" s="233" t="s">
        <v>523</v>
      </c>
    </row>
    <row r="187" spans="2:65" s="1" customFormat="1" ht="15.25" customHeight="1">
      <c r="B187" s="37"/>
      <c r="C187" s="249" t="s">
        <v>265</v>
      </c>
      <c r="D187" s="249" t="s">
        <v>162</v>
      </c>
      <c r="E187" s="250" t="s">
        <v>524</v>
      </c>
      <c r="F187" s="251" t="s">
        <v>525</v>
      </c>
      <c r="G187" s="252" t="s">
        <v>202</v>
      </c>
      <c r="H187" s="253">
        <v>122</v>
      </c>
      <c r="I187" s="254"/>
      <c r="J187" s="255">
        <f>ROUND(I187*H187,2)</f>
        <v>0</v>
      </c>
      <c r="K187" s="251" t="s">
        <v>134</v>
      </c>
      <c r="L187" s="256"/>
      <c r="M187" s="257" t="s">
        <v>1</v>
      </c>
      <c r="N187" s="258" t="s">
        <v>40</v>
      </c>
      <c r="O187" s="85"/>
      <c r="P187" s="231">
        <f>O187*H187</f>
        <v>0</v>
      </c>
      <c r="Q187" s="231">
        <v>0.108</v>
      </c>
      <c r="R187" s="231">
        <f>Q187*H187</f>
        <v>13.176</v>
      </c>
      <c r="S187" s="231">
        <v>0</v>
      </c>
      <c r="T187" s="232">
        <f>S187*H187</f>
        <v>0</v>
      </c>
      <c r="AR187" s="233" t="s">
        <v>166</v>
      </c>
      <c r="AT187" s="233" t="s">
        <v>162</v>
      </c>
      <c r="AU187" s="233" t="s">
        <v>85</v>
      </c>
      <c r="AY187" s="16" t="s">
        <v>128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6" t="s">
        <v>83</v>
      </c>
      <c r="BK187" s="234">
        <f>ROUND(I187*H187,2)</f>
        <v>0</v>
      </c>
      <c r="BL187" s="16" t="s">
        <v>135</v>
      </c>
      <c r="BM187" s="233" t="s">
        <v>526</v>
      </c>
    </row>
    <row r="188" spans="2:65" s="1" customFormat="1" ht="21.65" customHeight="1">
      <c r="B188" s="37"/>
      <c r="C188" s="222" t="s">
        <v>269</v>
      </c>
      <c r="D188" s="222" t="s">
        <v>130</v>
      </c>
      <c r="E188" s="223" t="s">
        <v>262</v>
      </c>
      <c r="F188" s="224" t="s">
        <v>263</v>
      </c>
      <c r="G188" s="225" t="s">
        <v>202</v>
      </c>
      <c r="H188" s="226">
        <v>49</v>
      </c>
      <c r="I188" s="227"/>
      <c r="J188" s="228">
        <f>ROUND(I188*H188,2)</f>
        <v>0</v>
      </c>
      <c r="K188" s="224" t="s">
        <v>134</v>
      </c>
      <c r="L188" s="42"/>
      <c r="M188" s="229" t="s">
        <v>1</v>
      </c>
      <c r="N188" s="230" t="s">
        <v>40</v>
      </c>
      <c r="O188" s="85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33" t="s">
        <v>135</v>
      </c>
      <c r="AT188" s="233" t="s">
        <v>130</v>
      </c>
      <c r="AU188" s="233" t="s">
        <v>85</v>
      </c>
      <c r="AY188" s="16" t="s">
        <v>128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6" t="s">
        <v>83</v>
      </c>
      <c r="BK188" s="234">
        <f>ROUND(I188*H188,2)</f>
        <v>0</v>
      </c>
      <c r="BL188" s="16" t="s">
        <v>135</v>
      </c>
      <c r="BM188" s="233" t="s">
        <v>527</v>
      </c>
    </row>
    <row r="189" spans="2:65" s="1" customFormat="1" ht="21.65" customHeight="1">
      <c r="B189" s="37"/>
      <c r="C189" s="222" t="s">
        <v>273</v>
      </c>
      <c r="D189" s="222" t="s">
        <v>130</v>
      </c>
      <c r="E189" s="223" t="s">
        <v>266</v>
      </c>
      <c r="F189" s="224" t="s">
        <v>267</v>
      </c>
      <c r="G189" s="225" t="s">
        <v>202</v>
      </c>
      <c r="H189" s="226">
        <v>49</v>
      </c>
      <c r="I189" s="227"/>
      <c r="J189" s="228">
        <f>ROUND(I189*H189,2)</f>
        <v>0</v>
      </c>
      <c r="K189" s="224" t="s">
        <v>134</v>
      </c>
      <c r="L189" s="42"/>
      <c r="M189" s="229" t="s">
        <v>1</v>
      </c>
      <c r="N189" s="230" t="s">
        <v>40</v>
      </c>
      <c r="O189" s="85"/>
      <c r="P189" s="231">
        <f>O189*H189</f>
        <v>0</v>
      </c>
      <c r="Q189" s="231">
        <v>0.00011</v>
      </c>
      <c r="R189" s="231">
        <f>Q189*H189</f>
        <v>0.00539</v>
      </c>
      <c r="S189" s="231">
        <v>0</v>
      </c>
      <c r="T189" s="232">
        <f>S189*H189</f>
        <v>0</v>
      </c>
      <c r="AR189" s="233" t="s">
        <v>135</v>
      </c>
      <c r="AT189" s="233" t="s">
        <v>130</v>
      </c>
      <c r="AU189" s="233" t="s">
        <v>85</v>
      </c>
      <c r="AY189" s="16" t="s">
        <v>128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6" t="s">
        <v>83</v>
      </c>
      <c r="BK189" s="234">
        <f>ROUND(I189*H189,2)</f>
        <v>0</v>
      </c>
      <c r="BL189" s="16" t="s">
        <v>135</v>
      </c>
      <c r="BM189" s="233" t="s">
        <v>528</v>
      </c>
    </row>
    <row r="190" spans="2:65" s="1" customFormat="1" ht="15.25" customHeight="1">
      <c r="B190" s="37"/>
      <c r="C190" s="222" t="s">
        <v>279</v>
      </c>
      <c r="D190" s="222" t="s">
        <v>130</v>
      </c>
      <c r="E190" s="223" t="s">
        <v>270</v>
      </c>
      <c r="F190" s="224" t="s">
        <v>271</v>
      </c>
      <c r="G190" s="225" t="s">
        <v>202</v>
      </c>
      <c r="H190" s="226">
        <v>49</v>
      </c>
      <c r="I190" s="227"/>
      <c r="J190" s="228">
        <f>ROUND(I190*H190,2)</f>
        <v>0</v>
      </c>
      <c r="K190" s="224" t="s">
        <v>134</v>
      </c>
      <c r="L190" s="42"/>
      <c r="M190" s="229" t="s">
        <v>1</v>
      </c>
      <c r="N190" s="230" t="s">
        <v>40</v>
      </c>
      <c r="O190" s="85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AR190" s="233" t="s">
        <v>135</v>
      </c>
      <c r="AT190" s="233" t="s">
        <v>130</v>
      </c>
      <c r="AU190" s="233" t="s">
        <v>85</v>
      </c>
      <c r="AY190" s="16" t="s">
        <v>128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6" t="s">
        <v>83</v>
      </c>
      <c r="BK190" s="234">
        <f>ROUND(I190*H190,2)</f>
        <v>0</v>
      </c>
      <c r="BL190" s="16" t="s">
        <v>135</v>
      </c>
      <c r="BM190" s="233" t="s">
        <v>529</v>
      </c>
    </row>
    <row r="191" spans="2:65" s="1" customFormat="1" ht="32.45" customHeight="1">
      <c r="B191" s="37"/>
      <c r="C191" s="222" t="s">
        <v>284</v>
      </c>
      <c r="D191" s="222" t="s">
        <v>130</v>
      </c>
      <c r="E191" s="223" t="s">
        <v>274</v>
      </c>
      <c r="F191" s="224" t="s">
        <v>275</v>
      </c>
      <c r="G191" s="225" t="s">
        <v>133</v>
      </c>
      <c r="H191" s="226">
        <v>60</v>
      </c>
      <c r="I191" s="227"/>
      <c r="J191" s="228">
        <f>ROUND(I191*H191,2)</f>
        <v>0</v>
      </c>
      <c r="K191" s="224" t="s">
        <v>134</v>
      </c>
      <c r="L191" s="42"/>
      <c r="M191" s="229" t="s">
        <v>1</v>
      </c>
      <c r="N191" s="230" t="s">
        <v>40</v>
      </c>
      <c r="O191" s="85"/>
      <c r="P191" s="231">
        <f>O191*H191</f>
        <v>0</v>
      </c>
      <c r="Q191" s="231">
        <v>0</v>
      </c>
      <c r="R191" s="231">
        <f>Q191*H191</f>
        <v>0</v>
      </c>
      <c r="S191" s="231">
        <v>0.126</v>
      </c>
      <c r="T191" s="232">
        <f>S191*H191</f>
        <v>7.5600000000000005</v>
      </c>
      <c r="AR191" s="233" t="s">
        <v>135</v>
      </c>
      <c r="AT191" s="233" t="s">
        <v>130</v>
      </c>
      <c r="AU191" s="233" t="s">
        <v>85</v>
      </c>
      <c r="AY191" s="16" t="s">
        <v>128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6" t="s">
        <v>83</v>
      </c>
      <c r="BK191" s="234">
        <f>ROUND(I191*H191,2)</f>
        <v>0</v>
      </c>
      <c r="BL191" s="16" t="s">
        <v>135</v>
      </c>
      <c r="BM191" s="233" t="s">
        <v>530</v>
      </c>
    </row>
    <row r="192" spans="2:63" s="11" customFormat="1" ht="22.8" customHeight="1">
      <c r="B192" s="206"/>
      <c r="C192" s="207"/>
      <c r="D192" s="208" t="s">
        <v>74</v>
      </c>
      <c r="E192" s="220" t="s">
        <v>277</v>
      </c>
      <c r="F192" s="220" t="s">
        <v>278</v>
      </c>
      <c r="G192" s="207"/>
      <c r="H192" s="207"/>
      <c r="I192" s="210"/>
      <c r="J192" s="221">
        <f>BK192</f>
        <v>0</v>
      </c>
      <c r="K192" s="207"/>
      <c r="L192" s="212"/>
      <c r="M192" s="213"/>
      <c r="N192" s="214"/>
      <c r="O192" s="214"/>
      <c r="P192" s="215">
        <f>SUM(P193:P196)</f>
        <v>0</v>
      </c>
      <c r="Q192" s="214"/>
      <c r="R192" s="215">
        <f>SUM(R193:R196)</f>
        <v>0</v>
      </c>
      <c r="S192" s="214"/>
      <c r="T192" s="216">
        <f>SUM(T193:T196)</f>
        <v>0</v>
      </c>
      <c r="AR192" s="217" t="s">
        <v>83</v>
      </c>
      <c r="AT192" s="218" t="s">
        <v>74</v>
      </c>
      <c r="AU192" s="218" t="s">
        <v>83</v>
      </c>
      <c r="AY192" s="217" t="s">
        <v>128</v>
      </c>
      <c r="BK192" s="219">
        <f>SUM(BK193:BK196)</f>
        <v>0</v>
      </c>
    </row>
    <row r="193" spans="2:65" s="1" customFormat="1" ht="21.65" customHeight="1">
      <c r="B193" s="37"/>
      <c r="C193" s="222" t="s">
        <v>291</v>
      </c>
      <c r="D193" s="222" t="s">
        <v>130</v>
      </c>
      <c r="E193" s="223" t="s">
        <v>280</v>
      </c>
      <c r="F193" s="224" t="s">
        <v>281</v>
      </c>
      <c r="G193" s="225" t="s">
        <v>165</v>
      </c>
      <c r="H193" s="226">
        <v>1018.76</v>
      </c>
      <c r="I193" s="227"/>
      <c r="J193" s="228">
        <f>ROUND(I193*H193,2)</f>
        <v>0</v>
      </c>
      <c r="K193" s="224" t="s">
        <v>134</v>
      </c>
      <c r="L193" s="42"/>
      <c r="M193" s="229" t="s">
        <v>1</v>
      </c>
      <c r="N193" s="230" t="s">
        <v>40</v>
      </c>
      <c r="O193" s="85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AR193" s="233" t="s">
        <v>135</v>
      </c>
      <c r="AT193" s="233" t="s">
        <v>130</v>
      </c>
      <c r="AU193" s="233" t="s">
        <v>85</v>
      </c>
      <c r="AY193" s="16" t="s">
        <v>128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6" t="s">
        <v>83</v>
      </c>
      <c r="BK193" s="234">
        <f>ROUND(I193*H193,2)</f>
        <v>0</v>
      </c>
      <c r="BL193" s="16" t="s">
        <v>135</v>
      </c>
      <c r="BM193" s="233" t="s">
        <v>531</v>
      </c>
    </row>
    <row r="194" spans="2:47" s="1" customFormat="1" ht="12">
      <c r="B194" s="37"/>
      <c r="C194" s="38"/>
      <c r="D194" s="235" t="s">
        <v>137</v>
      </c>
      <c r="E194" s="38"/>
      <c r="F194" s="236" t="s">
        <v>283</v>
      </c>
      <c r="G194" s="38"/>
      <c r="H194" s="38"/>
      <c r="I194" s="138"/>
      <c r="J194" s="38"/>
      <c r="K194" s="38"/>
      <c r="L194" s="42"/>
      <c r="M194" s="237"/>
      <c r="N194" s="85"/>
      <c r="O194" s="85"/>
      <c r="P194" s="85"/>
      <c r="Q194" s="85"/>
      <c r="R194" s="85"/>
      <c r="S194" s="85"/>
      <c r="T194" s="86"/>
      <c r="AT194" s="16" t="s">
        <v>137</v>
      </c>
      <c r="AU194" s="16" t="s">
        <v>85</v>
      </c>
    </row>
    <row r="195" spans="2:65" s="1" customFormat="1" ht="21.65" customHeight="1">
      <c r="B195" s="37"/>
      <c r="C195" s="222" t="s">
        <v>388</v>
      </c>
      <c r="D195" s="222" t="s">
        <v>130</v>
      </c>
      <c r="E195" s="223" t="s">
        <v>285</v>
      </c>
      <c r="F195" s="224" t="s">
        <v>286</v>
      </c>
      <c r="G195" s="225" t="s">
        <v>165</v>
      </c>
      <c r="H195" s="226">
        <v>7.56</v>
      </c>
      <c r="I195" s="227"/>
      <c r="J195" s="228">
        <f>ROUND(I195*H195,2)</f>
        <v>0</v>
      </c>
      <c r="K195" s="224" t="s">
        <v>1</v>
      </c>
      <c r="L195" s="42"/>
      <c r="M195" s="229" t="s">
        <v>1</v>
      </c>
      <c r="N195" s="230" t="s">
        <v>40</v>
      </c>
      <c r="O195" s="85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AR195" s="233" t="s">
        <v>135</v>
      </c>
      <c r="AT195" s="233" t="s">
        <v>130</v>
      </c>
      <c r="AU195" s="233" t="s">
        <v>85</v>
      </c>
      <c r="AY195" s="16" t="s">
        <v>128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6" t="s">
        <v>83</v>
      </c>
      <c r="BK195" s="234">
        <f>ROUND(I195*H195,2)</f>
        <v>0</v>
      </c>
      <c r="BL195" s="16" t="s">
        <v>135</v>
      </c>
      <c r="BM195" s="233" t="s">
        <v>532</v>
      </c>
    </row>
    <row r="196" spans="2:47" s="1" customFormat="1" ht="12">
      <c r="B196" s="37"/>
      <c r="C196" s="38"/>
      <c r="D196" s="235" t="s">
        <v>137</v>
      </c>
      <c r="E196" s="38"/>
      <c r="F196" s="236" t="s">
        <v>288</v>
      </c>
      <c r="G196" s="38"/>
      <c r="H196" s="38"/>
      <c r="I196" s="138"/>
      <c r="J196" s="38"/>
      <c r="K196" s="38"/>
      <c r="L196" s="42"/>
      <c r="M196" s="237"/>
      <c r="N196" s="85"/>
      <c r="O196" s="85"/>
      <c r="P196" s="85"/>
      <c r="Q196" s="85"/>
      <c r="R196" s="85"/>
      <c r="S196" s="85"/>
      <c r="T196" s="86"/>
      <c r="AT196" s="16" t="s">
        <v>137</v>
      </c>
      <c r="AU196" s="16" t="s">
        <v>85</v>
      </c>
    </row>
    <row r="197" spans="2:63" s="11" customFormat="1" ht="22.8" customHeight="1">
      <c r="B197" s="206"/>
      <c r="C197" s="207"/>
      <c r="D197" s="208" t="s">
        <v>74</v>
      </c>
      <c r="E197" s="220" t="s">
        <v>289</v>
      </c>
      <c r="F197" s="220" t="s">
        <v>290</v>
      </c>
      <c r="G197" s="207"/>
      <c r="H197" s="207"/>
      <c r="I197" s="210"/>
      <c r="J197" s="221">
        <f>BK197</f>
        <v>0</v>
      </c>
      <c r="K197" s="207"/>
      <c r="L197" s="212"/>
      <c r="M197" s="213"/>
      <c r="N197" s="214"/>
      <c r="O197" s="214"/>
      <c r="P197" s="215">
        <f>P198</f>
        <v>0</v>
      </c>
      <c r="Q197" s="214"/>
      <c r="R197" s="215">
        <f>R198</f>
        <v>0</v>
      </c>
      <c r="S197" s="214"/>
      <c r="T197" s="216">
        <f>T198</f>
        <v>0</v>
      </c>
      <c r="AR197" s="217" t="s">
        <v>83</v>
      </c>
      <c r="AT197" s="218" t="s">
        <v>74</v>
      </c>
      <c r="AU197" s="218" t="s">
        <v>83</v>
      </c>
      <c r="AY197" s="217" t="s">
        <v>128</v>
      </c>
      <c r="BK197" s="219">
        <f>BK198</f>
        <v>0</v>
      </c>
    </row>
    <row r="198" spans="2:65" s="1" customFormat="1" ht="21.65" customHeight="1">
      <c r="B198" s="37"/>
      <c r="C198" s="222" t="s">
        <v>390</v>
      </c>
      <c r="D198" s="222" t="s">
        <v>130</v>
      </c>
      <c r="E198" s="223" t="s">
        <v>292</v>
      </c>
      <c r="F198" s="224" t="s">
        <v>293</v>
      </c>
      <c r="G198" s="225" t="s">
        <v>165</v>
      </c>
      <c r="H198" s="226">
        <v>19.17</v>
      </c>
      <c r="I198" s="227"/>
      <c r="J198" s="228">
        <f>ROUND(I198*H198,2)</f>
        <v>0</v>
      </c>
      <c r="K198" s="224" t="s">
        <v>134</v>
      </c>
      <c r="L198" s="42"/>
      <c r="M198" s="259" t="s">
        <v>1</v>
      </c>
      <c r="N198" s="260" t="s">
        <v>40</v>
      </c>
      <c r="O198" s="261"/>
      <c r="P198" s="262">
        <f>O198*H198</f>
        <v>0</v>
      </c>
      <c r="Q198" s="262">
        <v>0</v>
      </c>
      <c r="R198" s="262">
        <f>Q198*H198</f>
        <v>0</v>
      </c>
      <c r="S198" s="262">
        <v>0</v>
      </c>
      <c r="T198" s="263">
        <f>S198*H198</f>
        <v>0</v>
      </c>
      <c r="AR198" s="233" t="s">
        <v>135</v>
      </c>
      <c r="AT198" s="233" t="s">
        <v>130</v>
      </c>
      <c r="AU198" s="233" t="s">
        <v>85</v>
      </c>
      <c r="AY198" s="16" t="s">
        <v>128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6" t="s">
        <v>83</v>
      </c>
      <c r="BK198" s="234">
        <f>ROUND(I198*H198,2)</f>
        <v>0</v>
      </c>
      <c r="BL198" s="16" t="s">
        <v>135</v>
      </c>
      <c r="BM198" s="233" t="s">
        <v>533</v>
      </c>
    </row>
    <row r="199" spans="2:12" s="1" customFormat="1" ht="6.95" customHeight="1">
      <c r="B199" s="60"/>
      <c r="C199" s="61"/>
      <c r="D199" s="61"/>
      <c r="E199" s="61"/>
      <c r="F199" s="61"/>
      <c r="G199" s="61"/>
      <c r="H199" s="61"/>
      <c r="I199" s="172"/>
      <c r="J199" s="61"/>
      <c r="K199" s="61"/>
      <c r="L199" s="42"/>
    </row>
  </sheetData>
  <sheetProtection password="CC35" sheet="1" objects="1" scenarios="1" formatColumns="0" formatRows="0" autoFilter="0"/>
  <autoFilter ref="C123:K19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94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85</v>
      </c>
    </row>
    <row r="4" spans="2:46" ht="24.95" customHeight="1">
      <c r="B4" s="19"/>
      <c r="D4" s="134" t="s">
        <v>98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5.25" customHeight="1">
      <c r="B7" s="19"/>
      <c r="E7" s="137" t="str">
        <f>'Rekapitulace stavby'!K6</f>
        <v>II/185 SVRČOVEC - DOLANY</v>
      </c>
      <c r="F7" s="136"/>
      <c r="G7" s="136"/>
      <c r="H7" s="136"/>
      <c r="L7" s="19"/>
    </row>
    <row r="8" spans="2:12" s="1" customFormat="1" ht="12" customHeight="1">
      <c r="B8" s="42"/>
      <c r="D8" s="136" t="s">
        <v>99</v>
      </c>
      <c r="I8" s="138"/>
      <c r="L8" s="42"/>
    </row>
    <row r="9" spans="2:12" s="1" customFormat="1" ht="36.95" customHeight="1">
      <c r="B9" s="42"/>
      <c r="E9" s="139" t="s">
        <v>534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19. 10. 2017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535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pans="2:12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33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27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34</v>
      </c>
      <c r="I26" s="138"/>
      <c r="L26" s="42"/>
    </row>
    <row r="27" spans="2:12" s="7" customFormat="1" ht="15.2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35</v>
      </c>
      <c r="I30" s="138"/>
      <c r="J30" s="148">
        <f>ROUND(J126,2)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37</v>
      </c>
      <c r="I32" s="150" t="s">
        <v>36</v>
      </c>
      <c r="J32" s="149" t="s">
        <v>38</v>
      </c>
      <c r="L32" s="42"/>
    </row>
    <row r="33" spans="2:12" s="1" customFormat="1" ht="14.4" customHeight="1">
      <c r="B33" s="42"/>
      <c r="D33" s="151" t="s">
        <v>39</v>
      </c>
      <c r="E33" s="136" t="s">
        <v>40</v>
      </c>
      <c r="F33" s="152">
        <f>ROUND((SUM(BE126:BE190)),2)</f>
        <v>0</v>
      </c>
      <c r="I33" s="153">
        <v>0.21</v>
      </c>
      <c r="J33" s="152">
        <f>ROUND(((SUM(BE126:BE190))*I33),2)</f>
        <v>0</v>
      </c>
      <c r="L33" s="42"/>
    </row>
    <row r="34" spans="2:12" s="1" customFormat="1" ht="14.4" customHeight="1">
      <c r="B34" s="42"/>
      <c r="E34" s="136" t="s">
        <v>41</v>
      </c>
      <c r="F34" s="152">
        <f>ROUND((SUM(BF126:BF190)),2)</f>
        <v>0</v>
      </c>
      <c r="I34" s="153">
        <v>0.15</v>
      </c>
      <c r="J34" s="152">
        <f>ROUND(((SUM(BF126:BF190))*I34),2)</f>
        <v>0</v>
      </c>
      <c r="L34" s="42"/>
    </row>
    <row r="35" spans="2:12" s="1" customFormat="1" ht="14.4" customHeight="1" hidden="1">
      <c r="B35" s="42"/>
      <c r="E35" s="136" t="s">
        <v>42</v>
      </c>
      <c r="F35" s="152">
        <f>ROUND((SUM(BG126:BG190)),2)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43</v>
      </c>
      <c r="F36" s="152">
        <f>ROUND((SUM(BH126:BH190)),2)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44</v>
      </c>
      <c r="F37" s="152">
        <f>ROUND((SUM(BI126:BI190)),2)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48</v>
      </c>
      <c r="E50" s="163"/>
      <c r="F50" s="163"/>
      <c r="G50" s="162" t="s">
        <v>49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50</v>
      </c>
      <c r="E61" s="166"/>
      <c r="F61" s="167" t="s">
        <v>51</v>
      </c>
      <c r="G61" s="165" t="s">
        <v>50</v>
      </c>
      <c r="H61" s="166"/>
      <c r="I61" s="168"/>
      <c r="J61" s="169" t="s">
        <v>51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52</v>
      </c>
      <c r="E65" s="163"/>
      <c r="F65" s="163"/>
      <c r="G65" s="162" t="s">
        <v>53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50</v>
      </c>
      <c r="E76" s="166"/>
      <c r="F76" s="167" t="s">
        <v>51</v>
      </c>
      <c r="G76" s="165" t="s">
        <v>50</v>
      </c>
      <c r="H76" s="166"/>
      <c r="I76" s="168"/>
      <c r="J76" s="169" t="s">
        <v>51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101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5.25" customHeight="1">
      <c r="B85" s="37"/>
      <c r="C85" s="38"/>
      <c r="D85" s="38"/>
      <c r="E85" s="176" t="str">
        <f>E7</f>
        <v>II/185 SVRČOVEC - DOLANY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99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5.25" customHeight="1">
      <c r="B87" s="37"/>
      <c r="C87" s="38"/>
      <c r="D87" s="38"/>
      <c r="E87" s="70" t="str">
        <f>E9</f>
        <v>2818-DOLANY - DOLANY - CHODNÍK U SILNICE II/185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19. 10. 2017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1.1" customHeight="1">
      <c r="B91" s="37"/>
      <c r="C91" s="31" t="s">
        <v>24</v>
      </c>
      <c r="D91" s="38"/>
      <c r="E91" s="38"/>
      <c r="F91" s="26" t="str">
        <f>E15</f>
        <v>OBEC DOLANY</v>
      </c>
      <c r="G91" s="38"/>
      <c r="H91" s="38"/>
      <c r="I91" s="141" t="s">
        <v>30</v>
      </c>
      <c r="J91" s="35" t="str">
        <f>E21</f>
        <v>MACÁN PROJEKCE DS s.r.o.</v>
      </c>
      <c r="K91" s="38"/>
      <c r="L91" s="42"/>
    </row>
    <row r="92" spans="2:12" s="1" customFormat="1" ht="15.1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102</v>
      </c>
      <c r="D94" s="178"/>
      <c r="E94" s="178"/>
      <c r="F94" s="178"/>
      <c r="G94" s="178"/>
      <c r="H94" s="178"/>
      <c r="I94" s="179"/>
      <c r="J94" s="180" t="s">
        <v>103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104</v>
      </c>
      <c r="D96" s="38"/>
      <c r="E96" s="38"/>
      <c r="F96" s="38"/>
      <c r="G96" s="38"/>
      <c r="H96" s="38"/>
      <c r="I96" s="138"/>
      <c r="J96" s="104">
        <f>J126</f>
        <v>0</v>
      </c>
      <c r="K96" s="38"/>
      <c r="L96" s="42"/>
      <c r="AU96" s="16" t="s">
        <v>105</v>
      </c>
    </row>
    <row r="97" spans="2:12" s="8" customFormat="1" ht="24.95" customHeight="1">
      <c r="B97" s="182"/>
      <c r="C97" s="183"/>
      <c r="D97" s="184" t="s">
        <v>106</v>
      </c>
      <c r="E97" s="185"/>
      <c r="F97" s="185"/>
      <c r="G97" s="185"/>
      <c r="H97" s="185"/>
      <c r="I97" s="186"/>
      <c r="J97" s="187">
        <f>J127</f>
        <v>0</v>
      </c>
      <c r="K97" s="183"/>
      <c r="L97" s="188"/>
    </row>
    <row r="98" spans="2:12" s="9" customFormat="1" ht="19.9" customHeight="1">
      <c r="B98" s="189"/>
      <c r="C98" s="190"/>
      <c r="D98" s="191" t="s">
        <v>107</v>
      </c>
      <c r="E98" s="192"/>
      <c r="F98" s="192"/>
      <c r="G98" s="192"/>
      <c r="H98" s="192"/>
      <c r="I98" s="193"/>
      <c r="J98" s="194">
        <f>J128</f>
        <v>0</v>
      </c>
      <c r="K98" s="190"/>
      <c r="L98" s="195"/>
    </row>
    <row r="99" spans="2:12" s="9" customFormat="1" ht="19.9" customHeight="1">
      <c r="B99" s="189"/>
      <c r="C99" s="190"/>
      <c r="D99" s="191" t="s">
        <v>108</v>
      </c>
      <c r="E99" s="192"/>
      <c r="F99" s="192"/>
      <c r="G99" s="192"/>
      <c r="H99" s="192"/>
      <c r="I99" s="193"/>
      <c r="J99" s="194">
        <f>J148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109</v>
      </c>
      <c r="E100" s="192"/>
      <c r="F100" s="192"/>
      <c r="G100" s="192"/>
      <c r="H100" s="192"/>
      <c r="I100" s="193"/>
      <c r="J100" s="194">
        <f>J162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112</v>
      </c>
      <c r="E101" s="192"/>
      <c r="F101" s="192"/>
      <c r="G101" s="192"/>
      <c r="H101" s="192"/>
      <c r="I101" s="193"/>
      <c r="J101" s="194">
        <f>J172</f>
        <v>0</v>
      </c>
      <c r="K101" s="190"/>
      <c r="L101" s="195"/>
    </row>
    <row r="102" spans="2:12" s="8" customFormat="1" ht="24.95" customHeight="1">
      <c r="B102" s="182"/>
      <c r="C102" s="183"/>
      <c r="D102" s="184" t="s">
        <v>536</v>
      </c>
      <c r="E102" s="185"/>
      <c r="F102" s="185"/>
      <c r="G102" s="185"/>
      <c r="H102" s="185"/>
      <c r="I102" s="186"/>
      <c r="J102" s="187">
        <f>J174</f>
        <v>0</v>
      </c>
      <c r="K102" s="183"/>
      <c r="L102" s="188"/>
    </row>
    <row r="103" spans="2:12" s="9" customFormat="1" ht="19.9" customHeight="1">
      <c r="B103" s="189"/>
      <c r="C103" s="190"/>
      <c r="D103" s="191" t="s">
        <v>537</v>
      </c>
      <c r="E103" s="192"/>
      <c r="F103" s="192"/>
      <c r="G103" s="192"/>
      <c r="H103" s="192"/>
      <c r="I103" s="193"/>
      <c r="J103" s="194">
        <f>J175</f>
        <v>0</v>
      </c>
      <c r="K103" s="190"/>
      <c r="L103" s="195"/>
    </row>
    <row r="104" spans="2:12" s="8" customFormat="1" ht="24.95" customHeight="1">
      <c r="B104" s="182"/>
      <c r="C104" s="183"/>
      <c r="D104" s="184" t="s">
        <v>297</v>
      </c>
      <c r="E104" s="185"/>
      <c r="F104" s="185"/>
      <c r="G104" s="185"/>
      <c r="H104" s="185"/>
      <c r="I104" s="186"/>
      <c r="J104" s="187">
        <f>J178</f>
        <v>0</v>
      </c>
      <c r="K104" s="183"/>
      <c r="L104" s="188"/>
    </row>
    <row r="105" spans="2:12" s="9" customFormat="1" ht="19.9" customHeight="1">
      <c r="B105" s="189"/>
      <c r="C105" s="190"/>
      <c r="D105" s="191" t="s">
        <v>298</v>
      </c>
      <c r="E105" s="192"/>
      <c r="F105" s="192"/>
      <c r="G105" s="192"/>
      <c r="H105" s="192"/>
      <c r="I105" s="193"/>
      <c r="J105" s="194">
        <f>J179</f>
        <v>0</v>
      </c>
      <c r="K105" s="190"/>
      <c r="L105" s="195"/>
    </row>
    <row r="106" spans="2:12" s="9" customFormat="1" ht="19.9" customHeight="1">
      <c r="B106" s="189"/>
      <c r="C106" s="190"/>
      <c r="D106" s="191" t="s">
        <v>299</v>
      </c>
      <c r="E106" s="192"/>
      <c r="F106" s="192"/>
      <c r="G106" s="192"/>
      <c r="H106" s="192"/>
      <c r="I106" s="193"/>
      <c r="J106" s="194">
        <f>J187</f>
        <v>0</v>
      </c>
      <c r="K106" s="190"/>
      <c r="L106" s="195"/>
    </row>
    <row r="107" spans="2:12" s="1" customFormat="1" ht="21.8" customHeight="1">
      <c r="B107" s="37"/>
      <c r="C107" s="38"/>
      <c r="D107" s="38"/>
      <c r="E107" s="38"/>
      <c r="F107" s="38"/>
      <c r="G107" s="38"/>
      <c r="H107" s="38"/>
      <c r="I107" s="138"/>
      <c r="J107" s="38"/>
      <c r="K107" s="38"/>
      <c r="L107" s="42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72"/>
      <c r="J108" s="61"/>
      <c r="K108" s="61"/>
      <c r="L108" s="42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75"/>
      <c r="J112" s="63"/>
      <c r="K112" s="63"/>
      <c r="L112" s="42"/>
    </row>
    <row r="113" spans="2:12" s="1" customFormat="1" ht="24.95" customHeight="1">
      <c r="B113" s="37"/>
      <c r="C113" s="22" t="s">
        <v>113</v>
      </c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15.25" customHeight="1">
      <c r="B116" s="37"/>
      <c r="C116" s="38"/>
      <c r="D116" s="38"/>
      <c r="E116" s="176" t="str">
        <f>E7</f>
        <v>II/185 SVRČOVEC - DOLANY</v>
      </c>
      <c r="F116" s="31"/>
      <c r="G116" s="31"/>
      <c r="H116" s="31"/>
      <c r="I116" s="138"/>
      <c r="J116" s="38"/>
      <c r="K116" s="38"/>
      <c r="L116" s="42"/>
    </row>
    <row r="117" spans="2:12" s="1" customFormat="1" ht="12" customHeight="1">
      <c r="B117" s="37"/>
      <c r="C117" s="31" t="s">
        <v>99</v>
      </c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5.25" customHeight="1">
      <c r="B118" s="37"/>
      <c r="C118" s="38"/>
      <c r="D118" s="38"/>
      <c r="E118" s="70" t="str">
        <f>E9</f>
        <v>2818-DOLANY - DOLANY - CHODNÍK U SILNICE II/185</v>
      </c>
      <c r="F118" s="38"/>
      <c r="G118" s="38"/>
      <c r="H118" s="38"/>
      <c r="I118" s="138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F12</f>
        <v xml:space="preserve"> </v>
      </c>
      <c r="G120" s="38"/>
      <c r="H120" s="38"/>
      <c r="I120" s="141" t="s">
        <v>22</v>
      </c>
      <c r="J120" s="73" t="str">
        <f>IF(J12="","",J12)</f>
        <v>19. 10. 2017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12" s="1" customFormat="1" ht="41.1" customHeight="1">
      <c r="B122" s="37"/>
      <c r="C122" s="31" t="s">
        <v>24</v>
      </c>
      <c r="D122" s="38"/>
      <c r="E122" s="38"/>
      <c r="F122" s="26" t="str">
        <f>E15</f>
        <v>OBEC DOLANY</v>
      </c>
      <c r="G122" s="38"/>
      <c r="H122" s="38"/>
      <c r="I122" s="141" t="s">
        <v>30</v>
      </c>
      <c r="J122" s="35" t="str">
        <f>E21</f>
        <v>MACÁN PROJEKCE DS s.r.o.</v>
      </c>
      <c r="K122" s="38"/>
      <c r="L122" s="42"/>
    </row>
    <row r="123" spans="2:12" s="1" customFormat="1" ht="15.1" customHeight="1">
      <c r="B123" s="37"/>
      <c r="C123" s="31" t="s">
        <v>28</v>
      </c>
      <c r="D123" s="38"/>
      <c r="E123" s="38"/>
      <c r="F123" s="26" t="str">
        <f>IF(E18="","",E18)</f>
        <v>Vyplň údaj</v>
      </c>
      <c r="G123" s="38"/>
      <c r="H123" s="38"/>
      <c r="I123" s="141" t="s">
        <v>33</v>
      </c>
      <c r="J123" s="35" t="str">
        <f>E24</f>
        <v xml:space="preserve"> 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38"/>
      <c r="J124" s="38"/>
      <c r="K124" s="38"/>
      <c r="L124" s="42"/>
    </row>
    <row r="125" spans="2:20" s="10" customFormat="1" ht="29.25" customHeight="1">
      <c r="B125" s="196"/>
      <c r="C125" s="197" t="s">
        <v>114</v>
      </c>
      <c r="D125" s="198" t="s">
        <v>60</v>
      </c>
      <c r="E125" s="198" t="s">
        <v>56</v>
      </c>
      <c r="F125" s="198" t="s">
        <v>57</v>
      </c>
      <c r="G125" s="198" t="s">
        <v>115</v>
      </c>
      <c r="H125" s="198" t="s">
        <v>116</v>
      </c>
      <c r="I125" s="199" t="s">
        <v>117</v>
      </c>
      <c r="J125" s="198" t="s">
        <v>103</v>
      </c>
      <c r="K125" s="200" t="s">
        <v>118</v>
      </c>
      <c r="L125" s="201"/>
      <c r="M125" s="94" t="s">
        <v>1</v>
      </c>
      <c r="N125" s="95" t="s">
        <v>39</v>
      </c>
      <c r="O125" s="95" t="s">
        <v>119</v>
      </c>
      <c r="P125" s="95" t="s">
        <v>120</v>
      </c>
      <c r="Q125" s="95" t="s">
        <v>121</v>
      </c>
      <c r="R125" s="95" t="s">
        <v>122</v>
      </c>
      <c r="S125" s="95" t="s">
        <v>123</v>
      </c>
      <c r="T125" s="96" t="s">
        <v>124</v>
      </c>
    </row>
    <row r="126" spans="2:63" s="1" customFormat="1" ht="22.8" customHeight="1">
      <c r="B126" s="37"/>
      <c r="C126" s="101" t="s">
        <v>125</v>
      </c>
      <c r="D126" s="38"/>
      <c r="E126" s="38"/>
      <c r="F126" s="38"/>
      <c r="G126" s="38"/>
      <c r="H126" s="38"/>
      <c r="I126" s="138"/>
      <c r="J126" s="202">
        <f>BK126</f>
        <v>0</v>
      </c>
      <c r="K126" s="38"/>
      <c r="L126" s="42"/>
      <c r="M126" s="97"/>
      <c r="N126" s="98"/>
      <c r="O126" s="98"/>
      <c r="P126" s="203">
        <f>P127+P174+P178</f>
        <v>0</v>
      </c>
      <c r="Q126" s="98"/>
      <c r="R126" s="203">
        <f>R127+R174+R178</f>
        <v>277.306985</v>
      </c>
      <c r="S126" s="98"/>
      <c r="T126" s="204">
        <f>T127+T174+T178</f>
        <v>0</v>
      </c>
      <c r="AT126" s="16" t="s">
        <v>74</v>
      </c>
      <c r="AU126" s="16" t="s">
        <v>105</v>
      </c>
      <c r="BK126" s="205">
        <f>BK127+BK174+BK178</f>
        <v>0</v>
      </c>
    </row>
    <row r="127" spans="2:63" s="11" customFormat="1" ht="25.9" customHeight="1">
      <c r="B127" s="206"/>
      <c r="C127" s="207"/>
      <c r="D127" s="208" t="s">
        <v>74</v>
      </c>
      <c r="E127" s="209" t="s">
        <v>126</v>
      </c>
      <c r="F127" s="209" t="s">
        <v>127</v>
      </c>
      <c r="G127" s="207"/>
      <c r="H127" s="207"/>
      <c r="I127" s="210"/>
      <c r="J127" s="211">
        <f>BK127</f>
        <v>0</v>
      </c>
      <c r="K127" s="207"/>
      <c r="L127" s="212"/>
      <c r="M127" s="213"/>
      <c r="N127" s="214"/>
      <c r="O127" s="214"/>
      <c r="P127" s="215">
        <f>P128+P148+P162+P172</f>
        <v>0</v>
      </c>
      <c r="Q127" s="214"/>
      <c r="R127" s="215">
        <f>R128+R148+R162+R172</f>
        <v>277.196825</v>
      </c>
      <c r="S127" s="214"/>
      <c r="T127" s="216">
        <f>T128+T148+T162+T172</f>
        <v>0</v>
      </c>
      <c r="AR127" s="217" t="s">
        <v>83</v>
      </c>
      <c r="AT127" s="218" t="s">
        <v>74</v>
      </c>
      <c r="AU127" s="218" t="s">
        <v>75</v>
      </c>
      <c r="AY127" s="217" t="s">
        <v>128</v>
      </c>
      <c r="BK127" s="219">
        <f>BK128+BK148+BK162+BK172</f>
        <v>0</v>
      </c>
    </row>
    <row r="128" spans="2:63" s="11" customFormat="1" ht="22.8" customHeight="1">
      <c r="B128" s="206"/>
      <c r="C128" s="207"/>
      <c r="D128" s="208" t="s">
        <v>74</v>
      </c>
      <c r="E128" s="220" t="s">
        <v>83</v>
      </c>
      <c r="F128" s="220" t="s">
        <v>129</v>
      </c>
      <c r="G128" s="207"/>
      <c r="H128" s="207"/>
      <c r="I128" s="210"/>
      <c r="J128" s="221">
        <f>BK128</f>
        <v>0</v>
      </c>
      <c r="K128" s="207"/>
      <c r="L128" s="212"/>
      <c r="M128" s="213"/>
      <c r="N128" s="214"/>
      <c r="O128" s="214"/>
      <c r="P128" s="215">
        <f>SUM(P129:P147)</f>
        <v>0</v>
      </c>
      <c r="Q128" s="214"/>
      <c r="R128" s="215">
        <f>SUM(R129:R147)</f>
        <v>1.3864949999999998</v>
      </c>
      <c r="S128" s="214"/>
      <c r="T128" s="216">
        <f>SUM(T129:T147)</f>
        <v>0</v>
      </c>
      <c r="AR128" s="217" t="s">
        <v>83</v>
      </c>
      <c r="AT128" s="218" t="s">
        <v>74</v>
      </c>
      <c r="AU128" s="218" t="s">
        <v>83</v>
      </c>
      <c r="AY128" s="217" t="s">
        <v>128</v>
      </c>
      <c r="BK128" s="219">
        <f>SUM(BK129:BK147)</f>
        <v>0</v>
      </c>
    </row>
    <row r="129" spans="2:65" s="1" customFormat="1" ht="21.65" customHeight="1">
      <c r="B129" s="37"/>
      <c r="C129" s="222" t="s">
        <v>83</v>
      </c>
      <c r="D129" s="222" t="s">
        <v>130</v>
      </c>
      <c r="E129" s="223" t="s">
        <v>538</v>
      </c>
      <c r="F129" s="224" t="s">
        <v>539</v>
      </c>
      <c r="G129" s="225" t="s">
        <v>145</v>
      </c>
      <c r="H129" s="226">
        <v>230.505</v>
      </c>
      <c r="I129" s="227"/>
      <c r="J129" s="228">
        <f>ROUND(I129*H129,2)</f>
        <v>0</v>
      </c>
      <c r="K129" s="224" t="s">
        <v>134</v>
      </c>
      <c r="L129" s="42"/>
      <c r="M129" s="229" t="s">
        <v>1</v>
      </c>
      <c r="N129" s="230" t="s">
        <v>40</v>
      </c>
      <c r="O129" s="85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AR129" s="233" t="s">
        <v>135</v>
      </c>
      <c r="AT129" s="233" t="s">
        <v>130</v>
      </c>
      <c r="AU129" s="233" t="s">
        <v>85</v>
      </c>
      <c r="AY129" s="16" t="s">
        <v>128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6" t="s">
        <v>83</v>
      </c>
      <c r="BK129" s="234">
        <f>ROUND(I129*H129,2)</f>
        <v>0</v>
      </c>
      <c r="BL129" s="16" t="s">
        <v>135</v>
      </c>
      <c r="BM129" s="233" t="s">
        <v>540</v>
      </c>
    </row>
    <row r="130" spans="2:51" s="13" customFormat="1" ht="12">
      <c r="B130" s="264"/>
      <c r="C130" s="265"/>
      <c r="D130" s="235" t="s">
        <v>147</v>
      </c>
      <c r="E130" s="266" t="s">
        <v>1</v>
      </c>
      <c r="F130" s="267" t="s">
        <v>541</v>
      </c>
      <c r="G130" s="265"/>
      <c r="H130" s="266" t="s">
        <v>1</v>
      </c>
      <c r="I130" s="268"/>
      <c r="J130" s="265"/>
      <c r="K130" s="265"/>
      <c r="L130" s="269"/>
      <c r="M130" s="270"/>
      <c r="N130" s="271"/>
      <c r="O130" s="271"/>
      <c r="P130" s="271"/>
      <c r="Q130" s="271"/>
      <c r="R130" s="271"/>
      <c r="S130" s="271"/>
      <c r="T130" s="272"/>
      <c r="AT130" s="273" t="s">
        <v>147</v>
      </c>
      <c r="AU130" s="273" t="s">
        <v>85</v>
      </c>
      <c r="AV130" s="13" t="s">
        <v>83</v>
      </c>
      <c r="AW130" s="13" t="s">
        <v>32</v>
      </c>
      <c r="AX130" s="13" t="s">
        <v>75</v>
      </c>
      <c r="AY130" s="273" t="s">
        <v>128</v>
      </c>
    </row>
    <row r="131" spans="2:51" s="12" customFormat="1" ht="12">
      <c r="B131" s="238"/>
      <c r="C131" s="239"/>
      <c r="D131" s="235" t="s">
        <v>147</v>
      </c>
      <c r="E131" s="240" t="s">
        <v>1</v>
      </c>
      <c r="F131" s="241" t="s">
        <v>542</v>
      </c>
      <c r="G131" s="239"/>
      <c r="H131" s="242">
        <v>133.5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147</v>
      </c>
      <c r="AU131" s="248" t="s">
        <v>85</v>
      </c>
      <c r="AV131" s="12" t="s">
        <v>85</v>
      </c>
      <c r="AW131" s="12" t="s">
        <v>32</v>
      </c>
      <c r="AX131" s="12" t="s">
        <v>75</v>
      </c>
      <c r="AY131" s="248" t="s">
        <v>128</v>
      </c>
    </row>
    <row r="132" spans="2:51" s="13" customFormat="1" ht="12">
      <c r="B132" s="264"/>
      <c r="C132" s="265"/>
      <c r="D132" s="235" t="s">
        <v>147</v>
      </c>
      <c r="E132" s="266" t="s">
        <v>1</v>
      </c>
      <c r="F132" s="267" t="s">
        <v>543</v>
      </c>
      <c r="G132" s="265"/>
      <c r="H132" s="266" t="s">
        <v>1</v>
      </c>
      <c r="I132" s="268"/>
      <c r="J132" s="265"/>
      <c r="K132" s="265"/>
      <c r="L132" s="269"/>
      <c r="M132" s="270"/>
      <c r="N132" s="271"/>
      <c r="O132" s="271"/>
      <c r="P132" s="271"/>
      <c r="Q132" s="271"/>
      <c r="R132" s="271"/>
      <c r="S132" s="271"/>
      <c r="T132" s="272"/>
      <c r="AT132" s="273" t="s">
        <v>147</v>
      </c>
      <c r="AU132" s="273" t="s">
        <v>85</v>
      </c>
      <c r="AV132" s="13" t="s">
        <v>83</v>
      </c>
      <c r="AW132" s="13" t="s">
        <v>32</v>
      </c>
      <c r="AX132" s="13" t="s">
        <v>75</v>
      </c>
      <c r="AY132" s="273" t="s">
        <v>128</v>
      </c>
    </row>
    <row r="133" spans="2:51" s="12" customFormat="1" ht="12">
      <c r="B133" s="238"/>
      <c r="C133" s="239"/>
      <c r="D133" s="235" t="s">
        <v>147</v>
      </c>
      <c r="E133" s="240" t="s">
        <v>1</v>
      </c>
      <c r="F133" s="241" t="s">
        <v>544</v>
      </c>
      <c r="G133" s="239"/>
      <c r="H133" s="242">
        <v>22.5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147</v>
      </c>
      <c r="AU133" s="248" t="s">
        <v>85</v>
      </c>
      <c r="AV133" s="12" t="s">
        <v>85</v>
      </c>
      <c r="AW133" s="12" t="s">
        <v>32</v>
      </c>
      <c r="AX133" s="12" t="s">
        <v>75</v>
      </c>
      <c r="AY133" s="248" t="s">
        <v>128</v>
      </c>
    </row>
    <row r="134" spans="2:51" s="13" customFormat="1" ht="12">
      <c r="B134" s="264"/>
      <c r="C134" s="265"/>
      <c r="D134" s="235" t="s">
        <v>147</v>
      </c>
      <c r="E134" s="266" t="s">
        <v>1</v>
      </c>
      <c r="F134" s="267" t="s">
        <v>545</v>
      </c>
      <c r="G134" s="265"/>
      <c r="H134" s="266" t="s">
        <v>1</v>
      </c>
      <c r="I134" s="268"/>
      <c r="J134" s="265"/>
      <c r="K134" s="265"/>
      <c r="L134" s="269"/>
      <c r="M134" s="270"/>
      <c r="N134" s="271"/>
      <c r="O134" s="271"/>
      <c r="P134" s="271"/>
      <c r="Q134" s="271"/>
      <c r="R134" s="271"/>
      <c r="S134" s="271"/>
      <c r="T134" s="272"/>
      <c r="AT134" s="273" t="s">
        <v>147</v>
      </c>
      <c r="AU134" s="273" t="s">
        <v>85</v>
      </c>
      <c r="AV134" s="13" t="s">
        <v>83</v>
      </c>
      <c r="AW134" s="13" t="s">
        <v>32</v>
      </c>
      <c r="AX134" s="13" t="s">
        <v>75</v>
      </c>
      <c r="AY134" s="273" t="s">
        <v>128</v>
      </c>
    </row>
    <row r="135" spans="2:51" s="12" customFormat="1" ht="12">
      <c r="B135" s="238"/>
      <c r="C135" s="239"/>
      <c r="D135" s="235" t="s">
        <v>147</v>
      </c>
      <c r="E135" s="240" t="s">
        <v>1</v>
      </c>
      <c r="F135" s="241" t="s">
        <v>546</v>
      </c>
      <c r="G135" s="239"/>
      <c r="H135" s="242">
        <v>53.55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147</v>
      </c>
      <c r="AU135" s="248" t="s">
        <v>85</v>
      </c>
      <c r="AV135" s="12" t="s">
        <v>85</v>
      </c>
      <c r="AW135" s="12" t="s">
        <v>32</v>
      </c>
      <c r="AX135" s="12" t="s">
        <v>75</v>
      </c>
      <c r="AY135" s="248" t="s">
        <v>128</v>
      </c>
    </row>
    <row r="136" spans="2:51" s="14" customFormat="1" ht="12">
      <c r="B136" s="274"/>
      <c r="C136" s="275"/>
      <c r="D136" s="235" t="s">
        <v>147</v>
      </c>
      <c r="E136" s="276" t="s">
        <v>1</v>
      </c>
      <c r="F136" s="277" t="s">
        <v>451</v>
      </c>
      <c r="G136" s="275"/>
      <c r="H136" s="278">
        <v>209.55</v>
      </c>
      <c r="I136" s="279"/>
      <c r="J136" s="275"/>
      <c r="K136" s="275"/>
      <c r="L136" s="280"/>
      <c r="M136" s="281"/>
      <c r="N136" s="282"/>
      <c r="O136" s="282"/>
      <c r="P136" s="282"/>
      <c r="Q136" s="282"/>
      <c r="R136" s="282"/>
      <c r="S136" s="282"/>
      <c r="T136" s="283"/>
      <c r="AT136" s="284" t="s">
        <v>147</v>
      </c>
      <c r="AU136" s="284" t="s">
        <v>85</v>
      </c>
      <c r="AV136" s="14" t="s">
        <v>135</v>
      </c>
      <c r="AW136" s="14" t="s">
        <v>32</v>
      </c>
      <c r="AX136" s="14" t="s">
        <v>83</v>
      </c>
      <c r="AY136" s="284" t="s">
        <v>128</v>
      </c>
    </row>
    <row r="137" spans="2:51" s="12" customFormat="1" ht="12">
      <c r="B137" s="238"/>
      <c r="C137" s="239"/>
      <c r="D137" s="235" t="s">
        <v>147</v>
      </c>
      <c r="E137" s="239"/>
      <c r="F137" s="241" t="s">
        <v>547</v>
      </c>
      <c r="G137" s="239"/>
      <c r="H137" s="242">
        <v>230.505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147</v>
      </c>
      <c r="AU137" s="248" t="s">
        <v>85</v>
      </c>
      <c r="AV137" s="12" t="s">
        <v>85</v>
      </c>
      <c r="AW137" s="12" t="s">
        <v>4</v>
      </c>
      <c r="AX137" s="12" t="s">
        <v>83</v>
      </c>
      <c r="AY137" s="248" t="s">
        <v>128</v>
      </c>
    </row>
    <row r="138" spans="2:65" s="1" customFormat="1" ht="32.45" customHeight="1">
      <c r="B138" s="37"/>
      <c r="C138" s="222" t="s">
        <v>85</v>
      </c>
      <c r="D138" s="222" t="s">
        <v>130</v>
      </c>
      <c r="E138" s="223" t="s">
        <v>153</v>
      </c>
      <c r="F138" s="224" t="s">
        <v>154</v>
      </c>
      <c r="G138" s="225" t="s">
        <v>145</v>
      </c>
      <c r="H138" s="226">
        <v>230.505</v>
      </c>
      <c r="I138" s="227"/>
      <c r="J138" s="228">
        <f>ROUND(I138*H138,2)</f>
        <v>0</v>
      </c>
      <c r="K138" s="224" t="s">
        <v>1</v>
      </c>
      <c r="L138" s="42"/>
      <c r="M138" s="229" t="s">
        <v>1</v>
      </c>
      <c r="N138" s="230" t="s">
        <v>40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135</v>
      </c>
      <c r="AT138" s="233" t="s">
        <v>130</v>
      </c>
      <c r="AU138" s="233" t="s">
        <v>85</v>
      </c>
      <c r="AY138" s="16" t="s">
        <v>128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83</v>
      </c>
      <c r="BK138" s="234">
        <f>ROUND(I138*H138,2)</f>
        <v>0</v>
      </c>
      <c r="BL138" s="16" t="s">
        <v>135</v>
      </c>
      <c r="BM138" s="233" t="s">
        <v>548</v>
      </c>
    </row>
    <row r="139" spans="2:51" s="12" customFormat="1" ht="12">
      <c r="B139" s="238"/>
      <c r="C139" s="239"/>
      <c r="D139" s="235" t="s">
        <v>147</v>
      </c>
      <c r="E139" s="240" t="s">
        <v>1</v>
      </c>
      <c r="F139" s="241" t="s">
        <v>549</v>
      </c>
      <c r="G139" s="239"/>
      <c r="H139" s="242">
        <v>230.505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147</v>
      </c>
      <c r="AU139" s="248" t="s">
        <v>85</v>
      </c>
      <c r="AV139" s="12" t="s">
        <v>85</v>
      </c>
      <c r="AW139" s="12" t="s">
        <v>32</v>
      </c>
      <c r="AX139" s="12" t="s">
        <v>83</v>
      </c>
      <c r="AY139" s="248" t="s">
        <v>128</v>
      </c>
    </row>
    <row r="140" spans="2:65" s="1" customFormat="1" ht="21.65" customHeight="1">
      <c r="B140" s="37"/>
      <c r="C140" s="222" t="s">
        <v>142</v>
      </c>
      <c r="D140" s="222" t="s">
        <v>130</v>
      </c>
      <c r="E140" s="223" t="s">
        <v>550</v>
      </c>
      <c r="F140" s="224" t="s">
        <v>551</v>
      </c>
      <c r="G140" s="225" t="s">
        <v>133</v>
      </c>
      <c r="H140" s="226">
        <v>33</v>
      </c>
      <c r="I140" s="227"/>
      <c r="J140" s="228">
        <f>ROUND(I140*H140,2)</f>
        <v>0</v>
      </c>
      <c r="K140" s="224" t="s">
        <v>134</v>
      </c>
      <c r="L140" s="42"/>
      <c r="M140" s="229" t="s">
        <v>1</v>
      </c>
      <c r="N140" s="230" t="s">
        <v>40</v>
      </c>
      <c r="O140" s="85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135</v>
      </c>
      <c r="AT140" s="233" t="s">
        <v>130</v>
      </c>
      <c r="AU140" s="233" t="s">
        <v>85</v>
      </c>
      <c r="AY140" s="16" t="s">
        <v>128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6" t="s">
        <v>83</v>
      </c>
      <c r="BK140" s="234">
        <f>ROUND(I140*H140,2)</f>
        <v>0</v>
      </c>
      <c r="BL140" s="16" t="s">
        <v>135</v>
      </c>
      <c r="BM140" s="233" t="s">
        <v>552</v>
      </c>
    </row>
    <row r="141" spans="2:65" s="1" customFormat="1" ht="15.25" customHeight="1">
      <c r="B141" s="37"/>
      <c r="C141" s="249" t="s">
        <v>135</v>
      </c>
      <c r="D141" s="249" t="s">
        <v>162</v>
      </c>
      <c r="E141" s="250" t="s">
        <v>553</v>
      </c>
      <c r="F141" s="251" t="s">
        <v>554</v>
      </c>
      <c r="G141" s="252" t="s">
        <v>555</v>
      </c>
      <c r="H141" s="253">
        <v>0.495</v>
      </c>
      <c r="I141" s="254"/>
      <c r="J141" s="255">
        <f>ROUND(I141*H141,2)</f>
        <v>0</v>
      </c>
      <c r="K141" s="251" t="s">
        <v>134</v>
      </c>
      <c r="L141" s="256"/>
      <c r="M141" s="257" t="s">
        <v>1</v>
      </c>
      <c r="N141" s="258" t="s">
        <v>40</v>
      </c>
      <c r="O141" s="85"/>
      <c r="P141" s="231">
        <f>O141*H141</f>
        <v>0</v>
      </c>
      <c r="Q141" s="231">
        <v>0.001</v>
      </c>
      <c r="R141" s="231">
        <f>Q141*H141</f>
        <v>0.000495</v>
      </c>
      <c r="S141" s="231">
        <v>0</v>
      </c>
      <c r="T141" s="232">
        <f>S141*H141</f>
        <v>0</v>
      </c>
      <c r="AR141" s="233" t="s">
        <v>166</v>
      </c>
      <c r="AT141" s="233" t="s">
        <v>162</v>
      </c>
      <c r="AU141" s="233" t="s">
        <v>85</v>
      </c>
      <c r="AY141" s="16" t="s">
        <v>128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83</v>
      </c>
      <c r="BK141" s="234">
        <f>ROUND(I141*H141,2)</f>
        <v>0</v>
      </c>
      <c r="BL141" s="16" t="s">
        <v>135</v>
      </c>
      <c r="BM141" s="233" t="s">
        <v>556</v>
      </c>
    </row>
    <row r="142" spans="2:51" s="12" customFormat="1" ht="12">
      <c r="B142" s="238"/>
      <c r="C142" s="239"/>
      <c r="D142" s="235" t="s">
        <v>147</v>
      </c>
      <c r="E142" s="239"/>
      <c r="F142" s="241" t="s">
        <v>557</v>
      </c>
      <c r="G142" s="239"/>
      <c r="H142" s="242">
        <v>0.495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147</v>
      </c>
      <c r="AU142" s="248" t="s">
        <v>85</v>
      </c>
      <c r="AV142" s="12" t="s">
        <v>85</v>
      </c>
      <c r="AW142" s="12" t="s">
        <v>4</v>
      </c>
      <c r="AX142" s="12" t="s">
        <v>83</v>
      </c>
      <c r="AY142" s="248" t="s">
        <v>128</v>
      </c>
    </row>
    <row r="143" spans="2:65" s="1" customFormat="1" ht="15.25" customHeight="1">
      <c r="B143" s="37"/>
      <c r="C143" s="222" t="s">
        <v>152</v>
      </c>
      <c r="D143" s="222" t="s">
        <v>130</v>
      </c>
      <c r="E143" s="223" t="s">
        <v>466</v>
      </c>
      <c r="F143" s="224" t="s">
        <v>467</v>
      </c>
      <c r="G143" s="225" t="s">
        <v>133</v>
      </c>
      <c r="H143" s="226">
        <v>675.4</v>
      </c>
      <c r="I143" s="227"/>
      <c r="J143" s="228">
        <f>ROUND(I143*H143,2)</f>
        <v>0</v>
      </c>
      <c r="K143" s="224" t="s">
        <v>134</v>
      </c>
      <c r="L143" s="42"/>
      <c r="M143" s="229" t="s">
        <v>1</v>
      </c>
      <c r="N143" s="230" t="s">
        <v>40</v>
      </c>
      <c r="O143" s="85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135</v>
      </c>
      <c r="AT143" s="233" t="s">
        <v>130</v>
      </c>
      <c r="AU143" s="233" t="s">
        <v>85</v>
      </c>
      <c r="AY143" s="16" t="s">
        <v>128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83</v>
      </c>
      <c r="BK143" s="234">
        <f>ROUND(I143*H143,2)</f>
        <v>0</v>
      </c>
      <c r="BL143" s="16" t="s">
        <v>135</v>
      </c>
      <c r="BM143" s="233" t="s">
        <v>558</v>
      </c>
    </row>
    <row r="144" spans="2:51" s="12" customFormat="1" ht="12">
      <c r="B144" s="238"/>
      <c r="C144" s="239"/>
      <c r="D144" s="235" t="s">
        <v>147</v>
      </c>
      <c r="E144" s="240" t="s">
        <v>1</v>
      </c>
      <c r="F144" s="241" t="s">
        <v>559</v>
      </c>
      <c r="G144" s="239"/>
      <c r="H144" s="242">
        <v>614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147</v>
      </c>
      <c r="AU144" s="248" t="s">
        <v>85</v>
      </c>
      <c r="AV144" s="12" t="s">
        <v>85</v>
      </c>
      <c r="AW144" s="12" t="s">
        <v>32</v>
      </c>
      <c r="AX144" s="12" t="s">
        <v>83</v>
      </c>
      <c r="AY144" s="248" t="s">
        <v>128</v>
      </c>
    </row>
    <row r="145" spans="2:51" s="12" customFormat="1" ht="12">
      <c r="B145" s="238"/>
      <c r="C145" s="239"/>
      <c r="D145" s="235" t="s">
        <v>147</v>
      </c>
      <c r="E145" s="239"/>
      <c r="F145" s="241" t="s">
        <v>560</v>
      </c>
      <c r="G145" s="239"/>
      <c r="H145" s="242">
        <v>675.4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147</v>
      </c>
      <c r="AU145" s="248" t="s">
        <v>85</v>
      </c>
      <c r="AV145" s="12" t="s">
        <v>85</v>
      </c>
      <c r="AW145" s="12" t="s">
        <v>4</v>
      </c>
      <c r="AX145" s="12" t="s">
        <v>83</v>
      </c>
      <c r="AY145" s="248" t="s">
        <v>128</v>
      </c>
    </row>
    <row r="146" spans="2:65" s="1" customFormat="1" ht="21.65" customHeight="1">
      <c r="B146" s="37"/>
      <c r="C146" s="222" t="s">
        <v>157</v>
      </c>
      <c r="D146" s="222" t="s">
        <v>130</v>
      </c>
      <c r="E146" s="223" t="s">
        <v>561</v>
      </c>
      <c r="F146" s="224" t="s">
        <v>562</v>
      </c>
      <c r="G146" s="225" t="s">
        <v>133</v>
      </c>
      <c r="H146" s="226">
        <v>33</v>
      </c>
      <c r="I146" s="227"/>
      <c r="J146" s="228">
        <f>ROUND(I146*H146,2)</f>
        <v>0</v>
      </c>
      <c r="K146" s="224" t="s">
        <v>134</v>
      </c>
      <c r="L146" s="42"/>
      <c r="M146" s="229" t="s">
        <v>1</v>
      </c>
      <c r="N146" s="230" t="s">
        <v>40</v>
      </c>
      <c r="O146" s="85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33" t="s">
        <v>135</v>
      </c>
      <c r="AT146" s="233" t="s">
        <v>130</v>
      </c>
      <c r="AU146" s="233" t="s">
        <v>85</v>
      </c>
      <c r="AY146" s="16" t="s">
        <v>128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6" t="s">
        <v>83</v>
      </c>
      <c r="BK146" s="234">
        <f>ROUND(I146*H146,2)</f>
        <v>0</v>
      </c>
      <c r="BL146" s="16" t="s">
        <v>135</v>
      </c>
      <c r="BM146" s="233" t="s">
        <v>563</v>
      </c>
    </row>
    <row r="147" spans="2:65" s="1" customFormat="1" ht="15.25" customHeight="1">
      <c r="B147" s="37"/>
      <c r="C147" s="249" t="s">
        <v>161</v>
      </c>
      <c r="D147" s="249" t="s">
        <v>162</v>
      </c>
      <c r="E147" s="250" t="s">
        <v>564</v>
      </c>
      <c r="F147" s="251" t="s">
        <v>565</v>
      </c>
      <c r="G147" s="252" t="s">
        <v>145</v>
      </c>
      <c r="H147" s="253">
        <v>6.6</v>
      </c>
      <c r="I147" s="254"/>
      <c r="J147" s="255">
        <f>ROUND(I147*H147,2)</f>
        <v>0</v>
      </c>
      <c r="K147" s="251" t="s">
        <v>134</v>
      </c>
      <c r="L147" s="256"/>
      <c r="M147" s="257" t="s">
        <v>1</v>
      </c>
      <c r="N147" s="258" t="s">
        <v>40</v>
      </c>
      <c r="O147" s="85"/>
      <c r="P147" s="231">
        <f>O147*H147</f>
        <v>0</v>
      </c>
      <c r="Q147" s="231">
        <v>0.21</v>
      </c>
      <c r="R147" s="231">
        <f>Q147*H147</f>
        <v>1.386</v>
      </c>
      <c r="S147" s="231">
        <v>0</v>
      </c>
      <c r="T147" s="232">
        <f>S147*H147</f>
        <v>0</v>
      </c>
      <c r="AR147" s="233" t="s">
        <v>166</v>
      </c>
      <c r="AT147" s="233" t="s">
        <v>162</v>
      </c>
      <c r="AU147" s="233" t="s">
        <v>85</v>
      </c>
      <c r="AY147" s="16" t="s">
        <v>128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83</v>
      </c>
      <c r="BK147" s="234">
        <f>ROUND(I147*H147,2)</f>
        <v>0</v>
      </c>
      <c r="BL147" s="16" t="s">
        <v>135</v>
      </c>
      <c r="BM147" s="233" t="s">
        <v>566</v>
      </c>
    </row>
    <row r="148" spans="2:63" s="11" customFormat="1" ht="22.8" customHeight="1">
      <c r="B148" s="206"/>
      <c r="C148" s="207"/>
      <c r="D148" s="208" t="s">
        <v>74</v>
      </c>
      <c r="E148" s="220" t="s">
        <v>152</v>
      </c>
      <c r="F148" s="220" t="s">
        <v>169</v>
      </c>
      <c r="G148" s="207"/>
      <c r="H148" s="207"/>
      <c r="I148" s="210"/>
      <c r="J148" s="221">
        <f>BK148</f>
        <v>0</v>
      </c>
      <c r="K148" s="207"/>
      <c r="L148" s="212"/>
      <c r="M148" s="213"/>
      <c r="N148" s="214"/>
      <c r="O148" s="214"/>
      <c r="P148" s="215">
        <f>SUM(P149:P161)</f>
        <v>0</v>
      </c>
      <c r="Q148" s="214"/>
      <c r="R148" s="215">
        <f>SUM(R149:R161)</f>
        <v>140.79203</v>
      </c>
      <c r="S148" s="214"/>
      <c r="T148" s="216">
        <f>SUM(T149:T161)</f>
        <v>0</v>
      </c>
      <c r="AR148" s="217" t="s">
        <v>83</v>
      </c>
      <c r="AT148" s="218" t="s">
        <v>74</v>
      </c>
      <c r="AU148" s="218" t="s">
        <v>83</v>
      </c>
      <c r="AY148" s="217" t="s">
        <v>128</v>
      </c>
      <c r="BK148" s="219">
        <f>SUM(BK149:BK161)</f>
        <v>0</v>
      </c>
    </row>
    <row r="149" spans="2:65" s="1" customFormat="1" ht="15.25" customHeight="1">
      <c r="B149" s="37"/>
      <c r="C149" s="222" t="s">
        <v>166</v>
      </c>
      <c r="D149" s="222" t="s">
        <v>130</v>
      </c>
      <c r="E149" s="223" t="s">
        <v>567</v>
      </c>
      <c r="F149" s="224" t="s">
        <v>568</v>
      </c>
      <c r="G149" s="225" t="s">
        <v>133</v>
      </c>
      <c r="H149" s="226">
        <v>736.8</v>
      </c>
      <c r="I149" s="227"/>
      <c r="J149" s="228">
        <f>ROUND(I149*H149,2)</f>
        <v>0</v>
      </c>
      <c r="K149" s="224" t="s">
        <v>134</v>
      </c>
      <c r="L149" s="42"/>
      <c r="M149" s="229" t="s">
        <v>1</v>
      </c>
      <c r="N149" s="230" t="s">
        <v>40</v>
      </c>
      <c r="O149" s="85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135</v>
      </c>
      <c r="AT149" s="233" t="s">
        <v>130</v>
      </c>
      <c r="AU149" s="233" t="s">
        <v>85</v>
      </c>
      <c r="AY149" s="16" t="s">
        <v>128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6" t="s">
        <v>83</v>
      </c>
      <c r="BK149" s="234">
        <f>ROUND(I149*H149,2)</f>
        <v>0</v>
      </c>
      <c r="BL149" s="16" t="s">
        <v>135</v>
      </c>
      <c r="BM149" s="233" t="s">
        <v>569</v>
      </c>
    </row>
    <row r="150" spans="2:51" s="12" customFormat="1" ht="12">
      <c r="B150" s="238"/>
      <c r="C150" s="239"/>
      <c r="D150" s="235" t="s">
        <v>147</v>
      </c>
      <c r="E150" s="240" t="s">
        <v>1</v>
      </c>
      <c r="F150" s="241" t="s">
        <v>559</v>
      </c>
      <c r="G150" s="239"/>
      <c r="H150" s="242">
        <v>614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147</v>
      </c>
      <c r="AU150" s="248" t="s">
        <v>85</v>
      </c>
      <c r="AV150" s="12" t="s">
        <v>85</v>
      </c>
      <c r="AW150" s="12" t="s">
        <v>32</v>
      </c>
      <c r="AX150" s="12" t="s">
        <v>83</v>
      </c>
      <c r="AY150" s="248" t="s">
        <v>128</v>
      </c>
    </row>
    <row r="151" spans="2:51" s="12" customFormat="1" ht="12">
      <c r="B151" s="238"/>
      <c r="C151" s="239"/>
      <c r="D151" s="235" t="s">
        <v>147</v>
      </c>
      <c r="E151" s="239"/>
      <c r="F151" s="241" t="s">
        <v>570</v>
      </c>
      <c r="G151" s="239"/>
      <c r="H151" s="242">
        <v>736.8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147</v>
      </c>
      <c r="AU151" s="248" t="s">
        <v>85</v>
      </c>
      <c r="AV151" s="12" t="s">
        <v>85</v>
      </c>
      <c r="AW151" s="12" t="s">
        <v>4</v>
      </c>
      <c r="AX151" s="12" t="s">
        <v>83</v>
      </c>
      <c r="AY151" s="248" t="s">
        <v>128</v>
      </c>
    </row>
    <row r="152" spans="2:65" s="1" customFormat="1" ht="15.25" customHeight="1">
      <c r="B152" s="37"/>
      <c r="C152" s="222" t="s">
        <v>174</v>
      </c>
      <c r="D152" s="222" t="s">
        <v>130</v>
      </c>
      <c r="E152" s="223" t="s">
        <v>482</v>
      </c>
      <c r="F152" s="224" t="s">
        <v>483</v>
      </c>
      <c r="G152" s="225" t="s">
        <v>133</v>
      </c>
      <c r="H152" s="226">
        <v>185.9</v>
      </c>
      <c r="I152" s="227"/>
      <c r="J152" s="228">
        <f>ROUND(I152*H152,2)</f>
        <v>0</v>
      </c>
      <c r="K152" s="224" t="s">
        <v>134</v>
      </c>
      <c r="L152" s="42"/>
      <c r="M152" s="229" t="s">
        <v>1</v>
      </c>
      <c r="N152" s="230" t="s">
        <v>40</v>
      </c>
      <c r="O152" s="85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135</v>
      </c>
      <c r="AT152" s="233" t="s">
        <v>130</v>
      </c>
      <c r="AU152" s="233" t="s">
        <v>85</v>
      </c>
      <c r="AY152" s="16" t="s">
        <v>128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83</v>
      </c>
      <c r="BK152" s="234">
        <f>ROUND(I152*H152,2)</f>
        <v>0</v>
      </c>
      <c r="BL152" s="16" t="s">
        <v>135</v>
      </c>
      <c r="BM152" s="233" t="s">
        <v>571</v>
      </c>
    </row>
    <row r="153" spans="2:51" s="12" customFormat="1" ht="12">
      <c r="B153" s="238"/>
      <c r="C153" s="239"/>
      <c r="D153" s="235" t="s">
        <v>147</v>
      </c>
      <c r="E153" s="240" t="s">
        <v>1</v>
      </c>
      <c r="F153" s="241" t="s">
        <v>572</v>
      </c>
      <c r="G153" s="239"/>
      <c r="H153" s="242">
        <v>169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147</v>
      </c>
      <c r="AU153" s="248" t="s">
        <v>85</v>
      </c>
      <c r="AV153" s="12" t="s">
        <v>85</v>
      </c>
      <c r="AW153" s="12" t="s">
        <v>32</v>
      </c>
      <c r="AX153" s="12" t="s">
        <v>83</v>
      </c>
      <c r="AY153" s="248" t="s">
        <v>128</v>
      </c>
    </row>
    <row r="154" spans="2:51" s="12" customFormat="1" ht="12">
      <c r="B154" s="238"/>
      <c r="C154" s="239"/>
      <c r="D154" s="235" t="s">
        <v>147</v>
      </c>
      <c r="E154" s="239"/>
      <c r="F154" s="241" t="s">
        <v>573</v>
      </c>
      <c r="G154" s="239"/>
      <c r="H154" s="242">
        <v>185.9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147</v>
      </c>
      <c r="AU154" s="248" t="s">
        <v>85</v>
      </c>
      <c r="AV154" s="12" t="s">
        <v>85</v>
      </c>
      <c r="AW154" s="12" t="s">
        <v>4</v>
      </c>
      <c r="AX154" s="12" t="s">
        <v>83</v>
      </c>
      <c r="AY154" s="248" t="s">
        <v>128</v>
      </c>
    </row>
    <row r="155" spans="2:65" s="1" customFormat="1" ht="43.3" customHeight="1">
      <c r="B155" s="37"/>
      <c r="C155" s="222" t="s">
        <v>178</v>
      </c>
      <c r="D155" s="222" t="s">
        <v>130</v>
      </c>
      <c r="E155" s="223" t="s">
        <v>574</v>
      </c>
      <c r="F155" s="224" t="s">
        <v>575</v>
      </c>
      <c r="G155" s="225" t="s">
        <v>133</v>
      </c>
      <c r="H155" s="226">
        <v>445</v>
      </c>
      <c r="I155" s="227"/>
      <c r="J155" s="228">
        <f>ROUND(I155*H155,2)</f>
        <v>0</v>
      </c>
      <c r="K155" s="224" t="s">
        <v>134</v>
      </c>
      <c r="L155" s="42"/>
      <c r="M155" s="229" t="s">
        <v>1</v>
      </c>
      <c r="N155" s="230" t="s">
        <v>40</v>
      </c>
      <c r="O155" s="85"/>
      <c r="P155" s="231">
        <f>O155*H155</f>
        <v>0</v>
      </c>
      <c r="Q155" s="231">
        <v>0.08425</v>
      </c>
      <c r="R155" s="231">
        <f>Q155*H155</f>
        <v>37.49125</v>
      </c>
      <c r="S155" s="231">
        <v>0</v>
      </c>
      <c r="T155" s="232">
        <f>S155*H155</f>
        <v>0</v>
      </c>
      <c r="AR155" s="233" t="s">
        <v>135</v>
      </c>
      <c r="AT155" s="233" t="s">
        <v>130</v>
      </c>
      <c r="AU155" s="233" t="s">
        <v>85</v>
      </c>
      <c r="AY155" s="16" t="s">
        <v>128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6" t="s">
        <v>83</v>
      </c>
      <c r="BK155" s="234">
        <f>ROUND(I155*H155,2)</f>
        <v>0</v>
      </c>
      <c r="BL155" s="16" t="s">
        <v>135</v>
      </c>
      <c r="BM155" s="233" t="s">
        <v>576</v>
      </c>
    </row>
    <row r="156" spans="2:51" s="12" customFormat="1" ht="12">
      <c r="B156" s="238"/>
      <c r="C156" s="239"/>
      <c r="D156" s="235" t="s">
        <v>147</v>
      </c>
      <c r="E156" s="240" t="s">
        <v>1</v>
      </c>
      <c r="F156" s="241" t="s">
        <v>577</v>
      </c>
      <c r="G156" s="239"/>
      <c r="H156" s="242">
        <v>445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147</v>
      </c>
      <c r="AU156" s="248" t="s">
        <v>85</v>
      </c>
      <c r="AV156" s="12" t="s">
        <v>85</v>
      </c>
      <c r="AW156" s="12" t="s">
        <v>32</v>
      </c>
      <c r="AX156" s="12" t="s">
        <v>83</v>
      </c>
      <c r="AY156" s="248" t="s">
        <v>128</v>
      </c>
    </row>
    <row r="157" spans="2:65" s="1" customFormat="1" ht="15.25" customHeight="1">
      <c r="B157" s="37"/>
      <c r="C157" s="249" t="s">
        <v>182</v>
      </c>
      <c r="D157" s="249" t="s">
        <v>162</v>
      </c>
      <c r="E157" s="250" t="s">
        <v>578</v>
      </c>
      <c r="F157" s="251" t="s">
        <v>579</v>
      </c>
      <c r="G157" s="252" t="s">
        <v>133</v>
      </c>
      <c r="H157" s="253">
        <v>445</v>
      </c>
      <c r="I157" s="254"/>
      <c r="J157" s="255">
        <f>ROUND(I157*H157,2)</f>
        <v>0</v>
      </c>
      <c r="K157" s="251" t="s">
        <v>134</v>
      </c>
      <c r="L157" s="256"/>
      <c r="M157" s="257" t="s">
        <v>1</v>
      </c>
      <c r="N157" s="258" t="s">
        <v>40</v>
      </c>
      <c r="O157" s="85"/>
      <c r="P157" s="231">
        <f>O157*H157</f>
        <v>0</v>
      </c>
      <c r="Q157" s="231">
        <v>0.131</v>
      </c>
      <c r="R157" s="231">
        <f>Q157*H157</f>
        <v>58.295</v>
      </c>
      <c r="S157" s="231">
        <v>0</v>
      </c>
      <c r="T157" s="232">
        <f>S157*H157</f>
        <v>0</v>
      </c>
      <c r="AR157" s="233" t="s">
        <v>166</v>
      </c>
      <c r="AT157" s="233" t="s">
        <v>162</v>
      </c>
      <c r="AU157" s="233" t="s">
        <v>85</v>
      </c>
      <c r="AY157" s="16" t="s">
        <v>128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83</v>
      </c>
      <c r="BK157" s="234">
        <f>ROUND(I157*H157,2)</f>
        <v>0</v>
      </c>
      <c r="BL157" s="16" t="s">
        <v>135</v>
      </c>
      <c r="BM157" s="233" t="s">
        <v>580</v>
      </c>
    </row>
    <row r="158" spans="2:65" s="1" customFormat="1" ht="43.3" customHeight="1">
      <c r="B158" s="37"/>
      <c r="C158" s="222" t="s">
        <v>186</v>
      </c>
      <c r="D158" s="222" t="s">
        <v>130</v>
      </c>
      <c r="E158" s="223" t="s">
        <v>581</v>
      </c>
      <c r="F158" s="224" t="s">
        <v>582</v>
      </c>
      <c r="G158" s="225" t="s">
        <v>133</v>
      </c>
      <c r="H158" s="226">
        <v>169</v>
      </c>
      <c r="I158" s="227"/>
      <c r="J158" s="228">
        <f>ROUND(I158*H158,2)</f>
        <v>0</v>
      </c>
      <c r="K158" s="224" t="s">
        <v>134</v>
      </c>
      <c r="L158" s="42"/>
      <c r="M158" s="229" t="s">
        <v>1</v>
      </c>
      <c r="N158" s="230" t="s">
        <v>40</v>
      </c>
      <c r="O158" s="85"/>
      <c r="P158" s="231">
        <f>O158*H158</f>
        <v>0</v>
      </c>
      <c r="Q158" s="231">
        <v>0.10362</v>
      </c>
      <c r="R158" s="231">
        <f>Q158*H158</f>
        <v>17.51178</v>
      </c>
      <c r="S158" s="231">
        <v>0</v>
      </c>
      <c r="T158" s="232">
        <f>S158*H158</f>
        <v>0</v>
      </c>
      <c r="AR158" s="233" t="s">
        <v>135</v>
      </c>
      <c r="AT158" s="233" t="s">
        <v>130</v>
      </c>
      <c r="AU158" s="233" t="s">
        <v>85</v>
      </c>
      <c r="AY158" s="16" t="s">
        <v>128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83</v>
      </c>
      <c r="BK158" s="234">
        <f>ROUND(I158*H158,2)</f>
        <v>0</v>
      </c>
      <c r="BL158" s="16" t="s">
        <v>135</v>
      </c>
      <c r="BM158" s="233" t="s">
        <v>583</v>
      </c>
    </row>
    <row r="159" spans="2:51" s="12" customFormat="1" ht="12">
      <c r="B159" s="238"/>
      <c r="C159" s="239"/>
      <c r="D159" s="235" t="s">
        <v>147</v>
      </c>
      <c r="E159" s="240" t="s">
        <v>1</v>
      </c>
      <c r="F159" s="241" t="s">
        <v>572</v>
      </c>
      <c r="G159" s="239"/>
      <c r="H159" s="242">
        <v>169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147</v>
      </c>
      <c r="AU159" s="248" t="s">
        <v>85</v>
      </c>
      <c r="AV159" s="12" t="s">
        <v>85</v>
      </c>
      <c r="AW159" s="12" t="s">
        <v>32</v>
      </c>
      <c r="AX159" s="12" t="s">
        <v>83</v>
      </c>
      <c r="AY159" s="248" t="s">
        <v>128</v>
      </c>
    </row>
    <row r="160" spans="2:65" s="1" customFormat="1" ht="15.25" customHeight="1">
      <c r="B160" s="37"/>
      <c r="C160" s="249" t="s">
        <v>190</v>
      </c>
      <c r="D160" s="249" t="s">
        <v>162</v>
      </c>
      <c r="E160" s="250" t="s">
        <v>584</v>
      </c>
      <c r="F160" s="251" t="s">
        <v>585</v>
      </c>
      <c r="G160" s="252" t="s">
        <v>133</v>
      </c>
      <c r="H160" s="253">
        <v>119</v>
      </c>
      <c r="I160" s="254"/>
      <c r="J160" s="255">
        <f>ROUND(I160*H160,2)</f>
        <v>0</v>
      </c>
      <c r="K160" s="251" t="s">
        <v>134</v>
      </c>
      <c r="L160" s="256"/>
      <c r="M160" s="257" t="s">
        <v>1</v>
      </c>
      <c r="N160" s="258" t="s">
        <v>40</v>
      </c>
      <c r="O160" s="85"/>
      <c r="P160" s="231">
        <f>O160*H160</f>
        <v>0</v>
      </c>
      <c r="Q160" s="231">
        <v>0.176</v>
      </c>
      <c r="R160" s="231">
        <f>Q160*H160</f>
        <v>20.944</v>
      </c>
      <c r="S160" s="231">
        <v>0</v>
      </c>
      <c r="T160" s="232">
        <f>S160*H160</f>
        <v>0</v>
      </c>
      <c r="AR160" s="233" t="s">
        <v>166</v>
      </c>
      <c r="AT160" s="233" t="s">
        <v>162</v>
      </c>
      <c r="AU160" s="233" t="s">
        <v>85</v>
      </c>
      <c r="AY160" s="16" t="s">
        <v>128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6" t="s">
        <v>83</v>
      </c>
      <c r="BK160" s="234">
        <f>ROUND(I160*H160,2)</f>
        <v>0</v>
      </c>
      <c r="BL160" s="16" t="s">
        <v>135</v>
      </c>
      <c r="BM160" s="233" t="s">
        <v>586</v>
      </c>
    </row>
    <row r="161" spans="2:65" s="1" customFormat="1" ht="15.25" customHeight="1">
      <c r="B161" s="37"/>
      <c r="C161" s="249" t="s">
        <v>194</v>
      </c>
      <c r="D161" s="249" t="s">
        <v>162</v>
      </c>
      <c r="E161" s="250" t="s">
        <v>587</v>
      </c>
      <c r="F161" s="251" t="s">
        <v>588</v>
      </c>
      <c r="G161" s="252" t="s">
        <v>133</v>
      </c>
      <c r="H161" s="253">
        <v>50</v>
      </c>
      <c r="I161" s="254"/>
      <c r="J161" s="255">
        <f>ROUND(I161*H161,2)</f>
        <v>0</v>
      </c>
      <c r="K161" s="251" t="s">
        <v>134</v>
      </c>
      <c r="L161" s="256"/>
      <c r="M161" s="257" t="s">
        <v>1</v>
      </c>
      <c r="N161" s="258" t="s">
        <v>40</v>
      </c>
      <c r="O161" s="85"/>
      <c r="P161" s="231">
        <f>O161*H161</f>
        <v>0</v>
      </c>
      <c r="Q161" s="231">
        <v>0.131</v>
      </c>
      <c r="R161" s="231">
        <f>Q161*H161</f>
        <v>6.550000000000001</v>
      </c>
      <c r="S161" s="231">
        <v>0</v>
      </c>
      <c r="T161" s="232">
        <f>S161*H161</f>
        <v>0</v>
      </c>
      <c r="AR161" s="233" t="s">
        <v>166</v>
      </c>
      <c r="AT161" s="233" t="s">
        <v>162</v>
      </c>
      <c r="AU161" s="233" t="s">
        <v>85</v>
      </c>
      <c r="AY161" s="16" t="s">
        <v>128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83</v>
      </c>
      <c r="BK161" s="234">
        <f>ROUND(I161*H161,2)</f>
        <v>0</v>
      </c>
      <c r="BL161" s="16" t="s">
        <v>135</v>
      </c>
      <c r="BM161" s="233" t="s">
        <v>589</v>
      </c>
    </row>
    <row r="162" spans="2:63" s="11" customFormat="1" ht="22.8" customHeight="1">
      <c r="B162" s="206"/>
      <c r="C162" s="207"/>
      <c r="D162" s="208" t="s">
        <v>74</v>
      </c>
      <c r="E162" s="220" t="s">
        <v>166</v>
      </c>
      <c r="F162" s="220" t="s">
        <v>199</v>
      </c>
      <c r="G162" s="207"/>
      <c r="H162" s="207"/>
      <c r="I162" s="210"/>
      <c r="J162" s="221">
        <f>BK162</f>
        <v>0</v>
      </c>
      <c r="K162" s="207"/>
      <c r="L162" s="212"/>
      <c r="M162" s="213"/>
      <c r="N162" s="214"/>
      <c r="O162" s="214"/>
      <c r="P162" s="215">
        <f>SUM(P163:P171)</f>
        <v>0</v>
      </c>
      <c r="Q162" s="214"/>
      <c r="R162" s="215">
        <f>SUM(R163:R171)</f>
        <v>135.0183</v>
      </c>
      <c r="S162" s="214"/>
      <c r="T162" s="216">
        <f>SUM(T163:T171)</f>
        <v>0</v>
      </c>
      <c r="AR162" s="217" t="s">
        <v>83</v>
      </c>
      <c r="AT162" s="218" t="s">
        <v>74</v>
      </c>
      <c r="AU162" s="218" t="s">
        <v>83</v>
      </c>
      <c r="AY162" s="217" t="s">
        <v>128</v>
      </c>
      <c r="BK162" s="219">
        <f>SUM(BK163:BK171)</f>
        <v>0</v>
      </c>
    </row>
    <row r="163" spans="2:65" s="1" customFormat="1" ht="21.65" customHeight="1">
      <c r="B163" s="37"/>
      <c r="C163" s="222" t="s">
        <v>8</v>
      </c>
      <c r="D163" s="222" t="s">
        <v>130</v>
      </c>
      <c r="E163" s="223" t="s">
        <v>505</v>
      </c>
      <c r="F163" s="224" t="s">
        <v>590</v>
      </c>
      <c r="G163" s="225" t="s">
        <v>207</v>
      </c>
      <c r="H163" s="226">
        <v>9</v>
      </c>
      <c r="I163" s="227"/>
      <c r="J163" s="228">
        <f>ROUND(I163*H163,2)</f>
        <v>0</v>
      </c>
      <c r="K163" s="224" t="s">
        <v>1</v>
      </c>
      <c r="L163" s="42"/>
      <c r="M163" s="229" t="s">
        <v>1</v>
      </c>
      <c r="N163" s="230" t="s">
        <v>40</v>
      </c>
      <c r="O163" s="85"/>
      <c r="P163" s="231">
        <f>O163*H163</f>
        <v>0</v>
      </c>
      <c r="Q163" s="231">
        <v>0.01768</v>
      </c>
      <c r="R163" s="231">
        <f>Q163*H163</f>
        <v>0.15912</v>
      </c>
      <c r="S163" s="231">
        <v>0</v>
      </c>
      <c r="T163" s="232">
        <f>S163*H163</f>
        <v>0</v>
      </c>
      <c r="AR163" s="233" t="s">
        <v>135</v>
      </c>
      <c r="AT163" s="233" t="s">
        <v>130</v>
      </c>
      <c r="AU163" s="233" t="s">
        <v>85</v>
      </c>
      <c r="AY163" s="16" t="s">
        <v>128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83</v>
      </c>
      <c r="BK163" s="234">
        <f>ROUND(I163*H163,2)</f>
        <v>0</v>
      </c>
      <c r="BL163" s="16" t="s">
        <v>135</v>
      </c>
      <c r="BM163" s="233" t="s">
        <v>591</v>
      </c>
    </row>
    <row r="164" spans="2:47" s="1" customFormat="1" ht="12">
      <c r="B164" s="37"/>
      <c r="C164" s="38"/>
      <c r="D164" s="235" t="s">
        <v>137</v>
      </c>
      <c r="E164" s="38"/>
      <c r="F164" s="236" t="s">
        <v>508</v>
      </c>
      <c r="G164" s="38"/>
      <c r="H164" s="38"/>
      <c r="I164" s="138"/>
      <c r="J164" s="38"/>
      <c r="K164" s="38"/>
      <c r="L164" s="42"/>
      <c r="M164" s="237"/>
      <c r="N164" s="85"/>
      <c r="O164" s="85"/>
      <c r="P164" s="85"/>
      <c r="Q164" s="85"/>
      <c r="R164" s="85"/>
      <c r="S164" s="85"/>
      <c r="T164" s="86"/>
      <c r="AT164" s="16" t="s">
        <v>137</v>
      </c>
      <c r="AU164" s="16" t="s">
        <v>85</v>
      </c>
    </row>
    <row r="165" spans="2:65" s="1" customFormat="1" ht="32.45" customHeight="1">
      <c r="B165" s="37"/>
      <c r="C165" s="222" t="s">
        <v>204</v>
      </c>
      <c r="D165" s="222" t="s">
        <v>130</v>
      </c>
      <c r="E165" s="223" t="s">
        <v>514</v>
      </c>
      <c r="F165" s="224" t="s">
        <v>515</v>
      </c>
      <c r="G165" s="225" t="s">
        <v>202</v>
      </c>
      <c r="H165" s="226">
        <v>335</v>
      </c>
      <c r="I165" s="227"/>
      <c r="J165" s="228">
        <f>ROUND(I165*H165,2)</f>
        <v>0</v>
      </c>
      <c r="K165" s="224" t="s">
        <v>134</v>
      </c>
      <c r="L165" s="42"/>
      <c r="M165" s="229" t="s">
        <v>1</v>
      </c>
      <c r="N165" s="230" t="s">
        <v>40</v>
      </c>
      <c r="O165" s="85"/>
      <c r="P165" s="231">
        <f>O165*H165</f>
        <v>0</v>
      </c>
      <c r="Q165" s="231">
        <v>0.08978</v>
      </c>
      <c r="R165" s="231">
        <f>Q165*H165</f>
        <v>30.0763</v>
      </c>
      <c r="S165" s="231">
        <v>0</v>
      </c>
      <c r="T165" s="232">
        <f>S165*H165</f>
        <v>0</v>
      </c>
      <c r="AR165" s="233" t="s">
        <v>135</v>
      </c>
      <c r="AT165" s="233" t="s">
        <v>130</v>
      </c>
      <c r="AU165" s="233" t="s">
        <v>85</v>
      </c>
      <c r="AY165" s="16" t="s">
        <v>128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83</v>
      </c>
      <c r="BK165" s="234">
        <f>ROUND(I165*H165,2)</f>
        <v>0</v>
      </c>
      <c r="BL165" s="16" t="s">
        <v>135</v>
      </c>
      <c r="BM165" s="233" t="s">
        <v>592</v>
      </c>
    </row>
    <row r="166" spans="2:65" s="1" customFormat="1" ht="15.25" customHeight="1">
      <c r="B166" s="37"/>
      <c r="C166" s="249" t="s">
        <v>209</v>
      </c>
      <c r="D166" s="249" t="s">
        <v>162</v>
      </c>
      <c r="E166" s="250" t="s">
        <v>593</v>
      </c>
      <c r="F166" s="251" t="s">
        <v>594</v>
      </c>
      <c r="G166" s="252" t="s">
        <v>165</v>
      </c>
      <c r="H166" s="253">
        <v>8.04</v>
      </c>
      <c r="I166" s="254"/>
      <c r="J166" s="255">
        <f>ROUND(I166*H166,2)</f>
        <v>0</v>
      </c>
      <c r="K166" s="251" t="s">
        <v>134</v>
      </c>
      <c r="L166" s="256"/>
      <c r="M166" s="257" t="s">
        <v>1</v>
      </c>
      <c r="N166" s="258" t="s">
        <v>40</v>
      </c>
      <c r="O166" s="85"/>
      <c r="P166" s="231">
        <f>O166*H166</f>
        <v>0</v>
      </c>
      <c r="Q166" s="231">
        <v>0.222</v>
      </c>
      <c r="R166" s="231">
        <f>Q166*H166</f>
        <v>1.7848799999999998</v>
      </c>
      <c r="S166" s="231">
        <v>0</v>
      </c>
      <c r="T166" s="232">
        <f>S166*H166</f>
        <v>0</v>
      </c>
      <c r="AR166" s="233" t="s">
        <v>166</v>
      </c>
      <c r="AT166" s="233" t="s">
        <v>162</v>
      </c>
      <c r="AU166" s="233" t="s">
        <v>85</v>
      </c>
      <c r="AY166" s="16" t="s">
        <v>128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6" t="s">
        <v>83</v>
      </c>
      <c r="BK166" s="234">
        <f>ROUND(I166*H166,2)</f>
        <v>0</v>
      </c>
      <c r="BL166" s="16" t="s">
        <v>135</v>
      </c>
      <c r="BM166" s="233" t="s">
        <v>595</v>
      </c>
    </row>
    <row r="167" spans="2:51" s="12" customFormat="1" ht="12">
      <c r="B167" s="238"/>
      <c r="C167" s="239"/>
      <c r="D167" s="235" t="s">
        <v>147</v>
      </c>
      <c r="E167" s="239"/>
      <c r="F167" s="241" t="s">
        <v>596</v>
      </c>
      <c r="G167" s="239"/>
      <c r="H167" s="242">
        <v>8.04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147</v>
      </c>
      <c r="AU167" s="248" t="s">
        <v>85</v>
      </c>
      <c r="AV167" s="12" t="s">
        <v>85</v>
      </c>
      <c r="AW167" s="12" t="s">
        <v>4</v>
      </c>
      <c r="AX167" s="12" t="s">
        <v>83</v>
      </c>
      <c r="AY167" s="248" t="s">
        <v>128</v>
      </c>
    </row>
    <row r="168" spans="2:65" s="1" customFormat="1" ht="21.65" customHeight="1">
      <c r="B168" s="37"/>
      <c r="C168" s="222" t="s">
        <v>213</v>
      </c>
      <c r="D168" s="222" t="s">
        <v>130</v>
      </c>
      <c r="E168" s="223" t="s">
        <v>521</v>
      </c>
      <c r="F168" s="224" t="s">
        <v>522</v>
      </c>
      <c r="G168" s="225" t="s">
        <v>202</v>
      </c>
      <c r="H168" s="226">
        <v>335</v>
      </c>
      <c r="I168" s="227"/>
      <c r="J168" s="228">
        <f>ROUND(I168*H168,2)</f>
        <v>0</v>
      </c>
      <c r="K168" s="224" t="s">
        <v>134</v>
      </c>
      <c r="L168" s="42"/>
      <c r="M168" s="229" t="s">
        <v>1</v>
      </c>
      <c r="N168" s="230" t="s">
        <v>40</v>
      </c>
      <c r="O168" s="85"/>
      <c r="P168" s="231">
        <f>O168*H168</f>
        <v>0</v>
      </c>
      <c r="Q168" s="231">
        <v>0.1554</v>
      </c>
      <c r="R168" s="231">
        <f>Q168*H168</f>
        <v>52.059000000000005</v>
      </c>
      <c r="S168" s="231">
        <v>0</v>
      </c>
      <c r="T168" s="232">
        <f>S168*H168</f>
        <v>0</v>
      </c>
      <c r="AR168" s="233" t="s">
        <v>135</v>
      </c>
      <c r="AT168" s="233" t="s">
        <v>130</v>
      </c>
      <c r="AU168" s="233" t="s">
        <v>85</v>
      </c>
      <c r="AY168" s="16" t="s">
        <v>128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83</v>
      </c>
      <c r="BK168" s="234">
        <f>ROUND(I168*H168,2)</f>
        <v>0</v>
      </c>
      <c r="BL168" s="16" t="s">
        <v>135</v>
      </c>
      <c r="BM168" s="233" t="s">
        <v>597</v>
      </c>
    </row>
    <row r="169" spans="2:65" s="1" customFormat="1" ht="15.25" customHeight="1">
      <c r="B169" s="37"/>
      <c r="C169" s="249" t="s">
        <v>217</v>
      </c>
      <c r="D169" s="249" t="s">
        <v>162</v>
      </c>
      <c r="E169" s="250" t="s">
        <v>598</v>
      </c>
      <c r="F169" s="251" t="s">
        <v>599</v>
      </c>
      <c r="G169" s="252" t="s">
        <v>202</v>
      </c>
      <c r="H169" s="253">
        <v>335</v>
      </c>
      <c r="I169" s="254"/>
      <c r="J169" s="255">
        <f>ROUND(I169*H169,2)</f>
        <v>0</v>
      </c>
      <c r="K169" s="251" t="s">
        <v>134</v>
      </c>
      <c r="L169" s="256"/>
      <c r="M169" s="257" t="s">
        <v>1</v>
      </c>
      <c r="N169" s="258" t="s">
        <v>40</v>
      </c>
      <c r="O169" s="85"/>
      <c r="P169" s="231">
        <f>O169*H169</f>
        <v>0</v>
      </c>
      <c r="Q169" s="231">
        <v>0.085</v>
      </c>
      <c r="R169" s="231">
        <f>Q169*H169</f>
        <v>28.475</v>
      </c>
      <c r="S169" s="231">
        <v>0</v>
      </c>
      <c r="T169" s="232">
        <f>S169*H169</f>
        <v>0</v>
      </c>
      <c r="AR169" s="233" t="s">
        <v>166</v>
      </c>
      <c r="AT169" s="233" t="s">
        <v>162</v>
      </c>
      <c r="AU169" s="233" t="s">
        <v>85</v>
      </c>
      <c r="AY169" s="16" t="s">
        <v>128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6" t="s">
        <v>83</v>
      </c>
      <c r="BK169" s="234">
        <f>ROUND(I169*H169,2)</f>
        <v>0</v>
      </c>
      <c r="BL169" s="16" t="s">
        <v>135</v>
      </c>
      <c r="BM169" s="233" t="s">
        <v>600</v>
      </c>
    </row>
    <row r="170" spans="2:65" s="1" customFormat="1" ht="21.65" customHeight="1">
      <c r="B170" s="37"/>
      <c r="C170" s="222" t="s">
        <v>221</v>
      </c>
      <c r="D170" s="222" t="s">
        <v>130</v>
      </c>
      <c r="E170" s="223" t="s">
        <v>601</v>
      </c>
      <c r="F170" s="224" t="s">
        <v>602</v>
      </c>
      <c r="G170" s="225" t="s">
        <v>202</v>
      </c>
      <c r="H170" s="226">
        <v>128</v>
      </c>
      <c r="I170" s="227"/>
      <c r="J170" s="228">
        <f>ROUND(I170*H170,2)</f>
        <v>0</v>
      </c>
      <c r="K170" s="224" t="s">
        <v>134</v>
      </c>
      <c r="L170" s="42"/>
      <c r="M170" s="229" t="s">
        <v>1</v>
      </c>
      <c r="N170" s="230" t="s">
        <v>40</v>
      </c>
      <c r="O170" s="85"/>
      <c r="P170" s="231">
        <f>O170*H170</f>
        <v>0</v>
      </c>
      <c r="Q170" s="231">
        <v>0.1295</v>
      </c>
      <c r="R170" s="231">
        <f>Q170*H170</f>
        <v>16.576</v>
      </c>
      <c r="S170" s="231">
        <v>0</v>
      </c>
      <c r="T170" s="232">
        <f>S170*H170</f>
        <v>0</v>
      </c>
      <c r="AR170" s="233" t="s">
        <v>135</v>
      </c>
      <c r="AT170" s="233" t="s">
        <v>130</v>
      </c>
      <c r="AU170" s="233" t="s">
        <v>85</v>
      </c>
      <c r="AY170" s="16" t="s">
        <v>128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83</v>
      </c>
      <c r="BK170" s="234">
        <f>ROUND(I170*H170,2)</f>
        <v>0</v>
      </c>
      <c r="BL170" s="16" t="s">
        <v>135</v>
      </c>
      <c r="BM170" s="233" t="s">
        <v>603</v>
      </c>
    </row>
    <row r="171" spans="2:65" s="1" customFormat="1" ht="15.25" customHeight="1">
      <c r="B171" s="37"/>
      <c r="C171" s="249" t="s">
        <v>7</v>
      </c>
      <c r="D171" s="249" t="s">
        <v>162</v>
      </c>
      <c r="E171" s="250" t="s">
        <v>604</v>
      </c>
      <c r="F171" s="251" t="s">
        <v>605</v>
      </c>
      <c r="G171" s="252" t="s">
        <v>202</v>
      </c>
      <c r="H171" s="253">
        <v>128</v>
      </c>
      <c r="I171" s="254"/>
      <c r="J171" s="255">
        <f>ROUND(I171*H171,2)</f>
        <v>0</v>
      </c>
      <c r="K171" s="251" t="s">
        <v>134</v>
      </c>
      <c r="L171" s="256"/>
      <c r="M171" s="257" t="s">
        <v>1</v>
      </c>
      <c r="N171" s="258" t="s">
        <v>40</v>
      </c>
      <c r="O171" s="85"/>
      <c r="P171" s="231">
        <f>O171*H171</f>
        <v>0</v>
      </c>
      <c r="Q171" s="231">
        <v>0.046</v>
      </c>
      <c r="R171" s="231">
        <f>Q171*H171</f>
        <v>5.888</v>
      </c>
      <c r="S171" s="231">
        <v>0</v>
      </c>
      <c r="T171" s="232">
        <f>S171*H171</f>
        <v>0</v>
      </c>
      <c r="AR171" s="233" t="s">
        <v>166</v>
      </c>
      <c r="AT171" s="233" t="s">
        <v>162</v>
      </c>
      <c r="AU171" s="233" t="s">
        <v>85</v>
      </c>
      <c r="AY171" s="16" t="s">
        <v>128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83</v>
      </c>
      <c r="BK171" s="234">
        <f>ROUND(I171*H171,2)</f>
        <v>0</v>
      </c>
      <c r="BL171" s="16" t="s">
        <v>135</v>
      </c>
      <c r="BM171" s="233" t="s">
        <v>606</v>
      </c>
    </row>
    <row r="172" spans="2:63" s="11" customFormat="1" ht="22.8" customHeight="1">
      <c r="B172" s="206"/>
      <c r="C172" s="207"/>
      <c r="D172" s="208" t="s">
        <v>74</v>
      </c>
      <c r="E172" s="220" t="s">
        <v>289</v>
      </c>
      <c r="F172" s="220" t="s">
        <v>290</v>
      </c>
      <c r="G172" s="207"/>
      <c r="H172" s="207"/>
      <c r="I172" s="210"/>
      <c r="J172" s="221">
        <f>BK172</f>
        <v>0</v>
      </c>
      <c r="K172" s="207"/>
      <c r="L172" s="212"/>
      <c r="M172" s="213"/>
      <c r="N172" s="214"/>
      <c r="O172" s="214"/>
      <c r="P172" s="215">
        <f>P173</f>
        <v>0</v>
      </c>
      <c r="Q172" s="214"/>
      <c r="R172" s="215">
        <f>R173</f>
        <v>0</v>
      </c>
      <c r="S172" s="214"/>
      <c r="T172" s="216">
        <f>T173</f>
        <v>0</v>
      </c>
      <c r="AR172" s="217" t="s">
        <v>83</v>
      </c>
      <c r="AT172" s="218" t="s">
        <v>74</v>
      </c>
      <c r="AU172" s="218" t="s">
        <v>83</v>
      </c>
      <c r="AY172" s="217" t="s">
        <v>128</v>
      </c>
      <c r="BK172" s="219">
        <f>BK173</f>
        <v>0</v>
      </c>
    </row>
    <row r="173" spans="2:65" s="1" customFormat="1" ht="21.65" customHeight="1">
      <c r="B173" s="37"/>
      <c r="C173" s="222" t="s">
        <v>228</v>
      </c>
      <c r="D173" s="222" t="s">
        <v>130</v>
      </c>
      <c r="E173" s="223" t="s">
        <v>292</v>
      </c>
      <c r="F173" s="224" t="s">
        <v>607</v>
      </c>
      <c r="G173" s="225" t="s">
        <v>165</v>
      </c>
      <c r="H173" s="226">
        <v>277.197</v>
      </c>
      <c r="I173" s="227"/>
      <c r="J173" s="228">
        <f>ROUND(I173*H173,2)</f>
        <v>0</v>
      </c>
      <c r="K173" s="224" t="s">
        <v>134</v>
      </c>
      <c r="L173" s="42"/>
      <c r="M173" s="229" t="s">
        <v>1</v>
      </c>
      <c r="N173" s="230" t="s">
        <v>40</v>
      </c>
      <c r="O173" s="85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233" t="s">
        <v>135</v>
      </c>
      <c r="AT173" s="233" t="s">
        <v>130</v>
      </c>
      <c r="AU173" s="233" t="s">
        <v>85</v>
      </c>
      <c r="AY173" s="16" t="s">
        <v>128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6" t="s">
        <v>83</v>
      </c>
      <c r="BK173" s="234">
        <f>ROUND(I173*H173,2)</f>
        <v>0</v>
      </c>
      <c r="BL173" s="16" t="s">
        <v>135</v>
      </c>
      <c r="BM173" s="233" t="s">
        <v>608</v>
      </c>
    </row>
    <row r="174" spans="2:63" s="11" customFormat="1" ht="25.9" customHeight="1">
      <c r="B174" s="206"/>
      <c r="C174" s="207"/>
      <c r="D174" s="208" t="s">
        <v>74</v>
      </c>
      <c r="E174" s="209" t="s">
        <v>609</v>
      </c>
      <c r="F174" s="209" t="s">
        <v>610</v>
      </c>
      <c r="G174" s="207"/>
      <c r="H174" s="207"/>
      <c r="I174" s="210"/>
      <c r="J174" s="211">
        <f>BK174</f>
        <v>0</v>
      </c>
      <c r="K174" s="207"/>
      <c r="L174" s="212"/>
      <c r="M174" s="213"/>
      <c r="N174" s="214"/>
      <c r="O174" s="214"/>
      <c r="P174" s="215">
        <f>P175</f>
        <v>0</v>
      </c>
      <c r="Q174" s="214"/>
      <c r="R174" s="215">
        <f>R175</f>
        <v>0.11016000000000001</v>
      </c>
      <c r="S174" s="214"/>
      <c r="T174" s="216">
        <f>T175</f>
        <v>0</v>
      </c>
      <c r="AR174" s="217" t="s">
        <v>85</v>
      </c>
      <c r="AT174" s="218" t="s">
        <v>74</v>
      </c>
      <c r="AU174" s="218" t="s">
        <v>75</v>
      </c>
      <c r="AY174" s="217" t="s">
        <v>128</v>
      </c>
      <c r="BK174" s="219">
        <f>BK175</f>
        <v>0</v>
      </c>
    </row>
    <row r="175" spans="2:63" s="11" customFormat="1" ht="22.8" customHeight="1">
      <c r="B175" s="206"/>
      <c r="C175" s="207"/>
      <c r="D175" s="208" t="s">
        <v>74</v>
      </c>
      <c r="E175" s="220" t="s">
        <v>611</v>
      </c>
      <c r="F175" s="220" t="s">
        <v>612</v>
      </c>
      <c r="G175" s="207"/>
      <c r="H175" s="207"/>
      <c r="I175" s="210"/>
      <c r="J175" s="221">
        <f>BK175</f>
        <v>0</v>
      </c>
      <c r="K175" s="207"/>
      <c r="L175" s="212"/>
      <c r="M175" s="213"/>
      <c r="N175" s="214"/>
      <c r="O175" s="214"/>
      <c r="P175" s="215">
        <f>SUM(P176:P177)</f>
        <v>0</v>
      </c>
      <c r="Q175" s="214"/>
      <c r="R175" s="215">
        <f>SUM(R176:R177)</f>
        <v>0.11016000000000001</v>
      </c>
      <c r="S175" s="214"/>
      <c r="T175" s="216">
        <f>SUM(T176:T177)</f>
        <v>0</v>
      </c>
      <c r="AR175" s="217" t="s">
        <v>85</v>
      </c>
      <c r="AT175" s="218" t="s">
        <v>74</v>
      </c>
      <c r="AU175" s="218" t="s">
        <v>83</v>
      </c>
      <c r="AY175" s="217" t="s">
        <v>128</v>
      </c>
      <c r="BK175" s="219">
        <f>SUM(BK176:BK177)</f>
        <v>0</v>
      </c>
    </row>
    <row r="176" spans="2:65" s="1" customFormat="1" ht="21.65" customHeight="1">
      <c r="B176" s="37"/>
      <c r="C176" s="222" t="s">
        <v>232</v>
      </c>
      <c r="D176" s="222" t="s">
        <v>130</v>
      </c>
      <c r="E176" s="223" t="s">
        <v>613</v>
      </c>
      <c r="F176" s="224" t="s">
        <v>614</v>
      </c>
      <c r="G176" s="225" t="s">
        <v>133</v>
      </c>
      <c r="H176" s="226">
        <v>162</v>
      </c>
      <c r="I176" s="227"/>
      <c r="J176" s="228">
        <f>ROUND(I176*H176,2)</f>
        <v>0</v>
      </c>
      <c r="K176" s="224" t="s">
        <v>134</v>
      </c>
      <c r="L176" s="42"/>
      <c r="M176" s="229" t="s">
        <v>1</v>
      </c>
      <c r="N176" s="230" t="s">
        <v>40</v>
      </c>
      <c r="O176" s="85"/>
      <c r="P176" s="231">
        <f>O176*H176</f>
        <v>0</v>
      </c>
      <c r="Q176" s="231">
        <v>0.00068</v>
      </c>
      <c r="R176" s="231">
        <f>Q176*H176</f>
        <v>0.11016000000000001</v>
      </c>
      <c r="S176" s="231">
        <v>0</v>
      </c>
      <c r="T176" s="232">
        <f>S176*H176</f>
        <v>0</v>
      </c>
      <c r="AR176" s="233" t="s">
        <v>204</v>
      </c>
      <c r="AT176" s="233" t="s">
        <v>130</v>
      </c>
      <c r="AU176" s="233" t="s">
        <v>85</v>
      </c>
      <c r="AY176" s="16" t="s">
        <v>128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6" t="s">
        <v>83</v>
      </c>
      <c r="BK176" s="234">
        <f>ROUND(I176*H176,2)</f>
        <v>0</v>
      </c>
      <c r="BL176" s="16" t="s">
        <v>204</v>
      </c>
      <c r="BM176" s="233" t="s">
        <v>615</v>
      </c>
    </row>
    <row r="177" spans="2:51" s="12" customFormat="1" ht="12">
      <c r="B177" s="238"/>
      <c r="C177" s="239"/>
      <c r="D177" s="235" t="s">
        <v>147</v>
      </c>
      <c r="E177" s="240" t="s">
        <v>1</v>
      </c>
      <c r="F177" s="241" t="s">
        <v>616</v>
      </c>
      <c r="G177" s="239"/>
      <c r="H177" s="242">
        <v>162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147</v>
      </c>
      <c r="AU177" s="248" t="s">
        <v>85</v>
      </c>
      <c r="AV177" s="12" t="s">
        <v>85</v>
      </c>
      <c r="AW177" s="12" t="s">
        <v>32</v>
      </c>
      <c r="AX177" s="12" t="s">
        <v>83</v>
      </c>
      <c r="AY177" s="248" t="s">
        <v>128</v>
      </c>
    </row>
    <row r="178" spans="2:63" s="11" customFormat="1" ht="25.9" customHeight="1">
      <c r="B178" s="206"/>
      <c r="C178" s="207"/>
      <c r="D178" s="208" t="s">
        <v>74</v>
      </c>
      <c r="E178" s="209" t="s">
        <v>396</v>
      </c>
      <c r="F178" s="209" t="s">
        <v>397</v>
      </c>
      <c r="G178" s="207"/>
      <c r="H178" s="207"/>
      <c r="I178" s="210"/>
      <c r="J178" s="211">
        <f>BK178</f>
        <v>0</v>
      </c>
      <c r="K178" s="207"/>
      <c r="L178" s="212"/>
      <c r="M178" s="213"/>
      <c r="N178" s="214"/>
      <c r="O178" s="214"/>
      <c r="P178" s="215">
        <f>P179+P187</f>
        <v>0</v>
      </c>
      <c r="Q178" s="214"/>
      <c r="R178" s="215">
        <f>R179+R187</f>
        <v>0</v>
      </c>
      <c r="S178" s="214"/>
      <c r="T178" s="216">
        <f>T179+T187</f>
        <v>0</v>
      </c>
      <c r="AR178" s="217" t="s">
        <v>152</v>
      </c>
      <c r="AT178" s="218" t="s">
        <v>74</v>
      </c>
      <c r="AU178" s="218" t="s">
        <v>75</v>
      </c>
      <c r="AY178" s="217" t="s">
        <v>128</v>
      </c>
      <c r="BK178" s="219">
        <f>BK179+BK187</f>
        <v>0</v>
      </c>
    </row>
    <row r="179" spans="2:63" s="11" customFormat="1" ht="22.8" customHeight="1">
      <c r="B179" s="206"/>
      <c r="C179" s="207"/>
      <c r="D179" s="208" t="s">
        <v>74</v>
      </c>
      <c r="E179" s="220" t="s">
        <v>398</v>
      </c>
      <c r="F179" s="220" t="s">
        <v>399</v>
      </c>
      <c r="G179" s="207"/>
      <c r="H179" s="207"/>
      <c r="I179" s="210"/>
      <c r="J179" s="221">
        <f>BK179</f>
        <v>0</v>
      </c>
      <c r="K179" s="207"/>
      <c r="L179" s="212"/>
      <c r="M179" s="213"/>
      <c r="N179" s="214"/>
      <c r="O179" s="214"/>
      <c r="P179" s="215">
        <f>SUM(P180:P186)</f>
        <v>0</v>
      </c>
      <c r="Q179" s="214"/>
      <c r="R179" s="215">
        <f>SUM(R180:R186)</f>
        <v>0</v>
      </c>
      <c r="S179" s="214"/>
      <c r="T179" s="216">
        <f>SUM(T180:T186)</f>
        <v>0</v>
      </c>
      <c r="AR179" s="217" t="s">
        <v>152</v>
      </c>
      <c r="AT179" s="218" t="s">
        <v>74</v>
      </c>
      <c r="AU179" s="218" t="s">
        <v>83</v>
      </c>
      <c r="AY179" s="217" t="s">
        <v>128</v>
      </c>
      <c r="BK179" s="219">
        <f>SUM(BK180:BK186)</f>
        <v>0</v>
      </c>
    </row>
    <row r="180" spans="2:65" s="1" customFormat="1" ht="15.25" customHeight="1">
      <c r="B180" s="37"/>
      <c r="C180" s="222" t="s">
        <v>236</v>
      </c>
      <c r="D180" s="222" t="s">
        <v>130</v>
      </c>
      <c r="E180" s="223" t="s">
        <v>617</v>
      </c>
      <c r="F180" s="224" t="s">
        <v>618</v>
      </c>
      <c r="G180" s="225" t="s">
        <v>619</v>
      </c>
      <c r="H180" s="226">
        <v>1</v>
      </c>
      <c r="I180" s="227"/>
      <c r="J180" s="228">
        <f>ROUND(I180*H180,2)</f>
        <v>0</v>
      </c>
      <c r="K180" s="224" t="s">
        <v>134</v>
      </c>
      <c r="L180" s="42"/>
      <c r="M180" s="229" t="s">
        <v>1</v>
      </c>
      <c r="N180" s="230" t="s">
        <v>40</v>
      </c>
      <c r="O180" s="85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33" t="s">
        <v>404</v>
      </c>
      <c r="AT180" s="233" t="s">
        <v>130</v>
      </c>
      <c r="AU180" s="233" t="s">
        <v>85</v>
      </c>
      <c r="AY180" s="16" t="s">
        <v>128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83</v>
      </c>
      <c r="BK180" s="234">
        <f>ROUND(I180*H180,2)</f>
        <v>0</v>
      </c>
      <c r="BL180" s="16" t="s">
        <v>404</v>
      </c>
      <c r="BM180" s="233" t="s">
        <v>620</v>
      </c>
    </row>
    <row r="181" spans="2:65" s="1" customFormat="1" ht="15.25" customHeight="1">
      <c r="B181" s="37"/>
      <c r="C181" s="222" t="s">
        <v>241</v>
      </c>
      <c r="D181" s="222" t="s">
        <v>130</v>
      </c>
      <c r="E181" s="223" t="s">
        <v>401</v>
      </c>
      <c r="F181" s="224" t="s">
        <v>621</v>
      </c>
      <c r="G181" s="225" t="s">
        <v>619</v>
      </c>
      <c r="H181" s="226">
        <v>1</v>
      </c>
      <c r="I181" s="227"/>
      <c r="J181" s="228">
        <f>ROUND(I181*H181,2)</f>
        <v>0</v>
      </c>
      <c r="K181" s="224" t="s">
        <v>134</v>
      </c>
      <c r="L181" s="42"/>
      <c r="M181" s="229" t="s">
        <v>1</v>
      </c>
      <c r="N181" s="230" t="s">
        <v>40</v>
      </c>
      <c r="O181" s="85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AR181" s="233" t="s">
        <v>404</v>
      </c>
      <c r="AT181" s="233" t="s">
        <v>130</v>
      </c>
      <c r="AU181" s="233" t="s">
        <v>85</v>
      </c>
      <c r="AY181" s="16" t="s">
        <v>128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6" t="s">
        <v>83</v>
      </c>
      <c r="BK181" s="234">
        <f>ROUND(I181*H181,2)</f>
        <v>0</v>
      </c>
      <c r="BL181" s="16" t="s">
        <v>404</v>
      </c>
      <c r="BM181" s="233" t="s">
        <v>622</v>
      </c>
    </row>
    <row r="182" spans="2:65" s="1" customFormat="1" ht="15.25" customHeight="1">
      <c r="B182" s="37"/>
      <c r="C182" s="222" t="s">
        <v>245</v>
      </c>
      <c r="D182" s="222" t="s">
        <v>130</v>
      </c>
      <c r="E182" s="223" t="s">
        <v>407</v>
      </c>
      <c r="F182" s="224" t="s">
        <v>623</v>
      </c>
      <c r="G182" s="225" t="s">
        <v>619</v>
      </c>
      <c r="H182" s="226">
        <v>1</v>
      </c>
      <c r="I182" s="227"/>
      <c r="J182" s="228">
        <f>ROUND(I182*H182,2)</f>
        <v>0</v>
      </c>
      <c r="K182" s="224" t="s">
        <v>134</v>
      </c>
      <c r="L182" s="42"/>
      <c r="M182" s="229" t="s">
        <v>1</v>
      </c>
      <c r="N182" s="230" t="s">
        <v>40</v>
      </c>
      <c r="O182" s="85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AR182" s="233" t="s">
        <v>404</v>
      </c>
      <c r="AT182" s="233" t="s">
        <v>130</v>
      </c>
      <c r="AU182" s="233" t="s">
        <v>85</v>
      </c>
      <c r="AY182" s="16" t="s">
        <v>128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6" t="s">
        <v>83</v>
      </c>
      <c r="BK182" s="234">
        <f>ROUND(I182*H182,2)</f>
        <v>0</v>
      </c>
      <c r="BL182" s="16" t="s">
        <v>404</v>
      </c>
      <c r="BM182" s="233" t="s">
        <v>624</v>
      </c>
    </row>
    <row r="183" spans="2:47" s="1" customFormat="1" ht="12">
      <c r="B183" s="37"/>
      <c r="C183" s="38"/>
      <c r="D183" s="235" t="s">
        <v>137</v>
      </c>
      <c r="E183" s="38"/>
      <c r="F183" s="236" t="s">
        <v>625</v>
      </c>
      <c r="G183" s="38"/>
      <c r="H183" s="38"/>
      <c r="I183" s="138"/>
      <c r="J183" s="38"/>
      <c r="K183" s="38"/>
      <c r="L183" s="42"/>
      <c r="M183" s="237"/>
      <c r="N183" s="85"/>
      <c r="O183" s="85"/>
      <c r="P183" s="85"/>
      <c r="Q183" s="85"/>
      <c r="R183" s="85"/>
      <c r="S183" s="85"/>
      <c r="T183" s="86"/>
      <c r="AT183" s="16" t="s">
        <v>137</v>
      </c>
      <c r="AU183" s="16" t="s">
        <v>85</v>
      </c>
    </row>
    <row r="184" spans="2:65" s="1" customFormat="1" ht="15.25" customHeight="1">
      <c r="B184" s="37"/>
      <c r="C184" s="222" t="s">
        <v>249</v>
      </c>
      <c r="D184" s="222" t="s">
        <v>130</v>
      </c>
      <c r="E184" s="223" t="s">
        <v>626</v>
      </c>
      <c r="F184" s="224" t="s">
        <v>627</v>
      </c>
      <c r="G184" s="225" t="s">
        <v>619</v>
      </c>
      <c r="H184" s="226">
        <v>1</v>
      </c>
      <c r="I184" s="227"/>
      <c r="J184" s="228">
        <f>ROUND(I184*H184,2)</f>
        <v>0</v>
      </c>
      <c r="K184" s="224" t="s">
        <v>134</v>
      </c>
      <c r="L184" s="42"/>
      <c r="M184" s="229" t="s">
        <v>1</v>
      </c>
      <c r="N184" s="230" t="s">
        <v>40</v>
      </c>
      <c r="O184" s="85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AR184" s="233" t="s">
        <v>404</v>
      </c>
      <c r="AT184" s="233" t="s">
        <v>130</v>
      </c>
      <c r="AU184" s="233" t="s">
        <v>85</v>
      </c>
      <c r="AY184" s="16" t="s">
        <v>128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6" t="s">
        <v>83</v>
      </c>
      <c r="BK184" s="234">
        <f>ROUND(I184*H184,2)</f>
        <v>0</v>
      </c>
      <c r="BL184" s="16" t="s">
        <v>404</v>
      </c>
      <c r="BM184" s="233" t="s">
        <v>628</v>
      </c>
    </row>
    <row r="185" spans="2:47" s="1" customFormat="1" ht="12">
      <c r="B185" s="37"/>
      <c r="C185" s="38"/>
      <c r="D185" s="235" t="s">
        <v>137</v>
      </c>
      <c r="E185" s="38"/>
      <c r="F185" s="236" t="s">
        <v>629</v>
      </c>
      <c r="G185" s="38"/>
      <c r="H185" s="38"/>
      <c r="I185" s="138"/>
      <c r="J185" s="38"/>
      <c r="K185" s="38"/>
      <c r="L185" s="42"/>
      <c r="M185" s="237"/>
      <c r="N185" s="85"/>
      <c r="O185" s="85"/>
      <c r="P185" s="85"/>
      <c r="Q185" s="85"/>
      <c r="R185" s="85"/>
      <c r="S185" s="85"/>
      <c r="T185" s="86"/>
      <c r="AT185" s="16" t="s">
        <v>137</v>
      </c>
      <c r="AU185" s="16" t="s">
        <v>85</v>
      </c>
    </row>
    <row r="186" spans="2:65" s="1" customFormat="1" ht="15.25" customHeight="1">
      <c r="B186" s="37"/>
      <c r="C186" s="222" t="s">
        <v>253</v>
      </c>
      <c r="D186" s="222" t="s">
        <v>130</v>
      </c>
      <c r="E186" s="223" t="s">
        <v>411</v>
      </c>
      <c r="F186" s="224" t="s">
        <v>630</v>
      </c>
      <c r="G186" s="225" t="s">
        <v>619</v>
      </c>
      <c r="H186" s="226">
        <v>1</v>
      </c>
      <c r="I186" s="227"/>
      <c r="J186" s="228">
        <f>ROUND(I186*H186,2)</f>
        <v>0</v>
      </c>
      <c r="K186" s="224" t="s">
        <v>134</v>
      </c>
      <c r="L186" s="42"/>
      <c r="M186" s="229" t="s">
        <v>1</v>
      </c>
      <c r="N186" s="230" t="s">
        <v>40</v>
      </c>
      <c r="O186" s="85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AR186" s="233" t="s">
        <v>404</v>
      </c>
      <c r="AT186" s="233" t="s">
        <v>130</v>
      </c>
      <c r="AU186" s="233" t="s">
        <v>85</v>
      </c>
      <c r="AY186" s="16" t="s">
        <v>128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6" t="s">
        <v>83</v>
      </c>
      <c r="BK186" s="234">
        <f>ROUND(I186*H186,2)</f>
        <v>0</v>
      </c>
      <c r="BL186" s="16" t="s">
        <v>404</v>
      </c>
      <c r="BM186" s="233" t="s">
        <v>631</v>
      </c>
    </row>
    <row r="187" spans="2:63" s="11" customFormat="1" ht="22.8" customHeight="1">
      <c r="B187" s="206"/>
      <c r="C187" s="207"/>
      <c r="D187" s="208" t="s">
        <v>74</v>
      </c>
      <c r="E187" s="220" t="s">
        <v>414</v>
      </c>
      <c r="F187" s="220" t="s">
        <v>415</v>
      </c>
      <c r="G187" s="207"/>
      <c r="H187" s="207"/>
      <c r="I187" s="210"/>
      <c r="J187" s="221">
        <f>BK187</f>
        <v>0</v>
      </c>
      <c r="K187" s="207"/>
      <c r="L187" s="212"/>
      <c r="M187" s="213"/>
      <c r="N187" s="214"/>
      <c r="O187" s="214"/>
      <c r="P187" s="215">
        <f>SUM(P188:P190)</f>
        <v>0</v>
      </c>
      <c r="Q187" s="214"/>
      <c r="R187" s="215">
        <f>SUM(R188:R190)</f>
        <v>0</v>
      </c>
      <c r="S187" s="214"/>
      <c r="T187" s="216">
        <f>SUM(T188:T190)</f>
        <v>0</v>
      </c>
      <c r="AR187" s="217" t="s">
        <v>152</v>
      </c>
      <c r="AT187" s="218" t="s">
        <v>74</v>
      </c>
      <c r="AU187" s="218" t="s">
        <v>83</v>
      </c>
      <c r="AY187" s="217" t="s">
        <v>128</v>
      </c>
      <c r="BK187" s="219">
        <f>SUM(BK188:BK190)</f>
        <v>0</v>
      </c>
    </row>
    <row r="188" spans="2:65" s="1" customFormat="1" ht="15.25" customHeight="1">
      <c r="B188" s="37"/>
      <c r="C188" s="222" t="s">
        <v>257</v>
      </c>
      <c r="D188" s="222" t="s">
        <v>130</v>
      </c>
      <c r="E188" s="223" t="s">
        <v>417</v>
      </c>
      <c r="F188" s="224" t="s">
        <v>415</v>
      </c>
      <c r="G188" s="225" t="s">
        <v>619</v>
      </c>
      <c r="H188" s="226">
        <v>1</v>
      </c>
      <c r="I188" s="227"/>
      <c r="J188" s="228">
        <f>ROUND(I188*H188,2)</f>
        <v>0</v>
      </c>
      <c r="K188" s="224" t="s">
        <v>134</v>
      </c>
      <c r="L188" s="42"/>
      <c r="M188" s="229" t="s">
        <v>1</v>
      </c>
      <c r="N188" s="230" t="s">
        <v>40</v>
      </c>
      <c r="O188" s="85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33" t="s">
        <v>404</v>
      </c>
      <c r="AT188" s="233" t="s">
        <v>130</v>
      </c>
      <c r="AU188" s="233" t="s">
        <v>85</v>
      </c>
      <c r="AY188" s="16" t="s">
        <v>128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6" t="s">
        <v>83</v>
      </c>
      <c r="BK188" s="234">
        <f>ROUND(I188*H188,2)</f>
        <v>0</v>
      </c>
      <c r="BL188" s="16" t="s">
        <v>404</v>
      </c>
      <c r="BM188" s="233" t="s">
        <v>632</v>
      </c>
    </row>
    <row r="189" spans="2:65" s="1" customFormat="1" ht="15.25" customHeight="1">
      <c r="B189" s="37"/>
      <c r="C189" s="222" t="s">
        <v>261</v>
      </c>
      <c r="D189" s="222" t="s">
        <v>130</v>
      </c>
      <c r="E189" s="223" t="s">
        <v>633</v>
      </c>
      <c r="F189" s="224" t="s">
        <v>634</v>
      </c>
      <c r="G189" s="225" t="s">
        <v>619</v>
      </c>
      <c r="H189" s="226">
        <v>1</v>
      </c>
      <c r="I189" s="227"/>
      <c r="J189" s="228">
        <f>ROUND(I189*H189,2)</f>
        <v>0</v>
      </c>
      <c r="K189" s="224" t="s">
        <v>134</v>
      </c>
      <c r="L189" s="42"/>
      <c r="M189" s="229" t="s">
        <v>1</v>
      </c>
      <c r="N189" s="230" t="s">
        <v>40</v>
      </c>
      <c r="O189" s="85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AR189" s="233" t="s">
        <v>404</v>
      </c>
      <c r="AT189" s="233" t="s">
        <v>130</v>
      </c>
      <c r="AU189" s="233" t="s">
        <v>85</v>
      </c>
      <c r="AY189" s="16" t="s">
        <v>128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6" t="s">
        <v>83</v>
      </c>
      <c r="BK189" s="234">
        <f>ROUND(I189*H189,2)</f>
        <v>0</v>
      </c>
      <c r="BL189" s="16" t="s">
        <v>404</v>
      </c>
      <c r="BM189" s="233" t="s">
        <v>635</v>
      </c>
    </row>
    <row r="190" spans="2:65" s="1" customFormat="1" ht="15.25" customHeight="1">
      <c r="B190" s="37"/>
      <c r="C190" s="222" t="s">
        <v>265</v>
      </c>
      <c r="D190" s="222" t="s">
        <v>130</v>
      </c>
      <c r="E190" s="223" t="s">
        <v>636</v>
      </c>
      <c r="F190" s="224" t="s">
        <v>637</v>
      </c>
      <c r="G190" s="225" t="s">
        <v>619</v>
      </c>
      <c r="H190" s="226">
        <v>1</v>
      </c>
      <c r="I190" s="227"/>
      <c r="J190" s="228">
        <f>ROUND(I190*H190,2)</f>
        <v>0</v>
      </c>
      <c r="K190" s="224" t="s">
        <v>134</v>
      </c>
      <c r="L190" s="42"/>
      <c r="M190" s="259" t="s">
        <v>1</v>
      </c>
      <c r="N190" s="260" t="s">
        <v>40</v>
      </c>
      <c r="O190" s="261"/>
      <c r="P190" s="262">
        <f>O190*H190</f>
        <v>0</v>
      </c>
      <c r="Q190" s="262">
        <v>0</v>
      </c>
      <c r="R190" s="262">
        <f>Q190*H190</f>
        <v>0</v>
      </c>
      <c r="S190" s="262">
        <v>0</v>
      </c>
      <c r="T190" s="263">
        <f>S190*H190</f>
        <v>0</v>
      </c>
      <c r="AR190" s="233" t="s">
        <v>404</v>
      </c>
      <c r="AT190" s="233" t="s">
        <v>130</v>
      </c>
      <c r="AU190" s="233" t="s">
        <v>85</v>
      </c>
      <c r="AY190" s="16" t="s">
        <v>128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6" t="s">
        <v>83</v>
      </c>
      <c r="BK190" s="234">
        <f>ROUND(I190*H190,2)</f>
        <v>0</v>
      </c>
      <c r="BL190" s="16" t="s">
        <v>404</v>
      </c>
      <c r="BM190" s="233" t="s">
        <v>638</v>
      </c>
    </row>
    <row r="191" spans="2:12" s="1" customFormat="1" ht="6.95" customHeight="1">
      <c r="B191" s="60"/>
      <c r="C191" s="61"/>
      <c r="D191" s="61"/>
      <c r="E191" s="61"/>
      <c r="F191" s="61"/>
      <c r="G191" s="61"/>
      <c r="H191" s="61"/>
      <c r="I191" s="172"/>
      <c r="J191" s="61"/>
      <c r="K191" s="61"/>
      <c r="L191" s="42"/>
    </row>
  </sheetData>
  <sheetProtection password="CC35" sheet="1" objects="1" scenarios="1" formatColumns="0" formatRows="0" autoFilter="0"/>
  <autoFilter ref="C125:K19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02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97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85</v>
      </c>
    </row>
    <row r="4" spans="2:46" ht="24.95" customHeight="1">
      <c r="B4" s="19"/>
      <c r="D4" s="134" t="s">
        <v>98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5.25" customHeight="1">
      <c r="B7" s="19"/>
      <c r="E7" s="137" t="str">
        <f>'Rekapitulace stavby'!K6</f>
        <v>II/185 SVRČOVEC - DOLANY</v>
      </c>
      <c r="F7" s="136"/>
      <c r="G7" s="136"/>
      <c r="H7" s="136"/>
      <c r="L7" s="19"/>
    </row>
    <row r="8" spans="2:12" s="1" customFormat="1" ht="12" customHeight="1">
      <c r="B8" s="42"/>
      <c r="D8" s="136" t="s">
        <v>99</v>
      </c>
      <c r="I8" s="138"/>
      <c r="L8" s="42"/>
    </row>
    <row r="9" spans="2:12" s="1" customFormat="1" ht="36.95" customHeight="1">
      <c r="B9" s="42"/>
      <c r="E9" s="139" t="s">
        <v>639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19. 10. 2017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535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1</v>
      </c>
      <c r="L20" s="42"/>
    </row>
    <row r="21" spans="2:12" s="1" customFormat="1" ht="18" customHeight="1">
      <c r="B21" s="42"/>
      <c r="E21" s="140" t="s">
        <v>31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33</v>
      </c>
      <c r="I23" s="141" t="s">
        <v>25</v>
      </c>
      <c r="J23" s="140" t="str">
        <f>IF('Rekapitulace stavby'!AN19="","",'Rekapitulace stavby'!AN19)</f>
        <v/>
      </c>
      <c r="L23" s="42"/>
    </row>
    <row r="24" spans="2:12" s="1" customFormat="1" ht="18" customHeight="1">
      <c r="B24" s="42"/>
      <c r="E24" s="140" t="str">
        <f>IF('Rekapitulace stavby'!E20="","",'Rekapitulace stavby'!E20)</f>
        <v xml:space="preserve"> </v>
      </c>
      <c r="I24" s="141" t="s">
        <v>27</v>
      </c>
      <c r="J24" s="140" t="str">
        <f>IF('Rekapitulace stavby'!AN20="","",'Rekapitulace stavby'!AN20)</f>
        <v/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34</v>
      </c>
      <c r="I26" s="138"/>
      <c r="L26" s="42"/>
    </row>
    <row r="27" spans="2:12" s="7" customFormat="1" ht="15.2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35</v>
      </c>
      <c r="I30" s="138"/>
      <c r="J30" s="148">
        <f>ROUND(J127,2)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37</v>
      </c>
      <c r="I32" s="150" t="s">
        <v>36</v>
      </c>
      <c r="J32" s="149" t="s">
        <v>38</v>
      </c>
      <c r="L32" s="42"/>
    </row>
    <row r="33" spans="2:12" s="1" customFormat="1" ht="14.4" customHeight="1">
      <c r="B33" s="42"/>
      <c r="D33" s="151" t="s">
        <v>39</v>
      </c>
      <c r="E33" s="136" t="s">
        <v>40</v>
      </c>
      <c r="F33" s="152">
        <f>ROUND((SUM(BE127:BE201)),2)</f>
        <v>0</v>
      </c>
      <c r="I33" s="153">
        <v>0.21</v>
      </c>
      <c r="J33" s="152">
        <f>ROUND(((SUM(BE127:BE201))*I33),2)</f>
        <v>0</v>
      </c>
      <c r="L33" s="42"/>
    </row>
    <row r="34" spans="2:12" s="1" customFormat="1" ht="14.4" customHeight="1">
      <c r="B34" s="42"/>
      <c r="E34" s="136" t="s">
        <v>41</v>
      </c>
      <c r="F34" s="152">
        <f>ROUND((SUM(BF127:BF201)),2)</f>
        <v>0</v>
      </c>
      <c r="I34" s="153">
        <v>0.15</v>
      </c>
      <c r="J34" s="152">
        <f>ROUND(((SUM(BF127:BF201))*I34),2)</f>
        <v>0</v>
      </c>
      <c r="L34" s="42"/>
    </row>
    <row r="35" spans="2:12" s="1" customFormat="1" ht="14.4" customHeight="1" hidden="1">
      <c r="B35" s="42"/>
      <c r="E35" s="136" t="s">
        <v>42</v>
      </c>
      <c r="F35" s="152">
        <f>ROUND((SUM(BG127:BG201)),2)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43</v>
      </c>
      <c r="F36" s="152">
        <f>ROUND((SUM(BH127:BH201)),2)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44</v>
      </c>
      <c r="F37" s="152">
        <f>ROUND((SUM(BI127:BI201)),2)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45</v>
      </c>
      <c r="E39" s="156"/>
      <c r="F39" s="156"/>
      <c r="G39" s="157" t="s">
        <v>46</v>
      </c>
      <c r="H39" s="158" t="s">
        <v>47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48</v>
      </c>
      <c r="E50" s="163"/>
      <c r="F50" s="163"/>
      <c r="G50" s="162" t="s">
        <v>49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50</v>
      </c>
      <c r="E61" s="166"/>
      <c r="F61" s="167" t="s">
        <v>51</v>
      </c>
      <c r="G61" s="165" t="s">
        <v>50</v>
      </c>
      <c r="H61" s="166"/>
      <c r="I61" s="168"/>
      <c r="J61" s="169" t="s">
        <v>51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52</v>
      </c>
      <c r="E65" s="163"/>
      <c r="F65" s="163"/>
      <c r="G65" s="162" t="s">
        <v>53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50</v>
      </c>
      <c r="E76" s="166"/>
      <c r="F76" s="167" t="s">
        <v>51</v>
      </c>
      <c r="G76" s="165" t="s">
        <v>50</v>
      </c>
      <c r="H76" s="166"/>
      <c r="I76" s="168"/>
      <c r="J76" s="169" t="s">
        <v>51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101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5.25" customHeight="1">
      <c r="B85" s="37"/>
      <c r="C85" s="38"/>
      <c r="D85" s="38"/>
      <c r="E85" s="176" t="str">
        <f>E7</f>
        <v>II/185 SVRČOVEC - DOLANY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99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5.25" customHeight="1">
      <c r="B87" s="37"/>
      <c r="C87" s="38"/>
      <c r="D87" s="38"/>
      <c r="E87" s="70" t="str">
        <f>E9</f>
        <v>2718-DOLANY - SVRČOVEC - CHODNÍK U SILNICE II/185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19. 10. 2017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41.1" customHeight="1">
      <c r="B91" s="37"/>
      <c r="C91" s="31" t="s">
        <v>24</v>
      </c>
      <c r="D91" s="38"/>
      <c r="E91" s="38"/>
      <c r="F91" s="26" t="str">
        <f>E15</f>
        <v>OBEC DOLANY</v>
      </c>
      <c r="G91" s="38"/>
      <c r="H91" s="38"/>
      <c r="I91" s="141" t="s">
        <v>30</v>
      </c>
      <c r="J91" s="35" t="str">
        <f>E21</f>
        <v>MACÁN PROJEKCE DS s.r.o.</v>
      </c>
      <c r="K91" s="38"/>
      <c r="L91" s="42"/>
    </row>
    <row r="92" spans="2:12" s="1" customFormat="1" ht="15.1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33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102</v>
      </c>
      <c r="D94" s="178"/>
      <c r="E94" s="178"/>
      <c r="F94" s="178"/>
      <c r="G94" s="178"/>
      <c r="H94" s="178"/>
      <c r="I94" s="179"/>
      <c r="J94" s="180" t="s">
        <v>103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104</v>
      </c>
      <c r="D96" s="38"/>
      <c r="E96" s="38"/>
      <c r="F96" s="38"/>
      <c r="G96" s="38"/>
      <c r="H96" s="38"/>
      <c r="I96" s="138"/>
      <c r="J96" s="104">
        <f>J127</f>
        <v>0</v>
      </c>
      <c r="K96" s="38"/>
      <c r="L96" s="42"/>
      <c r="AU96" s="16" t="s">
        <v>105</v>
      </c>
    </row>
    <row r="97" spans="2:12" s="8" customFormat="1" ht="24.95" customHeight="1">
      <c r="B97" s="182"/>
      <c r="C97" s="183"/>
      <c r="D97" s="184" t="s">
        <v>106</v>
      </c>
      <c r="E97" s="185"/>
      <c r="F97" s="185"/>
      <c r="G97" s="185"/>
      <c r="H97" s="185"/>
      <c r="I97" s="186"/>
      <c r="J97" s="187">
        <f>J128</f>
        <v>0</v>
      </c>
      <c r="K97" s="183"/>
      <c r="L97" s="188"/>
    </row>
    <row r="98" spans="2:12" s="9" customFormat="1" ht="19.9" customHeight="1">
      <c r="B98" s="189"/>
      <c r="C98" s="190"/>
      <c r="D98" s="191" t="s">
        <v>107</v>
      </c>
      <c r="E98" s="192"/>
      <c r="F98" s="192"/>
      <c r="G98" s="192"/>
      <c r="H98" s="192"/>
      <c r="I98" s="193"/>
      <c r="J98" s="194">
        <f>J129</f>
        <v>0</v>
      </c>
      <c r="K98" s="190"/>
      <c r="L98" s="195"/>
    </row>
    <row r="99" spans="2:12" s="9" customFormat="1" ht="19.9" customHeight="1">
      <c r="B99" s="189"/>
      <c r="C99" s="190"/>
      <c r="D99" s="191" t="s">
        <v>108</v>
      </c>
      <c r="E99" s="192"/>
      <c r="F99" s="192"/>
      <c r="G99" s="192"/>
      <c r="H99" s="192"/>
      <c r="I99" s="193"/>
      <c r="J99" s="194">
        <f>J155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109</v>
      </c>
      <c r="E100" s="192"/>
      <c r="F100" s="192"/>
      <c r="G100" s="192"/>
      <c r="H100" s="192"/>
      <c r="I100" s="193"/>
      <c r="J100" s="194">
        <f>J169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640</v>
      </c>
      <c r="E101" s="192"/>
      <c r="F101" s="192"/>
      <c r="G101" s="192"/>
      <c r="H101" s="192"/>
      <c r="I101" s="193"/>
      <c r="J101" s="194">
        <f>J179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112</v>
      </c>
      <c r="E102" s="192"/>
      <c r="F102" s="192"/>
      <c r="G102" s="192"/>
      <c r="H102" s="192"/>
      <c r="I102" s="193"/>
      <c r="J102" s="194">
        <f>J183</f>
        <v>0</v>
      </c>
      <c r="K102" s="190"/>
      <c r="L102" s="195"/>
    </row>
    <row r="103" spans="2:12" s="8" customFormat="1" ht="24.95" customHeight="1">
      <c r="B103" s="182"/>
      <c r="C103" s="183"/>
      <c r="D103" s="184" t="s">
        <v>536</v>
      </c>
      <c r="E103" s="185"/>
      <c r="F103" s="185"/>
      <c r="G103" s="185"/>
      <c r="H103" s="185"/>
      <c r="I103" s="186"/>
      <c r="J103" s="187">
        <f>J185</f>
        <v>0</v>
      </c>
      <c r="K103" s="183"/>
      <c r="L103" s="188"/>
    </row>
    <row r="104" spans="2:12" s="9" customFormat="1" ht="19.9" customHeight="1">
      <c r="B104" s="189"/>
      <c r="C104" s="190"/>
      <c r="D104" s="191" t="s">
        <v>537</v>
      </c>
      <c r="E104" s="192"/>
      <c r="F104" s="192"/>
      <c r="G104" s="192"/>
      <c r="H104" s="192"/>
      <c r="I104" s="193"/>
      <c r="J104" s="194">
        <f>J186</f>
        <v>0</v>
      </c>
      <c r="K104" s="190"/>
      <c r="L104" s="195"/>
    </row>
    <row r="105" spans="2:12" s="8" customFormat="1" ht="24.95" customHeight="1">
      <c r="B105" s="182"/>
      <c r="C105" s="183"/>
      <c r="D105" s="184" t="s">
        <v>297</v>
      </c>
      <c r="E105" s="185"/>
      <c r="F105" s="185"/>
      <c r="G105" s="185"/>
      <c r="H105" s="185"/>
      <c r="I105" s="186"/>
      <c r="J105" s="187">
        <f>J189</f>
        <v>0</v>
      </c>
      <c r="K105" s="183"/>
      <c r="L105" s="188"/>
    </row>
    <row r="106" spans="2:12" s="9" customFormat="1" ht="19.9" customHeight="1">
      <c r="B106" s="189"/>
      <c r="C106" s="190"/>
      <c r="D106" s="191" t="s">
        <v>298</v>
      </c>
      <c r="E106" s="192"/>
      <c r="F106" s="192"/>
      <c r="G106" s="192"/>
      <c r="H106" s="192"/>
      <c r="I106" s="193"/>
      <c r="J106" s="194">
        <f>J190</f>
        <v>0</v>
      </c>
      <c r="K106" s="190"/>
      <c r="L106" s="195"/>
    </row>
    <row r="107" spans="2:12" s="9" customFormat="1" ht="19.9" customHeight="1">
      <c r="B107" s="189"/>
      <c r="C107" s="190"/>
      <c r="D107" s="191" t="s">
        <v>299</v>
      </c>
      <c r="E107" s="192"/>
      <c r="F107" s="192"/>
      <c r="G107" s="192"/>
      <c r="H107" s="192"/>
      <c r="I107" s="193"/>
      <c r="J107" s="194">
        <f>J198</f>
        <v>0</v>
      </c>
      <c r="K107" s="190"/>
      <c r="L107" s="195"/>
    </row>
    <row r="108" spans="2:12" s="1" customFormat="1" ht="21.8" customHeight="1">
      <c r="B108" s="37"/>
      <c r="C108" s="38"/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6.95" customHeight="1">
      <c r="B109" s="60"/>
      <c r="C109" s="61"/>
      <c r="D109" s="61"/>
      <c r="E109" s="61"/>
      <c r="F109" s="61"/>
      <c r="G109" s="61"/>
      <c r="H109" s="61"/>
      <c r="I109" s="172"/>
      <c r="J109" s="61"/>
      <c r="K109" s="61"/>
      <c r="L109" s="42"/>
    </row>
    <row r="113" spans="2:12" s="1" customFormat="1" ht="6.95" customHeight="1">
      <c r="B113" s="62"/>
      <c r="C113" s="63"/>
      <c r="D113" s="63"/>
      <c r="E113" s="63"/>
      <c r="F113" s="63"/>
      <c r="G113" s="63"/>
      <c r="H113" s="63"/>
      <c r="I113" s="175"/>
      <c r="J113" s="63"/>
      <c r="K113" s="63"/>
      <c r="L113" s="42"/>
    </row>
    <row r="114" spans="2:12" s="1" customFormat="1" ht="24.95" customHeight="1">
      <c r="B114" s="37"/>
      <c r="C114" s="22" t="s">
        <v>113</v>
      </c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5.25" customHeight="1">
      <c r="B117" s="37"/>
      <c r="C117" s="38"/>
      <c r="D117" s="38"/>
      <c r="E117" s="176" t="str">
        <f>E7</f>
        <v>II/185 SVRČOVEC - DOLANY</v>
      </c>
      <c r="F117" s="31"/>
      <c r="G117" s="31"/>
      <c r="H117" s="31"/>
      <c r="I117" s="138"/>
      <c r="J117" s="38"/>
      <c r="K117" s="38"/>
      <c r="L117" s="42"/>
    </row>
    <row r="118" spans="2:12" s="1" customFormat="1" ht="12" customHeight="1">
      <c r="B118" s="37"/>
      <c r="C118" s="31" t="s">
        <v>99</v>
      </c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15.25" customHeight="1">
      <c r="B119" s="37"/>
      <c r="C119" s="38"/>
      <c r="D119" s="38"/>
      <c r="E119" s="70" t="str">
        <f>E9</f>
        <v>2718-DOLANY - SVRČOVEC - CHODNÍK U SILNICE II/185</v>
      </c>
      <c r="F119" s="38"/>
      <c r="G119" s="38"/>
      <c r="H119" s="38"/>
      <c r="I119" s="138"/>
      <c r="J119" s="38"/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38"/>
      <c r="J120" s="38"/>
      <c r="K120" s="38"/>
      <c r="L120" s="42"/>
    </row>
    <row r="121" spans="2:12" s="1" customFormat="1" ht="12" customHeight="1">
      <c r="B121" s="37"/>
      <c r="C121" s="31" t="s">
        <v>20</v>
      </c>
      <c r="D121" s="38"/>
      <c r="E121" s="38"/>
      <c r="F121" s="26" t="str">
        <f>F12</f>
        <v xml:space="preserve"> </v>
      </c>
      <c r="G121" s="38"/>
      <c r="H121" s="38"/>
      <c r="I121" s="141" t="s">
        <v>22</v>
      </c>
      <c r="J121" s="73" t="str">
        <f>IF(J12="","",J12)</f>
        <v>19. 10. 2017</v>
      </c>
      <c r="K121" s="38"/>
      <c r="L121" s="42"/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138"/>
      <c r="J122" s="38"/>
      <c r="K122" s="38"/>
      <c r="L122" s="42"/>
    </row>
    <row r="123" spans="2:12" s="1" customFormat="1" ht="41.1" customHeight="1">
      <c r="B123" s="37"/>
      <c r="C123" s="31" t="s">
        <v>24</v>
      </c>
      <c r="D123" s="38"/>
      <c r="E123" s="38"/>
      <c r="F123" s="26" t="str">
        <f>E15</f>
        <v>OBEC DOLANY</v>
      </c>
      <c r="G123" s="38"/>
      <c r="H123" s="38"/>
      <c r="I123" s="141" t="s">
        <v>30</v>
      </c>
      <c r="J123" s="35" t="str">
        <f>E21</f>
        <v>MACÁN PROJEKCE DS s.r.o.</v>
      </c>
      <c r="K123" s="38"/>
      <c r="L123" s="42"/>
    </row>
    <row r="124" spans="2:12" s="1" customFormat="1" ht="15.1" customHeight="1">
      <c r="B124" s="37"/>
      <c r="C124" s="31" t="s">
        <v>28</v>
      </c>
      <c r="D124" s="38"/>
      <c r="E124" s="38"/>
      <c r="F124" s="26" t="str">
        <f>IF(E18="","",E18)</f>
        <v>Vyplň údaj</v>
      </c>
      <c r="G124" s="38"/>
      <c r="H124" s="38"/>
      <c r="I124" s="141" t="s">
        <v>33</v>
      </c>
      <c r="J124" s="35" t="str">
        <f>E24</f>
        <v xml:space="preserve"> </v>
      </c>
      <c r="K124" s="38"/>
      <c r="L124" s="42"/>
    </row>
    <row r="125" spans="2:12" s="1" customFormat="1" ht="10.3" customHeight="1">
      <c r="B125" s="37"/>
      <c r="C125" s="38"/>
      <c r="D125" s="38"/>
      <c r="E125" s="38"/>
      <c r="F125" s="38"/>
      <c r="G125" s="38"/>
      <c r="H125" s="38"/>
      <c r="I125" s="138"/>
      <c r="J125" s="38"/>
      <c r="K125" s="38"/>
      <c r="L125" s="42"/>
    </row>
    <row r="126" spans="2:20" s="10" customFormat="1" ht="29.25" customHeight="1">
      <c r="B126" s="196"/>
      <c r="C126" s="197" t="s">
        <v>114</v>
      </c>
      <c r="D126" s="198" t="s">
        <v>60</v>
      </c>
      <c r="E126" s="198" t="s">
        <v>56</v>
      </c>
      <c r="F126" s="198" t="s">
        <v>57</v>
      </c>
      <c r="G126" s="198" t="s">
        <v>115</v>
      </c>
      <c r="H126" s="198" t="s">
        <v>116</v>
      </c>
      <c r="I126" s="199" t="s">
        <v>117</v>
      </c>
      <c r="J126" s="198" t="s">
        <v>103</v>
      </c>
      <c r="K126" s="200" t="s">
        <v>118</v>
      </c>
      <c r="L126" s="201"/>
      <c r="M126" s="94" t="s">
        <v>1</v>
      </c>
      <c r="N126" s="95" t="s">
        <v>39</v>
      </c>
      <c r="O126" s="95" t="s">
        <v>119</v>
      </c>
      <c r="P126" s="95" t="s">
        <v>120</v>
      </c>
      <c r="Q126" s="95" t="s">
        <v>121</v>
      </c>
      <c r="R126" s="95" t="s">
        <v>122</v>
      </c>
      <c r="S126" s="95" t="s">
        <v>123</v>
      </c>
      <c r="T126" s="96" t="s">
        <v>124</v>
      </c>
    </row>
    <row r="127" spans="2:63" s="1" customFormat="1" ht="22.8" customHeight="1">
      <c r="B127" s="37"/>
      <c r="C127" s="101" t="s">
        <v>125</v>
      </c>
      <c r="D127" s="38"/>
      <c r="E127" s="38"/>
      <c r="F127" s="38"/>
      <c r="G127" s="38"/>
      <c r="H127" s="38"/>
      <c r="I127" s="138"/>
      <c r="J127" s="202">
        <f>BK127</f>
        <v>0</v>
      </c>
      <c r="K127" s="38"/>
      <c r="L127" s="42"/>
      <c r="M127" s="97"/>
      <c r="N127" s="98"/>
      <c r="O127" s="98"/>
      <c r="P127" s="203">
        <f>P128+P185+P189</f>
        <v>0</v>
      </c>
      <c r="Q127" s="98"/>
      <c r="R127" s="203">
        <f>R128+R185+R189</f>
        <v>367.779196</v>
      </c>
      <c r="S127" s="98"/>
      <c r="T127" s="204">
        <f>T128+T185+T189</f>
        <v>0.108</v>
      </c>
      <c r="AT127" s="16" t="s">
        <v>74</v>
      </c>
      <c r="AU127" s="16" t="s">
        <v>105</v>
      </c>
      <c r="BK127" s="205">
        <f>BK128+BK185+BK189</f>
        <v>0</v>
      </c>
    </row>
    <row r="128" spans="2:63" s="11" customFormat="1" ht="25.9" customHeight="1">
      <c r="B128" s="206"/>
      <c r="C128" s="207"/>
      <c r="D128" s="208" t="s">
        <v>74</v>
      </c>
      <c r="E128" s="209" t="s">
        <v>126</v>
      </c>
      <c r="F128" s="209" t="s">
        <v>127</v>
      </c>
      <c r="G128" s="207"/>
      <c r="H128" s="207"/>
      <c r="I128" s="210"/>
      <c r="J128" s="211">
        <f>BK128</f>
        <v>0</v>
      </c>
      <c r="K128" s="207"/>
      <c r="L128" s="212"/>
      <c r="M128" s="213"/>
      <c r="N128" s="214"/>
      <c r="O128" s="214"/>
      <c r="P128" s="215">
        <f>P129+P155+P169+P179+P183</f>
        <v>0</v>
      </c>
      <c r="Q128" s="214"/>
      <c r="R128" s="215">
        <f>R129+R155+R169+R179+R183</f>
        <v>367.751996</v>
      </c>
      <c r="S128" s="214"/>
      <c r="T128" s="216">
        <f>T129+T155+T169+T179+T183</f>
        <v>0.108</v>
      </c>
      <c r="AR128" s="217" t="s">
        <v>83</v>
      </c>
      <c r="AT128" s="218" t="s">
        <v>74</v>
      </c>
      <c r="AU128" s="218" t="s">
        <v>75</v>
      </c>
      <c r="AY128" s="217" t="s">
        <v>128</v>
      </c>
      <c r="BK128" s="219">
        <f>BK129+BK155+BK169+BK179+BK183</f>
        <v>0</v>
      </c>
    </row>
    <row r="129" spans="2:63" s="11" customFormat="1" ht="22.8" customHeight="1">
      <c r="B129" s="206"/>
      <c r="C129" s="207"/>
      <c r="D129" s="208" t="s">
        <v>74</v>
      </c>
      <c r="E129" s="220" t="s">
        <v>83</v>
      </c>
      <c r="F129" s="220" t="s">
        <v>129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SUM(P130:P154)</f>
        <v>0</v>
      </c>
      <c r="Q129" s="214"/>
      <c r="R129" s="215">
        <f>SUM(R130:R154)</f>
        <v>222.30225000000002</v>
      </c>
      <c r="S129" s="214"/>
      <c r="T129" s="216">
        <f>SUM(T130:T154)</f>
        <v>0</v>
      </c>
      <c r="AR129" s="217" t="s">
        <v>83</v>
      </c>
      <c r="AT129" s="218" t="s">
        <v>74</v>
      </c>
      <c r="AU129" s="218" t="s">
        <v>83</v>
      </c>
      <c r="AY129" s="217" t="s">
        <v>128</v>
      </c>
      <c r="BK129" s="219">
        <f>SUM(BK130:BK154)</f>
        <v>0</v>
      </c>
    </row>
    <row r="130" spans="2:65" s="1" customFormat="1" ht="21.65" customHeight="1">
      <c r="B130" s="37"/>
      <c r="C130" s="222" t="s">
        <v>83</v>
      </c>
      <c r="D130" s="222" t="s">
        <v>130</v>
      </c>
      <c r="E130" s="223" t="s">
        <v>538</v>
      </c>
      <c r="F130" s="224" t="s">
        <v>539</v>
      </c>
      <c r="G130" s="225" t="s">
        <v>145</v>
      </c>
      <c r="H130" s="226">
        <v>114.84</v>
      </c>
      <c r="I130" s="227"/>
      <c r="J130" s="228">
        <f>ROUND(I130*H130,2)</f>
        <v>0</v>
      </c>
      <c r="K130" s="224" t="s">
        <v>134</v>
      </c>
      <c r="L130" s="42"/>
      <c r="M130" s="229" t="s">
        <v>1</v>
      </c>
      <c r="N130" s="230" t="s">
        <v>40</v>
      </c>
      <c r="O130" s="85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33" t="s">
        <v>135</v>
      </c>
      <c r="AT130" s="233" t="s">
        <v>130</v>
      </c>
      <c r="AU130" s="233" t="s">
        <v>85</v>
      </c>
      <c r="AY130" s="16" t="s">
        <v>128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6" t="s">
        <v>83</v>
      </c>
      <c r="BK130" s="234">
        <f>ROUND(I130*H130,2)</f>
        <v>0</v>
      </c>
      <c r="BL130" s="16" t="s">
        <v>135</v>
      </c>
      <c r="BM130" s="233" t="s">
        <v>641</v>
      </c>
    </row>
    <row r="131" spans="2:51" s="13" customFormat="1" ht="12">
      <c r="B131" s="264"/>
      <c r="C131" s="265"/>
      <c r="D131" s="235" t="s">
        <v>147</v>
      </c>
      <c r="E131" s="266" t="s">
        <v>1</v>
      </c>
      <c r="F131" s="267" t="s">
        <v>541</v>
      </c>
      <c r="G131" s="265"/>
      <c r="H131" s="266" t="s">
        <v>1</v>
      </c>
      <c r="I131" s="268"/>
      <c r="J131" s="265"/>
      <c r="K131" s="265"/>
      <c r="L131" s="269"/>
      <c r="M131" s="270"/>
      <c r="N131" s="271"/>
      <c r="O131" s="271"/>
      <c r="P131" s="271"/>
      <c r="Q131" s="271"/>
      <c r="R131" s="271"/>
      <c r="S131" s="271"/>
      <c r="T131" s="272"/>
      <c r="AT131" s="273" t="s">
        <v>147</v>
      </c>
      <c r="AU131" s="273" t="s">
        <v>85</v>
      </c>
      <c r="AV131" s="13" t="s">
        <v>83</v>
      </c>
      <c r="AW131" s="13" t="s">
        <v>32</v>
      </c>
      <c r="AX131" s="13" t="s">
        <v>75</v>
      </c>
      <c r="AY131" s="273" t="s">
        <v>128</v>
      </c>
    </row>
    <row r="132" spans="2:51" s="12" customFormat="1" ht="12">
      <c r="B132" s="238"/>
      <c r="C132" s="239"/>
      <c r="D132" s="235" t="s">
        <v>147</v>
      </c>
      <c r="E132" s="240" t="s">
        <v>1</v>
      </c>
      <c r="F132" s="241" t="s">
        <v>642</v>
      </c>
      <c r="G132" s="239"/>
      <c r="H132" s="242">
        <v>58.5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147</v>
      </c>
      <c r="AU132" s="248" t="s">
        <v>85</v>
      </c>
      <c r="AV132" s="12" t="s">
        <v>85</v>
      </c>
      <c r="AW132" s="12" t="s">
        <v>32</v>
      </c>
      <c r="AX132" s="12" t="s">
        <v>75</v>
      </c>
      <c r="AY132" s="248" t="s">
        <v>128</v>
      </c>
    </row>
    <row r="133" spans="2:51" s="13" customFormat="1" ht="12">
      <c r="B133" s="264"/>
      <c r="C133" s="265"/>
      <c r="D133" s="235" t="s">
        <v>147</v>
      </c>
      <c r="E133" s="266" t="s">
        <v>1</v>
      </c>
      <c r="F133" s="267" t="s">
        <v>543</v>
      </c>
      <c r="G133" s="265"/>
      <c r="H133" s="266" t="s">
        <v>1</v>
      </c>
      <c r="I133" s="268"/>
      <c r="J133" s="265"/>
      <c r="K133" s="265"/>
      <c r="L133" s="269"/>
      <c r="M133" s="270"/>
      <c r="N133" s="271"/>
      <c r="O133" s="271"/>
      <c r="P133" s="271"/>
      <c r="Q133" s="271"/>
      <c r="R133" s="271"/>
      <c r="S133" s="271"/>
      <c r="T133" s="272"/>
      <c r="AT133" s="273" t="s">
        <v>147</v>
      </c>
      <c r="AU133" s="273" t="s">
        <v>85</v>
      </c>
      <c r="AV133" s="13" t="s">
        <v>83</v>
      </c>
      <c r="AW133" s="13" t="s">
        <v>32</v>
      </c>
      <c r="AX133" s="13" t="s">
        <v>75</v>
      </c>
      <c r="AY133" s="273" t="s">
        <v>128</v>
      </c>
    </row>
    <row r="134" spans="2:51" s="12" customFormat="1" ht="12">
      <c r="B134" s="238"/>
      <c r="C134" s="239"/>
      <c r="D134" s="235" t="s">
        <v>147</v>
      </c>
      <c r="E134" s="240" t="s">
        <v>1</v>
      </c>
      <c r="F134" s="241" t="s">
        <v>643</v>
      </c>
      <c r="G134" s="239"/>
      <c r="H134" s="242">
        <v>5.4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147</v>
      </c>
      <c r="AU134" s="248" t="s">
        <v>85</v>
      </c>
      <c r="AV134" s="12" t="s">
        <v>85</v>
      </c>
      <c r="AW134" s="12" t="s">
        <v>32</v>
      </c>
      <c r="AX134" s="12" t="s">
        <v>75</v>
      </c>
      <c r="AY134" s="248" t="s">
        <v>128</v>
      </c>
    </row>
    <row r="135" spans="2:51" s="13" customFormat="1" ht="12">
      <c r="B135" s="264"/>
      <c r="C135" s="265"/>
      <c r="D135" s="235" t="s">
        <v>147</v>
      </c>
      <c r="E135" s="266" t="s">
        <v>1</v>
      </c>
      <c r="F135" s="267" t="s">
        <v>545</v>
      </c>
      <c r="G135" s="265"/>
      <c r="H135" s="266" t="s">
        <v>1</v>
      </c>
      <c r="I135" s="268"/>
      <c r="J135" s="265"/>
      <c r="K135" s="265"/>
      <c r="L135" s="269"/>
      <c r="M135" s="270"/>
      <c r="N135" s="271"/>
      <c r="O135" s="271"/>
      <c r="P135" s="271"/>
      <c r="Q135" s="271"/>
      <c r="R135" s="271"/>
      <c r="S135" s="271"/>
      <c r="T135" s="272"/>
      <c r="AT135" s="273" t="s">
        <v>147</v>
      </c>
      <c r="AU135" s="273" t="s">
        <v>85</v>
      </c>
      <c r="AV135" s="13" t="s">
        <v>83</v>
      </c>
      <c r="AW135" s="13" t="s">
        <v>32</v>
      </c>
      <c r="AX135" s="13" t="s">
        <v>75</v>
      </c>
      <c r="AY135" s="273" t="s">
        <v>128</v>
      </c>
    </row>
    <row r="136" spans="2:51" s="12" customFormat="1" ht="12">
      <c r="B136" s="238"/>
      <c r="C136" s="239"/>
      <c r="D136" s="235" t="s">
        <v>147</v>
      </c>
      <c r="E136" s="240" t="s">
        <v>1</v>
      </c>
      <c r="F136" s="241" t="s">
        <v>644</v>
      </c>
      <c r="G136" s="239"/>
      <c r="H136" s="242">
        <v>40.5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147</v>
      </c>
      <c r="AU136" s="248" t="s">
        <v>85</v>
      </c>
      <c r="AV136" s="12" t="s">
        <v>85</v>
      </c>
      <c r="AW136" s="12" t="s">
        <v>32</v>
      </c>
      <c r="AX136" s="12" t="s">
        <v>75</v>
      </c>
      <c r="AY136" s="248" t="s">
        <v>128</v>
      </c>
    </row>
    <row r="137" spans="2:51" s="14" customFormat="1" ht="12">
      <c r="B137" s="274"/>
      <c r="C137" s="275"/>
      <c r="D137" s="235" t="s">
        <v>147</v>
      </c>
      <c r="E137" s="276" t="s">
        <v>1</v>
      </c>
      <c r="F137" s="277" t="s">
        <v>451</v>
      </c>
      <c r="G137" s="275"/>
      <c r="H137" s="278">
        <v>104.4</v>
      </c>
      <c r="I137" s="279"/>
      <c r="J137" s="275"/>
      <c r="K137" s="275"/>
      <c r="L137" s="280"/>
      <c r="M137" s="281"/>
      <c r="N137" s="282"/>
      <c r="O137" s="282"/>
      <c r="P137" s="282"/>
      <c r="Q137" s="282"/>
      <c r="R137" s="282"/>
      <c r="S137" s="282"/>
      <c r="T137" s="283"/>
      <c r="AT137" s="284" t="s">
        <v>147</v>
      </c>
      <c r="AU137" s="284" t="s">
        <v>85</v>
      </c>
      <c r="AV137" s="14" t="s">
        <v>135</v>
      </c>
      <c r="AW137" s="14" t="s">
        <v>32</v>
      </c>
      <c r="AX137" s="14" t="s">
        <v>83</v>
      </c>
      <c r="AY137" s="284" t="s">
        <v>128</v>
      </c>
    </row>
    <row r="138" spans="2:51" s="12" customFormat="1" ht="12">
      <c r="B138" s="238"/>
      <c r="C138" s="239"/>
      <c r="D138" s="235" t="s">
        <v>147</v>
      </c>
      <c r="E138" s="239"/>
      <c r="F138" s="241" t="s">
        <v>645</v>
      </c>
      <c r="G138" s="239"/>
      <c r="H138" s="242">
        <v>114.84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147</v>
      </c>
      <c r="AU138" s="248" t="s">
        <v>85</v>
      </c>
      <c r="AV138" s="12" t="s">
        <v>85</v>
      </c>
      <c r="AW138" s="12" t="s">
        <v>4</v>
      </c>
      <c r="AX138" s="12" t="s">
        <v>83</v>
      </c>
      <c r="AY138" s="248" t="s">
        <v>128</v>
      </c>
    </row>
    <row r="139" spans="2:65" s="1" customFormat="1" ht="21.65" customHeight="1">
      <c r="B139" s="37"/>
      <c r="C139" s="222" t="s">
        <v>85</v>
      </c>
      <c r="D139" s="222" t="s">
        <v>130</v>
      </c>
      <c r="E139" s="223" t="s">
        <v>143</v>
      </c>
      <c r="F139" s="224" t="s">
        <v>144</v>
      </c>
      <c r="G139" s="225" t="s">
        <v>145</v>
      </c>
      <c r="H139" s="226">
        <v>108</v>
      </c>
      <c r="I139" s="227"/>
      <c r="J139" s="228">
        <f>ROUND(I139*H139,2)</f>
        <v>0</v>
      </c>
      <c r="K139" s="224" t="s">
        <v>134</v>
      </c>
      <c r="L139" s="42"/>
      <c r="M139" s="229" t="s">
        <v>1</v>
      </c>
      <c r="N139" s="230" t="s">
        <v>40</v>
      </c>
      <c r="O139" s="85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135</v>
      </c>
      <c r="AT139" s="233" t="s">
        <v>130</v>
      </c>
      <c r="AU139" s="233" t="s">
        <v>85</v>
      </c>
      <c r="AY139" s="16" t="s">
        <v>128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6" t="s">
        <v>83</v>
      </c>
      <c r="BK139" s="234">
        <f>ROUND(I139*H139,2)</f>
        <v>0</v>
      </c>
      <c r="BL139" s="16" t="s">
        <v>135</v>
      </c>
      <c r="BM139" s="233" t="s">
        <v>646</v>
      </c>
    </row>
    <row r="140" spans="2:51" s="12" customFormat="1" ht="12">
      <c r="B140" s="238"/>
      <c r="C140" s="239"/>
      <c r="D140" s="235" t="s">
        <v>147</v>
      </c>
      <c r="E140" s="240" t="s">
        <v>1</v>
      </c>
      <c r="F140" s="241" t="s">
        <v>647</v>
      </c>
      <c r="G140" s="239"/>
      <c r="H140" s="242">
        <v>108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147</v>
      </c>
      <c r="AU140" s="248" t="s">
        <v>85</v>
      </c>
      <c r="AV140" s="12" t="s">
        <v>85</v>
      </c>
      <c r="AW140" s="12" t="s">
        <v>32</v>
      </c>
      <c r="AX140" s="12" t="s">
        <v>83</v>
      </c>
      <c r="AY140" s="248" t="s">
        <v>128</v>
      </c>
    </row>
    <row r="141" spans="2:65" s="1" customFormat="1" ht="21.65" customHeight="1">
      <c r="B141" s="37"/>
      <c r="C141" s="222" t="s">
        <v>142</v>
      </c>
      <c r="D141" s="222" t="s">
        <v>130</v>
      </c>
      <c r="E141" s="223" t="s">
        <v>149</v>
      </c>
      <c r="F141" s="224" t="s">
        <v>150</v>
      </c>
      <c r="G141" s="225" t="s">
        <v>145</v>
      </c>
      <c r="H141" s="226">
        <v>108</v>
      </c>
      <c r="I141" s="227"/>
      <c r="J141" s="228">
        <f>ROUND(I141*H141,2)</f>
        <v>0</v>
      </c>
      <c r="K141" s="224" t="s">
        <v>134</v>
      </c>
      <c r="L141" s="42"/>
      <c r="M141" s="229" t="s">
        <v>1</v>
      </c>
      <c r="N141" s="230" t="s">
        <v>40</v>
      </c>
      <c r="O141" s="85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33" t="s">
        <v>135</v>
      </c>
      <c r="AT141" s="233" t="s">
        <v>130</v>
      </c>
      <c r="AU141" s="233" t="s">
        <v>85</v>
      </c>
      <c r="AY141" s="16" t="s">
        <v>128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83</v>
      </c>
      <c r="BK141" s="234">
        <f>ROUND(I141*H141,2)</f>
        <v>0</v>
      </c>
      <c r="BL141" s="16" t="s">
        <v>135</v>
      </c>
      <c r="BM141" s="233" t="s">
        <v>648</v>
      </c>
    </row>
    <row r="142" spans="2:65" s="1" customFormat="1" ht="32.45" customHeight="1">
      <c r="B142" s="37"/>
      <c r="C142" s="222" t="s">
        <v>135</v>
      </c>
      <c r="D142" s="222" t="s">
        <v>130</v>
      </c>
      <c r="E142" s="223" t="s">
        <v>153</v>
      </c>
      <c r="F142" s="224" t="s">
        <v>154</v>
      </c>
      <c r="G142" s="225" t="s">
        <v>145</v>
      </c>
      <c r="H142" s="226">
        <v>222.84</v>
      </c>
      <c r="I142" s="227"/>
      <c r="J142" s="228">
        <f>ROUND(I142*H142,2)</f>
        <v>0</v>
      </c>
      <c r="K142" s="224" t="s">
        <v>1</v>
      </c>
      <c r="L142" s="42"/>
      <c r="M142" s="229" t="s">
        <v>1</v>
      </c>
      <c r="N142" s="230" t="s">
        <v>40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135</v>
      </c>
      <c r="AT142" s="233" t="s">
        <v>130</v>
      </c>
      <c r="AU142" s="233" t="s">
        <v>85</v>
      </c>
      <c r="AY142" s="16" t="s">
        <v>128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83</v>
      </c>
      <c r="BK142" s="234">
        <f>ROUND(I142*H142,2)</f>
        <v>0</v>
      </c>
      <c r="BL142" s="16" t="s">
        <v>135</v>
      </c>
      <c r="BM142" s="233" t="s">
        <v>649</v>
      </c>
    </row>
    <row r="143" spans="2:51" s="12" customFormat="1" ht="12">
      <c r="B143" s="238"/>
      <c r="C143" s="239"/>
      <c r="D143" s="235" t="s">
        <v>147</v>
      </c>
      <c r="E143" s="240" t="s">
        <v>1</v>
      </c>
      <c r="F143" s="241" t="s">
        <v>650</v>
      </c>
      <c r="G143" s="239"/>
      <c r="H143" s="242">
        <v>222.84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147</v>
      </c>
      <c r="AU143" s="248" t="s">
        <v>85</v>
      </c>
      <c r="AV143" s="12" t="s">
        <v>85</v>
      </c>
      <c r="AW143" s="12" t="s">
        <v>32</v>
      </c>
      <c r="AX143" s="12" t="s">
        <v>83</v>
      </c>
      <c r="AY143" s="248" t="s">
        <v>128</v>
      </c>
    </row>
    <row r="144" spans="2:65" s="1" customFormat="1" ht="21.65" customHeight="1">
      <c r="B144" s="37"/>
      <c r="C144" s="222" t="s">
        <v>152</v>
      </c>
      <c r="D144" s="222" t="s">
        <v>130</v>
      </c>
      <c r="E144" s="223" t="s">
        <v>158</v>
      </c>
      <c r="F144" s="224" t="s">
        <v>159</v>
      </c>
      <c r="G144" s="225" t="s">
        <v>145</v>
      </c>
      <c r="H144" s="226">
        <v>108</v>
      </c>
      <c r="I144" s="227"/>
      <c r="J144" s="228">
        <f>ROUND(I144*H144,2)</f>
        <v>0</v>
      </c>
      <c r="K144" s="224" t="s">
        <v>134</v>
      </c>
      <c r="L144" s="42"/>
      <c r="M144" s="229" t="s">
        <v>1</v>
      </c>
      <c r="N144" s="230" t="s">
        <v>40</v>
      </c>
      <c r="O144" s="85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135</v>
      </c>
      <c r="AT144" s="233" t="s">
        <v>130</v>
      </c>
      <c r="AU144" s="233" t="s">
        <v>85</v>
      </c>
      <c r="AY144" s="16" t="s">
        <v>128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83</v>
      </c>
      <c r="BK144" s="234">
        <f>ROUND(I144*H144,2)</f>
        <v>0</v>
      </c>
      <c r="BL144" s="16" t="s">
        <v>135</v>
      </c>
      <c r="BM144" s="233" t="s">
        <v>651</v>
      </c>
    </row>
    <row r="145" spans="2:65" s="1" customFormat="1" ht="15.25" customHeight="1">
      <c r="B145" s="37"/>
      <c r="C145" s="249" t="s">
        <v>157</v>
      </c>
      <c r="D145" s="249" t="s">
        <v>162</v>
      </c>
      <c r="E145" s="250" t="s">
        <v>163</v>
      </c>
      <c r="F145" s="251" t="s">
        <v>164</v>
      </c>
      <c r="G145" s="252" t="s">
        <v>165</v>
      </c>
      <c r="H145" s="253">
        <v>216</v>
      </c>
      <c r="I145" s="254"/>
      <c r="J145" s="255">
        <f>ROUND(I145*H145,2)</f>
        <v>0</v>
      </c>
      <c r="K145" s="251" t="s">
        <v>134</v>
      </c>
      <c r="L145" s="256"/>
      <c r="M145" s="257" t="s">
        <v>1</v>
      </c>
      <c r="N145" s="258" t="s">
        <v>40</v>
      </c>
      <c r="O145" s="85"/>
      <c r="P145" s="231">
        <f>O145*H145</f>
        <v>0</v>
      </c>
      <c r="Q145" s="231">
        <v>1</v>
      </c>
      <c r="R145" s="231">
        <f>Q145*H145</f>
        <v>216</v>
      </c>
      <c r="S145" s="231">
        <v>0</v>
      </c>
      <c r="T145" s="232">
        <f>S145*H145</f>
        <v>0</v>
      </c>
      <c r="AR145" s="233" t="s">
        <v>166</v>
      </c>
      <c r="AT145" s="233" t="s">
        <v>162</v>
      </c>
      <c r="AU145" s="233" t="s">
        <v>85</v>
      </c>
      <c r="AY145" s="16" t="s">
        <v>128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83</v>
      </c>
      <c r="BK145" s="234">
        <f>ROUND(I145*H145,2)</f>
        <v>0</v>
      </c>
      <c r="BL145" s="16" t="s">
        <v>135</v>
      </c>
      <c r="BM145" s="233" t="s">
        <v>652</v>
      </c>
    </row>
    <row r="146" spans="2:51" s="12" customFormat="1" ht="12">
      <c r="B146" s="238"/>
      <c r="C146" s="239"/>
      <c r="D146" s="235" t="s">
        <v>147</v>
      </c>
      <c r="E146" s="239"/>
      <c r="F146" s="241" t="s">
        <v>653</v>
      </c>
      <c r="G146" s="239"/>
      <c r="H146" s="242">
        <v>216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147</v>
      </c>
      <c r="AU146" s="248" t="s">
        <v>85</v>
      </c>
      <c r="AV146" s="12" t="s">
        <v>85</v>
      </c>
      <c r="AW146" s="12" t="s">
        <v>4</v>
      </c>
      <c r="AX146" s="12" t="s">
        <v>83</v>
      </c>
      <c r="AY146" s="248" t="s">
        <v>128</v>
      </c>
    </row>
    <row r="147" spans="2:65" s="1" customFormat="1" ht="21.65" customHeight="1">
      <c r="B147" s="37"/>
      <c r="C147" s="222" t="s">
        <v>161</v>
      </c>
      <c r="D147" s="222" t="s">
        <v>130</v>
      </c>
      <c r="E147" s="223" t="s">
        <v>550</v>
      </c>
      <c r="F147" s="224" t="s">
        <v>551</v>
      </c>
      <c r="G147" s="225" t="s">
        <v>133</v>
      </c>
      <c r="H147" s="226">
        <v>150</v>
      </c>
      <c r="I147" s="227"/>
      <c r="J147" s="228">
        <f>ROUND(I147*H147,2)</f>
        <v>0</v>
      </c>
      <c r="K147" s="224" t="s">
        <v>134</v>
      </c>
      <c r="L147" s="42"/>
      <c r="M147" s="229" t="s">
        <v>1</v>
      </c>
      <c r="N147" s="230" t="s">
        <v>40</v>
      </c>
      <c r="O147" s="85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33" t="s">
        <v>135</v>
      </c>
      <c r="AT147" s="233" t="s">
        <v>130</v>
      </c>
      <c r="AU147" s="233" t="s">
        <v>85</v>
      </c>
      <c r="AY147" s="16" t="s">
        <v>128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83</v>
      </c>
      <c r="BK147" s="234">
        <f>ROUND(I147*H147,2)</f>
        <v>0</v>
      </c>
      <c r="BL147" s="16" t="s">
        <v>135</v>
      </c>
      <c r="BM147" s="233" t="s">
        <v>654</v>
      </c>
    </row>
    <row r="148" spans="2:65" s="1" customFormat="1" ht="15.25" customHeight="1">
      <c r="B148" s="37"/>
      <c r="C148" s="249" t="s">
        <v>166</v>
      </c>
      <c r="D148" s="249" t="s">
        <v>162</v>
      </c>
      <c r="E148" s="250" t="s">
        <v>553</v>
      </c>
      <c r="F148" s="251" t="s">
        <v>554</v>
      </c>
      <c r="G148" s="252" t="s">
        <v>555</v>
      </c>
      <c r="H148" s="253">
        <v>2.25</v>
      </c>
      <c r="I148" s="254"/>
      <c r="J148" s="255">
        <f>ROUND(I148*H148,2)</f>
        <v>0</v>
      </c>
      <c r="K148" s="251" t="s">
        <v>134</v>
      </c>
      <c r="L148" s="256"/>
      <c r="M148" s="257" t="s">
        <v>1</v>
      </c>
      <c r="N148" s="258" t="s">
        <v>40</v>
      </c>
      <c r="O148" s="85"/>
      <c r="P148" s="231">
        <f>O148*H148</f>
        <v>0</v>
      </c>
      <c r="Q148" s="231">
        <v>0.001</v>
      </c>
      <c r="R148" s="231">
        <f>Q148*H148</f>
        <v>0.0022500000000000003</v>
      </c>
      <c r="S148" s="231">
        <v>0</v>
      </c>
      <c r="T148" s="232">
        <f>S148*H148</f>
        <v>0</v>
      </c>
      <c r="AR148" s="233" t="s">
        <v>166</v>
      </c>
      <c r="AT148" s="233" t="s">
        <v>162</v>
      </c>
      <c r="AU148" s="233" t="s">
        <v>85</v>
      </c>
      <c r="AY148" s="16" t="s">
        <v>128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6" t="s">
        <v>83</v>
      </c>
      <c r="BK148" s="234">
        <f>ROUND(I148*H148,2)</f>
        <v>0</v>
      </c>
      <c r="BL148" s="16" t="s">
        <v>135</v>
      </c>
      <c r="BM148" s="233" t="s">
        <v>655</v>
      </c>
    </row>
    <row r="149" spans="2:51" s="12" customFormat="1" ht="12">
      <c r="B149" s="238"/>
      <c r="C149" s="239"/>
      <c r="D149" s="235" t="s">
        <v>147</v>
      </c>
      <c r="E149" s="239"/>
      <c r="F149" s="241" t="s">
        <v>656</v>
      </c>
      <c r="G149" s="239"/>
      <c r="H149" s="242">
        <v>2.25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147</v>
      </c>
      <c r="AU149" s="248" t="s">
        <v>85</v>
      </c>
      <c r="AV149" s="12" t="s">
        <v>85</v>
      </c>
      <c r="AW149" s="12" t="s">
        <v>4</v>
      </c>
      <c r="AX149" s="12" t="s">
        <v>83</v>
      </c>
      <c r="AY149" s="248" t="s">
        <v>128</v>
      </c>
    </row>
    <row r="150" spans="2:65" s="1" customFormat="1" ht="15.25" customHeight="1">
      <c r="B150" s="37"/>
      <c r="C150" s="222" t="s">
        <v>174</v>
      </c>
      <c r="D150" s="222" t="s">
        <v>130</v>
      </c>
      <c r="E150" s="223" t="s">
        <v>466</v>
      </c>
      <c r="F150" s="224" t="s">
        <v>467</v>
      </c>
      <c r="G150" s="225" t="s">
        <v>133</v>
      </c>
      <c r="H150" s="226">
        <v>326.7</v>
      </c>
      <c r="I150" s="227"/>
      <c r="J150" s="228">
        <f>ROUND(I150*H150,2)</f>
        <v>0</v>
      </c>
      <c r="K150" s="224" t="s">
        <v>134</v>
      </c>
      <c r="L150" s="42"/>
      <c r="M150" s="229" t="s">
        <v>1</v>
      </c>
      <c r="N150" s="230" t="s">
        <v>40</v>
      </c>
      <c r="O150" s="85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AR150" s="233" t="s">
        <v>135</v>
      </c>
      <c r="AT150" s="233" t="s">
        <v>130</v>
      </c>
      <c r="AU150" s="233" t="s">
        <v>85</v>
      </c>
      <c r="AY150" s="16" t="s">
        <v>128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6" t="s">
        <v>83</v>
      </c>
      <c r="BK150" s="234">
        <f>ROUND(I150*H150,2)</f>
        <v>0</v>
      </c>
      <c r="BL150" s="16" t="s">
        <v>135</v>
      </c>
      <c r="BM150" s="233" t="s">
        <v>657</v>
      </c>
    </row>
    <row r="151" spans="2:51" s="12" customFormat="1" ht="12">
      <c r="B151" s="238"/>
      <c r="C151" s="239"/>
      <c r="D151" s="235" t="s">
        <v>147</v>
      </c>
      <c r="E151" s="240" t="s">
        <v>1</v>
      </c>
      <c r="F151" s="241" t="s">
        <v>658</v>
      </c>
      <c r="G151" s="239"/>
      <c r="H151" s="242">
        <v>297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147</v>
      </c>
      <c r="AU151" s="248" t="s">
        <v>85</v>
      </c>
      <c r="AV151" s="12" t="s">
        <v>85</v>
      </c>
      <c r="AW151" s="12" t="s">
        <v>32</v>
      </c>
      <c r="AX151" s="12" t="s">
        <v>83</v>
      </c>
      <c r="AY151" s="248" t="s">
        <v>128</v>
      </c>
    </row>
    <row r="152" spans="2:51" s="12" customFormat="1" ht="12">
      <c r="B152" s="238"/>
      <c r="C152" s="239"/>
      <c r="D152" s="235" t="s">
        <v>147</v>
      </c>
      <c r="E152" s="239"/>
      <c r="F152" s="241" t="s">
        <v>659</v>
      </c>
      <c r="G152" s="239"/>
      <c r="H152" s="242">
        <v>326.7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147</v>
      </c>
      <c r="AU152" s="248" t="s">
        <v>85</v>
      </c>
      <c r="AV152" s="12" t="s">
        <v>85</v>
      </c>
      <c r="AW152" s="12" t="s">
        <v>4</v>
      </c>
      <c r="AX152" s="12" t="s">
        <v>83</v>
      </c>
      <c r="AY152" s="248" t="s">
        <v>128</v>
      </c>
    </row>
    <row r="153" spans="2:65" s="1" customFormat="1" ht="21.65" customHeight="1">
      <c r="B153" s="37"/>
      <c r="C153" s="222" t="s">
        <v>178</v>
      </c>
      <c r="D153" s="222" t="s">
        <v>130</v>
      </c>
      <c r="E153" s="223" t="s">
        <v>561</v>
      </c>
      <c r="F153" s="224" t="s">
        <v>562</v>
      </c>
      <c r="G153" s="225" t="s">
        <v>133</v>
      </c>
      <c r="H153" s="226">
        <v>150</v>
      </c>
      <c r="I153" s="227"/>
      <c r="J153" s="228">
        <f>ROUND(I153*H153,2)</f>
        <v>0</v>
      </c>
      <c r="K153" s="224" t="s">
        <v>134</v>
      </c>
      <c r="L153" s="42"/>
      <c r="M153" s="229" t="s">
        <v>1</v>
      </c>
      <c r="N153" s="230" t="s">
        <v>40</v>
      </c>
      <c r="O153" s="85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135</v>
      </c>
      <c r="AT153" s="233" t="s">
        <v>130</v>
      </c>
      <c r="AU153" s="233" t="s">
        <v>85</v>
      </c>
      <c r="AY153" s="16" t="s">
        <v>128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6" t="s">
        <v>83</v>
      </c>
      <c r="BK153" s="234">
        <f>ROUND(I153*H153,2)</f>
        <v>0</v>
      </c>
      <c r="BL153" s="16" t="s">
        <v>135</v>
      </c>
      <c r="BM153" s="233" t="s">
        <v>660</v>
      </c>
    </row>
    <row r="154" spans="2:65" s="1" customFormat="1" ht="15.25" customHeight="1">
      <c r="B154" s="37"/>
      <c r="C154" s="249" t="s">
        <v>182</v>
      </c>
      <c r="D154" s="249" t="s">
        <v>162</v>
      </c>
      <c r="E154" s="250" t="s">
        <v>564</v>
      </c>
      <c r="F154" s="251" t="s">
        <v>565</v>
      </c>
      <c r="G154" s="252" t="s">
        <v>145</v>
      </c>
      <c r="H154" s="253">
        <v>30</v>
      </c>
      <c r="I154" s="254"/>
      <c r="J154" s="255">
        <f>ROUND(I154*H154,2)</f>
        <v>0</v>
      </c>
      <c r="K154" s="251" t="s">
        <v>134</v>
      </c>
      <c r="L154" s="256"/>
      <c r="M154" s="257" t="s">
        <v>1</v>
      </c>
      <c r="N154" s="258" t="s">
        <v>40</v>
      </c>
      <c r="O154" s="85"/>
      <c r="P154" s="231">
        <f>O154*H154</f>
        <v>0</v>
      </c>
      <c r="Q154" s="231">
        <v>0.21</v>
      </c>
      <c r="R154" s="231">
        <f>Q154*H154</f>
        <v>6.3</v>
      </c>
      <c r="S154" s="231">
        <v>0</v>
      </c>
      <c r="T154" s="232">
        <f>S154*H154</f>
        <v>0</v>
      </c>
      <c r="AR154" s="233" t="s">
        <v>166</v>
      </c>
      <c r="AT154" s="233" t="s">
        <v>162</v>
      </c>
      <c r="AU154" s="233" t="s">
        <v>85</v>
      </c>
      <c r="AY154" s="16" t="s">
        <v>128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6" t="s">
        <v>83</v>
      </c>
      <c r="BK154" s="234">
        <f>ROUND(I154*H154,2)</f>
        <v>0</v>
      </c>
      <c r="BL154" s="16" t="s">
        <v>135</v>
      </c>
      <c r="BM154" s="233" t="s">
        <v>661</v>
      </c>
    </row>
    <row r="155" spans="2:63" s="11" customFormat="1" ht="22.8" customHeight="1">
      <c r="B155" s="206"/>
      <c r="C155" s="207"/>
      <c r="D155" s="208" t="s">
        <v>74</v>
      </c>
      <c r="E155" s="220" t="s">
        <v>152</v>
      </c>
      <c r="F155" s="220" t="s">
        <v>169</v>
      </c>
      <c r="G155" s="207"/>
      <c r="H155" s="207"/>
      <c r="I155" s="210"/>
      <c r="J155" s="221">
        <f>BK155</f>
        <v>0</v>
      </c>
      <c r="K155" s="207"/>
      <c r="L155" s="212"/>
      <c r="M155" s="213"/>
      <c r="N155" s="214"/>
      <c r="O155" s="214"/>
      <c r="P155" s="215">
        <f>SUM(P156:P168)</f>
        <v>0</v>
      </c>
      <c r="Q155" s="214"/>
      <c r="R155" s="215">
        <f>SUM(R156:R168)</f>
        <v>69.95499000000001</v>
      </c>
      <c r="S155" s="214"/>
      <c r="T155" s="216">
        <f>SUM(T156:T168)</f>
        <v>0</v>
      </c>
      <c r="AR155" s="217" t="s">
        <v>83</v>
      </c>
      <c r="AT155" s="218" t="s">
        <v>74</v>
      </c>
      <c r="AU155" s="218" t="s">
        <v>83</v>
      </c>
      <c r="AY155" s="217" t="s">
        <v>128</v>
      </c>
      <c r="BK155" s="219">
        <f>SUM(BK156:BK168)</f>
        <v>0</v>
      </c>
    </row>
    <row r="156" spans="2:65" s="1" customFormat="1" ht="15.25" customHeight="1">
      <c r="B156" s="37"/>
      <c r="C156" s="222" t="s">
        <v>186</v>
      </c>
      <c r="D156" s="222" t="s">
        <v>130</v>
      </c>
      <c r="E156" s="223" t="s">
        <v>567</v>
      </c>
      <c r="F156" s="224" t="s">
        <v>568</v>
      </c>
      <c r="G156" s="225" t="s">
        <v>133</v>
      </c>
      <c r="H156" s="226">
        <v>356.4</v>
      </c>
      <c r="I156" s="227"/>
      <c r="J156" s="228">
        <f>ROUND(I156*H156,2)</f>
        <v>0</v>
      </c>
      <c r="K156" s="224" t="s">
        <v>134</v>
      </c>
      <c r="L156" s="42"/>
      <c r="M156" s="229" t="s">
        <v>1</v>
      </c>
      <c r="N156" s="230" t="s">
        <v>40</v>
      </c>
      <c r="O156" s="85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AR156" s="233" t="s">
        <v>135</v>
      </c>
      <c r="AT156" s="233" t="s">
        <v>130</v>
      </c>
      <c r="AU156" s="233" t="s">
        <v>85</v>
      </c>
      <c r="AY156" s="16" t="s">
        <v>128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6" t="s">
        <v>83</v>
      </c>
      <c r="BK156" s="234">
        <f>ROUND(I156*H156,2)</f>
        <v>0</v>
      </c>
      <c r="BL156" s="16" t="s">
        <v>135</v>
      </c>
      <c r="BM156" s="233" t="s">
        <v>662</v>
      </c>
    </row>
    <row r="157" spans="2:51" s="12" customFormat="1" ht="12">
      <c r="B157" s="238"/>
      <c r="C157" s="239"/>
      <c r="D157" s="235" t="s">
        <v>147</v>
      </c>
      <c r="E157" s="240" t="s">
        <v>1</v>
      </c>
      <c r="F157" s="241" t="s">
        <v>658</v>
      </c>
      <c r="G157" s="239"/>
      <c r="H157" s="242">
        <v>297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147</v>
      </c>
      <c r="AU157" s="248" t="s">
        <v>85</v>
      </c>
      <c r="AV157" s="12" t="s">
        <v>85</v>
      </c>
      <c r="AW157" s="12" t="s">
        <v>32</v>
      </c>
      <c r="AX157" s="12" t="s">
        <v>83</v>
      </c>
      <c r="AY157" s="248" t="s">
        <v>128</v>
      </c>
    </row>
    <row r="158" spans="2:51" s="12" customFormat="1" ht="12">
      <c r="B158" s="238"/>
      <c r="C158" s="239"/>
      <c r="D158" s="235" t="s">
        <v>147</v>
      </c>
      <c r="E158" s="239"/>
      <c r="F158" s="241" t="s">
        <v>663</v>
      </c>
      <c r="G158" s="239"/>
      <c r="H158" s="242">
        <v>356.4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147</v>
      </c>
      <c r="AU158" s="248" t="s">
        <v>85</v>
      </c>
      <c r="AV158" s="12" t="s">
        <v>85</v>
      </c>
      <c r="AW158" s="12" t="s">
        <v>4</v>
      </c>
      <c r="AX158" s="12" t="s">
        <v>83</v>
      </c>
      <c r="AY158" s="248" t="s">
        <v>128</v>
      </c>
    </row>
    <row r="159" spans="2:65" s="1" customFormat="1" ht="15.25" customHeight="1">
      <c r="B159" s="37"/>
      <c r="C159" s="222" t="s">
        <v>190</v>
      </c>
      <c r="D159" s="222" t="s">
        <v>130</v>
      </c>
      <c r="E159" s="223" t="s">
        <v>482</v>
      </c>
      <c r="F159" s="224" t="s">
        <v>483</v>
      </c>
      <c r="G159" s="225" t="s">
        <v>133</v>
      </c>
      <c r="H159" s="226">
        <v>112.2</v>
      </c>
      <c r="I159" s="227"/>
      <c r="J159" s="228">
        <f>ROUND(I159*H159,2)</f>
        <v>0</v>
      </c>
      <c r="K159" s="224" t="s">
        <v>664</v>
      </c>
      <c r="L159" s="42"/>
      <c r="M159" s="229" t="s">
        <v>1</v>
      </c>
      <c r="N159" s="230" t="s">
        <v>40</v>
      </c>
      <c r="O159" s="85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AR159" s="233" t="s">
        <v>135</v>
      </c>
      <c r="AT159" s="233" t="s">
        <v>130</v>
      </c>
      <c r="AU159" s="233" t="s">
        <v>85</v>
      </c>
      <c r="AY159" s="16" t="s">
        <v>128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6" t="s">
        <v>83</v>
      </c>
      <c r="BK159" s="234">
        <f>ROUND(I159*H159,2)</f>
        <v>0</v>
      </c>
      <c r="BL159" s="16" t="s">
        <v>135</v>
      </c>
      <c r="BM159" s="233" t="s">
        <v>665</v>
      </c>
    </row>
    <row r="160" spans="2:51" s="12" customFormat="1" ht="12">
      <c r="B160" s="238"/>
      <c r="C160" s="239"/>
      <c r="D160" s="235" t="s">
        <v>147</v>
      </c>
      <c r="E160" s="240" t="s">
        <v>1</v>
      </c>
      <c r="F160" s="241" t="s">
        <v>666</v>
      </c>
      <c r="G160" s="239"/>
      <c r="H160" s="242">
        <v>102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147</v>
      </c>
      <c r="AU160" s="248" t="s">
        <v>85</v>
      </c>
      <c r="AV160" s="12" t="s">
        <v>85</v>
      </c>
      <c r="AW160" s="12" t="s">
        <v>32</v>
      </c>
      <c r="AX160" s="12" t="s">
        <v>83</v>
      </c>
      <c r="AY160" s="248" t="s">
        <v>128</v>
      </c>
    </row>
    <row r="161" spans="2:51" s="12" customFormat="1" ht="12">
      <c r="B161" s="238"/>
      <c r="C161" s="239"/>
      <c r="D161" s="235" t="s">
        <v>147</v>
      </c>
      <c r="E161" s="239"/>
      <c r="F161" s="241" t="s">
        <v>667</v>
      </c>
      <c r="G161" s="239"/>
      <c r="H161" s="242">
        <v>112.2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147</v>
      </c>
      <c r="AU161" s="248" t="s">
        <v>85</v>
      </c>
      <c r="AV161" s="12" t="s">
        <v>85</v>
      </c>
      <c r="AW161" s="12" t="s">
        <v>4</v>
      </c>
      <c r="AX161" s="12" t="s">
        <v>83</v>
      </c>
      <c r="AY161" s="248" t="s">
        <v>128</v>
      </c>
    </row>
    <row r="162" spans="2:65" s="1" customFormat="1" ht="43.3" customHeight="1">
      <c r="B162" s="37"/>
      <c r="C162" s="222" t="s">
        <v>194</v>
      </c>
      <c r="D162" s="222" t="s">
        <v>130</v>
      </c>
      <c r="E162" s="223" t="s">
        <v>574</v>
      </c>
      <c r="F162" s="224" t="s">
        <v>575</v>
      </c>
      <c r="G162" s="225" t="s">
        <v>133</v>
      </c>
      <c r="H162" s="226">
        <v>195</v>
      </c>
      <c r="I162" s="227"/>
      <c r="J162" s="228">
        <f>ROUND(I162*H162,2)</f>
        <v>0</v>
      </c>
      <c r="K162" s="224" t="s">
        <v>134</v>
      </c>
      <c r="L162" s="42"/>
      <c r="M162" s="229" t="s">
        <v>1</v>
      </c>
      <c r="N162" s="230" t="s">
        <v>40</v>
      </c>
      <c r="O162" s="85"/>
      <c r="P162" s="231">
        <f>O162*H162</f>
        <v>0</v>
      </c>
      <c r="Q162" s="231">
        <v>0.08425</v>
      </c>
      <c r="R162" s="231">
        <f>Q162*H162</f>
        <v>16.42875</v>
      </c>
      <c r="S162" s="231">
        <v>0</v>
      </c>
      <c r="T162" s="232">
        <f>S162*H162</f>
        <v>0</v>
      </c>
      <c r="AR162" s="233" t="s">
        <v>135</v>
      </c>
      <c r="AT162" s="233" t="s">
        <v>130</v>
      </c>
      <c r="AU162" s="233" t="s">
        <v>85</v>
      </c>
      <c r="AY162" s="16" t="s">
        <v>128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83</v>
      </c>
      <c r="BK162" s="234">
        <f>ROUND(I162*H162,2)</f>
        <v>0</v>
      </c>
      <c r="BL162" s="16" t="s">
        <v>135</v>
      </c>
      <c r="BM162" s="233" t="s">
        <v>668</v>
      </c>
    </row>
    <row r="163" spans="2:51" s="12" customFormat="1" ht="12">
      <c r="B163" s="238"/>
      <c r="C163" s="239"/>
      <c r="D163" s="235" t="s">
        <v>147</v>
      </c>
      <c r="E163" s="240" t="s">
        <v>1</v>
      </c>
      <c r="F163" s="241" t="s">
        <v>669</v>
      </c>
      <c r="G163" s="239"/>
      <c r="H163" s="242">
        <v>195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147</v>
      </c>
      <c r="AU163" s="248" t="s">
        <v>85</v>
      </c>
      <c r="AV163" s="12" t="s">
        <v>85</v>
      </c>
      <c r="AW163" s="12" t="s">
        <v>32</v>
      </c>
      <c r="AX163" s="12" t="s">
        <v>83</v>
      </c>
      <c r="AY163" s="248" t="s">
        <v>128</v>
      </c>
    </row>
    <row r="164" spans="2:65" s="1" customFormat="1" ht="15.25" customHeight="1">
      <c r="B164" s="37"/>
      <c r="C164" s="249" t="s">
        <v>8</v>
      </c>
      <c r="D164" s="249" t="s">
        <v>162</v>
      </c>
      <c r="E164" s="250" t="s">
        <v>578</v>
      </c>
      <c r="F164" s="251" t="s">
        <v>579</v>
      </c>
      <c r="G164" s="252" t="s">
        <v>133</v>
      </c>
      <c r="H164" s="253">
        <v>195</v>
      </c>
      <c r="I164" s="254"/>
      <c r="J164" s="255">
        <f>ROUND(I164*H164,2)</f>
        <v>0</v>
      </c>
      <c r="K164" s="251" t="s">
        <v>134</v>
      </c>
      <c r="L164" s="256"/>
      <c r="M164" s="257" t="s">
        <v>1</v>
      </c>
      <c r="N164" s="258" t="s">
        <v>40</v>
      </c>
      <c r="O164" s="85"/>
      <c r="P164" s="231">
        <f>O164*H164</f>
        <v>0</v>
      </c>
      <c r="Q164" s="231">
        <v>0.131</v>
      </c>
      <c r="R164" s="231">
        <f>Q164*H164</f>
        <v>25.545</v>
      </c>
      <c r="S164" s="231">
        <v>0</v>
      </c>
      <c r="T164" s="232">
        <f>S164*H164</f>
        <v>0</v>
      </c>
      <c r="AR164" s="233" t="s">
        <v>166</v>
      </c>
      <c r="AT164" s="233" t="s">
        <v>162</v>
      </c>
      <c r="AU164" s="233" t="s">
        <v>85</v>
      </c>
      <c r="AY164" s="16" t="s">
        <v>128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6" t="s">
        <v>83</v>
      </c>
      <c r="BK164" s="234">
        <f>ROUND(I164*H164,2)</f>
        <v>0</v>
      </c>
      <c r="BL164" s="16" t="s">
        <v>135</v>
      </c>
      <c r="BM164" s="233" t="s">
        <v>670</v>
      </c>
    </row>
    <row r="165" spans="2:65" s="1" customFormat="1" ht="43.3" customHeight="1">
      <c r="B165" s="37"/>
      <c r="C165" s="222" t="s">
        <v>204</v>
      </c>
      <c r="D165" s="222" t="s">
        <v>130</v>
      </c>
      <c r="E165" s="223" t="s">
        <v>581</v>
      </c>
      <c r="F165" s="224" t="s">
        <v>582</v>
      </c>
      <c r="G165" s="225" t="s">
        <v>133</v>
      </c>
      <c r="H165" s="226">
        <v>102</v>
      </c>
      <c r="I165" s="227"/>
      <c r="J165" s="228">
        <f>ROUND(I165*H165,2)</f>
        <v>0</v>
      </c>
      <c r="K165" s="224" t="s">
        <v>134</v>
      </c>
      <c r="L165" s="42"/>
      <c r="M165" s="229" t="s">
        <v>1</v>
      </c>
      <c r="N165" s="230" t="s">
        <v>40</v>
      </c>
      <c r="O165" s="85"/>
      <c r="P165" s="231">
        <f>O165*H165</f>
        <v>0</v>
      </c>
      <c r="Q165" s="231">
        <v>0.10362</v>
      </c>
      <c r="R165" s="231">
        <f>Q165*H165</f>
        <v>10.56924</v>
      </c>
      <c r="S165" s="231">
        <v>0</v>
      </c>
      <c r="T165" s="232">
        <f>S165*H165</f>
        <v>0</v>
      </c>
      <c r="AR165" s="233" t="s">
        <v>135</v>
      </c>
      <c r="AT165" s="233" t="s">
        <v>130</v>
      </c>
      <c r="AU165" s="233" t="s">
        <v>85</v>
      </c>
      <c r="AY165" s="16" t="s">
        <v>128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83</v>
      </c>
      <c r="BK165" s="234">
        <f>ROUND(I165*H165,2)</f>
        <v>0</v>
      </c>
      <c r="BL165" s="16" t="s">
        <v>135</v>
      </c>
      <c r="BM165" s="233" t="s">
        <v>671</v>
      </c>
    </row>
    <row r="166" spans="2:51" s="12" customFormat="1" ht="12">
      <c r="B166" s="238"/>
      <c r="C166" s="239"/>
      <c r="D166" s="235" t="s">
        <v>147</v>
      </c>
      <c r="E166" s="240" t="s">
        <v>1</v>
      </c>
      <c r="F166" s="241" t="s">
        <v>666</v>
      </c>
      <c r="G166" s="239"/>
      <c r="H166" s="242">
        <v>102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147</v>
      </c>
      <c r="AU166" s="248" t="s">
        <v>85</v>
      </c>
      <c r="AV166" s="12" t="s">
        <v>85</v>
      </c>
      <c r="AW166" s="12" t="s">
        <v>32</v>
      </c>
      <c r="AX166" s="12" t="s">
        <v>83</v>
      </c>
      <c r="AY166" s="248" t="s">
        <v>128</v>
      </c>
    </row>
    <row r="167" spans="2:65" s="1" customFormat="1" ht="15.25" customHeight="1">
      <c r="B167" s="37"/>
      <c r="C167" s="249" t="s">
        <v>209</v>
      </c>
      <c r="D167" s="249" t="s">
        <v>162</v>
      </c>
      <c r="E167" s="250" t="s">
        <v>584</v>
      </c>
      <c r="F167" s="251" t="s">
        <v>585</v>
      </c>
      <c r="G167" s="252" t="s">
        <v>133</v>
      </c>
      <c r="H167" s="253">
        <v>90</v>
      </c>
      <c r="I167" s="254"/>
      <c r="J167" s="255">
        <f>ROUND(I167*H167,2)</f>
        <v>0</v>
      </c>
      <c r="K167" s="251" t="s">
        <v>134</v>
      </c>
      <c r="L167" s="256"/>
      <c r="M167" s="257" t="s">
        <v>1</v>
      </c>
      <c r="N167" s="258" t="s">
        <v>40</v>
      </c>
      <c r="O167" s="85"/>
      <c r="P167" s="231">
        <f>O167*H167</f>
        <v>0</v>
      </c>
      <c r="Q167" s="231">
        <v>0.176</v>
      </c>
      <c r="R167" s="231">
        <f>Q167*H167</f>
        <v>15.84</v>
      </c>
      <c r="S167" s="231">
        <v>0</v>
      </c>
      <c r="T167" s="232">
        <f>S167*H167</f>
        <v>0</v>
      </c>
      <c r="AR167" s="233" t="s">
        <v>166</v>
      </c>
      <c r="AT167" s="233" t="s">
        <v>162</v>
      </c>
      <c r="AU167" s="233" t="s">
        <v>85</v>
      </c>
      <c r="AY167" s="16" t="s">
        <v>128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83</v>
      </c>
      <c r="BK167" s="234">
        <f>ROUND(I167*H167,2)</f>
        <v>0</v>
      </c>
      <c r="BL167" s="16" t="s">
        <v>135</v>
      </c>
      <c r="BM167" s="233" t="s">
        <v>672</v>
      </c>
    </row>
    <row r="168" spans="2:65" s="1" customFormat="1" ht="15.25" customHeight="1">
      <c r="B168" s="37"/>
      <c r="C168" s="249" t="s">
        <v>213</v>
      </c>
      <c r="D168" s="249" t="s">
        <v>162</v>
      </c>
      <c r="E168" s="250" t="s">
        <v>587</v>
      </c>
      <c r="F168" s="251" t="s">
        <v>588</v>
      </c>
      <c r="G168" s="252" t="s">
        <v>133</v>
      </c>
      <c r="H168" s="253">
        <v>12</v>
      </c>
      <c r="I168" s="254"/>
      <c r="J168" s="255">
        <f>ROUND(I168*H168,2)</f>
        <v>0</v>
      </c>
      <c r="K168" s="251" t="s">
        <v>134</v>
      </c>
      <c r="L168" s="256"/>
      <c r="M168" s="257" t="s">
        <v>1</v>
      </c>
      <c r="N168" s="258" t="s">
        <v>40</v>
      </c>
      <c r="O168" s="85"/>
      <c r="P168" s="231">
        <f>O168*H168</f>
        <v>0</v>
      </c>
      <c r="Q168" s="231">
        <v>0.131</v>
      </c>
      <c r="R168" s="231">
        <f>Q168*H168</f>
        <v>1.572</v>
      </c>
      <c r="S168" s="231">
        <v>0</v>
      </c>
      <c r="T168" s="232">
        <f>S168*H168</f>
        <v>0</v>
      </c>
      <c r="AR168" s="233" t="s">
        <v>166</v>
      </c>
      <c r="AT168" s="233" t="s">
        <v>162</v>
      </c>
      <c r="AU168" s="233" t="s">
        <v>85</v>
      </c>
      <c r="AY168" s="16" t="s">
        <v>128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83</v>
      </c>
      <c r="BK168" s="234">
        <f>ROUND(I168*H168,2)</f>
        <v>0</v>
      </c>
      <c r="BL168" s="16" t="s">
        <v>135</v>
      </c>
      <c r="BM168" s="233" t="s">
        <v>673</v>
      </c>
    </row>
    <row r="169" spans="2:63" s="11" customFormat="1" ht="22.8" customHeight="1">
      <c r="B169" s="206"/>
      <c r="C169" s="207"/>
      <c r="D169" s="208" t="s">
        <v>74</v>
      </c>
      <c r="E169" s="220" t="s">
        <v>166</v>
      </c>
      <c r="F169" s="220" t="s">
        <v>199</v>
      </c>
      <c r="G169" s="207"/>
      <c r="H169" s="207"/>
      <c r="I169" s="210"/>
      <c r="J169" s="221">
        <f>BK169</f>
        <v>0</v>
      </c>
      <c r="K169" s="207"/>
      <c r="L169" s="212"/>
      <c r="M169" s="213"/>
      <c r="N169" s="214"/>
      <c r="O169" s="214"/>
      <c r="P169" s="215">
        <f>SUM(P170:P178)</f>
        <v>0</v>
      </c>
      <c r="Q169" s="214"/>
      <c r="R169" s="215">
        <f>SUM(R170:R178)</f>
        <v>69.399156</v>
      </c>
      <c r="S169" s="214"/>
      <c r="T169" s="216">
        <f>SUM(T170:T178)</f>
        <v>0</v>
      </c>
      <c r="AR169" s="217" t="s">
        <v>83</v>
      </c>
      <c r="AT169" s="218" t="s">
        <v>74</v>
      </c>
      <c r="AU169" s="218" t="s">
        <v>83</v>
      </c>
      <c r="AY169" s="217" t="s">
        <v>128</v>
      </c>
      <c r="BK169" s="219">
        <f>SUM(BK170:BK178)</f>
        <v>0</v>
      </c>
    </row>
    <row r="170" spans="2:65" s="1" customFormat="1" ht="21.65" customHeight="1">
      <c r="B170" s="37"/>
      <c r="C170" s="222" t="s">
        <v>217</v>
      </c>
      <c r="D170" s="222" t="s">
        <v>130</v>
      </c>
      <c r="E170" s="223" t="s">
        <v>200</v>
      </c>
      <c r="F170" s="224" t="s">
        <v>201</v>
      </c>
      <c r="G170" s="225" t="s">
        <v>202</v>
      </c>
      <c r="H170" s="226">
        <v>18</v>
      </c>
      <c r="I170" s="227"/>
      <c r="J170" s="228">
        <f>ROUND(I170*H170,2)</f>
        <v>0</v>
      </c>
      <c r="K170" s="224" t="s">
        <v>134</v>
      </c>
      <c r="L170" s="42"/>
      <c r="M170" s="229" t="s">
        <v>1</v>
      </c>
      <c r="N170" s="230" t="s">
        <v>40</v>
      </c>
      <c r="O170" s="85"/>
      <c r="P170" s="231">
        <f>O170*H170</f>
        <v>0</v>
      </c>
      <c r="Q170" s="231">
        <v>0.00241</v>
      </c>
      <c r="R170" s="231">
        <f>Q170*H170</f>
        <v>0.043379999999999995</v>
      </c>
      <c r="S170" s="231">
        <v>0</v>
      </c>
      <c r="T170" s="232">
        <f>S170*H170</f>
        <v>0</v>
      </c>
      <c r="AR170" s="233" t="s">
        <v>135</v>
      </c>
      <c r="AT170" s="233" t="s">
        <v>130</v>
      </c>
      <c r="AU170" s="233" t="s">
        <v>85</v>
      </c>
      <c r="AY170" s="16" t="s">
        <v>128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83</v>
      </c>
      <c r="BK170" s="234">
        <f>ROUND(I170*H170,2)</f>
        <v>0</v>
      </c>
      <c r="BL170" s="16" t="s">
        <v>135</v>
      </c>
      <c r="BM170" s="233" t="s">
        <v>674</v>
      </c>
    </row>
    <row r="171" spans="2:65" s="1" customFormat="1" ht="21.65" customHeight="1">
      <c r="B171" s="37"/>
      <c r="C171" s="222" t="s">
        <v>221</v>
      </c>
      <c r="D171" s="222" t="s">
        <v>130</v>
      </c>
      <c r="E171" s="223" t="s">
        <v>675</v>
      </c>
      <c r="F171" s="224" t="s">
        <v>676</v>
      </c>
      <c r="G171" s="225" t="s">
        <v>202</v>
      </c>
      <c r="H171" s="226">
        <v>90</v>
      </c>
      <c r="I171" s="227"/>
      <c r="J171" s="228">
        <f>ROUND(I171*H171,2)</f>
        <v>0</v>
      </c>
      <c r="K171" s="224" t="s">
        <v>134</v>
      </c>
      <c r="L171" s="42"/>
      <c r="M171" s="229" t="s">
        <v>1</v>
      </c>
      <c r="N171" s="230" t="s">
        <v>40</v>
      </c>
      <c r="O171" s="85"/>
      <c r="P171" s="231">
        <f>O171*H171</f>
        <v>0</v>
      </c>
      <c r="Q171" s="231">
        <v>0.00382</v>
      </c>
      <c r="R171" s="231">
        <f>Q171*H171</f>
        <v>0.3438</v>
      </c>
      <c r="S171" s="231">
        <v>0</v>
      </c>
      <c r="T171" s="232">
        <f>S171*H171</f>
        <v>0</v>
      </c>
      <c r="AR171" s="233" t="s">
        <v>135</v>
      </c>
      <c r="AT171" s="233" t="s">
        <v>130</v>
      </c>
      <c r="AU171" s="233" t="s">
        <v>85</v>
      </c>
      <c r="AY171" s="16" t="s">
        <v>128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83</v>
      </c>
      <c r="BK171" s="234">
        <f>ROUND(I171*H171,2)</f>
        <v>0</v>
      </c>
      <c r="BL171" s="16" t="s">
        <v>135</v>
      </c>
      <c r="BM171" s="233" t="s">
        <v>677</v>
      </c>
    </row>
    <row r="172" spans="2:65" s="1" customFormat="1" ht="32.45" customHeight="1">
      <c r="B172" s="37"/>
      <c r="C172" s="222" t="s">
        <v>7</v>
      </c>
      <c r="D172" s="222" t="s">
        <v>130</v>
      </c>
      <c r="E172" s="223" t="s">
        <v>514</v>
      </c>
      <c r="F172" s="224" t="s">
        <v>515</v>
      </c>
      <c r="G172" s="225" t="s">
        <v>202</v>
      </c>
      <c r="H172" s="226">
        <v>122</v>
      </c>
      <c r="I172" s="227"/>
      <c r="J172" s="228">
        <f>ROUND(I172*H172,2)</f>
        <v>0</v>
      </c>
      <c r="K172" s="224" t="s">
        <v>134</v>
      </c>
      <c r="L172" s="42"/>
      <c r="M172" s="229" t="s">
        <v>1</v>
      </c>
      <c r="N172" s="230" t="s">
        <v>40</v>
      </c>
      <c r="O172" s="85"/>
      <c r="P172" s="231">
        <f>O172*H172</f>
        <v>0</v>
      </c>
      <c r="Q172" s="231">
        <v>0.08978</v>
      </c>
      <c r="R172" s="231">
        <f>Q172*H172</f>
        <v>10.95316</v>
      </c>
      <c r="S172" s="231">
        <v>0</v>
      </c>
      <c r="T172" s="232">
        <f>S172*H172</f>
        <v>0</v>
      </c>
      <c r="AR172" s="233" t="s">
        <v>135</v>
      </c>
      <c r="AT172" s="233" t="s">
        <v>130</v>
      </c>
      <c r="AU172" s="233" t="s">
        <v>85</v>
      </c>
      <c r="AY172" s="16" t="s">
        <v>128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83</v>
      </c>
      <c r="BK172" s="234">
        <f>ROUND(I172*H172,2)</f>
        <v>0</v>
      </c>
      <c r="BL172" s="16" t="s">
        <v>135</v>
      </c>
      <c r="BM172" s="233" t="s">
        <v>678</v>
      </c>
    </row>
    <row r="173" spans="2:65" s="1" customFormat="1" ht="15.25" customHeight="1">
      <c r="B173" s="37"/>
      <c r="C173" s="249" t="s">
        <v>228</v>
      </c>
      <c r="D173" s="249" t="s">
        <v>162</v>
      </c>
      <c r="E173" s="250" t="s">
        <v>593</v>
      </c>
      <c r="F173" s="251" t="s">
        <v>594</v>
      </c>
      <c r="G173" s="252" t="s">
        <v>85</v>
      </c>
      <c r="H173" s="253">
        <v>2.928</v>
      </c>
      <c r="I173" s="254"/>
      <c r="J173" s="255">
        <f>ROUND(I173*H173,2)</f>
        <v>0</v>
      </c>
      <c r="K173" s="251" t="s">
        <v>134</v>
      </c>
      <c r="L173" s="256"/>
      <c r="M173" s="257" t="s">
        <v>1</v>
      </c>
      <c r="N173" s="258" t="s">
        <v>40</v>
      </c>
      <c r="O173" s="85"/>
      <c r="P173" s="231">
        <f>O173*H173</f>
        <v>0</v>
      </c>
      <c r="Q173" s="231">
        <v>0.222</v>
      </c>
      <c r="R173" s="231">
        <f>Q173*H173</f>
        <v>0.650016</v>
      </c>
      <c r="S173" s="231">
        <v>0</v>
      </c>
      <c r="T173" s="232">
        <f>S173*H173</f>
        <v>0</v>
      </c>
      <c r="AR173" s="233" t="s">
        <v>166</v>
      </c>
      <c r="AT173" s="233" t="s">
        <v>162</v>
      </c>
      <c r="AU173" s="233" t="s">
        <v>85</v>
      </c>
      <c r="AY173" s="16" t="s">
        <v>128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6" t="s">
        <v>83</v>
      </c>
      <c r="BK173" s="234">
        <f>ROUND(I173*H173,2)</f>
        <v>0</v>
      </c>
      <c r="BL173" s="16" t="s">
        <v>135</v>
      </c>
      <c r="BM173" s="233" t="s">
        <v>679</v>
      </c>
    </row>
    <row r="174" spans="2:51" s="12" customFormat="1" ht="12">
      <c r="B174" s="238"/>
      <c r="C174" s="239"/>
      <c r="D174" s="235" t="s">
        <v>147</v>
      </c>
      <c r="E174" s="239"/>
      <c r="F174" s="241" t="s">
        <v>520</v>
      </c>
      <c r="G174" s="239"/>
      <c r="H174" s="242">
        <v>2.928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147</v>
      </c>
      <c r="AU174" s="248" t="s">
        <v>85</v>
      </c>
      <c r="AV174" s="12" t="s">
        <v>85</v>
      </c>
      <c r="AW174" s="12" t="s">
        <v>4</v>
      </c>
      <c r="AX174" s="12" t="s">
        <v>83</v>
      </c>
      <c r="AY174" s="248" t="s">
        <v>128</v>
      </c>
    </row>
    <row r="175" spans="2:65" s="1" customFormat="1" ht="21.65" customHeight="1">
      <c r="B175" s="37"/>
      <c r="C175" s="222" t="s">
        <v>232</v>
      </c>
      <c r="D175" s="222" t="s">
        <v>130</v>
      </c>
      <c r="E175" s="223" t="s">
        <v>521</v>
      </c>
      <c r="F175" s="224" t="s">
        <v>522</v>
      </c>
      <c r="G175" s="225" t="s">
        <v>202</v>
      </c>
      <c r="H175" s="226">
        <v>122</v>
      </c>
      <c r="I175" s="227"/>
      <c r="J175" s="228">
        <f>ROUND(I175*H175,2)</f>
        <v>0</v>
      </c>
      <c r="K175" s="224" t="s">
        <v>134</v>
      </c>
      <c r="L175" s="42"/>
      <c r="M175" s="229" t="s">
        <v>1</v>
      </c>
      <c r="N175" s="230" t="s">
        <v>40</v>
      </c>
      <c r="O175" s="85"/>
      <c r="P175" s="231">
        <f>O175*H175</f>
        <v>0</v>
      </c>
      <c r="Q175" s="231">
        <v>0.1554</v>
      </c>
      <c r="R175" s="231">
        <f>Q175*H175</f>
        <v>18.9588</v>
      </c>
      <c r="S175" s="231">
        <v>0</v>
      </c>
      <c r="T175" s="232">
        <f>S175*H175</f>
        <v>0</v>
      </c>
      <c r="AR175" s="233" t="s">
        <v>135</v>
      </c>
      <c r="AT175" s="233" t="s">
        <v>130</v>
      </c>
      <c r="AU175" s="233" t="s">
        <v>85</v>
      </c>
      <c r="AY175" s="16" t="s">
        <v>128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6" t="s">
        <v>83</v>
      </c>
      <c r="BK175" s="234">
        <f>ROUND(I175*H175,2)</f>
        <v>0</v>
      </c>
      <c r="BL175" s="16" t="s">
        <v>135</v>
      </c>
      <c r="BM175" s="233" t="s">
        <v>680</v>
      </c>
    </row>
    <row r="176" spans="2:65" s="1" customFormat="1" ht="15.25" customHeight="1">
      <c r="B176" s="37"/>
      <c r="C176" s="249" t="s">
        <v>236</v>
      </c>
      <c r="D176" s="249" t="s">
        <v>162</v>
      </c>
      <c r="E176" s="250" t="s">
        <v>598</v>
      </c>
      <c r="F176" s="251" t="s">
        <v>599</v>
      </c>
      <c r="G176" s="252" t="s">
        <v>202</v>
      </c>
      <c r="H176" s="253">
        <v>122</v>
      </c>
      <c r="I176" s="254"/>
      <c r="J176" s="255">
        <f>ROUND(I176*H176,2)</f>
        <v>0</v>
      </c>
      <c r="K176" s="251" t="s">
        <v>134</v>
      </c>
      <c r="L176" s="256"/>
      <c r="M176" s="257" t="s">
        <v>1</v>
      </c>
      <c r="N176" s="258" t="s">
        <v>40</v>
      </c>
      <c r="O176" s="85"/>
      <c r="P176" s="231">
        <f>O176*H176</f>
        <v>0</v>
      </c>
      <c r="Q176" s="231">
        <v>0.085</v>
      </c>
      <c r="R176" s="231">
        <f>Q176*H176</f>
        <v>10.370000000000001</v>
      </c>
      <c r="S176" s="231">
        <v>0</v>
      </c>
      <c r="T176" s="232">
        <f>S176*H176</f>
        <v>0</v>
      </c>
      <c r="AR176" s="233" t="s">
        <v>166</v>
      </c>
      <c r="AT176" s="233" t="s">
        <v>162</v>
      </c>
      <c r="AU176" s="233" t="s">
        <v>85</v>
      </c>
      <c r="AY176" s="16" t="s">
        <v>128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6" t="s">
        <v>83</v>
      </c>
      <c r="BK176" s="234">
        <f>ROUND(I176*H176,2)</f>
        <v>0</v>
      </c>
      <c r="BL176" s="16" t="s">
        <v>135</v>
      </c>
      <c r="BM176" s="233" t="s">
        <v>681</v>
      </c>
    </row>
    <row r="177" spans="2:65" s="1" customFormat="1" ht="21.65" customHeight="1">
      <c r="B177" s="37"/>
      <c r="C177" s="222" t="s">
        <v>241</v>
      </c>
      <c r="D177" s="222" t="s">
        <v>130</v>
      </c>
      <c r="E177" s="223" t="s">
        <v>601</v>
      </c>
      <c r="F177" s="224" t="s">
        <v>602</v>
      </c>
      <c r="G177" s="225" t="s">
        <v>202</v>
      </c>
      <c r="H177" s="226">
        <v>160</v>
      </c>
      <c r="I177" s="227"/>
      <c r="J177" s="228">
        <f>ROUND(I177*H177,2)</f>
        <v>0</v>
      </c>
      <c r="K177" s="224" t="s">
        <v>134</v>
      </c>
      <c r="L177" s="42"/>
      <c r="M177" s="229" t="s">
        <v>1</v>
      </c>
      <c r="N177" s="230" t="s">
        <v>40</v>
      </c>
      <c r="O177" s="85"/>
      <c r="P177" s="231">
        <f>O177*H177</f>
        <v>0</v>
      </c>
      <c r="Q177" s="231">
        <v>0.1295</v>
      </c>
      <c r="R177" s="231">
        <f>Q177*H177</f>
        <v>20.72</v>
      </c>
      <c r="S177" s="231">
        <v>0</v>
      </c>
      <c r="T177" s="232">
        <f>S177*H177</f>
        <v>0</v>
      </c>
      <c r="AR177" s="233" t="s">
        <v>135</v>
      </c>
      <c r="AT177" s="233" t="s">
        <v>130</v>
      </c>
      <c r="AU177" s="233" t="s">
        <v>85</v>
      </c>
      <c r="AY177" s="16" t="s">
        <v>128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6" t="s">
        <v>83</v>
      </c>
      <c r="BK177" s="234">
        <f>ROUND(I177*H177,2)</f>
        <v>0</v>
      </c>
      <c r="BL177" s="16" t="s">
        <v>135</v>
      </c>
      <c r="BM177" s="233" t="s">
        <v>682</v>
      </c>
    </row>
    <row r="178" spans="2:65" s="1" customFormat="1" ht="15.25" customHeight="1">
      <c r="B178" s="37"/>
      <c r="C178" s="249" t="s">
        <v>245</v>
      </c>
      <c r="D178" s="249" t="s">
        <v>162</v>
      </c>
      <c r="E178" s="250" t="s">
        <v>604</v>
      </c>
      <c r="F178" s="251" t="s">
        <v>605</v>
      </c>
      <c r="G178" s="252" t="s">
        <v>202</v>
      </c>
      <c r="H178" s="253">
        <v>160</v>
      </c>
      <c r="I178" s="254"/>
      <c r="J178" s="255">
        <f>ROUND(I178*H178,2)</f>
        <v>0</v>
      </c>
      <c r="K178" s="251" t="s">
        <v>134</v>
      </c>
      <c r="L178" s="256"/>
      <c r="M178" s="257" t="s">
        <v>1</v>
      </c>
      <c r="N178" s="258" t="s">
        <v>40</v>
      </c>
      <c r="O178" s="85"/>
      <c r="P178" s="231">
        <f>O178*H178</f>
        <v>0</v>
      </c>
      <c r="Q178" s="231">
        <v>0.046</v>
      </c>
      <c r="R178" s="231">
        <f>Q178*H178</f>
        <v>7.359999999999999</v>
      </c>
      <c r="S178" s="231">
        <v>0</v>
      </c>
      <c r="T178" s="232">
        <f>S178*H178</f>
        <v>0</v>
      </c>
      <c r="AR178" s="233" t="s">
        <v>166</v>
      </c>
      <c r="AT178" s="233" t="s">
        <v>162</v>
      </c>
      <c r="AU178" s="233" t="s">
        <v>85</v>
      </c>
      <c r="AY178" s="16" t="s">
        <v>128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6" t="s">
        <v>83</v>
      </c>
      <c r="BK178" s="234">
        <f>ROUND(I178*H178,2)</f>
        <v>0</v>
      </c>
      <c r="BL178" s="16" t="s">
        <v>135</v>
      </c>
      <c r="BM178" s="233" t="s">
        <v>683</v>
      </c>
    </row>
    <row r="179" spans="2:63" s="11" customFormat="1" ht="22.8" customHeight="1">
      <c r="B179" s="206"/>
      <c r="C179" s="207"/>
      <c r="D179" s="208" t="s">
        <v>74</v>
      </c>
      <c r="E179" s="220" t="s">
        <v>174</v>
      </c>
      <c r="F179" s="220" t="s">
        <v>684</v>
      </c>
      <c r="G179" s="207"/>
      <c r="H179" s="207"/>
      <c r="I179" s="210"/>
      <c r="J179" s="221">
        <f>BK179</f>
        <v>0</v>
      </c>
      <c r="K179" s="207"/>
      <c r="L179" s="212"/>
      <c r="M179" s="213"/>
      <c r="N179" s="214"/>
      <c r="O179" s="214"/>
      <c r="P179" s="215">
        <f>SUM(P180:P182)</f>
        <v>0</v>
      </c>
      <c r="Q179" s="214"/>
      <c r="R179" s="215">
        <f>SUM(R180:R182)</f>
        <v>6.0956</v>
      </c>
      <c r="S179" s="214"/>
      <c r="T179" s="216">
        <f>SUM(T180:T182)</f>
        <v>0.108</v>
      </c>
      <c r="AR179" s="217" t="s">
        <v>83</v>
      </c>
      <c r="AT179" s="218" t="s">
        <v>74</v>
      </c>
      <c r="AU179" s="218" t="s">
        <v>83</v>
      </c>
      <c r="AY179" s="217" t="s">
        <v>128</v>
      </c>
      <c r="BK179" s="219">
        <f>SUM(BK180:BK182)</f>
        <v>0</v>
      </c>
    </row>
    <row r="180" spans="2:65" s="1" customFormat="1" ht="21.65" customHeight="1">
      <c r="B180" s="37"/>
      <c r="C180" s="222" t="s">
        <v>249</v>
      </c>
      <c r="D180" s="222" t="s">
        <v>130</v>
      </c>
      <c r="E180" s="223" t="s">
        <v>685</v>
      </c>
      <c r="F180" s="224" t="s">
        <v>686</v>
      </c>
      <c r="G180" s="225" t="s">
        <v>202</v>
      </c>
      <c r="H180" s="226">
        <v>14</v>
      </c>
      <c r="I180" s="227"/>
      <c r="J180" s="228">
        <f>ROUND(I180*H180,2)</f>
        <v>0</v>
      </c>
      <c r="K180" s="224" t="s">
        <v>134</v>
      </c>
      <c r="L180" s="42"/>
      <c r="M180" s="229" t="s">
        <v>1</v>
      </c>
      <c r="N180" s="230" t="s">
        <v>40</v>
      </c>
      <c r="O180" s="85"/>
      <c r="P180" s="231">
        <f>O180*H180</f>
        <v>0</v>
      </c>
      <c r="Q180" s="231">
        <v>0.4354</v>
      </c>
      <c r="R180" s="231">
        <f>Q180*H180</f>
        <v>6.0956</v>
      </c>
      <c r="S180" s="231">
        <v>0</v>
      </c>
      <c r="T180" s="232">
        <f>S180*H180</f>
        <v>0</v>
      </c>
      <c r="AR180" s="233" t="s">
        <v>135</v>
      </c>
      <c r="AT180" s="233" t="s">
        <v>130</v>
      </c>
      <c r="AU180" s="233" t="s">
        <v>85</v>
      </c>
      <c r="AY180" s="16" t="s">
        <v>128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83</v>
      </c>
      <c r="BK180" s="234">
        <f>ROUND(I180*H180,2)</f>
        <v>0</v>
      </c>
      <c r="BL180" s="16" t="s">
        <v>135</v>
      </c>
      <c r="BM180" s="233" t="s">
        <v>687</v>
      </c>
    </row>
    <row r="181" spans="2:51" s="12" customFormat="1" ht="12">
      <c r="B181" s="238"/>
      <c r="C181" s="239"/>
      <c r="D181" s="235" t="s">
        <v>147</v>
      </c>
      <c r="E181" s="240" t="s">
        <v>1</v>
      </c>
      <c r="F181" s="241" t="s">
        <v>688</v>
      </c>
      <c r="G181" s="239"/>
      <c r="H181" s="242">
        <v>14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147</v>
      </c>
      <c r="AU181" s="248" t="s">
        <v>85</v>
      </c>
      <c r="AV181" s="12" t="s">
        <v>85</v>
      </c>
      <c r="AW181" s="12" t="s">
        <v>32</v>
      </c>
      <c r="AX181" s="12" t="s">
        <v>83</v>
      </c>
      <c r="AY181" s="248" t="s">
        <v>128</v>
      </c>
    </row>
    <row r="182" spans="2:65" s="1" customFormat="1" ht="15.25" customHeight="1">
      <c r="B182" s="37"/>
      <c r="C182" s="222" t="s">
        <v>253</v>
      </c>
      <c r="D182" s="222" t="s">
        <v>130</v>
      </c>
      <c r="E182" s="223" t="s">
        <v>689</v>
      </c>
      <c r="F182" s="224" t="s">
        <v>690</v>
      </c>
      <c r="G182" s="225" t="s">
        <v>207</v>
      </c>
      <c r="H182" s="226">
        <v>1</v>
      </c>
      <c r="I182" s="227"/>
      <c r="J182" s="228">
        <f>ROUND(I182*H182,2)</f>
        <v>0</v>
      </c>
      <c r="K182" s="224" t="s">
        <v>134</v>
      </c>
      <c r="L182" s="42"/>
      <c r="M182" s="229" t="s">
        <v>1</v>
      </c>
      <c r="N182" s="230" t="s">
        <v>40</v>
      </c>
      <c r="O182" s="85"/>
      <c r="P182" s="231">
        <f>O182*H182</f>
        <v>0</v>
      </c>
      <c r="Q182" s="231">
        <v>0</v>
      </c>
      <c r="R182" s="231">
        <f>Q182*H182</f>
        <v>0</v>
      </c>
      <c r="S182" s="231">
        <v>0.108</v>
      </c>
      <c r="T182" s="232">
        <f>S182*H182</f>
        <v>0.108</v>
      </c>
      <c r="AR182" s="233" t="s">
        <v>135</v>
      </c>
      <c r="AT182" s="233" t="s">
        <v>130</v>
      </c>
      <c r="AU182" s="233" t="s">
        <v>85</v>
      </c>
      <c r="AY182" s="16" t="s">
        <v>128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6" t="s">
        <v>83</v>
      </c>
      <c r="BK182" s="234">
        <f>ROUND(I182*H182,2)</f>
        <v>0</v>
      </c>
      <c r="BL182" s="16" t="s">
        <v>135</v>
      </c>
      <c r="BM182" s="233" t="s">
        <v>691</v>
      </c>
    </row>
    <row r="183" spans="2:63" s="11" customFormat="1" ht="22.8" customHeight="1">
      <c r="B183" s="206"/>
      <c r="C183" s="207"/>
      <c r="D183" s="208" t="s">
        <v>74</v>
      </c>
      <c r="E183" s="220" t="s">
        <v>289</v>
      </c>
      <c r="F183" s="220" t="s">
        <v>290</v>
      </c>
      <c r="G183" s="207"/>
      <c r="H183" s="207"/>
      <c r="I183" s="210"/>
      <c r="J183" s="221">
        <f>BK183</f>
        <v>0</v>
      </c>
      <c r="K183" s="207"/>
      <c r="L183" s="212"/>
      <c r="M183" s="213"/>
      <c r="N183" s="214"/>
      <c r="O183" s="214"/>
      <c r="P183" s="215">
        <f>P184</f>
        <v>0</v>
      </c>
      <c r="Q183" s="214"/>
      <c r="R183" s="215">
        <f>R184</f>
        <v>0</v>
      </c>
      <c r="S183" s="214"/>
      <c r="T183" s="216">
        <f>T184</f>
        <v>0</v>
      </c>
      <c r="AR183" s="217" t="s">
        <v>83</v>
      </c>
      <c r="AT183" s="218" t="s">
        <v>74</v>
      </c>
      <c r="AU183" s="218" t="s">
        <v>83</v>
      </c>
      <c r="AY183" s="217" t="s">
        <v>128</v>
      </c>
      <c r="BK183" s="219">
        <f>BK184</f>
        <v>0</v>
      </c>
    </row>
    <row r="184" spans="2:65" s="1" customFormat="1" ht="21.65" customHeight="1">
      <c r="B184" s="37"/>
      <c r="C184" s="222" t="s">
        <v>257</v>
      </c>
      <c r="D184" s="222" t="s">
        <v>130</v>
      </c>
      <c r="E184" s="223" t="s">
        <v>292</v>
      </c>
      <c r="F184" s="224" t="s">
        <v>607</v>
      </c>
      <c r="G184" s="225" t="s">
        <v>165</v>
      </c>
      <c r="H184" s="226">
        <v>367.752</v>
      </c>
      <c r="I184" s="227"/>
      <c r="J184" s="228">
        <f>ROUND(I184*H184,2)</f>
        <v>0</v>
      </c>
      <c r="K184" s="224" t="s">
        <v>134</v>
      </c>
      <c r="L184" s="42"/>
      <c r="M184" s="229" t="s">
        <v>1</v>
      </c>
      <c r="N184" s="230" t="s">
        <v>40</v>
      </c>
      <c r="O184" s="85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AR184" s="233" t="s">
        <v>135</v>
      </c>
      <c r="AT184" s="233" t="s">
        <v>130</v>
      </c>
      <c r="AU184" s="233" t="s">
        <v>85</v>
      </c>
      <c r="AY184" s="16" t="s">
        <v>128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6" t="s">
        <v>83</v>
      </c>
      <c r="BK184" s="234">
        <f>ROUND(I184*H184,2)</f>
        <v>0</v>
      </c>
      <c r="BL184" s="16" t="s">
        <v>135</v>
      </c>
      <c r="BM184" s="233" t="s">
        <v>692</v>
      </c>
    </row>
    <row r="185" spans="2:63" s="11" customFormat="1" ht="25.9" customHeight="1">
      <c r="B185" s="206"/>
      <c r="C185" s="207"/>
      <c r="D185" s="208" t="s">
        <v>74</v>
      </c>
      <c r="E185" s="209" t="s">
        <v>609</v>
      </c>
      <c r="F185" s="209" t="s">
        <v>610</v>
      </c>
      <c r="G185" s="207"/>
      <c r="H185" s="207"/>
      <c r="I185" s="210"/>
      <c r="J185" s="211">
        <f>BK185</f>
        <v>0</v>
      </c>
      <c r="K185" s="207"/>
      <c r="L185" s="212"/>
      <c r="M185" s="213"/>
      <c r="N185" s="214"/>
      <c r="O185" s="214"/>
      <c r="P185" s="215">
        <f>P186</f>
        <v>0</v>
      </c>
      <c r="Q185" s="214"/>
      <c r="R185" s="215">
        <f>R186</f>
        <v>0.027200000000000002</v>
      </c>
      <c r="S185" s="214"/>
      <c r="T185" s="216">
        <f>T186</f>
        <v>0</v>
      </c>
      <c r="AR185" s="217" t="s">
        <v>85</v>
      </c>
      <c r="AT185" s="218" t="s">
        <v>74</v>
      </c>
      <c r="AU185" s="218" t="s">
        <v>75</v>
      </c>
      <c r="AY185" s="217" t="s">
        <v>128</v>
      </c>
      <c r="BK185" s="219">
        <f>BK186</f>
        <v>0</v>
      </c>
    </row>
    <row r="186" spans="2:63" s="11" customFormat="1" ht="22.8" customHeight="1">
      <c r="B186" s="206"/>
      <c r="C186" s="207"/>
      <c r="D186" s="208" t="s">
        <v>74</v>
      </c>
      <c r="E186" s="220" t="s">
        <v>611</v>
      </c>
      <c r="F186" s="220" t="s">
        <v>612</v>
      </c>
      <c r="G186" s="207"/>
      <c r="H186" s="207"/>
      <c r="I186" s="210"/>
      <c r="J186" s="221">
        <f>BK186</f>
        <v>0</v>
      </c>
      <c r="K186" s="207"/>
      <c r="L186" s="212"/>
      <c r="M186" s="213"/>
      <c r="N186" s="214"/>
      <c r="O186" s="214"/>
      <c r="P186" s="215">
        <f>SUM(P187:P188)</f>
        <v>0</v>
      </c>
      <c r="Q186" s="214"/>
      <c r="R186" s="215">
        <f>SUM(R187:R188)</f>
        <v>0.027200000000000002</v>
      </c>
      <c r="S186" s="214"/>
      <c r="T186" s="216">
        <f>SUM(T187:T188)</f>
        <v>0</v>
      </c>
      <c r="AR186" s="217" t="s">
        <v>85</v>
      </c>
      <c r="AT186" s="218" t="s">
        <v>74</v>
      </c>
      <c r="AU186" s="218" t="s">
        <v>83</v>
      </c>
      <c r="AY186" s="217" t="s">
        <v>128</v>
      </c>
      <c r="BK186" s="219">
        <f>SUM(BK187:BK188)</f>
        <v>0</v>
      </c>
    </row>
    <row r="187" spans="2:65" s="1" customFormat="1" ht="21.65" customHeight="1">
      <c r="B187" s="37"/>
      <c r="C187" s="222" t="s">
        <v>261</v>
      </c>
      <c r="D187" s="222" t="s">
        <v>130</v>
      </c>
      <c r="E187" s="223" t="s">
        <v>613</v>
      </c>
      <c r="F187" s="224" t="s">
        <v>614</v>
      </c>
      <c r="G187" s="225" t="s">
        <v>133</v>
      </c>
      <c r="H187" s="226">
        <v>40</v>
      </c>
      <c r="I187" s="227"/>
      <c r="J187" s="228">
        <f>ROUND(I187*H187,2)</f>
        <v>0</v>
      </c>
      <c r="K187" s="224" t="s">
        <v>134</v>
      </c>
      <c r="L187" s="42"/>
      <c r="M187" s="229" t="s">
        <v>1</v>
      </c>
      <c r="N187" s="230" t="s">
        <v>40</v>
      </c>
      <c r="O187" s="85"/>
      <c r="P187" s="231">
        <f>O187*H187</f>
        <v>0</v>
      </c>
      <c r="Q187" s="231">
        <v>0.00068</v>
      </c>
      <c r="R187" s="231">
        <f>Q187*H187</f>
        <v>0.027200000000000002</v>
      </c>
      <c r="S187" s="231">
        <v>0</v>
      </c>
      <c r="T187" s="232">
        <f>S187*H187</f>
        <v>0</v>
      </c>
      <c r="AR187" s="233" t="s">
        <v>204</v>
      </c>
      <c r="AT187" s="233" t="s">
        <v>130</v>
      </c>
      <c r="AU187" s="233" t="s">
        <v>85</v>
      </c>
      <c r="AY187" s="16" t="s">
        <v>128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6" t="s">
        <v>83</v>
      </c>
      <c r="BK187" s="234">
        <f>ROUND(I187*H187,2)</f>
        <v>0</v>
      </c>
      <c r="BL187" s="16" t="s">
        <v>204</v>
      </c>
      <c r="BM187" s="233" t="s">
        <v>693</v>
      </c>
    </row>
    <row r="188" spans="2:51" s="12" customFormat="1" ht="12">
      <c r="B188" s="238"/>
      <c r="C188" s="239"/>
      <c r="D188" s="235" t="s">
        <v>147</v>
      </c>
      <c r="E188" s="240" t="s">
        <v>1</v>
      </c>
      <c r="F188" s="241" t="s">
        <v>694</v>
      </c>
      <c r="G188" s="239"/>
      <c r="H188" s="242">
        <v>40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147</v>
      </c>
      <c r="AU188" s="248" t="s">
        <v>85</v>
      </c>
      <c r="AV188" s="12" t="s">
        <v>85</v>
      </c>
      <c r="AW188" s="12" t="s">
        <v>32</v>
      </c>
      <c r="AX188" s="12" t="s">
        <v>83</v>
      </c>
      <c r="AY188" s="248" t="s">
        <v>128</v>
      </c>
    </row>
    <row r="189" spans="2:63" s="11" customFormat="1" ht="25.9" customHeight="1">
      <c r="B189" s="206"/>
      <c r="C189" s="207"/>
      <c r="D189" s="208" t="s">
        <v>74</v>
      </c>
      <c r="E189" s="209" t="s">
        <v>396</v>
      </c>
      <c r="F189" s="209" t="s">
        <v>397</v>
      </c>
      <c r="G189" s="207"/>
      <c r="H189" s="207"/>
      <c r="I189" s="210"/>
      <c r="J189" s="211">
        <f>BK189</f>
        <v>0</v>
      </c>
      <c r="K189" s="207"/>
      <c r="L189" s="212"/>
      <c r="M189" s="213"/>
      <c r="N189" s="214"/>
      <c r="O189" s="214"/>
      <c r="P189" s="215">
        <f>P190+P198</f>
        <v>0</v>
      </c>
      <c r="Q189" s="214"/>
      <c r="R189" s="215">
        <f>R190+R198</f>
        <v>0</v>
      </c>
      <c r="S189" s="214"/>
      <c r="T189" s="216">
        <f>T190+T198</f>
        <v>0</v>
      </c>
      <c r="AR189" s="217" t="s">
        <v>152</v>
      </c>
      <c r="AT189" s="218" t="s">
        <v>74</v>
      </c>
      <c r="AU189" s="218" t="s">
        <v>75</v>
      </c>
      <c r="AY189" s="217" t="s">
        <v>128</v>
      </c>
      <c r="BK189" s="219">
        <f>BK190+BK198</f>
        <v>0</v>
      </c>
    </row>
    <row r="190" spans="2:63" s="11" customFormat="1" ht="22.8" customHeight="1">
      <c r="B190" s="206"/>
      <c r="C190" s="207"/>
      <c r="D190" s="208" t="s">
        <v>74</v>
      </c>
      <c r="E190" s="220" t="s">
        <v>398</v>
      </c>
      <c r="F190" s="220" t="s">
        <v>399</v>
      </c>
      <c r="G190" s="207"/>
      <c r="H190" s="207"/>
      <c r="I190" s="210"/>
      <c r="J190" s="221">
        <f>BK190</f>
        <v>0</v>
      </c>
      <c r="K190" s="207"/>
      <c r="L190" s="212"/>
      <c r="M190" s="213"/>
      <c r="N190" s="214"/>
      <c r="O190" s="214"/>
      <c r="P190" s="215">
        <f>SUM(P191:P197)</f>
        <v>0</v>
      </c>
      <c r="Q190" s="214"/>
      <c r="R190" s="215">
        <f>SUM(R191:R197)</f>
        <v>0</v>
      </c>
      <c r="S190" s="214"/>
      <c r="T190" s="216">
        <f>SUM(T191:T197)</f>
        <v>0</v>
      </c>
      <c r="AR190" s="217" t="s">
        <v>152</v>
      </c>
      <c r="AT190" s="218" t="s">
        <v>74</v>
      </c>
      <c r="AU190" s="218" t="s">
        <v>83</v>
      </c>
      <c r="AY190" s="217" t="s">
        <v>128</v>
      </c>
      <c r="BK190" s="219">
        <f>SUM(BK191:BK197)</f>
        <v>0</v>
      </c>
    </row>
    <row r="191" spans="2:65" s="1" customFormat="1" ht="15.25" customHeight="1">
      <c r="B191" s="37"/>
      <c r="C191" s="222" t="s">
        <v>265</v>
      </c>
      <c r="D191" s="222" t="s">
        <v>130</v>
      </c>
      <c r="E191" s="223" t="s">
        <v>617</v>
      </c>
      <c r="F191" s="224" t="s">
        <v>618</v>
      </c>
      <c r="G191" s="225" t="s">
        <v>619</v>
      </c>
      <c r="H191" s="226">
        <v>1</v>
      </c>
      <c r="I191" s="227"/>
      <c r="J191" s="228">
        <f>ROUND(I191*H191,2)</f>
        <v>0</v>
      </c>
      <c r="K191" s="224" t="s">
        <v>134</v>
      </c>
      <c r="L191" s="42"/>
      <c r="M191" s="229" t="s">
        <v>1</v>
      </c>
      <c r="N191" s="230" t="s">
        <v>40</v>
      </c>
      <c r="O191" s="85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AR191" s="233" t="s">
        <v>404</v>
      </c>
      <c r="AT191" s="233" t="s">
        <v>130</v>
      </c>
      <c r="AU191" s="233" t="s">
        <v>85</v>
      </c>
      <c r="AY191" s="16" t="s">
        <v>128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6" t="s">
        <v>83</v>
      </c>
      <c r="BK191" s="234">
        <f>ROUND(I191*H191,2)</f>
        <v>0</v>
      </c>
      <c r="BL191" s="16" t="s">
        <v>404</v>
      </c>
      <c r="BM191" s="233" t="s">
        <v>695</v>
      </c>
    </row>
    <row r="192" spans="2:65" s="1" customFormat="1" ht="15.25" customHeight="1">
      <c r="B192" s="37"/>
      <c r="C192" s="222" t="s">
        <v>269</v>
      </c>
      <c r="D192" s="222" t="s">
        <v>130</v>
      </c>
      <c r="E192" s="223" t="s">
        <v>401</v>
      </c>
      <c r="F192" s="224" t="s">
        <v>621</v>
      </c>
      <c r="G192" s="225" t="s">
        <v>619</v>
      </c>
      <c r="H192" s="226">
        <v>1</v>
      </c>
      <c r="I192" s="227"/>
      <c r="J192" s="228">
        <f>ROUND(I192*H192,2)</f>
        <v>0</v>
      </c>
      <c r="K192" s="224" t="s">
        <v>134</v>
      </c>
      <c r="L192" s="42"/>
      <c r="M192" s="229" t="s">
        <v>1</v>
      </c>
      <c r="N192" s="230" t="s">
        <v>40</v>
      </c>
      <c r="O192" s="85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AR192" s="233" t="s">
        <v>404</v>
      </c>
      <c r="AT192" s="233" t="s">
        <v>130</v>
      </c>
      <c r="AU192" s="233" t="s">
        <v>85</v>
      </c>
      <c r="AY192" s="16" t="s">
        <v>128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6" t="s">
        <v>83</v>
      </c>
      <c r="BK192" s="234">
        <f>ROUND(I192*H192,2)</f>
        <v>0</v>
      </c>
      <c r="BL192" s="16" t="s">
        <v>404</v>
      </c>
      <c r="BM192" s="233" t="s">
        <v>696</v>
      </c>
    </row>
    <row r="193" spans="2:65" s="1" customFormat="1" ht="15.25" customHeight="1">
      <c r="B193" s="37"/>
      <c r="C193" s="222" t="s">
        <v>273</v>
      </c>
      <c r="D193" s="222" t="s">
        <v>130</v>
      </c>
      <c r="E193" s="223" t="s">
        <v>407</v>
      </c>
      <c r="F193" s="224" t="s">
        <v>623</v>
      </c>
      <c r="G193" s="225" t="s">
        <v>619</v>
      </c>
      <c r="H193" s="226">
        <v>1</v>
      </c>
      <c r="I193" s="227"/>
      <c r="J193" s="228">
        <f>ROUND(I193*H193,2)</f>
        <v>0</v>
      </c>
      <c r="K193" s="224" t="s">
        <v>134</v>
      </c>
      <c r="L193" s="42"/>
      <c r="M193" s="229" t="s">
        <v>1</v>
      </c>
      <c r="N193" s="230" t="s">
        <v>40</v>
      </c>
      <c r="O193" s="85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AR193" s="233" t="s">
        <v>404</v>
      </c>
      <c r="AT193" s="233" t="s">
        <v>130</v>
      </c>
      <c r="AU193" s="233" t="s">
        <v>85</v>
      </c>
      <c r="AY193" s="16" t="s">
        <v>128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6" t="s">
        <v>83</v>
      </c>
      <c r="BK193" s="234">
        <f>ROUND(I193*H193,2)</f>
        <v>0</v>
      </c>
      <c r="BL193" s="16" t="s">
        <v>404</v>
      </c>
      <c r="BM193" s="233" t="s">
        <v>697</v>
      </c>
    </row>
    <row r="194" spans="2:47" s="1" customFormat="1" ht="12">
      <c r="B194" s="37"/>
      <c r="C194" s="38"/>
      <c r="D194" s="235" t="s">
        <v>137</v>
      </c>
      <c r="E194" s="38"/>
      <c r="F194" s="236" t="s">
        <v>625</v>
      </c>
      <c r="G194" s="38"/>
      <c r="H194" s="38"/>
      <c r="I194" s="138"/>
      <c r="J194" s="38"/>
      <c r="K194" s="38"/>
      <c r="L194" s="42"/>
      <c r="M194" s="237"/>
      <c r="N194" s="85"/>
      <c r="O194" s="85"/>
      <c r="P194" s="85"/>
      <c r="Q194" s="85"/>
      <c r="R194" s="85"/>
      <c r="S194" s="85"/>
      <c r="T194" s="86"/>
      <c r="AT194" s="16" t="s">
        <v>137</v>
      </c>
      <c r="AU194" s="16" t="s">
        <v>85</v>
      </c>
    </row>
    <row r="195" spans="2:65" s="1" customFormat="1" ht="15.25" customHeight="1">
      <c r="B195" s="37"/>
      <c r="C195" s="222" t="s">
        <v>279</v>
      </c>
      <c r="D195" s="222" t="s">
        <v>130</v>
      </c>
      <c r="E195" s="223" t="s">
        <v>626</v>
      </c>
      <c r="F195" s="224" t="s">
        <v>627</v>
      </c>
      <c r="G195" s="225" t="s">
        <v>619</v>
      </c>
      <c r="H195" s="226">
        <v>1</v>
      </c>
      <c r="I195" s="227"/>
      <c r="J195" s="228">
        <f>ROUND(I195*H195,2)</f>
        <v>0</v>
      </c>
      <c r="K195" s="224" t="s">
        <v>134</v>
      </c>
      <c r="L195" s="42"/>
      <c r="M195" s="229" t="s">
        <v>1</v>
      </c>
      <c r="N195" s="230" t="s">
        <v>40</v>
      </c>
      <c r="O195" s="85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AR195" s="233" t="s">
        <v>404</v>
      </c>
      <c r="AT195" s="233" t="s">
        <v>130</v>
      </c>
      <c r="AU195" s="233" t="s">
        <v>85</v>
      </c>
      <c r="AY195" s="16" t="s">
        <v>128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6" t="s">
        <v>83</v>
      </c>
      <c r="BK195" s="234">
        <f>ROUND(I195*H195,2)</f>
        <v>0</v>
      </c>
      <c r="BL195" s="16" t="s">
        <v>404</v>
      </c>
      <c r="BM195" s="233" t="s">
        <v>698</v>
      </c>
    </row>
    <row r="196" spans="2:47" s="1" customFormat="1" ht="12">
      <c r="B196" s="37"/>
      <c r="C196" s="38"/>
      <c r="D196" s="235" t="s">
        <v>137</v>
      </c>
      <c r="E196" s="38"/>
      <c r="F196" s="236" t="s">
        <v>629</v>
      </c>
      <c r="G196" s="38"/>
      <c r="H196" s="38"/>
      <c r="I196" s="138"/>
      <c r="J196" s="38"/>
      <c r="K196" s="38"/>
      <c r="L196" s="42"/>
      <c r="M196" s="237"/>
      <c r="N196" s="85"/>
      <c r="O196" s="85"/>
      <c r="P196" s="85"/>
      <c r="Q196" s="85"/>
      <c r="R196" s="85"/>
      <c r="S196" s="85"/>
      <c r="T196" s="86"/>
      <c r="AT196" s="16" t="s">
        <v>137</v>
      </c>
      <c r="AU196" s="16" t="s">
        <v>85</v>
      </c>
    </row>
    <row r="197" spans="2:65" s="1" customFormat="1" ht="15.25" customHeight="1">
      <c r="B197" s="37"/>
      <c r="C197" s="222" t="s">
        <v>284</v>
      </c>
      <c r="D197" s="222" t="s">
        <v>130</v>
      </c>
      <c r="E197" s="223" t="s">
        <v>411</v>
      </c>
      <c r="F197" s="224" t="s">
        <v>630</v>
      </c>
      <c r="G197" s="225" t="s">
        <v>619</v>
      </c>
      <c r="H197" s="226">
        <v>1</v>
      </c>
      <c r="I197" s="227"/>
      <c r="J197" s="228">
        <f>ROUND(I197*H197,2)</f>
        <v>0</v>
      </c>
      <c r="K197" s="224" t="s">
        <v>134</v>
      </c>
      <c r="L197" s="42"/>
      <c r="M197" s="229" t="s">
        <v>1</v>
      </c>
      <c r="N197" s="230" t="s">
        <v>40</v>
      </c>
      <c r="O197" s="85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AR197" s="233" t="s">
        <v>404</v>
      </c>
      <c r="AT197" s="233" t="s">
        <v>130</v>
      </c>
      <c r="AU197" s="233" t="s">
        <v>85</v>
      </c>
      <c r="AY197" s="16" t="s">
        <v>128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6" t="s">
        <v>83</v>
      </c>
      <c r="BK197" s="234">
        <f>ROUND(I197*H197,2)</f>
        <v>0</v>
      </c>
      <c r="BL197" s="16" t="s">
        <v>404</v>
      </c>
      <c r="BM197" s="233" t="s">
        <v>699</v>
      </c>
    </row>
    <row r="198" spans="2:63" s="11" customFormat="1" ht="22.8" customHeight="1">
      <c r="B198" s="206"/>
      <c r="C198" s="207"/>
      <c r="D198" s="208" t="s">
        <v>74</v>
      </c>
      <c r="E198" s="220" t="s">
        <v>414</v>
      </c>
      <c r="F198" s="220" t="s">
        <v>415</v>
      </c>
      <c r="G198" s="207"/>
      <c r="H198" s="207"/>
      <c r="I198" s="210"/>
      <c r="J198" s="221">
        <f>BK198</f>
        <v>0</v>
      </c>
      <c r="K198" s="207"/>
      <c r="L198" s="212"/>
      <c r="M198" s="213"/>
      <c r="N198" s="214"/>
      <c r="O198" s="214"/>
      <c r="P198" s="215">
        <f>SUM(P199:P201)</f>
        <v>0</v>
      </c>
      <c r="Q198" s="214"/>
      <c r="R198" s="215">
        <f>SUM(R199:R201)</f>
        <v>0</v>
      </c>
      <c r="S198" s="214"/>
      <c r="T198" s="216">
        <f>SUM(T199:T201)</f>
        <v>0</v>
      </c>
      <c r="AR198" s="217" t="s">
        <v>152</v>
      </c>
      <c r="AT198" s="218" t="s">
        <v>74</v>
      </c>
      <c r="AU198" s="218" t="s">
        <v>83</v>
      </c>
      <c r="AY198" s="217" t="s">
        <v>128</v>
      </c>
      <c r="BK198" s="219">
        <f>SUM(BK199:BK201)</f>
        <v>0</v>
      </c>
    </row>
    <row r="199" spans="2:65" s="1" customFormat="1" ht="15.25" customHeight="1">
      <c r="B199" s="37"/>
      <c r="C199" s="222" t="s">
        <v>291</v>
      </c>
      <c r="D199" s="222" t="s">
        <v>130</v>
      </c>
      <c r="E199" s="223" t="s">
        <v>417</v>
      </c>
      <c r="F199" s="224" t="s">
        <v>415</v>
      </c>
      <c r="G199" s="225" t="s">
        <v>619</v>
      </c>
      <c r="H199" s="226">
        <v>1</v>
      </c>
      <c r="I199" s="227"/>
      <c r="J199" s="228">
        <f>ROUND(I199*H199,2)</f>
        <v>0</v>
      </c>
      <c r="K199" s="224" t="s">
        <v>134</v>
      </c>
      <c r="L199" s="42"/>
      <c r="M199" s="229" t="s">
        <v>1</v>
      </c>
      <c r="N199" s="230" t="s">
        <v>40</v>
      </c>
      <c r="O199" s="85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AR199" s="233" t="s">
        <v>404</v>
      </c>
      <c r="AT199" s="233" t="s">
        <v>130</v>
      </c>
      <c r="AU199" s="233" t="s">
        <v>85</v>
      </c>
      <c r="AY199" s="16" t="s">
        <v>128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6" t="s">
        <v>83</v>
      </c>
      <c r="BK199" s="234">
        <f>ROUND(I199*H199,2)</f>
        <v>0</v>
      </c>
      <c r="BL199" s="16" t="s">
        <v>404</v>
      </c>
      <c r="BM199" s="233" t="s">
        <v>700</v>
      </c>
    </row>
    <row r="200" spans="2:65" s="1" customFormat="1" ht="15.25" customHeight="1">
      <c r="B200" s="37"/>
      <c r="C200" s="222" t="s">
        <v>388</v>
      </c>
      <c r="D200" s="222" t="s">
        <v>130</v>
      </c>
      <c r="E200" s="223" t="s">
        <v>633</v>
      </c>
      <c r="F200" s="224" t="s">
        <v>634</v>
      </c>
      <c r="G200" s="225" t="s">
        <v>619</v>
      </c>
      <c r="H200" s="226">
        <v>1</v>
      </c>
      <c r="I200" s="227"/>
      <c r="J200" s="228">
        <f>ROUND(I200*H200,2)</f>
        <v>0</v>
      </c>
      <c r="K200" s="224" t="s">
        <v>134</v>
      </c>
      <c r="L200" s="42"/>
      <c r="M200" s="229" t="s">
        <v>1</v>
      </c>
      <c r="N200" s="230" t="s">
        <v>40</v>
      </c>
      <c r="O200" s="85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AR200" s="233" t="s">
        <v>404</v>
      </c>
      <c r="AT200" s="233" t="s">
        <v>130</v>
      </c>
      <c r="AU200" s="233" t="s">
        <v>85</v>
      </c>
      <c r="AY200" s="16" t="s">
        <v>128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6" t="s">
        <v>83</v>
      </c>
      <c r="BK200" s="234">
        <f>ROUND(I200*H200,2)</f>
        <v>0</v>
      </c>
      <c r="BL200" s="16" t="s">
        <v>404</v>
      </c>
      <c r="BM200" s="233" t="s">
        <v>701</v>
      </c>
    </row>
    <row r="201" spans="2:65" s="1" customFormat="1" ht="15.25" customHeight="1">
      <c r="B201" s="37"/>
      <c r="C201" s="222" t="s">
        <v>390</v>
      </c>
      <c r="D201" s="222" t="s">
        <v>130</v>
      </c>
      <c r="E201" s="223" t="s">
        <v>636</v>
      </c>
      <c r="F201" s="224" t="s">
        <v>637</v>
      </c>
      <c r="G201" s="225" t="s">
        <v>619</v>
      </c>
      <c r="H201" s="226">
        <v>1</v>
      </c>
      <c r="I201" s="227"/>
      <c r="J201" s="228">
        <f>ROUND(I201*H201,2)</f>
        <v>0</v>
      </c>
      <c r="K201" s="224" t="s">
        <v>134</v>
      </c>
      <c r="L201" s="42"/>
      <c r="M201" s="259" t="s">
        <v>1</v>
      </c>
      <c r="N201" s="260" t="s">
        <v>40</v>
      </c>
      <c r="O201" s="261"/>
      <c r="P201" s="262">
        <f>O201*H201</f>
        <v>0</v>
      </c>
      <c r="Q201" s="262">
        <v>0</v>
      </c>
      <c r="R201" s="262">
        <f>Q201*H201</f>
        <v>0</v>
      </c>
      <c r="S201" s="262">
        <v>0</v>
      </c>
      <c r="T201" s="263">
        <f>S201*H201</f>
        <v>0</v>
      </c>
      <c r="AR201" s="233" t="s">
        <v>404</v>
      </c>
      <c r="AT201" s="233" t="s">
        <v>130</v>
      </c>
      <c r="AU201" s="233" t="s">
        <v>85</v>
      </c>
      <c r="AY201" s="16" t="s">
        <v>128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6" t="s">
        <v>83</v>
      </c>
      <c r="BK201" s="234">
        <f>ROUND(I201*H201,2)</f>
        <v>0</v>
      </c>
      <c r="BL201" s="16" t="s">
        <v>404</v>
      </c>
      <c r="BM201" s="233" t="s">
        <v>702</v>
      </c>
    </row>
    <row r="202" spans="2:12" s="1" customFormat="1" ht="6.95" customHeight="1">
      <c r="B202" s="60"/>
      <c r="C202" s="61"/>
      <c r="D202" s="61"/>
      <c r="E202" s="61"/>
      <c r="F202" s="61"/>
      <c r="G202" s="61"/>
      <c r="H202" s="61"/>
      <c r="I202" s="172"/>
      <c r="J202" s="61"/>
      <c r="K202" s="61"/>
      <c r="L202" s="42"/>
    </row>
  </sheetData>
  <sheetProtection password="CC35" sheet="1" objects="1" scenarios="1" formatColumns="0" formatRows="0" autoFilter="0"/>
  <autoFilter ref="C126:K20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TOMAS-PC\Tomas</dc:creator>
  <cp:keywords/>
  <dc:description/>
  <cp:lastModifiedBy>TOMAS-PC\Tomas</cp:lastModifiedBy>
  <dcterms:created xsi:type="dcterms:W3CDTF">2019-05-16T11:04:30Z</dcterms:created>
  <dcterms:modified xsi:type="dcterms:W3CDTF">2019-05-16T11:04:33Z</dcterms:modified>
  <cp:category/>
  <cp:version/>
  <cp:contentType/>
  <cp:contentStatus/>
</cp:coreProperties>
</file>