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VON - Vedlejší a ostatní ..." sheetId="2" r:id="rId2"/>
    <sheet name="SO 110 - KOMUNIKACE SILNI..." sheetId="3" r:id="rId3"/>
    <sheet name="SO 120 - KOMUNIKACE SILNI..." sheetId="4" r:id="rId4"/>
    <sheet name="SO 130 - KOMUNIKACE SILNI..." sheetId="5" r:id="rId5"/>
    <sheet name="Pokyny pro vyplnění" sheetId="6" r:id="rId6"/>
  </sheets>
  <definedNames>
    <definedName name="_xlnm.Print_Area" localSheetId="0">'Rekapitulace stavby'!$D$4:$AO$33,'Rekapitulace stavby'!$C$39:$AQ$56</definedName>
    <definedName name="_xlnm._FilterDatabase" localSheetId="1" hidden="1">'VON - Vedlejší a ostatní ...'!$C$79:$K$92</definedName>
    <definedName name="_xlnm.Print_Area" localSheetId="1">'VON - Vedlejší a ostatní ...'!$C$4:$J$36,'VON - Vedlejší a ostatní ...'!$C$42:$J$61,'VON - Vedlejší a ostatní ...'!$C$67:$K$92</definedName>
    <definedName name="_xlnm._FilterDatabase" localSheetId="2" hidden="1">'SO 110 - KOMUNIKACE SILNI...'!$C$81:$K$234</definedName>
    <definedName name="_xlnm.Print_Area" localSheetId="2">'SO 110 - KOMUNIKACE SILNI...'!$C$4:$J$36,'SO 110 - KOMUNIKACE SILNI...'!$C$42:$J$63,'SO 110 - KOMUNIKACE SILNI...'!$C$69:$K$234</definedName>
    <definedName name="_xlnm._FilterDatabase" localSheetId="3" hidden="1">'SO 120 - KOMUNIKACE SILNI...'!$C$81:$K$239</definedName>
    <definedName name="_xlnm.Print_Area" localSheetId="3">'SO 120 - KOMUNIKACE SILNI...'!$C$4:$J$36,'SO 120 - KOMUNIKACE SILNI...'!$C$42:$J$63,'SO 120 - KOMUNIKACE SILNI...'!$C$69:$K$239</definedName>
    <definedName name="_xlnm._FilterDatabase" localSheetId="4" hidden="1">'SO 130 - KOMUNIKACE SILNI...'!$C$81:$K$237</definedName>
    <definedName name="_xlnm.Print_Area" localSheetId="4">'SO 130 - KOMUNIKACE SILNI...'!$C$4:$J$36,'SO 130 - KOMUNIKACE SILNI...'!$C$42:$J$63,'SO 130 - KOMUNIKACE SILNI...'!$C$69:$K$237</definedName>
    <definedName name="_xlnm.Print_Area" localSheetId="5">'Pokyny pro vyplnění'!$B$2:$K$69,'Pokyny pro vyplnění'!$B$72:$K$116,'Pokyny pro vyplnění'!$B$119:$K$188,'Pokyny pro vyplnění'!$B$196:$K$216</definedName>
    <definedName name="_xlnm.Print_Titles" localSheetId="0">'Rekapitulace stavby'!$49:$49</definedName>
    <definedName name="_xlnm.Print_Titles" localSheetId="1">'VON - Vedlejší a ostatní ...'!$79:$79</definedName>
    <definedName name="_xlnm.Print_Titles" localSheetId="2">'SO 110 - KOMUNIKACE SILNI...'!$81:$81</definedName>
    <definedName name="_xlnm.Print_Titles" localSheetId="3">'SO 120 - KOMUNIKACE SILNI...'!$81:$81</definedName>
    <definedName name="_xlnm.Print_Titles" localSheetId="4">'SO 130 - KOMUNIKACE SILNI...'!$81:$81</definedName>
  </definedNames>
  <calcPr fullCalcOnLoad="1"/>
</workbook>
</file>

<file path=xl/sharedStrings.xml><?xml version="1.0" encoding="utf-8"?>
<sst xmlns="http://schemas.openxmlformats.org/spreadsheetml/2006/main" count="5518" uniqueCount="640">
  <si>
    <t>Export VZ</t>
  </si>
  <si>
    <t>List obsahuje:</t>
  </si>
  <si>
    <t>1) Rekapitulace stavby</t>
  </si>
  <si>
    <t>2) Rekapitulace objektů stavby a soupisů prací</t>
  </si>
  <si>
    <t>3.0</t>
  </si>
  <si>
    <t>ZAMOK</t>
  </si>
  <si>
    <t>False</t>
  </si>
  <si>
    <t>{d99ef784-d4e6-4a45-8f89-4c0d660312a7}</t>
  </si>
  <si>
    <t>0,01</t>
  </si>
  <si>
    <t>21</t>
  </si>
  <si>
    <t>15</t>
  </si>
  <si>
    <t>REKAPITULACE STAVBY</t>
  </si>
  <si>
    <t>v ---  níže se nacházejí doplnkové a pomocné údaje k sestavám  --- v</t>
  </si>
  <si>
    <t>Návod na vyplnění</t>
  </si>
  <si>
    <t>0,001</t>
  </si>
  <si>
    <t>Kód:</t>
  </si>
  <si>
    <t>20181</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</si>
  <si>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</si>
  <si>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</si>
  <si>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II/183 NETUNICE - HÁJE, OPRAVA</t>
  </si>
  <si>
    <t>KSO:</t>
  </si>
  <si>
    <t/>
  </si>
  <si>
    <t>CC-CZ:</t>
  </si>
  <si>
    <t>Místo:</t>
  </si>
  <si>
    <t xml:space="preserve"> </t>
  </si>
  <si>
    <t>Datum:</t>
  </si>
  <si>
    <t>6. 1. 2019</t>
  </si>
  <si>
    <t>Zadavatel:</t>
  </si>
  <si>
    <t>IČ:</t>
  </si>
  <si>
    <t>DIČ:</t>
  </si>
  <si>
    <t>Uchazeč:</t>
  </si>
  <si>
    <t>Vyplň údaj</t>
  </si>
  <si>
    <t>Projektant:</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</si>
  <si>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</si>
  <si>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</si>
  <si>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</si>
  <si>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</si>
  <si>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</si>
  <si>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</si>
  <si>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</si>
  <si>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</si>
  <si>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</si>
  <si>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</si>
  <si>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</si>
  <si>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</si>
  <si>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</si>
  <si>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</si>
  <si>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</si>
  <si>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</si>
  <si>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</si>
  <si>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</si>
  <si>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</si>
  <si>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</si>
  <si>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</si>
  <si>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</si>
  <si>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</si>
  <si>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</si>
  <si>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</si>
  <si>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</si>
  <si>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</si>
  <si>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</si>
  <si>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</si>
  <si>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</si>
  <si>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</si>
  <si>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</si>
  <si>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</si>
  <si>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</si>
  <si>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</si>
  <si>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</si>
  <si>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</si>
  <si>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</si>
  <si>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</si>
  <si>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</si>
  <si>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</si>
  <si>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VON</t>
  </si>
  <si>
    <t>Vedlejší a ostatní náklady</t>
  </si>
  <si>
    <t>STA</t>
  </si>
  <si>
    <t>1</t>
  </si>
  <si>
    <t>{c592cd10-74c2-48a8-b3e8-72c56d48ef97}</t>
  </si>
  <si>
    <t>2</t>
  </si>
  <si>
    <t>SO 110</t>
  </si>
  <si>
    <t>KOMUNIKACE SILNICE II/183 HÁJE</t>
  </si>
  <si>
    <t>{b033924c-b037-4d0c-8d43-44b423e92e2e}</t>
  </si>
  <si>
    <t>SO 120</t>
  </si>
  <si>
    <t>KOMUNIKACE SILNICE II/183</t>
  </si>
  <si>
    <t>{e393ac3d-f4b3-4a83-b3ce-ea2d69edf92c}</t>
  </si>
  <si>
    <t>SO 130</t>
  </si>
  <si>
    <t>KOMUNIKACE SILNICE II/183 NETUNICE</t>
  </si>
  <si>
    <t>{e1f615a7-d7c9-4625-83ed-193cc07488fb}</t>
  </si>
  <si>
    <t>1) Krycí list soupisu</t>
  </si>
  <si>
    <t>2) Rekapitulace</t>
  </si>
  <si>
    <t>3) Soupis prací</t>
  </si>
  <si>
    <t>Zpět na list:</t>
  </si>
  <si>
    <t>Rekapitulace stavby</t>
  </si>
  <si>
    <t>KRYCÍ LIST SOUPISU</t>
  </si>
  <si>
    <t>Objekt:</t>
  </si>
  <si>
    <t>VON - Vedlejší a ostatní náklady</t>
  </si>
  <si>
    <t>REKAPITULACE ČLENĚNÍ SOUPISU PRACÍ</t>
  </si>
  <si>
    <t>Kód dílu - Popis</t>
  </si>
  <si>
    <t>Cena celkem [CZK]</t>
  </si>
  <si>
    <t>Náklady soupisu celkem</t>
  </si>
  <si>
    <t>-1</t>
  </si>
  <si>
    <t>VRN - Vedlejší rozpočtové náklady</t>
  </si>
  <si>
    <t xml:space="preserve">    VRN1 - Průzkumné, geodetické a projektové práce</t>
  </si>
  <si>
    <t xml:space="preserve">    VRN3 - Zařízení staveniště</t>
  </si>
  <si>
    <t xml:space="preserve">    VRN4 - Inženýrská činnost</t>
  </si>
  <si>
    <t>SOUPIS PRACÍ</t>
  </si>
  <si>
    <t>PČ</t>
  </si>
  <si>
    <t>Popis</t>
  </si>
  <si>
    <t>MJ</t>
  </si>
  <si>
    <t>Množství</t>
  </si>
  <si>
    <t>J.cena [CZK]</t>
  </si>
  <si>
    <t>Cenová soustava</t>
  </si>
  <si>
    <t>Poznámka</t>
  </si>
  <si>
    <t>J. Nh [h]</t>
  </si>
  <si>
    <t>Nh celkem [h]</t>
  </si>
  <si>
    <t>J. hmotnost
[t]</t>
  </si>
  <si>
    <t>Hmotnost
celkem [t]</t>
  </si>
  <si>
    <t>J. suť [t]</t>
  </si>
  <si>
    <t>Suť Celkem [t]</t>
  </si>
  <si>
    <t>VRN</t>
  </si>
  <si>
    <t>Vedlejší rozpočtové náklady</t>
  </si>
  <si>
    <t>5</t>
  </si>
  <si>
    <t>ROZPOCET</t>
  </si>
  <si>
    <t>VRN1</t>
  </si>
  <si>
    <t>Průzkumné, geodetické a projektové práce</t>
  </si>
  <si>
    <t>K</t>
  </si>
  <si>
    <t>012203000</t>
  </si>
  <si>
    <t>Geodetické práce při provádění stavby</t>
  </si>
  <si>
    <t>…</t>
  </si>
  <si>
    <t>CS ÚRS 2018 02</t>
  </si>
  <si>
    <t>1024</t>
  </si>
  <si>
    <t>-1493794743</t>
  </si>
  <si>
    <t>012303000</t>
  </si>
  <si>
    <t>Geodetické práce po výstavbě</t>
  </si>
  <si>
    <t>1070806156</t>
  </si>
  <si>
    <t>3</t>
  </si>
  <si>
    <t>013254000</t>
  </si>
  <si>
    <t>Dokumentace skutečného provedení stavby</t>
  </si>
  <si>
    <t>194902300</t>
  </si>
  <si>
    <t>VRN3</t>
  </si>
  <si>
    <t>Zařízení staveniště</t>
  </si>
  <si>
    <t>4</t>
  </si>
  <si>
    <t>030001000</t>
  </si>
  <si>
    <t>-50489338</t>
  </si>
  <si>
    <t>034303000</t>
  </si>
  <si>
    <t>Dopravní značení na staveništi</t>
  </si>
  <si>
    <t>-933476673</t>
  </si>
  <si>
    <t>6</t>
  </si>
  <si>
    <t>034503000</t>
  </si>
  <si>
    <t>Informační tabule na staveništi</t>
  </si>
  <si>
    <t>-1062650946</t>
  </si>
  <si>
    <t>VRN4</t>
  </si>
  <si>
    <t>Inženýrská činnost</t>
  </si>
  <si>
    <t>7</t>
  </si>
  <si>
    <t>043002000</t>
  </si>
  <si>
    <t>Zkoušky a ostatní měření</t>
  </si>
  <si>
    <t>661073675</t>
  </si>
  <si>
    <t>8</t>
  </si>
  <si>
    <t>045002000</t>
  </si>
  <si>
    <t>Kompletační a koordinační činnost</t>
  </si>
  <si>
    <t>-2136417659</t>
  </si>
  <si>
    <t>SO 110 - KOMUNIKACE SILNICE II/183 HÁJE</t>
  </si>
  <si>
    <t>HSV - Práce a dodávky HSV</t>
  </si>
  <si>
    <t xml:space="preserve">    1 - Zemní práce</t>
  </si>
  <si>
    <t xml:space="preserve">    5 - Komunikace pozemní</t>
  </si>
  <si>
    <t xml:space="preserve">    9 - Ostatní konstrukce a práce, bourání</t>
  </si>
  <si>
    <t xml:space="preserve">    997 - Přesun sutě</t>
  </si>
  <si>
    <t xml:space="preserve">    998 - Přesun hmot</t>
  </si>
  <si>
    <t>HSV</t>
  </si>
  <si>
    <t>Práce a dodávky HSV</t>
  </si>
  <si>
    <t>Zemní práce</t>
  </si>
  <si>
    <t>113107223</t>
  </si>
  <si>
    <t>Odstranění podkladů nebo krytů strojně plochy jednotlivě přes 200 m2 s přemístěním hmot na skládku na vzdálenost do 20 m nebo s naložením na dopravní prostředek z kameniva hrubého drceného, o tl. vrstvy přes 200 do 300 mm</t>
  </si>
  <si>
    <t>m2</t>
  </si>
  <si>
    <t>2091430525</t>
  </si>
  <si>
    <t>PSC</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</si>
  <si>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</si>
  <si>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VV</t>
  </si>
  <si>
    <t xml:space="preserve">"Sanace neúnosných míst (5% délky v š.1m) pouze se souhlasem TDS" </t>
  </si>
  <si>
    <t>762,1*1*0,05</t>
  </si>
  <si>
    <t>113154325R</t>
  </si>
  <si>
    <t>Frézování živičného podkladu nebo krytu  s naložením na dopravní prostředek plochy přes 1 000 do 10 000 m2 bez překážek v trase pruhu šířky do 1 m, tloušťky vrstvy 150 mm</t>
  </si>
  <si>
    <t>-188418550</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</si>
  <si>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</si>
  <si>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 xml:space="preserve">"Sanace podkladní vrstvy (5%) pouze se souhlasem TDS" </t>
  </si>
  <si>
    <t>(4523,18+(762,1*0,02)+(762,1*0,03*2)+(762,1*0,06))*0,05</t>
  </si>
  <si>
    <t>Součet</t>
  </si>
  <si>
    <t>113154334</t>
  </si>
  <si>
    <t>Frézování živičného podkladu nebo krytu  s naložením na dopravní prostředek plochy přes 1 000 do 10 000 m2 bez překážek v trase pruhu šířky přes 1 m do 2 m, tloušťky vrstvy 100 mm</t>
  </si>
  <si>
    <t>1707727242</t>
  </si>
  <si>
    <t>"Intravilán obce Netunice (odečtené frézování v místě sanací)"</t>
  </si>
  <si>
    <t>4523,18+(762,1*0,02)+(762,1*0,03*2)+(762,1*0,06)-269,599</t>
  </si>
  <si>
    <t>"Sjezdy" 51*2*3</t>
  </si>
  <si>
    <t>122301102</t>
  </si>
  <si>
    <t>Odkopávky a prokopávky nezapažené  s přehozením výkopku na vzdálenost do 3 m nebo s naložením na dopravní prostředek v hornině tř. 4 přes 100 do 1 000 m3</t>
  </si>
  <si>
    <t>m3</t>
  </si>
  <si>
    <t>-1605058484</t>
  </si>
  <si>
    <t xml:space="preserve">Poznámka k souboru cen: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</si>
  <si>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 xml:space="preserve">"Sanace neúnosných míst (5% délky v š.1m),sanace aktivní zóny - 50%, pouze se souhlasem TDS" </t>
  </si>
  <si>
    <t>762,1*1*0,05*0,5</t>
  </si>
  <si>
    <t>122301109</t>
  </si>
  <si>
    <t>Odkopávky a prokopávky nezapažené  s přehozením výkopku na vzdálenost do 3 m nebo s naložením na dopravní prostředek v hornině tř. 4 Příplatek k cenám za lepivost horniny tř. 4</t>
  </si>
  <si>
    <t>803755124</t>
  </si>
  <si>
    <t>19,053*0,5</t>
  </si>
  <si>
    <t>162701105</t>
  </si>
  <si>
    <t>Vodorovné přemístění výkopku nebo sypaniny po suchu  na obvyklém dopravním prostředku, bez naložení výkopku, avšak se složením bez rozhrnutí z horniny tř. 1 až 4 na vzdálenost přes 9 000 do 10 000 m</t>
  </si>
  <si>
    <t>-1276377404</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</si>
  <si>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</si>
  <si>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"Odkopávky"19,053</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</si>
  <si>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</si>
  <si>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</si>
  <si>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1257195193</t>
  </si>
  <si>
    <t>19,053*8</t>
  </si>
  <si>
    <t>171101111</t>
  </si>
  <si>
    <t>Uložení sypaniny do násypů s rozprostřením sypaniny ve vrstvách a s hrubým urovnáním zhutněných s uzavřením povrchu násypu z hornin nesoudržných sypkých s relativní ulehlostí I(d) 0,9 nebo v aktivní zóně</t>
  </si>
  <si>
    <t>CS ÚRS 2017 02</t>
  </si>
  <si>
    <t>1896836945</t>
  </si>
  <si>
    <t xml:space="preserve">Poznámka k souboru cen: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</si>
  <si>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762,1*1*0,05*0,6</t>
  </si>
  <si>
    <t>9</t>
  </si>
  <si>
    <t>M</t>
  </si>
  <si>
    <t>583442300</t>
  </si>
  <si>
    <t>štěrkodrť frakce 0-125 třída B</t>
  </si>
  <si>
    <t>t</t>
  </si>
  <si>
    <t>1160505198</t>
  </si>
  <si>
    <t>22,863*1,9</t>
  </si>
  <si>
    <t>10</t>
  </si>
  <si>
    <t>171201211</t>
  </si>
  <si>
    <t>Poplatek za uložení stavebního odpadu na skládce (skládkovné) zeminy a kameniva zatříděného do Katalogu odpadů pod kódem 170 504</t>
  </si>
  <si>
    <t>-829440214</t>
  </si>
  <si>
    <t xml:space="preserve">Poznámka k souboru cen:
1. Ceny uvedené v souboru cen lze po dohodě upravit podle místních podmínek. </t>
  </si>
  <si>
    <t>19,053*1,9*0,6</t>
  </si>
  <si>
    <t>11</t>
  </si>
  <si>
    <t>171201211R</t>
  </si>
  <si>
    <t>-1189625814</t>
  </si>
  <si>
    <t>19,053*1,9*0,4</t>
  </si>
  <si>
    <t>12</t>
  </si>
  <si>
    <t>181951102</t>
  </si>
  <si>
    <t>Úprava pláně vyrovnáním výškových rozdílů  v hornině tř. 1 až 4 se zhutněním</t>
  </si>
  <si>
    <t>1079102761</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</si>
  <si>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</si>
  <si>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Komunikace pozemní</t>
  </si>
  <si>
    <t>13</t>
  </si>
  <si>
    <t>564851111</t>
  </si>
  <si>
    <t>Podklad ze štěrkodrti ŠD  s rozprostřením a zhutněním, po zhutnění tl. 150 mm</t>
  </si>
  <si>
    <t>-1700705521</t>
  </si>
  <si>
    <t>762,1*1*0,05*2</t>
  </si>
  <si>
    <t>14</t>
  </si>
  <si>
    <t>565135111</t>
  </si>
  <si>
    <t>Asfaltový beton vrstva podkladní ACP 16 (obalované kamenivo střednězrnné - OKS)  s rozprostřením a zhutněním v pruhu šířky do 3 m, po zhutnění tl. 50 mm</t>
  </si>
  <si>
    <t>-4879607</t>
  </si>
  <si>
    <t xml:space="preserve">Poznámka k souboru cen:
1. ČSN EN 13108-1 připouští pro ACP 16 pouze tl. 50 až 80 mm. </t>
  </si>
  <si>
    <t>569931132</t>
  </si>
  <si>
    <t>Zpevnění krajnic nebo komunikací pro pěší  s rozprostřením a zhutněním, po zhutnění asfaltovým recyklátem tl. 100 mm</t>
  </si>
  <si>
    <t>1683028994</t>
  </si>
  <si>
    <t xml:space="preserve">Poznámka k souboru cen:
1. V cenách 51-11 až 55-11 jsou započteny i náklady na prohození zeminy. 2. V cenách 51-11 až 55-11 nejsou započteny náklady na: a) opatření zeminy a její přemístění k místu zabudování, které se oceňují podle čl. 3111 Všeobecných podmínek části A 01 tohoto katalogu, b) odklizení odpadu po prohození zeminy, které se oceňuje cenami části A 01 katalogu 800-1 Zemní práce. </t>
  </si>
  <si>
    <t>762,1*0,5*2</t>
  </si>
  <si>
    <t>16</t>
  </si>
  <si>
    <t>572531121R</t>
  </si>
  <si>
    <t>Vyspravení trhlin dosavadního krytu asfaltovou sanační hmotou  ošetření trhlin šířky do 20 mm</t>
  </si>
  <si>
    <t>1156457242</t>
  </si>
  <si>
    <t xml:space="preserve">Poznámka k souboru cen:
1. Ceny lze užít pro vyspravení trhlin i porušených dilatačních spár. 2. V cenách jsou započteny i náklady na vyčištění trhlin nebo spár, základní nátěr a zalití asfaltovou sanační hmotou včetně dodávky materiálů. 3. V cenách nejsou započteny náklady řezání spár, které se oceňují soubory cen 919 73-51 Řezání stávajícího krytu části B01 tohoto katalogu. Řezání se neprovádí u ošetření vlásečnicových trhlin s povrchovým překrytem. </t>
  </si>
  <si>
    <t xml:space="preserve">"Sanace trhlin (5%)" </t>
  </si>
  <si>
    <t>17</t>
  </si>
  <si>
    <t>573231106</t>
  </si>
  <si>
    <t>Postřik spojovací PS bez posypu kamenivem ze silniční emulze, v množství 0,30 kg/m2</t>
  </si>
  <si>
    <t>1850173424</t>
  </si>
  <si>
    <t>"intravilán obce Netunice"</t>
  </si>
  <si>
    <t>4523,18+(762,1*0,02)</t>
  </si>
  <si>
    <t>18</t>
  </si>
  <si>
    <t>573231107</t>
  </si>
  <si>
    <t>Postřik spojovací PS bez posypu kamenivem ze silniční emulze, v množství 0,40 kg/m2</t>
  </si>
  <si>
    <t>1328401215</t>
  </si>
  <si>
    <t>4523,18+(762,1*0,02)+(762,1*0,03*2)+(762,1*0,06)</t>
  </si>
  <si>
    <t>"Sjezdy" 51*3*2</t>
  </si>
  <si>
    <t>19</t>
  </si>
  <si>
    <t>577134121</t>
  </si>
  <si>
    <t>Asfaltový beton vrstva obrusná ACO 11 (ABS)  s rozprostřením a se zhutněním z nemodifikovaného asfaltu v pruhu šířky přes 3 m tř. I, po zhutnění tl. 40 mm</t>
  </si>
  <si>
    <t>1251991360</t>
  </si>
  <si>
    <t xml:space="preserve">Poznámka k souboru cen:
1. ČSN EN 13108-1 připouští pro ACO 11 pouze tl. 35 až 50 mm. </t>
  </si>
  <si>
    <t>20</t>
  </si>
  <si>
    <t>577155122</t>
  </si>
  <si>
    <t>Asfaltový beton vrstva ložní ACL 16 (ABH)  s rozprostřením a zhutněním z nemodifikovaného asfaltu v pruhu šířky přes 3 m, po zhutnění tl. 60 mm</t>
  </si>
  <si>
    <t>-2053137408</t>
  </si>
  <si>
    <t xml:space="preserve">Poznámka k souboru cen:
1. ČSN EN 13108-1 připouští pro ACL 16 pouze tl. 50 až 70 mm. </t>
  </si>
  <si>
    <t>Ostatní konstrukce a práce, bourání</t>
  </si>
  <si>
    <t>915211111</t>
  </si>
  <si>
    <t>Vodorovné dopravní značení stříkaným plastem  dělící čára šířky 125 mm souvislá bílá základní</t>
  </si>
  <si>
    <t>m</t>
  </si>
  <si>
    <t>1748347863</t>
  </si>
  <si>
    <t xml:space="preserve">Poznámka k souboru cen:
1. Ceny jsou určeny pro dělicí čáry souvislé č. V 1a bílé, přerušované č. V 2a bílé, vodící č. V 4 bílé, souvislá č. V12b žlutá, přerušovaná č. V12c žlutá.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912 21 a 915 22 v m délky dělící nebo vodící čáry (včetně mezer), b) u ceny 915 23 v m2 stříkané plochy bez mezer. </t>
  </si>
  <si>
    <t>"V4 0,125" 85+428+54+180+470+185+89</t>
  </si>
  <si>
    <t>22</t>
  </si>
  <si>
    <t>915221121</t>
  </si>
  <si>
    <t>Vodorovné dopravní značení stříkaným plastem  vodící čára bílá šířky 250 mm přerušovaná základní</t>
  </si>
  <si>
    <t>-782010585</t>
  </si>
  <si>
    <t>"V4 0,5/0,5/0,25" 9+6</t>
  </si>
  <si>
    <t>"V4 0,25"9</t>
  </si>
  <si>
    <t>"V2b 1,5/1,5/0,25" 22+31+14+7</t>
  </si>
  <si>
    <t>23</t>
  </si>
  <si>
    <t>915611111</t>
  </si>
  <si>
    <t>Předznačení pro vodorovné značení  stříkané barvou nebo prováděné z nátěrových hmot liniové dělicí čáry, vodicí proužky</t>
  </si>
  <si>
    <t>-250578660</t>
  </si>
  <si>
    <t xml:space="preserve">Poznámka k souboru cen:
1. Množství měrných jednotek se určuje: a) pro cenu -1111 v m délky dělicí čáry nebo vodícího proužku (včetně mezer), b) pro cenu -1112 v m2 natírané nebo stříkané plochy. </t>
  </si>
  <si>
    <t>1491+98</t>
  </si>
  <si>
    <t>36</t>
  </si>
  <si>
    <t>919112223</t>
  </si>
  <si>
    <t>Řezání dilatačních spár v živičném krytu  vytvoření komůrky pro těsnící zálivku šířky 15 mm, hloubky 30 mm</t>
  </si>
  <si>
    <t>1903188587</t>
  </si>
  <si>
    <t xml:space="preserve">Poznámka k souboru cen:
1. V cenách jsou započteny i náklady na vyčištění spár po řezání. </t>
  </si>
  <si>
    <t>"Napojení" 8+6+17</t>
  </si>
  <si>
    <t>26</t>
  </si>
  <si>
    <t>919122122</t>
  </si>
  <si>
    <t>Utěsnění dilatačních spár zálivkou za tepla  v cementobetonovém nebo živičném krytu včetně adhezního nátěru s těsnicím profilem pod zálivkou, pro komůrky šířky 15 mm, hloubky 30 mm</t>
  </si>
  <si>
    <t>-2001151144</t>
  </si>
  <si>
    <t xml:space="preserve">Poznámka k souboru cen:
1. V cenách jsou započteny i náklady na vyčištění spár před těsněním a zalitím a náklady na impregnaci, těsnění a zalití spár včetně dodání hmot. </t>
  </si>
  <si>
    <t>27</t>
  </si>
  <si>
    <t>919731122</t>
  </si>
  <si>
    <t>Zarovnání styčné plochy podkladu nebo krytu podél vybourané části komunikace nebo zpevněné plochy  živičné tl. přes 50 do 100 mm</t>
  </si>
  <si>
    <t>-2023694632</t>
  </si>
  <si>
    <t xml:space="preserve">Poznámka k souboru cen:
1. Pro volbu cen je rozhodující maximální tloušťka zarovnané styčné plochy. 2. Náklady na vodorovné přemístění suti zbylé po zarovnání styčné plochy se samostatně neoceňují, tyto náklady jsou započteny ve vodorovném přemístění suti prováděném při odstraňování podkladů nebo krytů. </t>
  </si>
  <si>
    <t>28</t>
  </si>
  <si>
    <t>919735112</t>
  </si>
  <si>
    <t>Řezání stávajícího živičného krytu nebo podkladu  hloubky přes 50 do 100 mm</t>
  </si>
  <si>
    <t>-1594041462</t>
  </si>
  <si>
    <t xml:space="preserve">Poznámka k souboru cen:
1. V cenách jsou započteny i náklady na spotřebu vody. </t>
  </si>
  <si>
    <t>29</t>
  </si>
  <si>
    <t>938908411</t>
  </si>
  <si>
    <t>Čištění vozovek splachováním vodou povrchu podkladu nebo krytu živičného, betonového nebo dlážděného</t>
  </si>
  <si>
    <t>1176657906</t>
  </si>
  <si>
    <t xml:space="preserve">Poznámka k souboru cen:
1. Ceny jsou určeny pro očištění: a) povrchu stávající vozovky, b) povrchu rozestavěné trvalé vozovky, předepíše-li projekt užívat nově zřizovanou vozovku po dobu výstavby ještě před zřízením konečného závěrečného krytu. 2. V cenách nejsou započteny náklady na vodorovnou dopravu odstraněného materiálu, která se oceňuje cenami souboru cen 997 22-15 Vodorovná doprava suti. </t>
  </si>
  <si>
    <t>30</t>
  </si>
  <si>
    <t>938909331</t>
  </si>
  <si>
    <t>Čištění vozovek metením bláta, prachu nebo hlinitého nánosu s odklizením na hromady na vzdálenost do 20 m nebo naložením na dopravní prostředek ručně povrchu podkladu nebo krytu betonového nebo živičného</t>
  </si>
  <si>
    <t>346964154</t>
  </si>
  <si>
    <t>31</t>
  </si>
  <si>
    <t>938909611</t>
  </si>
  <si>
    <t>Čištění krajnic odstraněním nánosu (ulehlého, popř. zaježděného) naneseného vlivem silničního provozu, s přemístěním na hromady na vzdálenost do 50 m nebo s naložením na dopravní prostředek, ale bez složení průměrné tloušťky do 100 mm</t>
  </si>
  <si>
    <t>-1393657983</t>
  </si>
  <si>
    <t xml:space="preserve">Poznámka k souboru cen:
1. V cenách nejsou započteny náklady na vodorovnou dopravu odstraněného materiálu, která se oceňuje cenami souboru cen 997 22-15 Vodorovná doprava suti. </t>
  </si>
  <si>
    <t>997</t>
  </si>
  <si>
    <t>Přesun sutě</t>
  </si>
  <si>
    <t>32</t>
  </si>
  <si>
    <t>997221551</t>
  </si>
  <si>
    <t>Vodorovná doprava suti  bez naložení, ale se složením a s hrubým urovnáním ze sypkých materiálů, na vzdálenost do 1 km</t>
  </si>
  <si>
    <t>-1763338428</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</si>
  <si>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</si>
  <si>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"Odstraněné podkladní vrstvy" 38,105*0,3*1,9</t>
  </si>
  <si>
    <t>"Materiál z čištění, odstranění krajnic" 4844,422*0,005+762,1*0,1*1,9</t>
  </si>
  <si>
    <t>33</t>
  </si>
  <si>
    <t>997221559</t>
  </si>
  <si>
    <t>Vodorovná doprava suti  bez naložení, ale se složením a s hrubým urovnáním Příplatek k ceně za každý další i započatý 1 km přes 1 km</t>
  </si>
  <si>
    <t>-960769352</t>
  </si>
  <si>
    <t>190,741*17</t>
  </si>
  <si>
    <t>34</t>
  </si>
  <si>
    <t>997221855</t>
  </si>
  <si>
    <t>232146043</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</si>
  <si>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</si>
  <si>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998</t>
  </si>
  <si>
    <t>Přesun hmot</t>
  </si>
  <si>
    <t>35</t>
  </si>
  <si>
    <t>998225111</t>
  </si>
  <si>
    <t>Přesun hmot pro komunikace s krytem z kameniva, monolitickým betonovým nebo živičným  dopravní vzdálenost do 200 m jakékoliv délky objektu</t>
  </si>
  <si>
    <t>-1659312207</t>
  </si>
  <si>
    <t xml:space="preserve">Poznámka k souboru cen:
1. Ceny lze použít i pro plochy letišť s krytem monolitickým betonovým nebo živičným. </t>
  </si>
  <si>
    <t>SO 120 - KOMUNIKACE SILNICE II/183</t>
  </si>
  <si>
    <t>1928,57*1*0,05</t>
  </si>
  <si>
    <t>113154324R</t>
  </si>
  <si>
    <t>Frézování živičného podkladu nebo krytu  s naložením na dopravní prostředek plochy přes 1 000 do 10 000 m2 bez překážek v trase pruhu šířky do 1 m, tloušťky vrstvy 100 mm</t>
  </si>
  <si>
    <t>612544360</t>
  </si>
  <si>
    <t>(11198,72+(1928,57*0,02)+(1928,57*0,03*2)+(1928,57*0,06))*0,05</t>
  </si>
  <si>
    <t>113154433R</t>
  </si>
  <si>
    <t>Frézování živičného podkladu nebo krytu  s naložením na dopravní prostředek plochy přes 10 000 m2 bez překážek v trase pruhu šířky do 2 m, tloušťky vrstvy 50 mm</t>
  </si>
  <si>
    <t>-388709571</t>
  </si>
  <si>
    <t>"Extravilán (odečtené frézování v místě sanací)"</t>
  </si>
  <si>
    <t>11198,72+(1928,57*0,02)+(1928,57*0,03*2)+(1928,57*0,06)-669,865</t>
  </si>
  <si>
    <t>"Sjezdy" 17*2*3</t>
  </si>
  <si>
    <t>1928,57*1*0,05*0,5</t>
  </si>
  <si>
    <t>48,214*0,5</t>
  </si>
  <si>
    <t>"Odkopávky"48,214</t>
  </si>
  <si>
    <t>48,214*8</t>
  </si>
  <si>
    <t>1928,57*1*0,05*0,6</t>
  </si>
  <si>
    <t>57,857*1,9</t>
  </si>
  <si>
    <t>48,214*1,9*0,6</t>
  </si>
  <si>
    <t>48,214*1,9*0,4</t>
  </si>
  <si>
    <t>1928,57*1*0,05*2</t>
  </si>
  <si>
    <t>-823076993</t>
  </si>
  <si>
    <t>1928,57*0,5*2</t>
  </si>
  <si>
    <t>"Extravilán"</t>
  </si>
  <si>
    <t>11198,72+(1928,57*0,02)</t>
  </si>
  <si>
    <t>11198,72+(1928,57*0,02)+(1928,57*0,03*2)+(1928,57*0,06)</t>
  </si>
  <si>
    <t>"Sjezdy" 17*3*2</t>
  </si>
  <si>
    <t>577144121</t>
  </si>
  <si>
    <t>Asfaltový beton vrstva obrusná ACO 11 (ABS)  s rozprostřením a se zhutněním z nemodifikovaného asfaltu v pruhu šířky přes 3 m tř. I, po zhutnění tl. 50 mm</t>
  </si>
  <si>
    <t>-2055475364</t>
  </si>
  <si>
    <t>577165122</t>
  </si>
  <si>
    <t>Asfaltový beton vrstva ložní ACL 16 (ABH)  s rozprostřením a zhutněním z nemodifikovaného asfaltu v pruhu šířky přes 3 m, po zhutnění tl. 70 mm</t>
  </si>
  <si>
    <t>-1082401466</t>
  </si>
  <si>
    <t>912211111</t>
  </si>
  <si>
    <t>Montáž směrového sloupku  plastového s odrazkou prostým uložením bez betonového základu silničního</t>
  </si>
  <si>
    <t>kus</t>
  </si>
  <si>
    <t>1086500205</t>
  </si>
  <si>
    <t xml:space="preserve">Poznámka k souboru cen:
1. V cenách jsou započteny i náklady na: a) vykopání jamek pro sloupky u cen 912 21-1111 a -1112, s odhozením výkopku na hromadu nebo naložením na dopravní prostředek; b) u ceny -1121 i náklady na spojovací materiál. 2. V cenách nejsou započteny náklady na: a) dodání sloupku, tyto se oceňují ve specifikaci; b) odklizení výkopku, tyto se oceňují cenami části A 01 katalogu 800-1 Zemní práce. </t>
  </si>
  <si>
    <t>1928,57*2/25</t>
  </si>
  <si>
    <t>562889500</t>
  </si>
  <si>
    <t>sloupek silniční s retroreflexní fólií směrový 1200 mm</t>
  </si>
  <si>
    <t>1252571462</t>
  </si>
  <si>
    <t>155</t>
  </si>
  <si>
    <t>"V4 0,125" 1928+33+471+71+1265+65+20</t>
  </si>
  <si>
    <t>24</t>
  </si>
  <si>
    <t>"V2b 1,5/1,5/0,25" 66+11+7+6</t>
  </si>
  <si>
    <t>25</t>
  </si>
  <si>
    <t>3853+90</t>
  </si>
  <si>
    <t>-535903055</t>
  </si>
  <si>
    <t>"Napojení" 6+27</t>
  </si>
  <si>
    <t>938902152</t>
  </si>
  <si>
    <t>Čištění příkopů komunikací s odstraněním travnatého porostu nebo nánosu s naložením na dopravní prostředek nebo s přemístěním na hromady na vzdálenost do 20 m strojně příkopovou frézou při šířce dna přes 400 mm</t>
  </si>
  <si>
    <t>-1946844796</t>
  </si>
  <si>
    <t xml:space="preserve">Poznámka k souboru cen:
1. Ceny nelze použít pro čištění příkopů zakrytých; toto čištění se oceňuje individuálně. 2. Pro volbu ceny se objem nánosu na 1 m délky příkopu určí jako podíl celkového množství nánosu všech příkopů objektu a jejich celkové délky. 3. V cenách nejsou započteny náklady na vodorovnou dopravu odstraněného materiálu, která se oceňuje cenami souboru cen 997 22-15 Vodorovná doprava suti. </t>
  </si>
  <si>
    <t>1928,57*2</t>
  </si>
  <si>
    <t>"Odstraněné podkladní vrstvy" 96,429*0,3*1,9</t>
  </si>
  <si>
    <t>"Materiál z čištění, odstranění krajnic" 3857,14*0,1*1,9+11339,291*0,005+1928,57*0,1*1,9</t>
  </si>
  <si>
    <t>1210,946*17</t>
  </si>
  <si>
    <t>37</t>
  </si>
  <si>
    <t>SO 130 - KOMUNIKACE SILNICE II/183 NETUNICE</t>
  </si>
  <si>
    <t>232,23*1*0,05</t>
  </si>
  <si>
    <t>113154225R</t>
  </si>
  <si>
    <t>Frézování živičného podkladu nebo krytu  s naložením na dopravní prostředek plochy přes 500 do 1 000 m2 bez překážek v trase pruhu šířky do 1 m, tloušťky vrstvy 150 mm</t>
  </si>
  <si>
    <t>-1009690573</t>
  </si>
  <si>
    <t>(1980,17+(232,23*0,02)+(232,23*0,03*2)+(232,23*0,06))*0,05</t>
  </si>
  <si>
    <t>"Intravilán obce Háje (odečtené frézování v místě sanací)"</t>
  </si>
  <si>
    <t>1980,17+(232,23*0,02)+(232,23*0,03*2)+(232,23*0,06)-112,246</t>
  </si>
  <si>
    <t>"Sjezdy" 15*2*3</t>
  </si>
  <si>
    <t>232,23*1*0,05*0,5</t>
  </si>
  <si>
    <t>5,806*0,5</t>
  </si>
  <si>
    <t>"Odkopávky"5,806</t>
  </si>
  <si>
    <t>5,806*8</t>
  </si>
  <si>
    <t>232,23*1*0,05*0,6</t>
  </si>
  <si>
    <t>6,967*1,9</t>
  </si>
  <si>
    <t>5,806*1,9*0,6</t>
  </si>
  <si>
    <t>5,806*1,9*0,4</t>
  </si>
  <si>
    <t>232,23*1*0,05*2</t>
  </si>
  <si>
    <t>586710435</t>
  </si>
  <si>
    <t>232,23*0,5*2</t>
  </si>
  <si>
    <t>"Intravilán obce Háje"</t>
  </si>
  <si>
    <t>1980,17+(232,23*0,02)</t>
  </si>
  <si>
    <t>1980,17+(232,23*0,02)+(232,23*0,03*2)+(232,23*0,06)</t>
  </si>
  <si>
    <t>"Sjezdy" 15*3*2</t>
  </si>
  <si>
    <t>"V4 0,125" 100+30+12+89+95+98</t>
  </si>
  <si>
    <t>"V4 0,5/0,5/0,25" 22+9+15+12</t>
  </si>
  <si>
    <t>"V4 0,25"13+18</t>
  </si>
  <si>
    <t>"V2b 1,5/1,5/0,25" 45</t>
  </si>
  <si>
    <t>424+134</t>
  </si>
  <si>
    <t>"Středová spára" 232,23</t>
  </si>
  <si>
    <t>"Napojení" 6+6</t>
  </si>
  <si>
    <t>"Odstraněné podkladní vrstvy" 11,612*0,3*1,9</t>
  </si>
  <si>
    <t>"Materiál z čištění" 2074,815*0,005+232,23*0,1*1,9</t>
  </si>
  <si>
    <t>61,117*17</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</si>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</sst>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0">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800080"/>
      <name val="Trebuchet MS"/>
      <family val="2"/>
    </font>
    <font>
      <sz val="8"/>
      <color rgb="FF505050"/>
      <name val="Trebuchet MS"/>
      <family val="2"/>
    </font>
    <font>
      <sz val="8"/>
      <color rgb="FFFF0000"/>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8" fillId="0" borderId="0" applyNumberFormat="0" applyFill="0" applyBorder="0" applyAlignment="0" applyProtection="0"/>
  </cellStyleXfs>
  <cellXfs count="365">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pplyProtection="1">
      <alignment horizontal="center" vertical="center"/>
      <protection locked="0"/>
    </xf>
    <xf numFmtId="0" fontId="12" fillId="2" borderId="0" xfId="0" applyFont="1" applyFill="1" applyAlignment="1" applyProtection="1">
      <alignment horizontal="left" vertical="center"/>
      <protection/>
    </xf>
    <xf numFmtId="0" fontId="13" fillId="2" borderId="0" xfId="0" applyFont="1" applyFill="1" applyAlignment="1" applyProtection="1">
      <alignment vertical="center"/>
      <protection/>
    </xf>
    <xf numFmtId="0" fontId="14" fillId="2" borderId="0" xfId="0" applyFont="1" applyFill="1" applyAlignment="1" applyProtection="1">
      <alignment horizontal="left" vertical="center"/>
      <protection/>
    </xf>
    <xf numFmtId="0" fontId="15" fillId="2" borderId="0" xfId="20" applyFont="1" applyFill="1" applyAlignment="1" applyProtection="1">
      <alignment vertical="center"/>
      <protection/>
    </xf>
    <xf numFmtId="0" fontId="38" fillId="2" borderId="0" xfId="20" applyFill="1"/>
    <xf numFmtId="0" fontId="0" fillId="2" borderId="0" xfId="0" applyFill="1"/>
    <xf numFmtId="0" fontId="12" fillId="2" borderId="0" xfId="0" applyFont="1" applyFill="1" applyAlignment="1">
      <alignment horizontal="lef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6" fillId="0" borderId="0" xfId="0" applyFont="1" applyBorder="1" applyAlignment="1" applyProtection="1">
      <alignment horizontal="left" vertical="center"/>
      <protection/>
    </xf>
    <xf numFmtId="0" fontId="0" fillId="0" borderId="5" xfId="0" applyBorder="1" applyProtection="1">
      <protection/>
    </xf>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20" fillId="0" borderId="0" xfId="0" applyFont="1" applyAlignment="1">
      <alignment horizontal="left" vertical="top" wrapText="1"/>
    </xf>
    <xf numFmtId="0" fontId="4" fillId="0" borderId="0" xfId="0" applyFont="1" applyBorder="1" applyAlignment="1" applyProtection="1">
      <alignment horizontal="left" vertical="top"/>
      <protection/>
    </xf>
    <xf numFmtId="0" fontId="4" fillId="0" borderId="0" xfId="0" applyFont="1" applyBorder="1" applyAlignment="1" applyProtection="1">
      <alignment horizontal="left" vertical="top" wrapText="1"/>
      <protection/>
    </xf>
    <xf numFmtId="0" fontId="20" fillId="0" borderId="0" xfId="0" applyFont="1" applyAlignment="1">
      <alignment horizontal="left" vertical="center"/>
    </xf>
    <xf numFmtId="0" fontId="19"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1"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4" fontId="21" fillId="0" borderId="7"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164" fontId="2" fillId="0" borderId="0" xfId="0" applyNumberFormat="1" applyFont="1" applyBorder="1" applyAlignment="1" applyProtection="1">
      <alignment horizontal="center" vertical="center"/>
      <protection/>
    </xf>
    <xf numFmtId="4" fontId="20" fillId="0" borderId="0" xfId="0" applyNumberFormat="1" applyFont="1" applyBorder="1" applyAlignment="1" applyProtection="1">
      <alignmen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4" fillId="4" borderId="9" xfId="0" applyFont="1" applyFill="1" applyBorder="1" applyAlignment="1" applyProtection="1">
      <alignment horizontal="left" vertical="center"/>
      <protection/>
    </xf>
    <xf numFmtId="4" fontId="4" fillId="4" borderId="9" xfId="0" applyNumberFormat="1" applyFont="1" applyFill="1" applyBorder="1" applyAlignment="1" applyProtection="1">
      <alignment vertical="center"/>
      <protection/>
    </xf>
    <xf numFmtId="0" fontId="0" fillId="4" borderId="10" xfId="0" applyFont="1" applyFill="1" applyBorder="1" applyAlignment="1" applyProtection="1">
      <alignment vertical="center"/>
      <protection/>
    </xf>
    <xf numFmtId="0" fontId="0" fillId="4" borderId="5" xfId="0" applyFont="1" applyFill="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6"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9"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4" xfId="0" applyFont="1" applyBorder="1" applyAlignment="1">
      <alignment vertical="center"/>
    </xf>
    <xf numFmtId="0" fontId="22"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23" fillId="0" borderId="14" xfId="0" applyFont="1" applyBorder="1" applyAlignment="1">
      <alignment horizontal="center" vertical="center"/>
    </xf>
    <xf numFmtId="0" fontId="23" fillId="0" borderId="15" xfId="0" applyFont="1" applyBorder="1" applyAlignment="1">
      <alignment horizontal="left" vertical="center"/>
    </xf>
    <xf numFmtId="0" fontId="0" fillId="0" borderId="15" xfId="0" applyFont="1" applyBorder="1" applyAlignment="1">
      <alignment vertical="center"/>
    </xf>
    <xf numFmtId="0" fontId="0" fillId="0" borderId="16" xfId="0" applyFont="1" applyBorder="1" applyAlignment="1">
      <alignment vertical="center"/>
    </xf>
    <xf numFmtId="0" fontId="2" fillId="0" borderId="17" xfId="0" applyFont="1" applyBorder="1" applyAlignment="1">
      <alignment horizontal="left" vertical="center"/>
    </xf>
    <xf numFmtId="0" fontId="2" fillId="0" borderId="0" xfId="0" applyFont="1" applyBorder="1" applyAlignment="1">
      <alignment horizontal="left" vertical="center"/>
    </xf>
    <xf numFmtId="0" fontId="0" fillId="0" borderId="0" xfId="0" applyFont="1" applyBorder="1" applyAlignment="1">
      <alignment vertical="center"/>
    </xf>
    <xf numFmtId="0" fontId="0" fillId="0" borderId="18" xfId="0" applyFont="1" applyBorder="1" applyAlignment="1">
      <alignment vertical="center"/>
    </xf>
    <xf numFmtId="0" fontId="2" fillId="0" borderId="17" xfId="0" applyFont="1" applyBorder="1" applyAlignment="1" applyProtection="1">
      <alignment horizontal="left" vertical="center"/>
      <protection/>
    </xf>
    <xf numFmtId="0" fontId="0" fillId="0" borderId="18" xfId="0" applyFont="1" applyBorder="1" applyAlignment="1" applyProtection="1">
      <alignmen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0" fillId="5" borderId="9" xfId="0" applyFont="1" applyFill="1" applyBorder="1" applyAlignment="1" applyProtection="1">
      <alignmen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0" fontId="3" fillId="5" borderId="10" xfId="0" applyFont="1" applyFill="1" applyBorder="1" applyAlignment="1" applyProtection="1">
      <alignment horizontal="center" vertical="center"/>
      <protection/>
    </xf>
    <xf numFmtId="0" fontId="19" fillId="0" borderId="19" xfId="0" applyFont="1" applyBorder="1" applyAlignment="1" applyProtection="1">
      <alignment horizontal="center" vertical="center" wrapText="1"/>
      <protection/>
    </xf>
    <xf numFmtId="0" fontId="19" fillId="0" borderId="20" xfId="0" applyFont="1" applyBorder="1" applyAlignment="1" applyProtection="1">
      <alignment horizontal="center" vertical="center" wrapText="1"/>
      <protection/>
    </xf>
    <xf numFmtId="0" fontId="19" fillId="0" borderId="21" xfId="0" applyFont="1" applyBorder="1" applyAlignment="1" applyProtection="1">
      <alignment horizontal="center" vertical="center" wrapText="1"/>
      <protection/>
    </xf>
    <xf numFmtId="0" fontId="0" fillId="0" borderId="14" xfId="0" applyFont="1" applyBorder="1" applyAlignment="1" applyProtection="1">
      <alignment vertical="center"/>
      <protection/>
    </xf>
    <xf numFmtId="0" fontId="0" fillId="0" borderId="15" xfId="0" applyFont="1" applyBorder="1" applyAlignment="1" applyProtection="1">
      <alignment vertical="center"/>
      <protection/>
    </xf>
    <xf numFmtId="0" fontId="0" fillId="0" borderId="16"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4" fontId="23" fillId="0" borderId="17" xfId="0" applyNumberFormat="1" applyFont="1" applyBorder="1" applyAlignment="1" applyProtection="1">
      <alignment vertical="center"/>
      <protection/>
    </xf>
    <xf numFmtId="4" fontId="23" fillId="0" borderId="0" xfId="0" applyNumberFormat="1" applyFont="1" applyBorder="1" applyAlignment="1" applyProtection="1">
      <alignment vertical="center"/>
      <protection/>
    </xf>
    <xf numFmtId="166" fontId="23" fillId="0" borderId="0" xfId="0" applyNumberFormat="1" applyFont="1" applyBorder="1" applyAlignment="1" applyProtection="1">
      <alignment vertical="center"/>
      <protection/>
    </xf>
    <xf numFmtId="4" fontId="23" fillId="0" borderId="18" xfId="0" applyNumberFormat="1" applyFont="1" applyBorder="1" applyAlignment="1" applyProtection="1">
      <alignment vertical="center"/>
      <protection/>
    </xf>
    <xf numFmtId="0" fontId="4"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5" fillId="0" borderId="4" xfId="0" applyFont="1" applyBorder="1" applyAlignment="1" applyProtection="1">
      <alignment vertical="center"/>
      <protection/>
    </xf>
    <xf numFmtId="0" fontId="27" fillId="0" borderId="0" xfId="0" applyFont="1" applyAlignment="1" applyProtection="1">
      <alignment vertical="center"/>
      <protection/>
    </xf>
    <xf numFmtId="0" fontId="27" fillId="0" borderId="0" xfId="0" applyFont="1" applyAlignment="1" applyProtection="1">
      <alignment horizontal="left" vertical="center" wrapText="1"/>
      <protection/>
    </xf>
    <xf numFmtId="0" fontId="28" fillId="0" borderId="0" xfId="0" applyFont="1" applyAlignment="1" applyProtection="1">
      <alignment vertical="center"/>
      <protection/>
    </xf>
    <xf numFmtId="4" fontId="28" fillId="0" borderId="0" xfId="0" applyNumberFormat="1" applyFont="1" applyAlignment="1" applyProtection="1">
      <alignment vertical="center"/>
      <protection/>
    </xf>
    <xf numFmtId="0" fontId="29" fillId="0" borderId="0" xfId="0" applyFont="1" applyAlignment="1" applyProtection="1">
      <alignment horizontal="center" vertical="center"/>
      <protection/>
    </xf>
    <xf numFmtId="0" fontId="5" fillId="0" borderId="4" xfId="0" applyFont="1" applyBorder="1" applyAlignment="1">
      <alignment vertical="center"/>
    </xf>
    <xf numFmtId="4" fontId="30" fillId="0" borderId="17"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8" xfId="0" applyNumberFormat="1" applyFont="1" applyBorder="1" applyAlignment="1" applyProtection="1">
      <alignment vertical="center"/>
      <protection/>
    </xf>
    <xf numFmtId="0" fontId="5" fillId="0" borderId="0" xfId="0" applyFont="1" applyAlignment="1">
      <alignment horizontal="left" vertical="center"/>
    </xf>
    <xf numFmtId="4" fontId="30" fillId="0" borderId="22" xfId="0" applyNumberFormat="1" applyFont="1" applyBorder="1" applyAlignment="1" applyProtection="1">
      <alignment vertical="center"/>
      <protection/>
    </xf>
    <xf numFmtId="4" fontId="30" fillId="0" borderId="23" xfId="0" applyNumberFormat="1" applyFont="1" applyBorder="1" applyAlignment="1" applyProtection="1">
      <alignment vertical="center"/>
      <protection/>
    </xf>
    <xf numFmtId="166" fontId="30" fillId="0" borderId="23" xfId="0" applyNumberFormat="1" applyFont="1" applyBorder="1" applyAlignment="1" applyProtection="1">
      <alignment vertical="center"/>
      <protection/>
    </xf>
    <xf numFmtId="4" fontId="30" fillId="0" borderId="24" xfId="0" applyNumberFormat="1" applyFont="1" applyBorder="1" applyAlignment="1" applyProtection="1">
      <alignment vertical="center"/>
      <protection/>
    </xf>
    <xf numFmtId="0" fontId="0" fillId="0" borderId="0" xfId="0" applyProtection="1">
      <protection locked="0"/>
    </xf>
    <xf numFmtId="0" fontId="13" fillId="2" borderId="0" xfId="0" applyFont="1" applyFill="1" applyAlignment="1">
      <alignment vertical="center"/>
    </xf>
    <xf numFmtId="0" fontId="14" fillId="2" borderId="0" xfId="0" applyFont="1" applyFill="1" applyAlignment="1">
      <alignment horizontal="left" vertical="center"/>
    </xf>
    <xf numFmtId="0" fontId="31" fillId="2" borderId="0" xfId="20" applyFont="1" applyFill="1" applyAlignment="1">
      <alignment vertical="center"/>
    </xf>
    <xf numFmtId="0" fontId="13"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19"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locked="0"/>
    </xf>
    <xf numFmtId="0" fontId="4" fillId="0" borderId="0" xfId="0" applyFont="1" applyBorder="1" applyAlignment="1" applyProtection="1">
      <alignment horizontal="left" vertical="center" wrapText="1"/>
      <protection/>
    </xf>
    <xf numFmtId="0" fontId="19"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5" xfId="0" applyFont="1" applyBorder="1" applyAlignment="1" applyProtection="1">
      <alignment vertical="center"/>
      <protection locked="0"/>
    </xf>
    <xf numFmtId="0" fontId="0" fillId="0" borderId="25" xfId="0" applyFont="1" applyBorder="1" applyAlignment="1" applyProtection="1">
      <alignment vertical="center"/>
      <protection/>
    </xf>
    <xf numFmtId="0" fontId="21" fillId="0" borderId="0" xfId="0" applyFont="1" applyBorder="1" applyAlignment="1" applyProtection="1">
      <alignment horizontal="left" vertical="center"/>
      <protection/>
    </xf>
    <xf numFmtId="4" fontId="24"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2"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0" fillId="0" borderId="0" xfId="0" applyFont="1" applyBorder="1" applyAlignment="1" applyProtection="1">
      <alignment horizontal="left" vertical="center"/>
      <protection/>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2"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19" fillId="0" borderId="0" xfId="0" applyFont="1" applyAlignment="1" applyProtection="1">
      <alignment horizontal="left" vertical="center" wrapText="1"/>
      <protection/>
    </xf>
    <xf numFmtId="0" fontId="3" fillId="0" borderId="0" xfId="0" applyFont="1" applyAlignment="1" applyProtection="1">
      <alignment horizontal="left" vertical="center"/>
      <protection/>
    </xf>
    <xf numFmtId="0" fontId="19"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9"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locked="0"/>
    </xf>
    <xf numFmtId="0" fontId="3" fillId="5" borderId="21"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4" fillId="0" borderId="0" xfId="0" applyNumberFormat="1" applyFont="1" applyAlignment="1" applyProtection="1">
      <alignment/>
      <protection/>
    </xf>
    <xf numFmtId="166" fontId="33" fillId="0" borderId="15" xfId="0" applyNumberFormat="1" applyFont="1" applyBorder="1" applyAlignment="1" applyProtection="1">
      <alignment/>
      <protection/>
    </xf>
    <xf numFmtId="166" fontId="33" fillId="0" borderId="16" xfId="0" applyNumberFormat="1" applyFont="1" applyBorder="1" applyAlignment="1" applyProtection="1">
      <alignment/>
      <protection/>
    </xf>
    <xf numFmtId="4" fontId="34"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17"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8"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8" xfId="0" applyNumberFormat="1" applyFont="1" applyBorder="1" applyAlignment="1" applyProtection="1">
      <alignment vertical="center"/>
      <protection/>
    </xf>
    <xf numFmtId="4" fontId="0" fillId="0" borderId="0" xfId="0" applyNumberFormat="1" applyFont="1" applyAlignment="1">
      <alignment vertical="center"/>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35" fillId="0" borderId="0" xfId="0" applyFont="1" applyAlignment="1" applyProtection="1">
      <alignment horizontal="left" vertical="center"/>
      <protection/>
    </xf>
    <xf numFmtId="0" fontId="36" fillId="0" borderId="0" xfId="0" applyFont="1" applyAlignment="1" applyProtection="1">
      <alignment vertical="center" wrapText="1"/>
      <protection/>
    </xf>
    <xf numFmtId="0" fontId="0" fillId="0" borderId="17" xfId="0" applyFont="1" applyBorder="1" applyAlignment="1" applyProtection="1">
      <alignment vertical="center"/>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7"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8"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8"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7"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8" xfId="0" applyFont="1" applyBorder="1" applyAlignment="1" applyProtection="1">
      <alignment vertical="center"/>
      <protection/>
    </xf>
    <xf numFmtId="0" fontId="11" fillId="0" borderId="0" xfId="0" applyFont="1" applyAlignment="1">
      <alignment horizontal="left" vertical="center"/>
    </xf>
    <xf numFmtId="0" fontId="37" fillId="0" borderId="27" xfId="0" applyFont="1" applyBorder="1" applyAlignment="1" applyProtection="1">
      <alignment horizontal="center" vertical="center"/>
      <protection/>
    </xf>
    <xf numFmtId="49" fontId="37" fillId="0" borderId="27" xfId="0" applyNumberFormat="1" applyFont="1" applyBorder="1" applyAlignment="1" applyProtection="1">
      <alignment horizontal="left" vertical="center" wrapText="1"/>
      <protection/>
    </xf>
    <xf numFmtId="0" fontId="37" fillId="0" borderId="27" xfId="0" applyFont="1" applyBorder="1" applyAlignment="1" applyProtection="1">
      <alignment horizontal="left" vertical="center" wrapText="1"/>
      <protection/>
    </xf>
    <xf numFmtId="0" fontId="37" fillId="0" borderId="27" xfId="0" applyFont="1" applyBorder="1" applyAlignment="1" applyProtection="1">
      <alignment horizontal="center" vertical="center" wrapText="1"/>
      <protection/>
    </xf>
    <xf numFmtId="167" fontId="37" fillId="0" borderId="27" xfId="0" applyNumberFormat="1" applyFont="1" applyBorder="1" applyAlignment="1" applyProtection="1">
      <alignment vertical="center"/>
      <protection/>
    </xf>
    <xf numFmtId="4" fontId="37" fillId="3" borderId="27" xfId="0" applyNumberFormat="1" applyFont="1" applyFill="1" applyBorder="1" applyAlignment="1" applyProtection="1">
      <alignment vertical="center"/>
      <protection locked="0"/>
    </xf>
    <xf numFmtId="4" fontId="37" fillId="0" borderId="27" xfId="0" applyNumberFormat="1" applyFont="1" applyBorder="1" applyAlignment="1" applyProtection="1">
      <alignment vertical="center"/>
      <protection/>
    </xf>
    <xf numFmtId="0" fontId="37" fillId="0" borderId="4" xfId="0" applyFont="1" applyBorder="1" applyAlignment="1">
      <alignment vertical="center"/>
    </xf>
    <xf numFmtId="0" fontId="37" fillId="3" borderId="27"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0" fillId="0" borderId="22" xfId="0" applyFont="1" applyBorder="1" applyAlignment="1" applyProtection="1">
      <alignment vertical="center"/>
      <protection/>
    </xf>
    <xf numFmtId="0" fontId="0" fillId="0" borderId="24" xfId="0"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16" fillId="0" borderId="0"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29" fillId="0" borderId="33" xfId="0" applyFont="1" applyBorder="1" applyAlignment="1" applyProtection="1">
      <alignment horizontal="left" wrapText="1"/>
      <protection locked="0"/>
    </xf>
    <xf numFmtId="0" fontId="0" fillId="0" borderId="32" xfId="0" applyFont="1" applyBorder="1" applyAlignment="1" applyProtection="1">
      <alignment vertical="center" wrapText="1"/>
      <protection locked="0"/>
    </xf>
    <xf numFmtId="0" fontId="29"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49" fontId="3" fillId="0" borderId="0" xfId="0" applyNumberFormat="1" applyFont="1" applyBorder="1" applyAlignment="1" applyProtection="1">
      <alignment vertical="center" wrapText="1"/>
      <protection locked="0"/>
    </xf>
    <xf numFmtId="0" fontId="0" fillId="0" borderId="34" xfId="0" applyFont="1" applyBorder="1" applyAlignment="1" applyProtection="1">
      <alignment vertical="center" wrapText="1"/>
      <protection locked="0"/>
    </xf>
    <xf numFmtId="0" fontId="13" fillId="0" borderId="33"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16" fillId="0" borderId="0" xfId="0" applyFont="1" applyBorder="1" applyAlignment="1" applyProtection="1">
      <alignment horizontal="center" vertical="center"/>
      <protection locked="0"/>
    </xf>
    <xf numFmtId="0" fontId="0" fillId="0" borderId="32" xfId="0" applyFont="1" applyBorder="1" applyAlignment="1" applyProtection="1">
      <alignment horizontal="left" vertical="center"/>
      <protection locked="0"/>
    </xf>
    <xf numFmtId="0" fontId="29"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9" fillId="0" borderId="33" xfId="0" applyFont="1" applyBorder="1" applyAlignment="1" applyProtection="1">
      <alignment horizontal="left" vertical="center"/>
      <protection locked="0"/>
    </xf>
    <xf numFmtId="0" fontId="29" fillId="0" borderId="33" xfId="0" applyFont="1" applyBorder="1" applyAlignment="1" applyProtection="1">
      <alignment horizontal="center" vertical="center"/>
      <protection locked="0"/>
    </xf>
    <xf numFmtId="0" fontId="5" fillId="0" borderId="33" xfId="0" applyFont="1" applyBorder="1" applyAlignment="1" applyProtection="1">
      <alignment horizontal="left" vertical="center"/>
      <protection locked="0"/>
    </xf>
    <xf numFmtId="0" fontId="22"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4" xfId="0" applyFont="1" applyBorder="1" applyAlignment="1" applyProtection="1">
      <alignment horizontal="left" vertical="center"/>
      <protection locked="0"/>
    </xf>
    <xf numFmtId="0" fontId="13" fillId="0" borderId="33"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3"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4" xfId="0" applyFont="1" applyBorder="1" applyAlignment="1" applyProtection="1">
      <alignment horizontal="left" vertical="center" wrapText="1"/>
      <protection locked="0"/>
    </xf>
    <xf numFmtId="0" fontId="3" fillId="0" borderId="33"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4"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9" fillId="0" borderId="0" xfId="0" applyFont="1" applyBorder="1" applyAlignment="1" applyProtection="1">
      <alignment vertical="center"/>
      <protection locked="0"/>
    </xf>
    <xf numFmtId="0" fontId="5" fillId="0" borderId="33" xfId="0" applyFont="1" applyBorder="1" applyAlignment="1" applyProtection="1">
      <alignment vertical="center"/>
      <protection locked="0"/>
    </xf>
    <xf numFmtId="0" fontId="29" fillId="0" borderId="33"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3" xfId="0" applyBorder="1" applyAlignment="1" applyProtection="1">
      <alignment vertical="top"/>
      <protection locked="0"/>
    </xf>
    <xf numFmtId="0" fontId="29" fillId="0" borderId="33" xfId="0" applyFont="1" applyBorder="1" applyAlignment="1" applyProtection="1">
      <alignment horizontal="left"/>
      <protection locked="0"/>
    </xf>
    <xf numFmtId="0" fontId="5" fillId="0" borderId="33"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4" xfId="0" applyFont="1" applyBorder="1" applyAlignment="1" applyProtection="1">
      <alignment vertical="top"/>
      <protection locked="0"/>
    </xf>
    <xf numFmtId="0" fontId="0" fillId="0" borderId="33" xfId="0" applyFont="1" applyBorder="1" applyAlignment="1" applyProtection="1">
      <alignment vertical="top"/>
      <protection locked="0"/>
    </xf>
    <xf numFmtId="0" fontId="0" fillId="0" borderId="35" xfId="0" applyFont="1" applyBorder="1" applyAlignment="1" applyProtection="1">
      <alignment vertical="top"/>
      <protection locked="0"/>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7"/>
  <sheetViews>
    <sheetView showGridLines="0" tabSelected="1"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35" customHeight="1">
      <c r="A1" s="15" t="s">
        <v>0</v>
      </c>
      <c r="B1" s="16"/>
      <c r="C1" s="16"/>
      <c r="D1" s="17" t="s">
        <v>1</v>
      </c>
      <c r="E1" s="16"/>
      <c r="F1" s="16"/>
      <c r="G1" s="16"/>
      <c r="H1" s="16"/>
      <c r="I1" s="16"/>
      <c r="J1" s="16"/>
      <c r="K1" s="18" t="s">
        <v>2</v>
      </c>
      <c r="L1" s="18"/>
      <c r="M1" s="18"/>
      <c r="N1" s="18"/>
      <c r="O1" s="18"/>
      <c r="P1" s="18"/>
      <c r="Q1" s="18"/>
      <c r="R1" s="18"/>
      <c r="S1" s="18"/>
      <c r="T1" s="16"/>
      <c r="U1" s="16"/>
      <c r="V1" s="16"/>
      <c r="W1" s="18" t="s">
        <v>3</v>
      </c>
      <c r="X1" s="18"/>
      <c r="Y1" s="18"/>
      <c r="Z1" s="18"/>
      <c r="AA1" s="18"/>
      <c r="AB1" s="18"/>
      <c r="AC1" s="18"/>
      <c r="AD1" s="18"/>
      <c r="AE1" s="18"/>
      <c r="AF1" s="18"/>
      <c r="AG1" s="18"/>
      <c r="AH1" s="18"/>
      <c r="AI1" s="19"/>
      <c r="AJ1" s="20"/>
      <c r="AK1" s="20"/>
      <c r="AL1" s="20"/>
      <c r="AM1" s="20"/>
      <c r="AN1" s="20"/>
      <c r="AO1" s="20"/>
      <c r="AP1" s="20"/>
      <c r="AQ1" s="20"/>
      <c r="AR1" s="20"/>
      <c r="AS1" s="20"/>
      <c r="AT1" s="20"/>
      <c r="AU1" s="20"/>
      <c r="AV1" s="20"/>
      <c r="AW1" s="20"/>
      <c r="AX1" s="20"/>
      <c r="AY1" s="20"/>
      <c r="AZ1" s="20"/>
      <c r="BA1" s="21" t="s">
        <v>4</v>
      </c>
      <c r="BB1" s="21" t="s">
        <v>5</v>
      </c>
      <c r="BC1" s="20"/>
      <c r="BD1" s="20"/>
      <c r="BE1" s="20"/>
      <c r="BF1" s="20"/>
      <c r="BG1" s="20"/>
      <c r="BH1" s="20"/>
      <c r="BI1" s="20"/>
      <c r="BJ1" s="20"/>
      <c r="BK1" s="20"/>
      <c r="BL1" s="20"/>
      <c r="BM1" s="20"/>
      <c r="BN1" s="20"/>
      <c r="BO1" s="20"/>
      <c r="BP1" s="20"/>
      <c r="BQ1" s="20"/>
      <c r="BR1" s="20"/>
      <c r="BT1" s="22" t="s">
        <v>6</v>
      </c>
      <c r="BU1" s="22" t="s">
        <v>6</v>
      </c>
      <c r="BV1" s="22" t="s">
        <v>7</v>
      </c>
    </row>
    <row r="2" spans="3:72" ht="36.95" customHeight="1">
      <c r="BS2" s="23" t="s">
        <v>8</v>
      </c>
      <c r="BT2" s="23" t="s">
        <v>9</v>
      </c>
    </row>
    <row r="3" spans="2:72" ht="6.95" customHeight="1">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6"/>
      <c r="BS3" s="23" t="s">
        <v>8</v>
      </c>
      <c r="BT3" s="23" t="s">
        <v>10</v>
      </c>
    </row>
    <row r="4" spans="2:71" ht="36.95" customHeight="1">
      <c r="B4" s="27"/>
      <c r="C4" s="28"/>
      <c r="D4" s="29" t="s">
        <v>11</v>
      </c>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30"/>
      <c r="AS4" s="31" t="s">
        <v>12</v>
      </c>
      <c r="BE4" s="32" t="s">
        <v>13</v>
      </c>
      <c r="BS4" s="23" t="s">
        <v>14</v>
      </c>
    </row>
    <row r="5" spans="2:71" ht="14.4" customHeight="1">
      <c r="B5" s="27"/>
      <c r="C5" s="28"/>
      <c r="D5" s="33" t="s">
        <v>15</v>
      </c>
      <c r="E5" s="28"/>
      <c r="F5" s="28"/>
      <c r="G5" s="28"/>
      <c r="H5" s="28"/>
      <c r="I5" s="28"/>
      <c r="J5" s="28"/>
      <c r="K5" s="34" t="s">
        <v>16</v>
      </c>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30"/>
      <c r="BE5" s="35" t="s">
        <v>17</v>
      </c>
      <c r="BS5" s="23" t="s">
        <v>8</v>
      </c>
    </row>
    <row r="6" spans="2:71" ht="36.95" customHeight="1">
      <c r="B6" s="27"/>
      <c r="C6" s="28"/>
      <c r="D6" s="36" t="s">
        <v>18</v>
      </c>
      <c r="E6" s="28"/>
      <c r="F6" s="28"/>
      <c r="G6" s="28"/>
      <c r="H6" s="28"/>
      <c r="I6" s="28"/>
      <c r="J6" s="28"/>
      <c r="K6" s="37" t="s">
        <v>19</v>
      </c>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30"/>
      <c r="BE6" s="38"/>
      <c r="BS6" s="23" t="s">
        <v>8</v>
      </c>
    </row>
    <row r="7" spans="2:71" ht="14.4" customHeight="1">
      <c r="B7" s="27"/>
      <c r="C7" s="28"/>
      <c r="D7" s="39" t="s">
        <v>20</v>
      </c>
      <c r="E7" s="28"/>
      <c r="F7" s="28"/>
      <c r="G7" s="28"/>
      <c r="H7" s="28"/>
      <c r="I7" s="28"/>
      <c r="J7" s="28"/>
      <c r="K7" s="34" t="s">
        <v>21</v>
      </c>
      <c r="L7" s="28"/>
      <c r="M7" s="28"/>
      <c r="N7" s="28"/>
      <c r="O7" s="28"/>
      <c r="P7" s="28"/>
      <c r="Q7" s="28"/>
      <c r="R7" s="28"/>
      <c r="S7" s="28"/>
      <c r="T7" s="28"/>
      <c r="U7" s="28"/>
      <c r="V7" s="28"/>
      <c r="W7" s="28"/>
      <c r="X7" s="28"/>
      <c r="Y7" s="28"/>
      <c r="Z7" s="28"/>
      <c r="AA7" s="28"/>
      <c r="AB7" s="28"/>
      <c r="AC7" s="28"/>
      <c r="AD7" s="28"/>
      <c r="AE7" s="28"/>
      <c r="AF7" s="28"/>
      <c r="AG7" s="28"/>
      <c r="AH7" s="28"/>
      <c r="AI7" s="28"/>
      <c r="AJ7" s="28"/>
      <c r="AK7" s="39" t="s">
        <v>22</v>
      </c>
      <c r="AL7" s="28"/>
      <c r="AM7" s="28"/>
      <c r="AN7" s="34" t="s">
        <v>21</v>
      </c>
      <c r="AO7" s="28"/>
      <c r="AP7" s="28"/>
      <c r="AQ7" s="30"/>
      <c r="BE7" s="38"/>
      <c r="BS7" s="23" t="s">
        <v>8</v>
      </c>
    </row>
    <row r="8" spans="2:71" ht="14.4" customHeight="1">
      <c r="B8" s="27"/>
      <c r="C8" s="28"/>
      <c r="D8" s="39" t="s">
        <v>23</v>
      </c>
      <c r="E8" s="28"/>
      <c r="F8" s="28"/>
      <c r="G8" s="28"/>
      <c r="H8" s="28"/>
      <c r="I8" s="28"/>
      <c r="J8" s="28"/>
      <c r="K8" s="34" t="s">
        <v>24</v>
      </c>
      <c r="L8" s="28"/>
      <c r="M8" s="28"/>
      <c r="N8" s="28"/>
      <c r="O8" s="28"/>
      <c r="P8" s="28"/>
      <c r="Q8" s="28"/>
      <c r="R8" s="28"/>
      <c r="S8" s="28"/>
      <c r="T8" s="28"/>
      <c r="U8" s="28"/>
      <c r="V8" s="28"/>
      <c r="W8" s="28"/>
      <c r="X8" s="28"/>
      <c r="Y8" s="28"/>
      <c r="Z8" s="28"/>
      <c r="AA8" s="28"/>
      <c r="AB8" s="28"/>
      <c r="AC8" s="28"/>
      <c r="AD8" s="28"/>
      <c r="AE8" s="28"/>
      <c r="AF8" s="28"/>
      <c r="AG8" s="28"/>
      <c r="AH8" s="28"/>
      <c r="AI8" s="28"/>
      <c r="AJ8" s="28"/>
      <c r="AK8" s="39" t="s">
        <v>25</v>
      </c>
      <c r="AL8" s="28"/>
      <c r="AM8" s="28"/>
      <c r="AN8" s="40" t="s">
        <v>26</v>
      </c>
      <c r="AO8" s="28"/>
      <c r="AP8" s="28"/>
      <c r="AQ8" s="30"/>
      <c r="BE8" s="38"/>
      <c r="BS8" s="23" t="s">
        <v>8</v>
      </c>
    </row>
    <row r="9" spans="2:71" ht="14.4" customHeight="1">
      <c r="B9" s="27"/>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30"/>
      <c r="BE9" s="38"/>
      <c r="BS9" s="23" t="s">
        <v>8</v>
      </c>
    </row>
    <row r="10" spans="2:71" ht="14.4" customHeight="1">
      <c r="B10" s="27"/>
      <c r="C10" s="28"/>
      <c r="D10" s="39" t="s">
        <v>27</v>
      </c>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39" t="s">
        <v>28</v>
      </c>
      <c r="AL10" s="28"/>
      <c r="AM10" s="28"/>
      <c r="AN10" s="34" t="s">
        <v>21</v>
      </c>
      <c r="AO10" s="28"/>
      <c r="AP10" s="28"/>
      <c r="AQ10" s="30"/>
      <c r="BE10" s="38"/>
      <c r="BS10" s="23" t="s">
        <v>8</v>
      </c>
    </row>
    <row r="11" spans="2:71" ht="18.45" customHeight="1">
      <c r="B11" s="27"/>
      <c r="C11" s="28"/>
      <c r="D11" s="28"/>
      <c r="E11" s="34" t="s">
        <v>24</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39" t="s">
        <v>29</v>
      </c>
      <c r="AL11" s="28"/>
      <c r="AM11" s="28"/>
      <c r="AN11" s="34" t="s">
        <v>21</v>
      </c>
      <c r="AO11" s="28"/>
      <c r="AP11" s="28"/>
      <c r="AQ11" s="30"/>
      <c r="BE11" s="38"/>
      <c r="BS11" s="23" t="s">
        <v>8</v>
      </c>
    </row>
    <row r="12" spans="2:71" ht="6.95" customHeight="1">
      <c r="B12" s="27"/>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30"/>
      <c r="BE12" s="38"/>
      <c r="BS12" s="23" t="s">
        <v>8</v>
      </c>
    </row>
    <row r="13" spans="2:71" ht="14.4" customHeight="1">
      <c r="B13" s="27"/>
      <c r="C13" s="28"/>
      <c r="D13" s="39" t="s">
        <v>30</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39" t="s">
        <v>28</v>
      </c>
      <c r="AL13" s="28"/>
      <c r="AM13" s="28"/>
      <c r="AN13" s="41" t="s">
        <v>31</v>
      </c>
      <c r="AO13" s="28"/>
      <c r="AP13" s="28"/>
      <c r="AQ13" s="30"/>
      <c r="BE13" s="38"/>
      <c r="BS13" s="23" t="s">
        <v>8</v>
      </c>
    </row>
    <row r="14" spans="2:71" ht="13.5">
      <c r="B14" s="27"/>
      <c r="C14" s="28"/>
      <c r="D14" s="28"/>
      <c r="E14" s="41" t="s">
        <v>31</v>
      </c>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39" t="s">
        <v>29</v>
      </c>
      <c r="AL14" s="28"/>
      <c r="AM14" s="28"/>
      <c r="AN14" s="41" t="s">
        <v>31</v>
      </c>
      <c r="AO14" s="28"/>
      <c r="AP14" s="28"/>
      <c r="AQ14" s="30"/>
      <c r="BE14" s="38"/>
      <c r="BS14" s="23" t="s">
        <v>8</v>
      </c>
    </row>
    <row r="15" spans="2:71" ht="6.95" customHeight="1">
      <c r="B15" s="27"/>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30"/>
      <c r="BE15" s="38"/>
      <c r="BS15" s="23" t="s">
        <v>6</v>
      </c>
    </row>
    <row r="16" spans="2:71" ht="14.4" customHeight="1">
      <c r="B16" s="27"/>
      <c r="C16" s="28"/>
      <c r="D16" s="39" t="s">
        <v>32</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39" t="s">
        <v>28</v>
      </c>
      <c r="AL16" s="28"/>
      <c r="AM16" s="28"/>
      <c r="AN16" s="34" t="s">
        <v>21</v>
      </c>
      <c r="AO16" s="28"/>
      <c r="AP16" s="28"/>
      <c r="AQ16" s="30"/>
      <c r="BE16" s="38"/>
      <c r="BS16" s="23" t="s">
        <v>6</v>
      </c>
    </row>
    <row r="17" spans="2:71" ht="18.45" customHeight="1">
      <c r="B17" s="27"/>
      <c r="C17" s="28"/>
      <c r="D17" s="28"/>
      <c r="E17" s="34" t="s">
        <v>24</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39" t="s">
        <v>29</v>
      </c>
      <c r="AL17" s="28"/>
      <c r="AM17" s="28"/>
      <c r="AN17" s="34" t="s">
        <v>21</v>
      </c>
      <c r="AO17" s="28"/>
      <c r="AP17" s="28"/>
      <c r="AQ17" s="30"/>
      <c r="BE17" s="38"/>
      <c r="BS17" s="23" t="s">
        <v>33</v>
      </c>
    </row>
    <row r="18" spans="2:71" ht="6.95" customHeight="1">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30"/>
      <c r="BE18" s="38"/>
      <c r="BS18" s="23" t="s">
        <v>8</v>
      </c>
    </row>
    <row r="19" spans="2:71" ht="14.4" customHeight="1">
      <c r="B19" s="27"/>
      <c r="C19" s="28"/>
      <c r="D19" s="39" t="s">
        <v>34</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30"/>
      <c r="BE19" s="38"/>
      <c r="BS19" s="23" t="s">
        <v>8</v>
      </c>
    </row>
    <row r="20" spans="2:71" ht="16.5" customHeight="1">
      <c r="B20" s="27"/>
      <c r="C20" s="28"/>
      <c r="D20" s="28"/>
      <c r="E20" s="43" t="s">
        <v>21</v>
      </c>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28"/>
      <c r="AP20" s="28"/>
      <c r="AQ20" s="30"/>
      <c r="BE20" s="38"/>
      <c r="BS20" s="23" t="s">
        <v>6</v>
      </c>
    </row>
    <row r="21" spans="2:57" ht="6.95" customHeight="1">
      <c r="B21" s="27"/>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30"/>
      <c r="BE21" s="38"/>
    </row>
    <row r="22" spans="2:57" ht="6.95" customHeight="1">
      <c r="B22" s="27"/>
      <c r="C22" s="28"/>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28"/>
      <c r="AQ22" s="30"/>
      <c r="BE22" s="38"/>
    </row>
    <row r="23" spans="2:57" s="1" customFormat="1" ht="25.9" customHeight="1">
      <c r="B23" s="45"/>
      <c r="C23" s="46"/>
      <c r="D23" s="47" t="s">
        <v>35</v>
      </c>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9">
        <f>ROUND(AG51,2)</f>
        <v>0</v>
      </c>
      <c r="AL23" s="48"/>
      <c r="AM23" s="48"/>
      <c r="AN23" s="48"/>
      <c r="AO23" s="48"/>
      <c r="AP23" s="46"/>
      <c r="AQ23" s="50"/>
      <c r="BE23" s="38"/>
    </row>
    <row r="24" spans="2:57" s="1" customFormat="1" ht="6.95" customHeight="1">
      <c r="B24" s="45"/>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50"/>
      <c r="BE24" s="38"/>
    </row>
    <row r="25" spans="2:57" s="1" customFormat="1" ht="13.5">
      <c r="B25" s="45"/>
      <c r="C25" s="46"/>
      <c r="D25" s="46"/>
      <c r="E25" s="46"/>
      <c r="F25" s="46"/>
      <c r="G25" s="46"/>
      <c r="H25" s="46"/>
      <c r="I25" s="46"/>
      <c r="J25" s="46"/>
      <c r="K25" s="46"/>
      <c r="L25" s="51" t="s">
        <v>36</v>
      </c>
      <c r="M25" s="51"/>
      <c r="N25" s="51"/>
      <c r="O25" s="51"/>
      <c r="P25" s="46"/>
      <c r="Q25" s="46"/>
      <c r="R25" s="46"/>
      <c r="S25" s="46"/>
      <c r="T25" s="46"/>
      <c r="U25" s="46"/>
      <c r="V25" s="46"/>
      <c r="W25" s="51" t="s">
        <v>37</v>
      </c>
      <c r="X25" s="51"/>
      <c r="Y25" s="51"/>
      <c r="Z25" s="51"/>
      <c r="AA25" s="51"/>
      <c r="AB25" s="51"/>
      <c r="AC25" s="51"/>
      <c r="AD25" s="51"/>
      <c r="AE25" s="51"/>
      <c r="AF25" s="46"/>
      <c r="AG25" s="46"/>
      <c r="AH25" s="46"/>
      <c r="AI25" s="46"/>
      <c r="AJ25" s="46"/>
      <c r="AK25" s="51" t="s">
        <v>38</v>
      </c>
      <c r="AL25" s="51"/>
      <c r="AM25" s="51"/>
      <c r="AN25" s="51"/>
      <c r="AO25" s="51"/>
      <c r="AP25" s="46"/>
      <c r="AQ25" s="50"/>
      <c r="BE25" s="38"/>
    </row>
    <row r="26" spans="2:57" s="2" customFormat="1" ht="14.4" customHeight="1">
      <c r="B26" s="52"/>
      <c r="C26" s="53"/>
      <c r="D26" s="54" t="s">
        <v>39</v>
      </c>
      <c r="E26" s="53"/>
      <c r="F26" s="54" t="s">
        <v>40</v>
      </c>
      <c r="G26" s="53"/>
      <c r="H26" s="53"/>
      <c r="I26" s="53"/>
      <c r="J26" s="53"/>
      <c r="K26" s="53"/>
      <c r="L26" s="55">
        <v>0.21</v>
      </c>
      <c r="M26" s="53"/>
      <c r="N26" s="53"/>
      <c r="O26" s="53"/>
      <c r="P26" s="53"/>
      <c r="Q26" s="53"/>
      <c r="R26" s="53"/>
      <c r="S26" s="53"/>
      <c r="T26" s="53"/>
      <c r="U26" s="53"/>
      <c r="V26" s="53"/>
      <c r="W26" s="56">
        <f>ROUND(AZ51,2)</f>
        <v>0</v>
      </c>
      <c r="X26" s="53"/>
      <c r="Y26" s="53"/>
      <c r="Z26" s="53"/>
      <c r="AA26" s="53"/>
      <c r="AB26" s="53"/>
      <c r="AC26" s="53"/>
      <c r="AD26" s="53"/>
      <c r="AE26" s="53"/>
      <c r="AF26" s="53"/>
      <c r="AG26" s="53"/>
      <c r="AH26" s="53"/>
      <c r="AI26" s="53"/>
      <c r="AJ26" s="53"/>
      <c r="AK26" s="56">
        <f>ROUND(AV51,2)</f>
        <v>0</v>
      </c>
      <c r="AL26" s="53"/>
      <c r="AM26" s="53"/>
      <c r="AN26" s="53"/>
      <c r="AO26" s="53"/>
      <c r="AP26" s="53"/>
      <c r="AQ26" s="57"/>
      <c r="BE26" s="38"/>
    </row>
    <row r="27" spans="2:57" s="2" customFormat="1" ht="14.4" customHeight="1">
      <c r="B27" s="52"/>
      <c r="C27" s="53"/>
      <c r="D27" s="53"/>
      <c r="E27" s="53"/>
      <c r="F27" s="54" t="s">
        <v>41</v>
      </c>
      <c r="G27" s="53"/>
      <c r="H27" s="53"/>
      <c r="I27" s="53"/>
      <c r="J27" s="53"/>
      <c r="K27" s="53"/>
      <c r="L27" s="55">
        <v>0.15</v>
      </c>
      <c r="M27" s="53"/>
      <c r="N27" s="53"/>
      <c r="O27" s="53"/>
      <c r="P27" s="53"/>
      <c r="Q27" s="53"/>
      <c r="R27" s="53"/>
      <c r="S27" s="53"/>
      <c r="T27" s="53"/>
      <c r="U27" s="53"/>
      <c r="V27" s="53"/>
      <c r="W27" s="56">
        <f>ROUND(BA51,2)</f>
        <v>0</v>
      </c>
      <c r="X27" s="53"/>
      <c r="Y27" s="53"/>
      <c r="Z27" s="53"/>
      <c r="AA27" s="53"/>
      <c r="AB27" s="53"/>
      <c r="AC27" s="53"/>
      <c r="AD27" s="53"/>
      <c r="AE27" s="53"/>
      <c r="AF27" s="53"/>
      <c r="AG27" s="53"/>
      <c r="AH27" s="53"/>
      <c r="AI27" s="53"/>
      <c r="AJ27" s="53"/>
      <c r="AK27" s="56">
        <f>ROUND(AW51,2)</f>
        <v>0</v>
      </c>
      <c r="AL27" s="53"/>
      <c r="AM27" s="53"/>
      <c r="AN27" s="53"/>
      <c r="AO27" s="53"/>
      <c r="AP27" s="53"/>
      <c r="AQ27" s="57"/>
      <c r="BE27" s="38"/>
    </row>
    <row r="28" spans="2:57" s="2" customFormat="1" ht="14.4" customHeight="1" hidden="1">
      <c r="B28" s="52"/>
      <c r="C28" s="53"/>
      <c r="D28" s="53"/>
      <c r="E28" s="53"/>
      <c r="F28" s="54" t="s">
        <v>42</v>
      </c>
      <c r="G28" s="53"/>
      <c r="H28" s="53"/>
      <c r="I28" s="53"/>
      <c r="J28" s="53"/>
      <c r="K28" s="53"/>
      <c r="L28" s="55">
        <v>0.21</v>
      </c>
      <c r="M28" s="53"/>
      <c r="N28" s="53"/>
      <c r="O28" s="53"/>
      <c r="P28" s="53"/>
      <c r="Q28" s="53"/>
      <c r="R28" s="53"/>
      <c r="S28" s="53"/>
      <c r="T28" s="53"/>
      <c r="U28" s="53"/>
      <c r="V28" s="53"/>
      <c r="W28" s="56">
        <f>ROUND(BB51,2)</f>
        <v>0</v>
      </c>
      <c r="X28" s="53"/>
      <c r="Y28" s="53"/>
      <c r="Z28" s="53"/>
      <c r="AA28" s="53"/>
      <c r="AB28" s="53"/>
      <c r="AC28" s="53"/>
      <c r="AD28" s="53"/>
      <c r="AE28" s="53"/>
      <c r="AF28" s="53"/>
      <c r="AG28" s="53"/>
      <c r="AH28" s="53"/>
      <c r="AI28" s="53"/>
      <c r="AJ28" s="53"/>
      <c r="AK28" s="56">
        <v>0</v>
      </c>
      <c r="AL28" s="53"/>
      <c r="AM28" s="53"/>
      <c r="AN28" s="53"/>
      <c r="AO28" s="53"/>
      <c r="AP28" s="53"/>
      <c r="AQ28" s="57"/>
      <c r="BE28" s="38"/>
    </row>
    <row r="29" spans="2:57" s="2" customFormat="1" ht="14.4" customHeight="1" hidden="1">
      <c r="B29" s="52"/>
      <c r="C29" s="53"/>
      <c r="D29" s="53"/>
      <c r="E29" s="53"/>
      <c r="F29" s="54" t="s">
        <v>43</v>
      </c>
      <c r="G29" s="53"/>
      <c r="H29" s="53"/>
      <c r="I29" s="53"/>
      <c r="J29" s="53"/>
      <c r="K29" s="53"/>
      <c r="L29" s="55">
        <v>0.15</v>
      </c>
      <c r="M29" s="53"/>
      <c r="N29" s="53"/>
      <c r="O29" s="53"/>
      <c r="P29" s="53"/>
      <c r="Q29" s="53"/>
      <c r="R29" s="53"/>
      <c r="S29" s="53"/>
      <c r="T29" s="53"/>
      <c r="U29" s="53"/>
      <c r="V29" s="53"/>
      <c r="W29" s="56">
        <f>ROUND(BC51,2)</f>
        <v>0</v>
      </c>
      <c r="X29" s="53"/>
      <c r="Y29" s="53"/>
      <c r="Z29" s="53"/>
      <c r="AA29" s="53"/>
      <c r="AB29" s="53"/>
      <c r="AC29" s="53"/>
      <c r="AD29" s="53"/>
      <c r="AE29" s="53"/>
      <c r="AF29" s="53"/>
      <c r="AG29" s="53"/>
      <c r="AH29" s="53"/>
      <c r="AI29" s="53"/>
      <c r="AJ29" s="53"/>
      <c r="AK29" s="56">
        <v>0</v>
      </c>
      <c r="AL29" s="53"/>
      <c r="AM29" s="53"/>
      <c r="AN29" s="53"/>
      <c r="AO29" s="53"/>
      <c r="AP29" s="53"/>
      <c r="AQ29" s="57"/>
      <c r="BE29" s="38"/>
    </row>
    <row r="30" spans="2:57" s="2" customFormat="1" ht="14.4" customHeight="1" hidden="1">
      <c r="B30" s="52"/>
      <c r="C30" s="53"/>
      <c r="D30" s="53"/>
      <c r="E30" s="53"/>
      <c r="F30" s="54" t="s">
        <v>44</v>
      </c>
      <c r="G30" s="53"/>
      <c r="H30" s="53"/>
      <c r="I30" s="53"/>
      <c r="J30" s="53"/>
      <c r="K30" s="53"/>
      <c r="L30" s="55">
        <v>0</v>
      </c>
      <c r="M30" s="53"/>
      <c r="N30" s="53"/>
      <c r="O30" s="53"/>
      <c r="P30" s="53"/>
      <c r="Q30" s="53"/>
      <c r="R30" s="53"/>
      <c r="S30" s="53"/>
      <c r="T30" s="53"/>
      <c r="U30" s="53"/>
      <c r="V30" s="53"/>
      <c r="W30" s="56">
        <f>ROUND(BD51,2)</f>
        <v>0</v>
      </c>
      <c r="X30" s="53"/>
      <c r="Y30" s="53"/>
      <c r="Z30" s="53"/>
      <c r="AA30" s="53"/>
      <c r="AB30" s="53"/>
      <c r="AC30" s="53"/>
      <c r="AD30" s="53"/>
      <c r="AE30" s="53"/>
      <c r="AF30" s="53"/>
      <c r="AG30" s="53"/>
      <c r="AH30" s="53"/>
      <c r="AI30" s="53"/>
      <c r="AJ30" s="53"/>
      <c r="AK30" s="56">
        <v>0</v>
      </c>
      <c r="AL30" s="53"/>
      <c r="AM30" s="53"/>
      <c r="AN30" s="53"/>
      <c r="AO30" s="53"/>
      <c r="AP30" s="53"/>
      <c r="AQ30" s="57"/>
      <c r="BE30" s="38"/>
    </row>
    <row r="31" spans="2:57" s="1" customFormat="1" ht="6.95" customHeight="1">
      <c r="B31" s="45"/>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50"/>
      <c r="BE31" s="38"/>
    </row>
    <row r="32" spans="2:57" s="1" customFormat="1" ht="25.9" customHeight="1">
      <c r="B32" s="45"/>
      <c r="C32" s="58"/>
      <c r="D32" s="59" t="s">
        <v>45</v>
      </c>
      <c r="E32" s="60"/>
      <c r="F32" s="60"/>
      <c r="G32" s="60"/>
      <c r="H32" s="60"/>
      <c r="I32" s="60"/>
      <c r="J32" s="60"/>
      <c r="K32" s="60"/>
      <c r="L32" s="60"/>
      <c r="M32" s="60"/>
      <c r="N32" s="60"/>
      <c r="O32" s="60"/>
      <c r="P32" s="60"/>
      <c r="Q32" s="60"/>
      <c r="R32" s="60"/>
      <c r="S32" s="60"/>
      <c r="T32" s="61" t="s">
        <v>46</v>
      </c>
      <c r="U32" s="60"/>
      <c r="V32" s="60"/>
      <c r="W32" s="60"/>
      <c r="X32" s="62" t="s">
        <v>47</v>
      </c>
      <c r="Y32" s="60"/>
      <c r="Z32" s="60"/>
      <c r="AA32" s="60"/>
      <c r="AB32" s="60"/>
      <c r="AC32" s="60"/>
      <c r="AD32" s="60"/>
      <c r="AE32" s="60"/>
      <c r="AF32" s="60"/>
      <c r="AG32" s="60"/>
      <c r="AH32" s="60"/>
      <c r="AI32" s="60"/>
      <c r="AJ32" s="60"/>
      <c r="AK32" s="63">
        <f>SUM(AK23:AK30)</f>
        <v>0</v>
      </c>
      <c r="AL32" s="60"/>
      <c r="AM32" s="60"/>
      <c r="AN32" s="60"/>
      <c r="AO32" s="64"/>
      <c r="AP32" s="58"/>
      <c r="AQ32" s="65"/>
      <c r="BE32" s="38"/>
    </row>
    <row r="33" spans="2:43" s="1" customFormat="1" ht="6.95" customHeight="1">
      <c r="B33" s="45"/>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50"/>
    </row>
    <row r="34" spans="2:43" s="1" customFormat="1" ht="6.95" customHeight="1">
      <c r="B34" s="66"/>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8"/>
    </row>
    <row r="38" spans="2:44" s="1" customFormat="1" ht="6.95" customHeight="1">
      <c r="B38" s="69"/>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1"/>
    </row>
    <row r="39" spans="2:44" s="1" customFormat="1" ht="36.95" customHeight="1">
      <c r="B39" s="45"/>
      <c r="C39" s="72" t="s">
        <v>48</v>
      </c>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1"/>
    </row>
    <row r="40" spans="2:44" s="1" customFormat="1" ht="6.95" customHeight="1">
      <c r="B40" s="45"/>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1"/>
    </row>
    <row r="41" spans="2:44" s="3" customFormat="1" ht="14.4" customHeight="1">
      <c r="B41" s="74"/>
      <c r="C41" s="75" t="s">
        <v>15</v>
      </c>
      <c r="D41" s="76"/>
      <c r="E41" s="76"/>
      <c r="F41" s="76"/>
      <c r="G41" s="76"/>
      <c r="H41" s="76"/>
      <c r="I41" s="76"/>
      <c r="J41" s="76"/>
      <c r="K41" s="76"/>
      <c r="L41" s="76" t="str">
        <f>K5</f>
        <v>20181</v>
      </c>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7"/>
    </row>
    <row r="42" spans="2:44" s="4" customFormat="1" ht="36.95" customHeight="1">
      <c r="B42" s="78"/>
      <c r="C42" s="79" t="s">
        <v>18</v>
      </c>
      <c r="D42" s="80"/>
      <c r="E42" s="80"/>
      <c r="F42" s="80"/>
      <c r="G42" s="80"/>
      <c r="H42" s="80"/>
      <c r="I42" s="80"/>
      <c r="J42" s="80"/>
      <c r="K42" s="80"/>
      <c r="L42" s="81" t="str">
        <f>K6</f>
        <v>II/183 NETUNICE - HÁJE, OPRAVA</v>
      </c>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2"/>
    </row>
    <row r="43" spans="2:44" s="1" customFormat="1" ht="6.95" customHeight="1">
      <c r="B43" s="45"/>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1"/>
    </row>
    <row r="44" spans="2:44" s="1" customFormat="1" ht="13.5">
      <c r="B44" s="45"/>
      <c r="C44" s="75" t="s">
        <v>23</v>
      </c>
      <c r="D44" s="73"/>
      <c r="E44" s="73"/>
      <c r="F44" s="73"/>
      <c r="G44" s="73"/>
      <c r="H44" s="73"/>
      <c r="I44" s="73"/>
      <c r="J44" s="73"/>
      <c r="K44" s="73"/>
      <c r="L44" s="83" t="str">
        <f>IF(K8="","",K8)</f>
        <v xml:space="preserve"> </v>
      </c>
      <c r="M44" s="73"/>
      <c r="N44" s="73"/>
      <c r="O44" s="73"/>
      <c r="P44" s="73"/>
      <c r="Q44" s="73"/>
      <c r="R44" s="73"/>
      <c r="S44" s="73"/>
      <c r="T44" s="73"/>
      <c r="U44" s="73"/>
      <c r="V44" s="73"/>
      <c r="W44" s="73"/>
      <c r="X44" s="73"/>
      <c r="Y44" s="73"/>
      <c r="Z44" s="73"/>
      <c r="AA44" s="73"/>
      <c r="AB44" s="73"/>
      <c r="AC44" s="73"/>
      <c r="AD44" s="73"/>
      <c r="AE44" s="73"/>
      <c r="AF44" s="73"/>
      <c r="AG44" s="73"/>
      <c r="AH44" s="73"/>
      <c r="AI44" s="75" t="s">
        <v>25</v>
      </c>
      <c r="AJ44" s="73"/>
      <c r="AK44" s="73"/>
      <c r="AL44" s="73"/>
      <c r="AM44" s="84" t="str">
        <f>IF(AN8="","",AN8)</f>
        <v>6. 1. 2019</v>
      </c>
      <c r="AN44" s="84"/>
      <c r="AO44" s="73"/>
      <c r="AP44" s="73"/>
      <c r="AQ44" s="73"/>
      <c r="AR44" s="71"/>
    </row>
    <row r="45" spans="2:44" s="1" customFormat="1" ht="6.95" customHeight="1">
      <c r="B45" s="45"/>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1"/>
    </row>
    <row r="46" spans="2:56" s="1" customFormat="1" ht="13.5">
      <c r="B46" s="45"/>
      <c r="C46" s="75" t="s">
        <v>27</v>
      </c>
      <c r="D46" s="73"/>
      <c r="E46" s="73"/>
      <c r="F46" s="73"/>
      <c r="G46" s="73"/>
      <c r="H46" s="73"/>
      <c r="I46" s="73"/>
      <c r="J46" s="73"/>
      <c r="K46" s="73"/>
      <c r="L46" s="76" t="str">
        <f>IF(E11="","",E11)</f>
        <v xml:space="preserve"> </v>
      </c>
      <c r="M46" s="73"/>
      <c r="N46" s="73"/>
      <c r="O46" s="73"/>
      <c r="P46" s="73"/>
      <c r="Q46" s="73"/>
      <c r="R46" s="73"/>
      <c r="S46" s="73"/>
      <c r="T46" s="73"/>
      <c r="U46" s="73"/>
      <c r="V46" s="73"/>
      <c r="W46" s="73"/>
      <c r="X46" s="73"/>
      <c r="Y46" s="73"/>
      <c r="Z46" s="73"/>
      <c r="AA46" s="73"/>
      <c r="AB46" s="73"/>
      <c r="AC46" s="73"/>
      <c r="AD46" s="73"/>
      <c r="AE46" s="73"/>
      <c r="AF46" s="73"/>
      <c r="AG46" s="73"/>
      <c r="AH46" s="73"/>
      <c r="AI46" s="75" t="s">
        <v>32</v>
      </c>
      <c r="AJ46" s="73"/>
      <c r="AK46" s="73"/>
      <c r="AL46" s="73"/>
      <c r="AM46" s="76" t="str">
        <f>IF(E17="","",E17)</f>
        <v xml:space="preserve"> </v>
      </c>
      <c r="AN46" s="76"/>
      <c r="AO46" s="76"/>
      <c r="AP46" s="76"/>
      <c r="AQ46" s="73"/>
      <c r="AR46" s="71"/>
      <c r="AS46" s="85" t="s">
        <v>49</v>
      </c>
      <c r="AT46" s="86"/>
      <c r="AU46" s="87"/>
      <c r="AV46" s="87"/>
      <c r="AW46" s="87"/>
      <c r="AX46" s="87"/>
      <c r="AY46" s="87"/>
      <c r="AZ46" s="87"/>
      <c r="BA46" s="87"/>
      <c r="BB46" s="87"/>
      <c r="BC46" s="87"/>
      <c r="BD46" s="88"/>
    </row>
    <row r="47" spans="2:56" s="1" customFormat="1" ht="13.5">
      <c r="B47" s="45"/>
      <c r="C47" s="75" t="s">
        <v>30</v>
      </c>
      <c r="D47" s="73"/>
      <c r="E47" s="73"/>
      <c r="F47" s="73"/>
      <c r="G47" s="73"/>
      <c r="H47" s="73"/>
      <c r="I47" s="73"/>
      <c r="J47" s="73"/>
      <c r="K47" s="73"/>
      <c r="L47" s="76" t="str">
        <f>IF(E14="Vyplň údaj","",E14)</f>
        <v/>
      </c>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1"/>
      <c r="AS47" s="89"/>
      <c r="AT47" s="90"/>
      <c r="AU47" s="91"/>
      <c r="AV47" s="91"/>
      <c r="AW47" s="91"/>
      <c r="AX47" s="91"/>
      <c r="AY47" s="91"/>
      <c r="AZ47" s="91"/>
      <c r="BA47" s="91"/>
      <c r="BB47" s="91"/>
      <c r="BC47" s="91"/>
      <c r="BD47" s="92"/>
    </row>
    <row r="48" spans="2:56" s="1" customFormat="1" ht="10.8" customHeight="1">
      <c r="B48" s="45"/>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1"/>
      <c r="AS48" s="93"/>
      <c r="AT48" s="54"/>
      <c r="AU48" s="46"/>
      <c r="AV48" s="46"/>
      <c r="AW48" s="46"/>
      <c r="AX48" s="46"/>
      <c r="AY48" s="46"/>
      <c r="AZ48" s="46"/>
      <c r="BA48" s="46"/>
      <c r="BB48" s="46"/>
      <c r="BC48" s="46"/>
      <c r="BD48" s="94"/>
    </row>
    <row r="49" spans="2:56" s="1" customFormat="1" ht="29.25" customHeight="1">
      <c r="B49" s="45"/>
      <c r="C49" s="95" t="s">
        <v>50</v>
      </c>
      <c r="D49" s="96"/>
      <c r="E49" s="96"/>
      <c r="F49" s="96"/>
      <c r="G49" s="96"/>
      <c r="H49" s="97"/>
      <c r="I49" s="98" t="s">
        <v>51</v>
      </c>
      <c r="J49" s="96"/>
      <c r="K49" s="96"/>
      <c r="L49" s="96"/>
      <c r="M49" s="96"/>
      <c r="N49" s="96"/>
      <c r="O49" s="96"/>
      <c r="P49" s="96"/>
      <c r="Q49" s="96"/>
      <c r="R49" s="96"/>
      <c r="S49" s="96"/>
      <c r="T49" s="96"/>
      <c r="U49" s="96"/>
      <c r="V49" s="96"/>
      <c r="W49" s="96"/>
      <c r="X49" s="96"/>
      <c r="Y49" s="96"/>
      <c r="Z49" s="96"/>
      <c r="AA49" s="96"/>
      <c r="AB49" s="96"/>
      <c r="AC49" s="96"/>
      <c r="AD49" s="96"/>
      <c r="AE49" s="96"/>
      <c r="AF49" s="96"/>
      <c r="AG49" s="99" t="s">
        <v>52</v>
      </c>
      <c r="AH49" s="96"/>
      <c r="AI49" s="96"/>
      <c r="AJ49" s="96"/>
      <c r="AK49" s="96"/>
      <c r="AL49" s="96"/>
      <c r="AM49" s="96"/>
      <c r="AN49" s="98" t="s">
        <v>53</v>
      </c>
      <c r="AO49" s="96"/>
      <c r="AP49" s="96"/>
      <c r="AQ49" s="100" t="s">
        <v>54</v>
      </c>
      <c r="AR49" s="71"/>
      <c r="AS49" s="101" t="s">
        <v>55</v>
      </c>
      <c r="AT49" s="102" t="s">
        <v>56</v>
      </c>
      <c r="AU49" s="102" t="s">
        <v>57</v>
      </c>
      <c r="AV49" s="102" t="s">
        <v>58</v>
      </c>
      <c r="AW49" s="102" t="s">
        <v>59</v>
      </c>
      <c r="AX49" s="102" t="s">
        <v>60</v>
      </c>
      <c r="AY49" s="102" t="s">
        <v>61</v>
      </c>
      <c r="AZ49" s="102" t="s">
        <v>62</v>
      </c>
      <c r="BA49" s="102" t="s">
        <v>63</v>
      </c>
      <c r="BB49" s="102" t="s">
        <v>64</v>
      </c>
      <c r="BC49" s="102" t="s">
        <v>65</v>
      </c>
      <c r="BD49" s="103" t="s">
        <v>66</v>
      </c>
    </row>
    <row r="50" spans="2:56" s="1" customFormat="1" ht="10.8" customHeight="1">
      <c r="B50" s="45"/>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1"/>
      <c r="AS50" s="104"/>
      <c r="AT50" s="105"/>
      <c r="AU50" s="105"/>
      <c r="AV50" s="105"/>
      <c r="AW50" s="105"/>
      <c r="AX50" s="105"/>
      <c r="AY50" s="105"/>
      <c r="AZ50" s="105"/>
      <c r="BA50" s="105"/>
      <c r="BB50" s="105"/>
      <c r="BC50" s="105"/>
      <c r="BD50" s="106"/>
    </row>
    <row r="51" spans="2:90" s="4" customFormat="1" ht="32.4" customHeight="1">
      <c r="B51" s="78"/>
      <c r="C51" s="107" t="s">
        <v>67</v>
      </c>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9">
        <f>ROUND(SUM(AG52:AG55),2)</f>
        <v>0</v>
      </c>
      <c r="AH51" s="109"/>
      <c r="AI51" s="109"/>
      <c r="AJ51" s="109"/>
      <c r="AK51" s="109"/>
      <c r="AL51" s="109"/>
      <c r="AM51" s="109"/>
      <c r="AN51" s="110">
        <f>SUM(AG51,AT51)</f>
        <v>0</v>
      </c>
      <c r="AO51" s="110"/>
      <c r="AP51" s="110"/>
      <c r="AQ51" s="111" t="s">
        <v>21</v>
      </c>
      <c r="AR51" s="82"/>
      <c r="AS51" s="112">
        <f>ROUND(SUM(AS52:AS55),2)</f>
        <v>0</v>
      </c>
      <c r="AT51" s="113">
        <f>ROUND(SUM(AV51:AW51),2)</f>
        <v>0</v>
      </c>
      <c r="AU51" s="114">
        <f>ROUND(SUM(AU52:AU55),5)</f>
        <v>0</v>
      </c>
      <c r="AV51" s="113">
        <f>ROUND(AZ51*L26,2)</f>
        <v>0</v>
      </c>
      <c r="AW51" s="113">
        <f>ROUND(BA51*L27,2)</f>
        <v>0</v>
      </c>
      <c r="AX51" s="113">
        <f>ROUND(BB51*L26,2)</f>
        <v>0</v>
      </c>
      <c r="AY51" s="113">
        <f>ROUND(BC51*L27,2)</f>
        <v>0</v>
      </c>
      <c r="AZ51" s="113">
        <f>ROUND(SUM(AZ52:AZ55),2)</f>
        <v>0</v>
      </c>
      <c r="BA51" s="113">
        <f>ROUND(SUM(BA52:BA55),2)</f>
        <v>0</v>
      </c>
      <c r="BB51" s="113">
        <f>ROUND(SUM(BB52:BB55),2)</f>
        <v>0</v>
      </c>
      <c r="BC51" s="113">
        <f>ROUND(SUM(BC52:BC55),2)</f>
        <v>0</v>
      </c>
      <c r="BD51" s="115">
        <f>ROUND(SUM(BD52:BD55),2)</f>
        <v>0</v>
      </c>
      <c r="BS51" s="116" t="s">
        <v>68</v>
      </c>
      <c r="BT51" s="116" t="s">
        <v>69</v>
      </c>
      <c r="BU51" s="117" t="s">
        <v>70</v>
      </c>
      <c r="BV51" s="116" t="s">
        <v>71</v>
      </c>
      <c r="BW51" s="116" t="s">
        <v>7</v>
      </c>
      <c r="BX51" s="116" t="s">
        <v>72</v>
      </c>
      <c r="CL51" s="116" t="s">
        <v>21</v>
      </c>
    </row>
    <row r="52" spans="1:91" s="5" customFormat="1" ht="16.5" customHeight="1">
      <c r="A52" s="118" t="s">
        <v>73</v>
      </c>
      <c r="B52" s="119"/>
      <c r="C52" s="120"/>
      <c r="D52" s="121" t="s">
        <v>74</v>
      </c>
      <c r="E52" s="121"/>
      <c r="F52" s="121"/>
      <c r="G52" s="121"/>
      <c r="H52" s="121"/>
      <c r="I52" s="122"/>
      <c r="J52" s="121" t="s">
        <v>75</v>
      </c>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3">
        <f>'VON - Vedlejší a ostatní ...'!J27</f>
        <v>0</v>
      </c>
      <c r="AH52" s="122"/>
      <c r="AI52" s="122"/>
      <c r="AJ52" s="122"/>
      <c r="AK52" s="122"/>
      <c r="AL52" s="122"/>
      <c r="AM52" s="122"/>
      <c r="AN52" s="123">
        <f>SUM(AG52,AT52)</f>
        <v>0</v>
      </c>
      <c r="AO52" s="122"/>
      <c r="AP52" s="122"/>
      <c r="AQ52" s="124" t="s">
        <v>76</v>
      </c>
      <c r="AR52" s="125"/>
      <c r="AS52" s="126">
        <v>0</v>
      </c>
      <c r="AT52" s="127">
        <f>ROUND(SUM(AV52:AW52),2)</f>
        <v>0</v>
      </c>
      <c r="AU52" s="128">
        <f>'VON - Vedlejší a ostatní ...'!P80</f>
        <v>0</v>
      </c>
      <c r="AV52" s="127">
        <f>'VON - Vedlejší a ostatní ...'!J30</f>
        <v>0</v>
      </c>
      <c r="AW52" s="127">
        <f>'VON - Vedlejší a ostatní ...'!J31</f>
        <v>0</v>
      </c>
      <c r="AX52" s="127">
        <f>'VON - Vedlejší a ostatní ...'!J32</f>
        <v>0</v>
      </c>
      <c r="AY52" s="127">
        <f>'VON - Vedlejší a ostatní ...'!J33</f>
        <v>0</v>
      </c>
      <c r="AZ52" s="127">
        <f>'VON - Vedlejší a ostatní ...'!F30</f>
        <v>0</v>
      </c>
      <c r="BA52" s="127">
        <f>'VON - Vedlejší a ostatní ...'!F31</f>
        <v>0</v>
      </c>
      <c r="BB52" s="127">
        <f>'VON - Vedlejší a ostatní ...'!F32</f>
        <v>0</v>
      </c>
      <c r="BC52" s="127">
        <f>'VON - Vedlejší a ostatní ...'!F33</f>
        <v>0</v>
      </c>
      <c r="BD52" s="129">
        <f>'VON - Vedlejší a ostatní ...'!F34</f>
        <v>0</v>
      </c>
      <c r="BT52" s="130" t="s">
        <v>77</v>
      </c>
      <c r="BV52" s="130" t="s">
        <v>71</v>
      </c>
      <c r="BW52" s="130" t="s">
        <v>78</v>
      </c>
      <c r="BX52" s="130" t="s">
        <v>7</v>
      </c>
      <c r="CL52" s="130" t="s">
        <v>21</v>
      </c>
      <c r="CM52" s="130" t="s">
        <v>79</v>
      </c>
    </row>
    <row r="53" spans="1:91" s="5" customFormat="1" ht="16.5" customHeight="1">
      <c r="A53" s="118" t="s">
        <v>73</v>
      </c>
      <c r="B53" s="119"/>
      <c r="C53" s="120"/>
      <c r="D53" s="121" t="s">
        <v>80</v>
      </c>
      <c r="E53" s="121"/>
      <c r="F53" s="121"/>
      <c r="G53" s="121"/>
      <c r="H53" s="121"/>
      <c r="I53" s="122"/>
      <c r="J53" s="121" t="s">
        <v>81</v>
      </c>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3">
        <f>'SO 110 - KOMUNIKACE SILNI...'!J27</f>
        <v>0</v>
      </c>
      <c r="AH53" s="122"/>
      <c r="AI53" s="122"/>
      <c r="AJ53" s="122"/>
      <c r="AK53" s="122"/>
      <c r="AL53" s="122"/>
      <c r="AM53" s="122"/>
      <c r="AN53" s="123">
        <f>SUM(AG53,AT53)</f>
        <v>0</v>
      </c>
      <c r="AO53" s="122"/>
      <c r="AP53" s="122"/>
      <c r="AQ53" s="124" t="s">
        <v>76</v>
      </c>
      <c r="AR53" s="125"/>
      <c r="AS53" s="126">
        <v>0</v>
      </c>
      <c r="AT53" s="127">
        <f>ROUND(SUM(AV53:AW53),2)</f>
        <v>0</v>
      </c>
      <c r="AU53" s="128">
        <f>'SO 110 - KOMUNIKACE SILNI...'!P82</f>
        <v>0</v>
      </c>
      <c r="AV53" s="127">
        <f>'SO 110 - KOMUNIKACE SILNI...'!J30</f>
        <v>0</v>
      </c>
      <c r="AW53" s="127">
        <f>'SO 110 - KOMUNIKACE SILNI...'!J31</f>
        <v>0</v>
      </c>
      <c r="AX53" s="127">
        <f>'SO 110 - KOMUNIKACE SILNI...'!J32</f>
        <v>0</v>
      </c>
      <c r="AY53" s="127">
        <f>'SO 110 - KOMUNIKACE SILNI...'!J33</f>
        <v>0</v>
      </c>
      <c r="AZ53" s="127">
        <f>'SO 110 - KOMUNIKACE SILNI...'!F30</f>
        <v>0</v>
      </c>
      <c r="BA53" s="127">
        <f>'SO 110 - KOMUNIKACE SILNI...'!F31</f>
        <v>0</v>
      </c>
      <c r="BB53" s="127">
        <f>'SO 110 - KOMUNIKACE SILNI...'!F32</f>
        <v>0</v>
      </c>
      <c r="BC53" s="127">
        <f>'SO 110 - KOMUNIKACE SILNI...'!F33</f>
        <v>0</v>
      </c>
      <c r="BD53" s="129">
        <f>'SO 110 - KOMUNIKACE SILNI...'!F34</f>
        <v>0</v>
      </c>
      <c r="BT53" s="130" t="s">
        <v>77</v>
      </c>
      <c r="BV53" s="130" t="s">
        <v>71</v>
      </c>
      <c r="BW53" s="130" t="s">
        <v>82</v>
      </c>
      <c r="BX53" s="130" t="s">
        <v>7</v>
      </c>
      <c r="CL53" s="130" t="s">
        <v>21</v>
      </c>
      <c r="CM53" s="130" t="s">
        <v>79</v>
      </c>
    </row>
    <row r="54" spans="1:91" s="5" customFormat="1" ht="16.5" customHeight="1">
      <c r="A54" s="118" t="s">
        <v>73</v>
      </c>
      <c r="B54" s="119"/>
      <c r="C54" s="120"/>
      <c r="D54" s="121" t="s">
        <v>83</v>
      </c>
      <c r="E54" s="121"/>
      <c r="F54" s="121"/>
      <c r="G54" s="121"/>
      <c r="H54" s="121"/>
      <c r="I54" s="122"/>
      <c r="J54" s="121" t="s">
        <v>84</v>
      </c>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3">
        <f>'SO 120 - KOMUNIKACE SILNI...'!J27</f>
        <v>0</v>
      </c>
      <c r="AH54" s="122"/>
      <c r="AI54" s="122"/>
      <c r="AJ54" s="122"/>
      <c r="AK54" s="122"/>
      <c r="AL54" s="122"/>
      <c r="AM54" s="122"/>
      <c r="AN54" s="123">
        <f>SUM(AG54,AT54)</f>
        <v>0</v>
      </c>
      <c r="AO54" s="122"/>
      <c r="AP54" s="122"/>
      <c r="AQ54" s="124" t="s">
        <v>76</v>
      </c>
      <c r="AR54" s="125"/>
      <c r="AS54" s="126">
        <v>0</v>
      </c>
      <c r="AT54" s="127">
        <f>ROUND(SUM(AV54:AW54),2)</f>
        <v>0</v>
      </c>
      <c r="AU54" s="128">
        <f>'SO 120 - KOMUNIKACE SILNI...'!P82</f>
        <v>0</v>
      </c>
      <c r="AV54" s="127">
        <f>'SO 120 - KOMUNIKACE SILNI...'!J30</f>
        <v>0</v>
      </c>
      <c r="AW54" s="127">
        <f>'SO 120 - KOMUNIKACE SILNI...'!J31</f>
        <v>0</v>
      </c>
      <c r="AX54" s="127">
        <f>'SO 120 - KOMUNIKACE SILNI...'!J32</f>
        <v>0</v>
      </c>
      <c r="AY54" s="127">
        <f>'SO 120 - KOMUNIKACE SILNI...'!J33</f>
        <v>0</v>
      </c>
      <c r="AZ54" s="127">
        <f>'SO 120 - KOMUNIKACE SILNI...'!F30</f>
        <v>0</v>
      </c>
      <c r="BA54" s="127">
        <f>'SO 120 - KOMUNIKACE SILNI...'!F31</f>
        <v>0</v>
      </c>
      <c r="BB54" s="127">
        <f>'SO 120 - KOMUNIKACE SILNI...'!F32</f>
        <v>0</v>
      </c>
      <c r="BC54" s="127">
        <f>'SO 120 - KOMUNIKACE SILNI...'!F33</f>
        <v>0</v>
      </c>
      <c r="BD54" s="129">
        <f>'SO 120 - KOMUNIKACE SILNI...'!F34</f>
        <v>0</v>
      </c>
      <c r="BT54" s="130" t="s">
        <v>77</v>
      </c>
      <c r="BV54" s="130" t="s">
        <v>71</v>
      </c>
      <c r="BW54" s="130" t="s">
        <v>85</v>
      </c>
      <c r="BX54" s="130" t="s">
        <v>7</v>
      </c>
      <c r="CL54" s="130" t="s">
        <v>21</v>
      </c>
      <c r="CM54" s="130" t="s">
        <v>79</v>
      </c>
    </row>
    <row r="55" spans="1:91" s="5" customFormat="1" ht="16.5" customHeight="1">
      <c r="A55" s="118" t="s">
        <v>73</v>
      </c>
      <c r="B55" s="119"/>
      <c r="C55" s="120"/>
      <c r="D55" s="121" t="s">
        <v>86</v>
      </c>
      <c r="E55" s="121"/>
      <c r="F55" s="121"/>
      <c r="G55" s="121"/>
      <c r="H55" s="121"/>
      <c r="I55" s="122"/>
      <c r="J55" s="121" t="s">
        <v>87</v>
      </c>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3">
        <f>'SO 130 - KOMUNIKACE SILNI...'!J27</f>
        <v>0</v>
      </c>
      <c r="AH55" s="122"/>
      <c r="AI55" s="122"/>
      <c r="AJ55" s="122"/>
      <c r="AK55" s="122"/>
      <c r="AL55" s="122"/>
      <c r="AM55" s="122"/>
      <c r="AN55" s="123">
        <f>SUM(AG55,AT55)</f>
        <v>0</v>
      </c>
      <c r="AO55" s="122"/>
      <c r="AP55" s="122"/>
      <c r="AQ55" s="124" t="s">
        <v>76</v>
      </c>
      <c r="AR55" s="125"/>
      <c r="AS55" s="131">
        <v>0</v>
      </c>
      <c r="AT55" s="132">
        <f>ROUND(SUM(AV55:AW55),2)</f>
        <v>0</v>
      </c>
      <c r="AU55" s="133">
        <f>'SO 130 - KOMUNIKACE SILNI...'!P82</f>
        <v>0</v>
      </c>
      <c r="AV55" s="132">
        <f>'SO 130 - KOMUNIKACE SILNI...'!J30</f>
        <v>0</v>
      </c>
      <c r="AW55" s="132">
        <f>'SO 130 - KOMUNIKACE SILNI...'!J31</f>
        <v>0</v>
      </c>
      <c r="AX55" s="132">
        <f>'SO 130 - KOMUNIKACE SILNI...'!J32</f>
        <v>0</v>
      </c>
      <c r="AY55" s="132">
        <f>'SO 130 - KOMUNIKACE SILNI...'!J33</f>
        <v>0</v>
      </c>
      <c r="AZ55" s="132">
        <f>'SO 130 - KOMUNIKACE SILNI...'!F30</f>
        <v>0</v>
      </c>
      <c r="BA55" s="132">
        <f>'SO 130 - KOMUNIKACE SILNI...'!F31</f>
        <v>0</v>
      </c>
      <c r="BB55" s="132">
        <f>'SO 130 - KOMUNIKACE SILNI...'!F32</f>
        <v>0</v>
      </c>
      <c r="BC55" s="132">
        <f>'SO 130 - KOMUNIKACE SILNI...'!F33</f>
        <v>0</v>
      </c>
      <c r="BD55" s="134">
        <f>'SO 130 - KOMUNIKACE SILNI...'!F34</f>
        <v>0</v>
      </c>
      <c r="BT55" s="130" t="s">
        <v>77</v>
      </c>
      <c r="BV55" s="130" t="s">
        <v>71</v>
      </c>
      <c r="BW55" s="130" t="s">
        <v>88</v>
      </c>
      <c r="BX55" s="130" t="s">
        <v>7</v>
      </c>
      <c r="CL55" s="130" t="s">
        <v>21</v>
      </c>
      <c r="CM55" s="130" t="s">
        <v>79</v>
      </c>
    </row>
    <row r="56" spans="2:44" s="1" customFormat="1" ht="30" customHeight="1">
      <c r="B56" s="45"/>
      <c r="C56" s="73"/>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c r="AN56" s="73"/>
      <c r="AO56" s="73"/>
      <c r="AP56" s="73"/>
      <c r="AQ56" s="73"/>
      <c r="AR56" s="71"/>
    </row>
    <row r="57" spans="2:44" s="1" customFormat="1" ht="6.95" customHeight="1">
      <c r="B57" s="66"/>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71"/>
    </row>
  </sheetData>
  <sheetProtection password="CC35" sheet="1" objects="1" scenarios="1" formatColumns="0" formatRows="0"/>
  <mergeCells count="53">
    <mergeCell ref="BE5:BE32"/>
    <mergeCell ref="W30:AE30"/>
    <mergeCell ref="X32:AB32"/>
    <mergeCell ref="AK32:AO32"/>
    <mergeCell ref="AR2:BE2"/>
    <mergeCell ref="K5:AO5"/>
    <mergeCell ref="W28:AE28"/>
    <mergeCell ref="AK28:AO28"/>
    <mergeCell ref="AS46:AT48"/>
    <mergeCell ref="AN53:AP53"/>
    <mergeCell ref="AN52:AP52"/>
    <mergeCell ref="AM46:AP46"/>
    <mergeCell ref="AN49:AP49"/>
    <mergeCell ref="AG52:AM52"/>
    <mergeCell ref="AG53:AM53"/>
    <mergeCell ref="AN54:AP54"/>
    <mergeCell ref="AG54:AM54"/>
    <mergeCell ref="AN55:AP55"/>
    <mergeCell ref="AG55:AM55"/>
    <mergeCell ref="AG51:AM51"/>
    <mergeCell ref="AN51:AP51"/>
    <mergeCell ref="L29:O29"/>
    <mergeCell ref="L28:O28"/>
    <mergeCell ref="E14:AJ14"/>
    <mergeCell ref="E20:AN20"/>
    <mergeCell ref="AK23:AO23"/>
    <mergeCell ref="L25:O25"/>
    <mergeCell ref="W25:AE25"/>
    <mergeCell ref="AK25:AO25"/>
    <mergeCell ref="L26:O26"/>
    <mergeCell ref="W26:AE26"/>
    <mergeCell ref="AK26:AO26"/>
    <mergeCell ref="L27:O27"/>
    <mergeCell ref="W27:AE27"/>
    <mergeCell ref="AK27:AO27"/>
    <mergeCell ref="L30:O30"/>
    <mergeCell ref="AK30:AO30"/>
    <mergeCell ref="K6:AO6"/>
    <mergeCell ref="J52:AF52"/>
    <mergeCell ref="W29:AE29"/>
    <mergeCell ref="AK29:AO29"/>
    <mergeCell ref="C49:G49"/>
    <mergeCell ref="L42:AO42"/>
    <mergeCell ref="AM44:AN44"/>
    <mergeCell ref="I49:AF49"/>
    <mergeCell ref="AG49:AM49"/>
    <mergeCell ref="D52:H52"/>
    <mergeCell ref="D53:H53"/>
    <mergeCell ref="J53:AF53"/>
    <mergeCell ref="D54:H54"/>
    <mergeCell ref="J54:AF54"/>
    <mergeCell ref="D55:H55"/>
    <mergeCell ref="J55:AF55"/>
  </mergeCells>
  <hyperlinks>
    <hyperlink ref="K1:S1" location="C2" display="1) Rekapitulace stavby"/>
    <hyperlink ref="W1:AI1" location="C51" display="2) Rekapitulace objektů stavby a soupisů prací"/>
    <hyperlink ref="A52" location="'VON - Vedlejší a ostatní ...'!C2" display="/"/>
    <hyperlink ref="A53" location="'SO 110 - KOMUNIKACE SILNI...'!C2" display="/"/>
    <hyperlink ref="A54" location="'SO 120 - KOMUNIKACE SILNI...'!C2" display="/"/>
    <hyperlink ref="A55" location="'SO 130 - KOMUNIKACE SILNI...'!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93"/>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36"/>
      <c r="C1" s="136"/>
      <c r="D1" s="137" t="s">
        <v>1</v>
      </c>
      <c r="E1" s="136"/>
      <c r="F1" s="138" t="s">
        <v>89</v>
      </c>
      <c r="G1" s="138" t="s">
        <v>90</v>
      </c>
      <c r="H1" s="138"/>
      <c r="I1" s="139"/>
      <c r="J1" s="138" t="s">
        <v>91</v>
      </c>
      <c r="K1" s="137" t="s">
        <v>92</v>
      </c>
      <c r="L1" s="138" t="s">
        <v>93</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78</v>
      </c>
    </row>
    <row r="3" spans="2:46" ht="6.95" customHeight="1">
      <c r="B3" s="24"/>
      <c r="C3" s="25"/>
      <c r="D3" s="25"/>
      <c r="E3" s="25"/>
      <c r="F3" s="25"/>
      <c r="G3" s="25"/>
      <c r="H3" s="25"/>
      <c r="I3" s="140"/>
      <c r="J3" s="25"/>
      <c r="K3" s="26"/>
      <c r="AT3" s="23" t="s">
        <v>79</v>
      </c>
    </row>
    <row r="4" spans="2:46" ht="36.95" customHeight="1">
      <c r="B4" s="27"/>
      <c r="C4" s="28"/>
      <c r="D4" s="29" t="s">
        <v>94</v>
      </c>
      <c r="E4" s="28"/>
      <c r="F4" s="28"/>
      <c r="G4" s="28"/>
      <c r="H4" s="28"/>
      <c r="I4" s="141"/>
      <c r="J4" s="28"/>
      <c r="K4" s="30"/>
      <c r="M4" s="31" t="s">
        <v>12</v>
      </c>
      <c r="AT4" s="23" t="s">
        <v>6</v>
      </c>
    </row>
    <row r="5" spans="2:11" ht="6.95" customHeight="1">
      <c r="B5" s="27"/>
      <c r="C5" s="28"/>
      <c r="D5" s="28"/>
      <c r="E5" s="28"/>
      <c r="F5" s="28"/>
      <c r="G5" s="28"/>
      <c r="H5" s="28"/>
      <c r="I5" s="141"/>
      <c r="J5" s="28"/>
      <c r="K5" s="30"/>
    </row>
    <row r="6" spans="2:11" ht="13.5">
      <c r="B6" s="27"/>
      <c r="C6" s="28"/>
      <c r="D6" s="39" t="s">
        <v>18</v>
      </c>
      <c r="E6" s="28"/>
      <c r="F6" s="28"/>
      <c r="G6" s="28"/>
      <c r="H6" s="28"/>
      <c r="I6" s="141"/>
      <c r="J6" s="28"/>
      <c r="K6" s="30"/>
    </row>
    <row r="7" spans="2:11" ht="16.5" customHeight="1">
      <c r="B7" s="27"/>
      <c r="C7" s="28"/>
      <c r="D7" s="28"/>
      <c r="E7" s="142" t="str">
        <f>'Rekapitulace stavby'!K6</f>
        <v>II/183 NETUNICE - HÁJE, OPRAVA</v>
      </c>
      <c r="F7" s="39"/>
      <c r="G7" s="39"/>
      <c r="H7" s="39"/>
      <c r="I7" s="141"/>
      <c r="J7" s="28"/>
      <c r="K7" s="30"/>
    </row>
    <row r="8" spans="2:11" s="1" customFormat="1" ht="13.5">
      <c r="B8" s="45"/>
      <c r="C8" s="46"/>
      <c r="D8" s="39" t="s">
        <v>95</v>
      </c>
      <c r="E8" s="46"/>
      <c r="F8" s="46"/>
      <c r="G8" s="46"/>
      <c r="H8" s="46"/>
      <c r="I8" s="143"/>
      <c r="J8" s="46"/>
      <c r="K8" s="50"/>
    </row>
    <row r="9" spans="2:11" s="1" customFormat="1" ht="36.95" customHeight="1">
      <c r="B9" s="45"/>
      <c r="C9" s="46"/>
      <c r="D9" s="46"/>
      <c r="E9" s="144" t="s">
        <v>96</v>
      </c>
      <c r="F9" s="46"/>
      <c r="G9" s="46"/>
      <c r="H9" s="46"/>
      <c r="I9" s="143"/>
      <c r="J9" s="46"/>
      <c r="K9" s="50"/>
    </row>
    <row r="10" spans="2:11" s="1" customFormat="1" ht="13.5">
      <c r="B10" s="45"/>
      <c r="C10" s="46"/>
      <c r="D10" s="46"/>
      <c r="E10" s="46"/>
      <c r="F10" s="46"/>
      <c r="G10" s="46"/>
      <c r="H10" s="46"/>
      <c r="I10" s="143"/>
      <c r="J10" s="46"/>
      <c r="K10" s="50"/>
    </row>
    <row r="11" spans="2:11" s="1" customFormat="1" ht="14.4" customHeight="1">
      <c r="B11" s="45"/>
      <c r="C11" s="46"/>
      <c r="D11" s="39" t="s">
        <v>20</v>
      </c>
      <c r="E11" s="46"/>
      <c r="F11" s="34" t="s">
        <v>21</v>
      </c>
      <c r="G11" s="46"/>
      <c r="H11" s="46"/>
      <c r="I11" s="145" t="s">
        <v>22</v>
      </c>
      <c r="J11" s="34" t="s">
        <v>21</v>
      </c>
      <c r="K11" s="50"/>
    </row>
    <row r="12" spans="2:11" s="1" customFormat="1" ht="14.4" customHeight="1">
      <c r="B12" s="45"/>
      <c r="C12" s="46"/>
      <c r="D12" s="39" t="s">
        <v>23</v>
      </c>
      <c r="E12" s="46"/>
      <c r="F12" s="34" t="s">
        <v>24</v>
      </c>
      <c r="G12" s="46"/>
      <c r="H12" s="46"/>
      <c r="I12" s="145" t="s">
        <v>25</v>
      </c>
      <c r="J12" s="146" t="str">
        <f>'Rekapitulace stavby'!AN8</f>
        <v>6. 1. 2019</v>
      </c>
      <c r="K12" s="50"/>
    </row>
    <row r="13" spans="2:11" s="1" customFormat="1" ht="10.8" customHeight="1">
      <c r="B13" s="45"/>
      <c r="C13" s="46"/>
      <c r="D13" s="46"/>
      <c r="E13" s="46"/>
      <c r="F13" s="46"/>
      <c r="G13" s="46"/>
      <c r="H13" s="46"/>
      <c r="I13" s="143"/>
      <c r="J13" s="46"/>
      <c r="K13" s="50"/>
    </row>
    <row r="14" spans="2:11" s="1" customFormat="1" ht="14.4" customHeight="1">
      <c r="B14" s="45"/>
      <c r="C14" s="46"/>
      <c r="D14" s="39" t="s">
        <v>27</v>
      </c>
      <c r="E14" s="46"/>
      <c r="F14" s="46"/>
      <c r="G14" s="46"/>
      <c r="H14" s="46"/>
      <c r="I14" s="145" t="s">
        <v>28</v>
      </c>
      <c r="J14" s="34" t="str">
        <f>IF('Rekapitulace stavby'!AN10="","",'Rekapitulace stavby'!AN10)</f>
        <v/>
      </c>
      <c r="K14" s="50"/>
    </row>
    <row r="15" spans="2:11" s="1" customFormat="1" ht="18" customHeight="1">
      <c r="B15" s="45"/>
      <c r="C15" s="46"/>
      <c r="D15" s="46"/>
      <c r="E15" s="34" t="str">
        <f>IF('Rekapitulace stavby'!E11="","",'Rekapitulace stavby'!E11)</f>
        <v xml:space="preserve"> </v>
      </c>
      <c r="F15" s="46"/>
      <c r="G15" s="46"/>
      <c r="H15" s="46"/>
      <c r="I15" s="145" t="s">
        <v>29</v>
      </c>
      <c r="J15" s="34" t="str">
        <f>IF('Rekapitulace stavby'!AN11="","",'Rekapitulace stavby'!AN11)</f>
        <v/>
      </c>
      <c r="K15" s="50"/>
    </row>
    <row r="16" spans="2:11" s="1" customFormat="1" ht="6.95" customHeight="1">
      <c r="B16" s="45"/>
      <c r="C16" s="46"/>
      <c r="D16" s="46"/>
      <c r="E16" s="46"/>
      <c r="F16" s="46"/>
      <c r="G16" s="46"/>
      <c r="H16" s="46"/>
      <c r="I16" s="143"/>
      <c r="J16" s="46"/>
      <c r="K16" s="50"/>
    </row>
    <row r="17" spans="2:11" s="1" customFormat="1" ht="14.4" customHeight="1">
      <c r="B17" s="45"/>
      <c r="C17" s="46"/>
      <c r="D17" s="39" t="s">
        <v>30</v>
      </c>
      <c r="E17" s="46"/>
      <c r="F17" s="46"/>
      <c r="G17" s="46"/>
      <c r="H17" s="46"/>
      <c r="I17" s="145" t="s">
        <v>28</v>
      </c>
      <c r="J17" s="34" t="str">
        <f>IF('Rekapitulace stavby'!AN13="Vyplň údaj","",IF('Rekapitulace stavby'!AN13="","",'Rekapitulace stavby'!AN13))</f>
        <v/>
      </c>
      <c r="K17" s="50"/>
    </row>
    <row r="18" spans="2:11" s="1" customFormat="1" ht="18" customHeight="1">
      <c r="B18" s="45"/>
      <c r="C18" s="46"/>
      <c r="D18" s="46"/>
      <c r="E18" s="34" t="str">
        <f>IF('Rekapitulace stavby'!E14="Vyplň údaj","",IF('Rekapitulace stavby'!E14="","",'Rekapitulace stavby'!E14))</f>
        <v/>
      </c>
      <c r="F18" s="46"/>
      <c r="G18" s="46"/>
      <c r="H18" s="46"/>
      <c r="I18" s="145" t="s">
        <v>29</v>
      </c>
      <c r="J18" s="34" t="str">
        <f>IF('Rekapitulace stavby'!AN14="Vyplň údaj","",IF('Rekapitulace stavby'!AN14="","",'Rekapitulace stavby'!AN14))</f>
        <v/>
      </c>
      <c r="K18" s="50"/>
    </row>
    <row r="19" spans="2:11" s="1" customFormat="1" ht="6.95" customHeight="1">
      <c r="B19" s="45"/>
      <c r="C19" s="46"/>
      <c r="D19" s="46"/>
      <c r="E19" s="46"/>
      <c r="F19" s="46"/>
      <c r="G19" s="46"/>
      <c r="H19" s="46"/>
      <c r="I19" s="143"/>
      <c r="J19" s="46"/>
      <c r="K19" s="50"/>
    </row>
    <row r="20" spans="2:11" s="1" customFormat="1" ht="14.4" customHeight="1">
      <c r="B20" s="45"/>
      <c r="C20" s="46"/>
      <c r="D20" s="39" t="s">
        <v>32</v>
      </c>
      <c r="E20" s="46"/>
      <c r="F20" s="46"/>
      <c r="G20" s="46"/>
      <c r="H20" s="46"/>
      <c r="I20" s="145" t="s">
        <v>28</v>
      </c>
      <c r="J20" s="34" t="str">
        <f>IF('Rekapitulace stavby'!AN16="","",'Rekapitulace stavby'!AN16)</f>
        <v/>
      </c>
      <c r="K20" s="50"/>
    </row>
    <row r="21" spans="2:11" s="1" customFormat="1" ht="18" customHeight="1">
      <c r="B21" s="45"/>
      <c r="C21" s="46"/>
      <c r="D21" s="46"/>
      <c r="E21" s="34" t="str">
        <f>IF('Rekapitulace stavby'!E17="","",'Rekapitulace stavby'!E17)</f>
        <v xml:space="preserve"> </v>
      </c>
      <c r="F21" s="46"/>
      <c r="G21" s="46"/>
      <c r="H21" s="46"/>
      <c r="I21" s="145" t="s">
        <v>29</v>
      </c>
      <c r="J21" s="34" t="str">
        <f>IF('Rekapitulace stavby'!AN17="","",'Rekapitulace stavby'!AN17)</f>
        <v/>
      </c>
      <c r="K21" s="50"/>
    </row>
    <row r="22" spans="2:11" s="1" customFormat="1" ht="6.95" customHeight="1">
      <c r="B22" s="45"/>
      <c r="C22" s="46"/>
      <c r="D22" s="46"/>
      <c r="E22" s="46"/>
      <c r="F22" s="46"/>
      <c r="G22" s="46"/>
      <c r="H22" s="46"/>
      <c r="I22" s="143"/>
      <c r="J22" s="46"/>
      <c r="K22" s="50"/>
    </row>
    <row r="23" spans="2:11" s="1" customFormat="1" ht="14.4" customHeight="1">
      <c r="B23" s="45"/>
      <c r="C23" s="46"/>
      <c r="D23" s="39" t="s">
        <v>34</v>
      </c>
      <c r="E23" s="46"/>
      <c r="F23" s="46"/>
      <c r="G23" s="46"/>
      <c r="H23" s="46"/>
      <c r="I23" s="143"/>
      <c r="J23" s="46"/>
      <c r="K23" s="50"/>
    </row>
    <row r="24" spans="2:11" s="6" customFormat="1" ht="16.5" customHeight="1">
      <c r="B24" s="147"/>
      <c r="C24" s="148"/>
      <c r="D24" s="148"/>
      <c r="E24" s="43" t="s">
        <v>21</v>
      </c>
      <c r="F24" s="43"/>
      <c r="G24" s="43"/>
      <c r="H24" s="43"/>
      <c r="I24" s="149"/>
      <c r="J24" s="148"/>
      <c r="K24" s="150"/>
    </row>
    <row r="25" spans="2:11" s="1" customFormat="1" ht="6.95" customHeight="1">
      <c r="B25" s="45"/>
      <c r="C25" s="46"/>
      <c r="D25" s="46"/>
      <c r="E25" s="46"/>
      <c r="F25" s="46"/>
      <c r="G25" s="46"/>
      <c r="H25" s="46"/>
      <c r="I25" s="143"/>
      <c r="J25" s="46"/>
      <c r="K25" s="50"/>
    </row>
    <row r="26" spans="2:11" s="1" customFormat="1" ht="6.95" customHeight="1">
      <c r="B26" s="45"/>
      <c r="C26" s="46"/>
      <c r="D26" s="105"/>
      <c r="E26" s="105"/>
      <c r="F26" s="105"/>
      <c r="G26" s="105"/>
      <c r="H26" s="105"/>
      <c r="I26" s="151"/>
      <c r="J26" s="105"/>
      <c r="K26" s="152"/>
    </row>
    <row r="27" spans="2:11" s="1" customFormat="1" ht="25.4" customHeight="1">
      <c r="B27" s="45"/>
      <c r="C27" s="46"/>
      <c r="D27" s="153" t="s">
        <v>35</v>
      </c>
      <c r="E27" s="46"/>
      <c r="F27" s="46"/>
      <c r="G27" s="46"/>
      <c r="H27" s="46"/>
      <c r="I27" s="143"/>
      <c r="J27" s="154">
        <f>ROUND(J80,2)</f>
        <v>0</v>
      </c>
      <c r="K27" s="50"/>
    </row>
    <row r="28" spans="2:11" s="1" customFormat="1" ht="6.95" customHeight="1">
      <c r="B28" s="45"/>
      <c r="C28" s="46"/>
      <c r="D28" s="105"/>
      <c r="E28" s="105"/>
      <c r="F28" s="105"/>
      <c r="G28" s="105"/>
      <c r="H28" s="105"/>
      <c r="I28" s="151"/>
      <c r="J28" s="105"/>
      <c r="K28" s="152"/>
    </row>
    <row r="29" spans="2:11" s="1" customFormat="1" ht="14.4" customHeight="1">
      <c r="B29" s="45"/>
      <c r="C29" s="46"/>
      <c r="D29" s="46"/>
      <c r="E29" s="46"/>
      <c r="F29" s="51" t="s">
        <v>37</v>
      </c>
      <c r="G29" s="46"/>
      <c r="H29" s="46"/>
      <c r="I29" s="155" t="s">
        <v>36</v>
      </c>
      <c r="J29" s="51" t="s">
        <v>38</v>
      </c>
      <c r="K29" s="50"/>
    </row>
    <row r="30" spans="2:11" s="1" customFormat="1" ht="14.4" customHeight="1">
      <c r="B30" s="45"/>
      <c r="C30" s="46"/>
      <c r="D30" s="54" t="s">
        <v>39</v>
      </c>
      <c r="E30" s="54" t="s">
        <v>40</v>
      </c>
      <c r="F30" s="156">
        <f>ROUND(SUM(BE80:BE92),2)</f>
        <v>0</v>
      </c>
      <c r="G30" s="46"/>
      <c r="H30" s="46"/>
      <c r="I30" s="157">
        <v>0.21</v>
      </c>
      <c r="J30" s="156">
        <f>ROUND(ROUND((SUM(BE80:BE92)),2)*I30,2)</f>
        <v>0</v>
      </c>
      <c r="K30" s="50"/>
    </row>
    <row r="31" spans="2:11" s="1" customFormat="1" ht="14.4" customHeight="1">
      <c r="B31" s="45"/>
      <c r="C31" s="46"/>
      <c r="D31" s="46"/>
      <c r="E31" s="54" t="s">
        <v>41</v>
      </c>
      <c r="F31" s="156">
        <f>ROUND(SUM(BF80:BF92),2)</f>
        <v>0</v>
      </c>
      <c r="G31" s="46"/>
      <c r="H31" s="46"/>
      <c r="I31" s="157">
        <v>0.15</v>
      </c>
      <c r="J31" s="156">
        <f>ROUND(ROUND((SUM(BF80:BF92)),2)*I31,2)</f>
        <v>0</v>
      </c>
      <c r="K31" s="50"/>
    </row>
    <row r="32" spans="2:11" s="1" customFormat="1" ht="14.4" customHeight="1" hidden="1">
      <c r="B32" s="45"/>
      <c r="C32" s="46"/>
      <c r="D32" s="46"/>
      <c r="E32" s="54" t="s">
        <v>42</v>
      </c>
      <c r="F32" s="156">
        <f>ROUND(SUM(BG80:BG92),2)</f>
        <v>0</v>
      </c>
      <c r="G32" s="46"/>
      <c r="H32" s="46"/>
      <c r="I32" s="157">
        <v>0.21</v>
      </c>
      <c r="J32" s="156">
        <v>0</v>
      </c>
      <c r="K32" s="50"/>
    </row>
    <row r="33" spans="2:11" s="1" customFormat="1" ht="14.4" customHeight="1" hidden="1">
      <c r="B33" s="45"/>
      <c r="C33" s="46"/>
      <c r="D33" s="46"/>
      <c r="E33" s="54" t="s">
        <v>43</v>
      </c>
      <c r="F33" s="156">
        <f>ROUND(SUM(BH80:BH92),2)</f>
        <v>0</v>
      </c>
      <c r="G33" s="46"/>
      <c r="H33" s="46"/>
      <c r="I33" s="157">
        <v>0.15</v>
      </c>
      <c r="J33" s="156">
        <v>0</v>
      </c>
      <c r="K33" s="50"/>
    </row>
    <row r="34" spans="2:11" s="1" customFormat="1" ht="14.4" customHeight="1" hidden="1">
      <c r="B34" s="45"/>
      <c r="C34" s="46"/>
      <c r="D34" s="46"/>
      <c r="E34" s="54" t="s">
        <v>44</v>
      </c>
      <c r="F34" s="156">
        <f>ROUND(SUM(BI80:BI92),2)</f>
        <v>0</v>
      </c>
      <c r="G34" s="46"/>
      <c r="H34" s="46"/>
      <c r="I34" s="157">
        <v>0</v>
      </c>
      <c r="J34" s="156">
        <v>0</v>
      </c>
      <c r="K34" s="50"/>
    </row>
    <row r="35" spans="2:11" s="1" customFormat="1" ht="6.95" customHeight="1">
      <c r="B35" s="45"/>
      <c r="C35" s="46"/>
      <c r="D35" s="46"/>
      <c r="E35" s="46"/>
      <c r="F35" s="46"/>
      <c r="G35" s="46"/>
      <c r="H35" s="46"/>
      <c r="I35" s="143"/>
      <c r="J35" s="46"/>
      <c r="K35" s="50"/>
    </row>
    <row r="36" spans="2:11" s="1" customFormat="1" ht="25.4" customHeight="1">
      <c r="B36" s="45"/>
      <c r="C36" s="158"/>
      <c r="D36" s="159" t="s">
        <v>45</v>
      </c>
      <c r="E36" s="97"/>
      <c r="F36" s="97"/>
      <c r="G36" s="160" t="s">
        <v>46</v>
      </c>
      <c r="H36" s="161" t="s">
        <v>47</v>
      </c>
      <c r="I36" s="162"/>
      <c r="J36" s="163">
        <f>SUM(J27:J34)</f>
        <v>0</v>
      </c>
      <c r="K36" s="164"/>
    </row>
    <row r="37" spans="2:11" s="1" customFormat="1" ht="14.4" customHeight="1">
      <c r="B37" s="66"/>
      <c r="C37" s="67"/>
      <c r="D37" s="67"/>
      <c r="E37" s="67"/>
      <c r="F37" s="67"/>
      <c r="G37" s="67"/>
      <c r="H37" s="67"/>
      <c r="I37" s="165"/>
      <c r="J37" s="67"/>
      <c r="K37" s="68"/>
    </row>
    <row r="41" spans="2:11" s="1" customFormat="1" ht="6.95" customHeight="1">
      <c r="B41" s="166"/>
      <c r="C41" s="167"/>
      <c r="D41" s="167"/>
      <c r="E41" s="167"/>
      <c r="F41" s="167"/>
      <c r="G41" s="167"/>
      <c r="H41" s="167"/>
      <c r="I41" s="168"/>
      <c r="J41" s="167"/>
      <c r="K41" s="169"/>
    </row>
    <row r="42" spans="2:11" s="1" customFormat="1" ht="36.95" customHeight="1">
      <c r="B42" s="45"/>
      <c r="C42" s="29" t="s">
        <v>97</v>
      </c>
      <c r="D42" s="46"/>
      <c r="E42" s="46"/>
      <c r="F42" s="46"/>
      <c r="G42" s="46"/>
      <c r="H42" s="46"/>
      <c r="I42" s="143"/>
      <c r="J42" s="46"/>
      <c r="K42" s="50"/>
    </row>
    <row r="43" spans="2:11" s="1" customFormat="1" ht="6.95" customHeight="1">
      <c r="B43" s="45"/>
      <c r="C43" s="46"/>
      <c r="D43" s="46"/>
      <c r="E43" s="46"/>
      <c r="F43" s="46"/>
      <c r="G43" s="46"/>
      <c r="H43" s="46"/>
      <c r="I43" s="143"/>
      <c r="J43" s="46"/>
      <c r="K43" s="50"/>
    </row>
    <row r="44" spans="2:11" s="1" customFormat="1" ht="14.4" customHeight="1">
      <c r="B44" s="45"/>
      <c r="C44" s="39" t="s">
        <v>18</v>
      </c>
      <c r="D44" s="46"/>
      <c r="E44" s="46"/>
      <c r="F44" s="46"/>
      <c r="G44" s="46"/>
      <c r="H44" s="46"/>
      <c r="I44" s="143"/>
      <c r="J44" s="46"/>
      <c r="K44" s="50"/>
    </row>
    <row r="45" spans="2:11" s="1" customFormat="1" ht="16.5" customHeight="1">
      <c r="B45" s="45"/>
      <c r="C45" s="46"/>
      <c r="D45" s="46"/>
      <c r="E45" s="142" t="str">
        <f>E7</f>
        <v>II/183 NETUNICE - HÁJE, OPRAVA</v>
      </c>
      <c r="F45" s="39"/>
      <c r="G45" s="39"/>
      <c r="H45" s="39"/>
      <c r="I45" s="143"/>
      <c r="J45" s="46"/>
      <c r="K45" s="50"/>
    </row>
    <row r="46" spans="2:11" s="1" customFormat="1" ht="14.4" customHeight="1">
      <c r="B46" s="45"/>
      <c r="C46" s="39" t="s">
        <v>95</v>
      </c>
      <c r="D46" s="46"/>
      <c r="E46" s="46"/>
      <c r="F46" s="46"/>
      <c r="G46" s="46"/>
      <c r="H46" s="46"/>
      <c r="I46" s="143"/>
      <c r="J46" s="46"/>
      <c r="K46" s="50"/>
    </row>
    <row r="47" spans="2:11" s="1" customFormat="1" ht="17.25" customHeight="1">
      <c r="B47" s="45"/>
      <c r="C47" s="46"/>
      <c r="D47" s="46"/>
      <c r="E47" s="144" t="str">
        <f>E9</f>
        <v>VON - Vedlejší a ostatní náklady</v>
      </c>
      <c r="F47" s="46"/>
      <c r="G47" s="46"/>
      <c r="H47" s="46"/>
      <c r="I47" s="143"/>
      <c r="J47" s="46"/>
      <c r="K47" s="50"/>
    </row>
    <row r="48" spans="2:11" s="1" customFormat="1" ht="6.95" customHeight="1">
      <c r="B48" s="45"/>
      <c r="C48" s="46"/>
      <c r="D48" s="46"/>
      <c r="E48" s="46"/>
      <c r="F48" s="46"/>
      <c r="G48" s="46"/>
      <c r="H48" s="46"/>
      <c r="I48" s="143"/>
      <c r="J48" s="46"/>
      <c r="K48" s="50"/>
    </row>
    <row r="49" spans="2:11" s="1" customFormat="1" ht="18" customHeight="1">
      <c r="B49" s="45"/>
      <c r="C49" s="39" t="s">
        <v>23</v>
      </c>
      <c r="D49" s="46"/>
      <c r="E49" s="46"/>
      <c r="F49" s="34" t="str">
        <f>F12</f>
        <v xml:space="preserve"> </v>
      </c>
      <c r="G49" s="46"/>
      <c r="H49" s="46"/>
      <c r="I49" s="145" t="s">
        <v>25</v>
      </c>
      <c r="J49" s="146" t="str">
        <f>IF(J12="","",J12)</f>
        <v>6. 1. 2019</v>
      </c>
      <c r="K49" s="50"/>
    </row>
    <row r="50" spans="2:11" s="1" customFormat="1" ht="6.95" customHeight="1">
      <c r="B50" s="45"/>
      <c r="C50" s="46"/>
      <c r="D50" s="46"/>
      <c r="E50" s="46"/>
      <c r="F50" s="46"/>
      <c r="G50" s="46"/>
      <c r="H50" s="46"/>
      <c r="I50" s="143"/>
      <c r="J50" s="46"/>
      <c r="K50" s="50"/>
    </row>
    <row r="51" spans="2:11" s="1" customFormat="1" ht="13.5">
      <c r="B51" s="45"/>
      <c r="C51" s="39" t="s">
        <v>27</v>
      </c>
      <c r="D51" s="46"/>
      <c r="E51" s="46"/>
      <c r="F51" s="34" t="str">
        <f>E15</f>
        <v xml:space="preserve"> </v>
      </c>
      <c r="G51" s="46"/>
      <c r="H51" s="46"/>
      <c r="I51" s="145" t="s">
        <v>32</v>
      </c>
      <c r="J51" s="43" t="str">
        <f>E21</f>
        <v xml:space="preserve"> </v>
      </c>
      <c r="K51" s="50"/>
    </row>
    <row r="52" spans="2:11" s="1" customFormat="1" ht="14.4" customHeight="1">
      <c r="B52" s="45"/>
      <c r="C52" s="39" t="s">
        <v>30</v>
      </c>
      <c r="D52" s="46"/>
      <c r="E52" s="46"/>
      <c r="F52" s="34" t="str">
        <f>IF(E18="","",E18)</f>
        <v/>
      </c>
      <c r="G52" s="46"/>
      <c r="H52" s="46"/>
      <c r="I52" s="143"/>
      <c r="J52" s="170"/>
      <c r="K52" s="50"/>
    </row>
    <row r="53" spans="2:11" s="1" customFormat="1" ht="10.3" customHeight="1">
      <c r="B53" s="45"/>
      <c r="C53" s="46"/>
      <c r="D53" s="46"/>
      <c r="E53" s="46"/>
      <c r="F53" s="46"/>
      <c r="G53" s="46"/>
      <c r="H53" s="46"/>
      <c r="I53" s="143"/>
      <c r="J53" s="46"/>
      <c r="K53" s="50"/>
    </row>
    <row r="54" spans="2:11" s="1" customFormat="1" ht="29.25" customHeight="1">
      <c r="B54" s="45"/>
      <c r="C54" s="171" t="s">
        <v>98</v>
      </c>
      <c r="D54" s="158"/>
      <c r="E54" s="158"/>
      <c r="F54" s="158"/>
      <c r="G54" s="158"/>
      <c r="H54" s="158"/>
      <c r="I54" s="172"/>
      <c r="J54" s="173" t="s">
        <v>99</v>
      </c>
      <c r="K54" s="174"/>
    </row>
    <row r="55" spans="2:11" s="1" customFormat="1" ht="10.3" customHeight="1">
      <c r="B55" s="45"/>
      <c r="C55" s="46"/>
      <c r="D55" s="46"/>
      <c r="E55" s="46"/>
      <c r="F55" s="46"/>
      <c r="G55" s="46"/>
      <c r="H55" s="46"/>
      <c r="I55" s="143"/>
      <c r="J55" s="46"/>
      <c r="K55" s="50"/>
    </row>
    <row r="56" spans="2:47" s="1" customFormat="1" ht="29.25" customHeight="1">
      <c r="B56" s="45"/>
      <c r="C56" s="175" t="s">
        <v>100</v>
      </c>
      <c r="D56" s="46"/>
      <c r="E56" s="46"/>
      <c r="F56" s="46"/>
      <c r="G56" s="46"/>
      <c r="H56" s="46"/>
      <c r="I56" s="143"/>
      <c r="J56" s="154">
        <f>J80</f>
        <v>0</v>
      </c>
      <c r="K56" s="50"/>
      <c r="AU56" s="23" t="s">
        <v>101</v>
      </c>
    </row>
    <row r="57" spans="2:11" s="7" customFormat="1" ht="24.95" customHeight="1">
      <c r="B57" s="176"/>
      <c r="C57" s="177"/>
      <c r="D57" s="178" t="s">
        <v>102</v>
      </c>
      <c r="E57" s="179"/>
      <c r="F57" s="179"/>
      <c r="G57" s="179"/>
      <c r="H57" s="179"/>
      <c r="I57" s="180"/>
      <c r="J57" s="181">
        <f>J81</f>
        <v>0</v>
      </c>
      <c r="K57" s="182"/>
    </row>
    <row r="58" spans="2:11" s="8" customFormat="1" ht="19.9" customHeight="1">
      <c r="B58" s="183"/>
      <c r="C58" s="184"/>
      <c r="D58" s="185" t="s">
        <v>103</v>
      </c>
      <c r="E58" s="186"/>
      <c r="F58" s="186"/>
      <c r="G58" s="186"/>
      <c r="H58" s="186"/>
      <c r="I58" s="187"/>
      <c r="J58" s="188">
        <f>J82</f>
        <v>0</v>
      </c>
      <c r="K58" s="189"/>
    </row>
    <row r="59" spans="2:11" s="8" customFormat="1" ht="19.9" customHeight="1">
      <c r="B59" s="183"/>
      <c r="C59" s="184"/>
      <c r="D59" s="185" t="s">
        <v>104</v>
      </c>
      <c r="E59" s="186"/>
      <c r="F59" s="186"/>
      <c r="G59" s="186"/>
      <c r="H59" s="186"/>
      <c r="I59" s="187"/>
      <c r="J59" s="188">
        <f>J86</f>
        <v>0</v>
      </c>
      <c r="K59" s="189"/>
    </row>
    <row r="60" spans="2:11" s="8" customFormat="1" ht="19.9" customHeight="1">
      <c r="B60" s="183"/>
      <c r="C60" s="184"/>
      <c r="D60" s="185" t="s">
        <v>105</v>
      </c>
      <c r="E60" s="186"/>
      <c r="F60" s="186"/>
      <c r="G60" s="186"/>
      <c r="H60" s="186"/>
      <c r="I60" s="187"/>
      <c r="J60" s="188">
        <f>J90</f>
        <v>0</v>
      </c>
      <c r="K60" s="189"/>
    </row>
    <row r="61" spans="2:11" s="1" customFormat="1" ht="21.8" customHeight="1">
      <c r="B61" s="45"/>
      <c r="C61" s="46"/>
      <c r="D61" s="46"/>
      <c r="E61" s="46"/>
      <c r="F61" s="46"/>
      <c r="G61" s="46"/>
      <c r="H61" s="46"/>
      <c r="I61" s="143"/>
      <c r="J61" s="46"/>
      <c r="K61" s="50"/>
    </row>
    <row r="62" spans="2:11" s="1" customFormat="1" ht="6.95" customHeight="1">
      <c r="B62" s="66"/>
      <c r="C62" s="67"/>
      <c r="D62" s="67"/>
      <c r="E62" s="67"/>
      <c r="F62" s="67"/>
      <c r="G62" s="67"/>
      <c r="H62" s="67"/>
      <c r="I62" s="165"/>
      <c r="J62" s="67"/>
      <c r="K62" s="68"/>
    </row>
    <row r="66" spans="2:12" s="1" customFormat="1" ht="6.95" customHeight="1">
      <c r="B66" s="69"/>
      <c r="C66" s="70"/>
      <c r="D66" s="70"/>
      <c r="E66" s="70"/>
      <c r="F66" s="70"/>
      <c r="G66" s="70"/>
      <c r="H66" s="70"/>
      <c r="I66" s="168"/>
      <c r="J66" s="70"/>
      <c r="K66" s="70"/>
      <c r="L66" s="71"/>
    </row>
    <row r="67" spans="2:12" s="1" customFormat="1" ht="36.95" customHeight="1">
      <c r="B67" s="45"/>
      <c r="C67" s="72" t="s">
        <v>106</v>
      </c>
      <c r="D67" s="73"/>
      <c r="E67" s="73"/>
      <c r="F67" s="73"/>
      <c r="G67" s="73"/>
      <c r="H67" s="73"/>
      <c r="I67" s="190"/>
      <c r="J67" s="73"/>
      <c r="K67" s="73"/>
      <c r="L67" s="71"/>
    </row>
    <row r="68" spans="2:12" s="1" customFormat="1" ht="6.95" customHeight="1">
      <c r="B68" s="45"/>
      <c r="C68" s="73"/>
      <c r="D68" s="73"/>
      <c r="E68" s="73"/>
      <c r="F68" s="73"/>
      <c r="G68" s="73"/>
      <c r="H68" s="73"/>
      <c r="I68" s="190"/>
      <c r="J68" s="73"/>
      <c r="K68" s="73"/>
      <c r="L68" s="71"/>
    </row>
    <row r="69" spans="2:12" s="1" customFormat="1" ht="14.4" customHeight="1">
      <c r="B69" s="45"/>
      <c r="C69" s="75" t="s">
        <v>18</v>
      </c>
      <c r="D69" s="73"/>
      <c r="E69" s="73"/>
      <c r="F69" s="73"/>
      <c r="G69" s="73"/>
      <c r="H69" s="73"/>
      <c r="I69" s="190"/>
      <c r="J69" s="73"/>
      <c r="K69" s="73"/>
      <c r="L69" s="71"/>
    </row>
    <row r="70" spans="2:12" s="1" customFormat="1" ht="16.5" customHeight="1">
      <c r="B70" s="45"/>
      <c r="C70" s="73"/>
      <c r="D70" s="73"/>
      <c r="E70" s="191" t="str">
        <f>E7</f>
        <v>II/183 NETUNICE - HÁJE, OPRAVA</v>
      </c>
      <c r="F70" s="75"/>
      <c r="G70" s="75"/>
      <c r="H70" s="75"/>
      <c r="I70" s="190"/>
      <c r="J70" s="73"/>
      <c r="K70" s="73"/>
      <c r="L70" s="71"/>
    </row>
    <row r="71" spans="2:12" s="1" customFormat="1" ht="14.4" customHeight="1">
      <c r="B71" s="45"/>
      <c r="C71" s="75" t="s">
        <v>95</v>
      </c>
      <c r="D71" s="73"/>
      <c r="E71" s="73"/>
      <c r="F71" s="73"/>
      <c r="G71" s="73"/>
      <c r="H71" s="73"/>
      <c r="I71" s="190"/>
      <c r="J71" s="73"/>
      <c r="K71" s="73"/>
      <c r="L71" s="71"/>
    </row>
    <row r="72" spans="2:12" s="1" customFormat="1" ht="17.25" customHeight="1">
      <c r="B72" s="45"/>
      <c r="C72" s="73"/>
      <c r="D72" s="73"/>
      <c r="E72" s="81" t="str">
        <f>E9</f>
        <v>VON - Vedlejší a ostatní náklady</v>
      </c>
      <c r="F72" s="73"/>
      <c r="G72" s="73"/>
      <c r="H72" s="73"/>
      <c r="I72" s="190"/>
      <c r="J72" s="73"/>
      <c r="K72" s="73"/>
      <c r="L72" s="71"/>
    </row>
    <row r="73" spans="2:12" s="1" customFormat="1" ht="6.95" customHeight="1">
      <c r="B73" s="45"/>
      <c r="C73" s="73"/>
      <c r="D73" s="73"/>
      <c r="E73" s="73"/>
      <c r="F73" s="73"/>
      <c r="G73" s="73"/>
      <c r="H73" s="73"/>
      <c r="I73" s="190"/>
      <c r="J73" s="73"/>
      <c r="K73" s="73"/>
      <c r="L73" s="71"/>
    </row>
    <row r="74" spans="2:12" s="1" customFormat="1" ht="18" customHeight="1">
      <c r="B74" s="45"/>
      <c r="C74" s="75" t="s">
        <v>23</v>
      </c>
      <c r="D74" s="73"/>
      <c r="E74" s="73"/>
      <c r="F74" s="192" t="str">
        <f>F12</f>
        <v xml:space="preserve"> </v>
      </c>
      <c r="G74" s="73"/>
      <c r="H74" s="73"/>
      <c r="I74" s="193" t="s">
        <v>25</v>
      </c>
      <c r="J74" s="84" t="str">
        <f>IF(J12="","",J12)</f>
        <v>6. 1. 2019</v>
      </c>
      <c r="K74" s="73"/>
      <c r="L74" s="71"/>
    </row>
    <row r="75" spans="2:12" s="1" customFormat="1" ht="6.95" customHeight="1">
      <c r="B75" s="45"/>
      <c r="C75" s="73"/>
      <c r="D75" s="73"/>
      <c r="E75" s="73"/>
      <c r="F75" s="73"/>
      <c r="G75" s="73"/>
      <c r="H75" s="73"/>
      <c r="I75" s="190"/>
      <c r="J75" s="73"/>
      <c r="K75" s="73"/>
      <c r="L75" s="71"/>
    </row>
    <row r="76" spans="2:12" s="1" customFormat="1" ht="13.5">
      <c r="B76" s="45"/>
      <c r="C76" s="75" t="s">
        <v>27</v>
      </c>
      <c r="D76" s="73"/>
      <c r="E76" s="73"/>
      <c r="F76" s="192" t="str">
        <f>E15</f>
        <v xml:space="preserve"> </v>
      </c>
      <c r="G76" s="73"/>
      <c r="H76" s="73"/>
      <c r="I76" s="193" t="s">
        <v>32</v>
      </c>
      <c r="J76" s="192" t="str">
        <f>E21</f>
        <v xml:space="preserve"> </v>
      </c>
      <c r="K76" s="73"/>
      <c r="L76" s="71"/>
    </row>
    <row r="77" spans="2:12" s="1" customFormat="1" ht="14.4" customHeight="1">
      <c r="B77" s="45"/>
      <c r="C77" s="75" t="s">
        <v>30</v>
      </c>
      <c r="D77" s="73"/>
      <c r="E77" s="73"/>
      <c r="F77" s="192" t="str">
        <f>IF(E18="","",E18)</f>
        <v/>
      </c>
      <c r="G77" s="73"/>
      <c r="H77" s="73"/>
      <c r="I77" s="190"/>
      <c r="J77" s="73"/>
      <c r="K77" s="73"/>
      <c r="L77" s="71"/>
    </row>
    <row r="78" spans="2:12" s="1" customFormat="1" ht="10.3" customHeight="1">
      <c r="B78" s="45"/>
      <c r="C78" s="73"/>
      <c r="D78" s="73"/>
      <c r="E78" s="73"/>
      <c r="F78" s="73"/>
      <c r="G78" s="73"/>
      <c r="H78" s="73"/>
      <c r="I78" s="190"/>
      <c r="J78" s="73"/>
      <c r="K78" s="73"/>
      <c r="L78" s="71"/>
    </row>
    <row r="79" spans="2:20" s="9" customFormat="1" ht="29.25" customHeight="1">
      <c r="B79" s="194"/>
      <c r="C79" s="195" t="s">
        <v>107</v>
      </c>
      <c r="D79" s="196" t="s">
        <v>54</v>
      </c>
      <c r="E79" s="196" t="s">
        <v>50</v>
      </c>
      <c r="F79" s="196" t="s">
        <v>108</v>
      </c>
      <c r="G79" s="196" t="s">
        <v>109</v>
      </c>
      <c r="H79" s="196" t="s">
        <v>110</v>
      </c>
      <c r="I79" s="197" t="s">
        <v>111</v>
      </c>
      <c r="J79" s="196" t="s">
        <v>99</v>
      </c>
      <c r="K79" s="198" t="s">
        <v>112</v>
      </c>
      <c r="L79" s="199"/>
      <c r="M79" s="101" t="s">
        <v>113</v>
      </c>
      <c r="N79" s="102" t="s">
        <v>39</v>
      </c>
      <c r="O79" s="102" t="s">
        <v>114</v>
      </c>
      <c r="P79" s="102" t="s">
        <v>115</v>
      </c>
      <c r="Q79" s="102" t="s">
        <v>116</v>
      </c>
      <c r="R79" s="102" t="s">
        <v>117</v>
      </c>
      <c r="S79" s="102" t="s">
        <v>118</v>
      </c>
      <c r="T79" s="103" t="s">
        <v>119</v>
      </c>
    </row>
    <row r="80" spans="2:63" s="1" customFormat="1" ht="29.25" customHeight="1">
      <c r="B80" s="45"/>
      <c r="C80" s="107" t="s">
        <v>100</v>
      </c>
      <c r="D80" s="73"/>
      <c r="E80" s="73"/>
      <c r="F80" s="73"/>
      <c r="G80" s="73"/>
      <c r="H80" s="73"/>
      <c r="I80" s="190"/>
      <c r="J80" s="200">
        <f>BK80</f>
        <v>0</v>
      </c>
      <c r="K80" s="73"/>
      <c r="L80" s="71"/>
      <c r="M80" s="104"/>
      <c r="N80" s="105"/>
      <c r="O80" s="105"/>
      <c r="P80" s="201">
        <f>P81</f>
        <v>0</v>
      </c>
      <c r="Q80" s="105"/>
      <c r="R80" s="201">
        <f>R81</f>
        <v>0</v>
      </c>
      <c r="S80" s="105"/>
      <c r="T80" s="202">
        <f>T81</f>
        <v>0</v>
      </c>
      <c r="AT80" s="23" t="s">
        <v>68</v>
      </c>
      <c r="AU80" s="23" t="s">
        <v>101</v>
      </c>
      <c r="BK80" s="203">
        <f>BK81</f>
        <v>0</v>
      </c>
    </row>
    <row r="81" spans="2:63" s="10" customFormat="1" ht="37.4" customHeight="1">
      <c r="B81" s="204"/>
      <c r="C81" s="205"/>
      <c r="D81" s="206" t="s">
        <v>68</v>
      </c>
      <c r="E81" s="207" t="s">
        <v>120</v>
      </c>
      <c r="F81" s="207" t="s">
        <v>121</v>
      </c>
      <c r="G81" s="205"/>
      <c r="H81" s="205"/>
      <c r="I81" s="208"/>
      <c r="J81" s="209">
        <f>BK81</f>
        <v>0</v>
      </c>
      <c r="K81" s="205"/>
      <c r="L81" s="210"/>
      <c r="M81" s="211"/>
      <c r="N81" s="212"/>
      <c r="O81" s="212"/>
      <c r="P81" s="213">
        <f>P82+P86+P90</f>
        <v>0</v>
      </c>
      <c r="Q81" s="212"/>
      <c r="R81" s="213">
        <f>R82+R86+R90</f>
        <v>0</v>
      </c>
      <c r="S81" s="212"/>
      <c r="T81" s="214">
        <f>T82+T86+T90</f>
        <v>0</v>
      </c>
      <c r="AR81" s="215" t="s">
        <v>122</v>
      </c>
      <c r="AT81" s="216" t="s">
        <v>68</v>
      </c>
      <c r="AU81" s="216" t="s">
        <v>69</v>
      </c>
      <c r="AY81" s="215" t="s">
        <v>123</v>
      </c>
      <c r="BK81" s="217">
        <f>BK82+BK86+BK90</f>
        <v>0</v>
      </c>
    </row>
    <row r="82" spans="2:63" s="10" customFormat="1" ht="19.9" customHeight="1">
      <c r="B82" s="204"/>
      <c r="C82" s="205"/>
      <c r="D82" s="206" t="s">
        <v>68</v>
      </c>
      <c r="E82" s="218" t="s">
        <v>124</v>
      </c>
      <c r="F82" s="218" t="s">
        <v>125</v>
      </c>
      <c r="G82" s="205"/>
      <c r="H82" s="205"/>
      <c r="I82" s="208"/>
      <c r="J82" s="219">
        <f>BK82</f>
        <v>0</v>
      </c>
      <c r="K82" s="205"/>
      <c r="L82" s="210"/>
      <c r="M82" s="211"/>
      <c r="N82" s="212"/>
      <c r="O82" s="212"/>
      <c r="P82" s="213">
        <f>SUM(P83:P85)</f>
        <v>0</v>
      </c>
      <c r="Q82" s="212"/>
      <c r="R82" s="213">
        <f>SUM(R83:R85)</f>
        <v>0</v>
      </c>
      <c r="S82" s="212"/>
      <c r="T82" s="214">
        <f>SUM(T83:T85)</f>
        <v>0</v>
      </c>
      <c r="AR82" s="215" t="s">
        <v>122</v>
      </c>
      <c r="AT82" s="216" t="s">
        <v>68</v>
      </c>
      <c r="AU82" s="216" t="s">
        <v>77</v>
      </c>
      <c r="AY82" s="215" t="s">
        <v>123</v>
      </c>
      <c r="BK82" s="217">
        <f>SUM(BK83:BK85)</f>
        <v>0</v>
      </c>
    </row>
    <row r="83" spans="2:65" s="1" customFormat="1" ht="16.5" customHeight="1">
      <c r="B83" s="45"/>
      <c r="C83" s="220" t="s">
        <v>77</v>
      </c>
      <c r="D83" s="220" t="s">
        <v>126</v>
      </c>
      <c r="E83" s="221" t="s">
        <v>127</v>
      </c>
      <c r="F83" s="222" t="s">
        <v>128</v>
      </c>
      <c r="G83" s="223" t="s">
        <v>129</v>
      </c>
      <c r="H83" s="224">
        <v>1</v>
      </c>
      <c r="I83" s="225"/>
      <c r="J83" s="226">
        <f>ROUND(I83*H83,2)</f>
        <v>0</v>
      </c>
      <c r="K83" s="222" t="s">
        <v>130</v>
      </c>
      <c r="L83" s="71"/>
      <c r="M83" s="227" t="s">
        <v>21</v>
      </c>
      <c r="N83" s="228" t="s">
        <v>40</v>
      </c>
      <c r="O83" s="46"/>
      <c r="P83" s="229">
        <f>O83*H83</f>
        <v>0</v>
      </c>
      <c r="Q83" s="229">
        <v>0</v>
      </c>
      <c r="R83" s="229">
        <f>Q83*H83</f>
        <v>0</v>
      </c>
      <c r="S83" s="229">
        <v>0</v>
      </c>
      <c r="T83" s="230">
        <f>S83*H83</f>
        <v>0</v>
      </c>
      <c r="AR83" s="23" t="s">
        <v>131</v>
      </c>
      <c r="AT83" s="23" t="s">
        <v>126</v>
      </c>
      <c r="AU83" s="23" t="s">
        <v>79</v>
      </c>
      <c r="AY83" s="23" t="s">
        <v>123</v>
      </c>
      <c r="BE83" s="231">
        <f>IF(N83="základní",J83,0)</f>
        <v>0</v>
      </c>
      <c r="BF83" s="231">
        <f>IF(N83="snížená",J83,0)</f>
        <v>0</v>
      </c>
      <c r="BG83" s="231">
        <f>IF(N83="zákl. přenesená",J83,0)</f>
        <v>0</v>
      </c>
      <c r="BH83" s="231">
        <f>IF(N83="sníž. přenesená",J83,0)</f>
        <v>0</v>
      </c>
      <c r="BI83" s="231">
        <f>IF(N83="nulová",J83,0)</f>
        <v>0</v>
      </c>
      <c r="BJ83" s="23" t="s">
        <v>77</v>
      </c>
      <c r="BK83" s="231">
        <f>ROUND(I83*H83,2)</f>
        <v>0</v>
      </c>
      <c r="BL83" s="23" t="s">
        <v>131</v>
      </c>
      <c r="BM83" s="23" t="s">
        <v>132</v>
      </c>
    </row>
    <row r="84" spans="2:65" s="1" customFormat="1" ht="16.5" customHeight="1">
      <c r="B84" s="45"/>
      <c r="C84" s="220" t="s">
        <v>79</v>
      </c>
      <c r="D84" s="220" t="s">
        <v>126</v>
      </c>
      <c r="E84" s="221" t="s">
        <v>133</v>
      </c>
      <c r="F84" s="222" t="s">
        <v>134</v>
      </c>
      <c r="G84" s="223" t="s">
        <v>129</v>
      </c>
      <c r="H84" s="224">
        <v>1</v>
      </c>
      <c r="I84" s="225"/>
      <c r="J84" s="226">
        <f>ROUND(I84*H84,2)</f>
        <v>0</v>
      </c>
      <c r="K84" s="222" t="s">
        <v>130</v>
      </c>
      <c r="L84" s="71"/>
      <c r="M84" s="227" t="s">
        <v>21</v>
      </c>
      <c r="N84" s="228" t="s">
        <v>40</v>
      </c>
      <c r="O84" s="46"/>
      <c r="P84" s="229">
        <f>O84*H84</f>
        <v>0</v>
      </c>
      <c r="Q84" s="229">
        <v>0</v>
      </c>
      <c r="R84" s="229">
        <f>Q84*H84</f>
        <v>0</v>
      </c>
      <c r="S84" s="229">
        <v>0</v>
      </c>
      <c r="T84" s="230">
        <f>S84*H84</f>
        <v>0</v>
      </c>
      <c r="AR84" s="23" t="s">
        <v>131</v>
      </c>
      <c r="AT84" s="23" t="s">
        <v>126</v>
      </c>
      <c r="AU84" s="23" t="s">
        <v>79</v>
      </c>
      <c r="AY84" s="23" t="s">
        <v>123</v>
      </c>
      <c r="BE84" s="231">
        <f>IF(N84="základní",J84,0)</f>
        <v>0</v>
      </c>
      <c r="BF84" s="231">
        <f>IF(N84="snížená",J84,0)</f>
        <v>0</v>
      </c>
      <c r="BG84" s="231">
        <f>IF(N84="zákl. přenesená",J84,0)</f>
        <v>0</v>
      </c>
      <c r="BH84" s="231">
        <f>IF(N84="sníž. přenesená",J84,0)</f>
        <v>0</v>
      </c>
      <c r="BI84" s="231">
        <f>IF(N84="nulová",J84,0)</f>
        <v>0</v>
      </c>
      <c r="BJ84" s="23" t="s">
        <v>77</v>
      </c>
      <c r="BK84" s="231">
        <f>ROUND(I84*H84,2)</f>
        <v>0</v>
      </c>
      <c r="BL84" s="23" t="s">
        <v>131</v>
      </c>
      <c r="BM84" s="23" t="s">
        <v>135</v>
      </c>
    </row>
    <row r="85" spans="2:65" s="1" customFormat="1" ht="16.5" customHeight="1">
      <c r="B85" s="45"/>
      <c r="C85" s="220" t="s">
        <v>136</v>
      </c>
      <c r="D85" s="220" t="s">
        <v>126</v>
      </c>
      <c r="E85" s="221" t="s">
        <v>137</v>
      </c>
      <c r="F85" s="222" t="s">
        <v>138</v>
      </c>
      <c r="G85" s="223" t="s">
        <v>129</v>
      </c>
      <c r="H85" s="224">
        <v>1</v>
      </c>
      <c r="I85" s="225"/>
      <c r="J85" s="226">
        <f>ROUND(I85*H85,2)</f>
        <v>0</v>
      </c>
      <c r="K85" s="222" t="s">
        <v>130</v>
      </c>
      <c r="L85" s="71"/>
      <c r="M85" s="227" t="s">
        <v>21</v>
      </c>
      <c r="N85" s="228" t="s">
        <v>40</v>
      </c>
      <c r="O85" s="46"/>
      <c r="P85" s="229">
        <f>O85*H85</f>
        <v>0</v>
      </c>
      <c r="Q85" s="229">
        <v>0</v>
      </c>
      <c r="R85" s="229">
        <f>Q85*H85</f>
        <v>0</v>
      </c>
      <c r="S85" s="229">
        <v>0</v>
      </c>
      <c r="T85" s="230">
        <f>S85*H85</f>
        <v>0</v>
      </c>
      <c r="AR85" s="23" t="s">
        <v>131</v>
      </c>
      <c r="AT85" s="23" t="s">
        <v>126</v>
      </c>
      <c r="AU85" s="23" t="s">
        <v>79</v>
      </c>
      <c r="AY85" s="23" t="s">
        <v>123</v>
      </c>
      <c r="BE85" s="231">
        <f>IF(N85="základní",J85,0)</f>
        <v>0</v>
      </c>
      <c r="BF85" s="231">
        <f>IF(N85="snížená",J85,0)</f>
        <v>0</v>
      </c>
      <c r="BG85" s="231">
        <f>IF(N85="zákl. přenesená",J85,0)</f>
        <v>0</v>
      </c>
      <c r="BH85" s="231">
        <f>IF(N85="sníž. přenesená",J85,0)</f>
        <v>0</v>
      </c>
      <c r="BI85" s="231">
        <f>IF(N85="nulová",J85,0)</f>
        <v>0</v>
      </c>
      <c r="BJ85" s="23" t="s">
        <v>77</v>
      </c>
      <c r="BK85" s="231">
        <f>ROUND(I85*H85,2)</f>
        <v>0</v>
      </c>
      <c r="BL85" s="23" t="s">
        <v>131</v>
      </c>
      <c r="BM85" s="23" t="s">
        <v>139</v>
      </c>
    </row>
    <row r="86" spans="2:63" s="10" customFormat="1" ht="29.85" customHeight="1">
      <c r="B86" s="204"/>
      <c r="C86" s="205"/>
      <c r="D86" s="206" t="s">
        <v>68</v>
      </c>
      <c r="E86" s="218" t="s">
        <v>140</v>
      </c>
      <c r="F86" s="218" t="s">
        <v>141</v>
      </c>
      <c r="G86" s="205"/>
      <c r="H86" s="205"/>
      <c r="I86" s="208"/>
      <c r="J86" s="219">
        <f>BK86</f>
        <v>0</v>
      </c>
      <c r="K86" s="205"/>
      <c r="L86" s="210"/>
      <c r="M86" s="211"/>
      <c r="N86" s="212"/>
      <c r="O86" s="212"/>
      <c r="P86" s="213">
        <f>SUM(P87:P89)</f>
        <v>0</v>
      </c>
      <c r="Q86" s="212"/>
      <c r="R86" s="213">
        <f>SUM(R87:R89)</f>
        <v>0</v>
      </c>
      <c r="S86" s="212"/>
      <c r="T86" s="214">
        <f>SUM(T87:T89)</f>
        <v>0</v>
      </c>
      <c r="AR86" s="215" t="s">
        <v>122</v>
      </c>
      <c r="AT86" s="216" t="s">
        <v>68</v>
      </c>
      <c r="AU86" s="216" t="s">
        <v>77</v>
      </c>
      <c r="AY86" s="215" t="s">
        <v>123</v>
      </c>
      <c r="BK86" s="217">
        <f>SUM(BK87:BK89)</f>
        <v>0</v>
      </c>
    </row>
    <row r="87" spans="2:65" s="1" customFormat="1" ht="16.5" customHeight="1">
      <c r="B87" s="45"/>
      <c r="C87" s="220" t="s">
        <v>142</v>
      </c>
      <c r="D87" s="220" t="s">
        <v>126</v>
      </c>
      <c r="E87" s="221" t="s">
        <v>143</v>
      </c>
      <c r="F87" s="222" t="s">
        <v>141</v>
      </c>
      <c r="G87" s="223" t="s">
        <v>129</v>
      </c>
      <c r="H87" s="224">
        <v>1</v>
      </c>
      <c r="I87" s="225"/>
      <c r="J87" s="226">
        <f>ROUND(I87*H87,2)</f>
        <v>0</v>
      </c>
      <c r="K87" s="222" t="s">
        <v>130</v>
      </c>
      <c r="L87" s="71"/>
      <c r="M87" s="227" t="s">
        <v>21</v>
      </c>
      <c r="N87" s="228" t="s">
        <v>40</v>
      </c>
      <c r="O87" s="46"/>
      <c r="P87" s="229">
        <f>O87*H87</f>
        <v>0</v>
      </c>
      <c r="Q87" s="229">
        <v>0</v>
      </c>
      <c r="R87" s="229">
        <f>Q87*H87</f>
        <v>0</v>
      </c>
      <c r="S87" s="229">
        <v>0</v>
      </c>
      <c r="T87" s="230">
        <f>S87*H87</f>
        <v>0</v>
      </c>
      <c r="AR87" s="23" t="s">
        <v>131</v>
      </c>
      <c r="AT87" s="23" t="s">
        <v>126</v>
      </c>
      <c r="AU87" s="23" t="s">
        <v>79</v>
      </c>
      <c r="AY87" s="23" t="s">
        <v>123</v>
      </c>
      <c r="BE87" s="231">
        <f>IF(N87="základní",J87,0)</f>
        <v>0</v>
      </c>
      <c r="BF87" s="231">
        <f>IF(N87="snížená",J87,0)</f>
        <v>0</v>
      </c>
      <c r="BG87" s="231">
        <f>IF(N87="zákl. přenesená",J87,0)</f>
        <v>0</v>
      </c>
      <c r="BH87" s="231">
        <f>IF(N87="sníž. přenesená",J87,0)</f>
        <v>0</v>
      </c>
      <c r="BI87" s="231">
        <f>IF(N87="nulová",J87,0)</f>
        <v>0</v>
      </c>
      <c r="BJ87" s="23" t="s">
        <v>77</v>
      </c>
      <c r="BK87" s="231">
        <f>ROUND(I87*H87,2)</f>
        <v>0</v>
      </c>
      <c r="BL87" s="23" t="s">
        <v>131</v>
      </c>
      <c r="BM87" s="23" t="s">
        <v>144</v>
      </c>
    </row>
    <row r="88" spans="2:65" s="1" customFormat="1" ht="16.5" customHeight="1">
      <c r="B88" s="45"/>
      <c r="C88" s="220" t="s">
        <v>122</v>
      </c>
      <c r="D88" s="220" t="s">
        <v>126</v>
      </c>
      <c r="E88" s="221" t="s">
        <v>145</v>
      </c>
      <c r="F88" s="222" t="s">
        <v>146</v>
      </c>
      <c r="G88" s="223" t="s">
        <v>129</v>
      </c>
      <c r="H88" s="224">
        <v>1</v>
      </c>
      <c r="I88" s="225"/>
      <c r="J88" s="226">
        <f>ROUND(I88*H88,2)</f>
        <v>0</v>
      </c>
      <c r="K88" s="222" t="s">
        <v>130</v>
      </c>
      <c r="L88" s="71"/>
      <c r="M88" s="227" t="s">
        <v>21</v>
      </c>
      <c r="N88" s="228" t="s">
        <v>40</v>
      </c>
      <c r="O88" s="46"/>
      <c r="P88" s="229">
        <f>O88*H88</f>
        <v>0</v>
      </c>
      <c r="Q88" s="229">
        <v>0</v>
      </c>
      <c r="R88" s="229">
        <f>Q88*H88</f>
        <v>0</v>
      </c>
      <c r="S88" s="229">
        <v>0</v>
      </c>
      <c r="T88" s="230">
        <f>S88*H88</f>
        <v>0</v>
      </c>
      <c r="AR88" s="23" t="s">
        <v>131</v>
      </c>
      <c r="AT88" s="23" t="s">
        <v>126</v>
      </c>
      <c r="AU88" s="23" t="s">
        <v>79</v>
      </c>
      <c r="AY88" s="23" t="s">
        <v>123</v>
      </c>
      <c r="BE88" s="231">
        <f>IF(N88="základní",J88,0)</f>
        <v>0</v>
      </c>
      <c r="BF88" s="231">
        <f>IF(N88="snížená",J88,0)</f>
        <v>0</v>
      </c>
      <c r="BG88" s="231">
        <f>IF(N88="zákl. přenesená",J88,0)</f>
        <v>0</v>
      </c>
      <c r="BH88" s="231">
        <f>IF(N88="sníž. přenesená",J88,0)</f>
        <v>0</v>
      </c>
      <c r="BI88" s="231">
        <f>IF(N88="nulová",J88,0)</f>
        <v>0</v>
      </c>
      <c r="BJ88" s="23" t="s">
        <v>77</v>
      </c>
      <c r="BK88" s="231">
        <f>ROUND(I88*H88,2)</f>
        <v>0</v>
      </c>
      <c r="BL88" s="23" t="s">
        <v>131</v>
      </c>
      <c r="BM88" s="23" t="s">
        <v>147</v>
      </c>
    </row>
    <row r="89" spans="2:65" s="1" customFormat="1" ht="16.5" customHeight="1">
      <c r="B89" s="45"/>
      <c r="C89" s="220" t="s">
        <v>148</v>
      </c>
      <c r="D89" s="220" t="s">
        <v>126</v>
      </c>
      <c r="E89" s="221" t="s">
        <v>149</v>
      </c>
      <c r="F89" s="222" t="s">
        <v>150</v>
      </c>
      <c r="G89" s="223" t="s">
        <v>129</v>
      </c>
      <c r="H89" s="224">
        <v>1</v>
      </c>
      <c r="I89" s="225"/>
      <c r="J89" s="226">
        <f>ROUND(I89*H89,2)</f>
        <v>0</v>
      </c>
      <c r="K89" s="222" t="s">
        <v>130</v>
      </c>
      <c r="L89" s="71"/>
      <c r="M89" s="227" t="s">
        <v>21</v>
      </c>
      <c r="N89" s="228" t="s">
        <v>40</v>
      </c>
      <c r="O89" s="46"/>
      <c r="P89" s="229">
        <f>O89*H89</f>
        <v>0</v>
      </c>
      <c r="Q89" s="229">
        <v>0</v>
      </c>
      <c r="R89" s="229">
        <f>Q89*H89</f>
        <v>0</v>
      </c>
      <c r="S89" s="229">
        <v>0</v>
      </c>
      <c r="T89" s="230">
        <f>S89*H89</f>
        <v>0</v>
      </c>
      <c r="AR89" s="23" t="s">
        <v>131</v>
      </c>
      <c r="AT89" s="23" t="s">
        <v>126</v>
      </c>
      <c r="AU89" s="23" t="s">
        <v>79</v>
      </c>
      <c r="AY89" s="23" t="s">
        <v>123</v>
      </c>
      <c r="BE89" s="231">
        <f>IF(N89="základní",J89,0)</f>
        <v>0</v>
      </c>
      <c r="BF89" s="231">
        <f>IF(N89="snížená",J89,0)</f>
        <v>0</v>
      </c>
      <c r="BG89" s="231">
        <f>IF(N89="zákl. přenesená",J89,0)</f>
        <v>0</v>
      </c>
      <c r="BH89" s="231">
        <f>IF(N89="sníž. přenesená",J89,0)</f>
        <v>0</v>
      </c>
      <c r="BI89" s="231">
        <f>IF(N89="nulová",J89,0)</f>
        <v>0</v>
      </c>
      <c r="BJ89" s="23" t="s">
        <v>77</v>
      </c>
      <c r="BK89" s="231">
        <f>ROUND(I89*H89,2)</f>
        <v>0</v>
      </c>
      <c r="BL89" s="23" t="s">
        <v>131</v>
      </c>
      <c r="BM89" s="23" t="s">
        <v>151</v>
      </c>
    </row>
    <row r="90" spans="2:63" s="10" customFormat="1" ht="29.85" customHeight="1">
      <c r="B90" s="204"/>
      <c r="C90" s="205"/>
      <c r="D90" s="206" t="s">
        <v>68</v>
      </c>
      <c r="E90" s="218" t="s">
        <v>152</v>
      </c>
      <c r="F90" s="218" t="s">
        <v>153</v>
      </c>
      <c r="G90" s="205"/>
      <c r="H90" s="205"/>
      <c r="I90" s="208"/>
      <c r="J90" s="219">
        <f>BK90</f>
        <v>0</v>
      </c>
      <c r="K90" s="205"/>
      <c r="L90" s="210"/>
      <c r="M90" s="211"/>
      <c r="N90" s="212"/>
      <c r="O90" s="212"/>
      <c r="P90" s="213">
        <f>SUM(P91:P92)</f>
        <v>0</v>
      </c>
      <c r="Q90" s="212"/>
      <c r="R90" s="213">
        <f>SUM(R91:R92)</f>
        <v>0</v>
      </c>
      <c r="S90" s="212"/>
      <c r="T90" s="214">
        <f>SUM(T91:T92)</f>
        <v>0</v>
      </c>
      <c r="AR90" s="215" t="s">
        <v>122</v>
      </c>
      <c r="AT90" s="216" t="s">
        <v>68</v>
      </c>
      <c r="AU90" s="216" t="s">
        <v>77</v>
      </c>
      <c r="AY90" s="215" t="s">
        <v>123</v>
      </c>
      <c r="BK90" s="217">
        <f>SUM(BK91:BK92)</f>
        <v>0</v>
      </c>
    </row>
    <row r="91" spans="2:65" s="1" customFormat="1" ht="16.5" customHeight="1">
      <c r="B91" s="45"/>
      <c r="C91" s="220" t="s">
        <v>154</v>
      </c>
      <c r="D91" s="220" t="s">
        <v>126</v>
      </c>
      <c r="E91" s="221" t="s">
        <v>155</v>
      </c>
      <c r="F91" s="222" t="s">
        <v>156</v>
      </c>
      <c r="G91" s="223" t="s">
        <v>129</v>
      </c>
      <c r="H91" s="224">
        <v>1</v>
      </c>
      <c r="I91" s="225"/>
      <c r="J91" s="226">
        <f>ROUND(I91*H91,2)</f>
        <v>0</v>
      </c>
      <c r="K91" s="222" t="s">
        <v>130</v>
      </c>
      <c r="L91" s="71"/>
      <c r="M91" s="227" t="s">
        <v>21</v>
      </c>
      <c r="N91" s="228" t="s">
        <v>40</v>
      </c>
      <c r="O91" s="46"/>
      <c r="P91" s="229">
        <f>O91*H91</f>
        <v>0</v>
      </c>
      <c r="Q91" s="229">
        <v>0</v>
      </c>
      <c r="R91" s="229">
        <f>Q91*H91</f>
        <v>0</v>
      </c>
      <c r="S91" s="229">
        <v>0</v>
      </c>
      <c r="T91" s="230">
        <f>S91*H91</f>
        <v>0</v>
      </c>
      <c r="AR91" s="23" t="s">
        <v>131</v>
      </c>
      <c r="AT91" s="23" t="s">
        <v>126</v>
      </c>
      <c r="AU91" s="23" t="s">
        <v>79</v>
      </c>
      <c r="AY91" s="23" t="s">
        <v>123</v>
      </c>
      <c r="BE91" s="231">
        <f>IF(N91="základní",J91,0)</f>
        <v>0</v>
      </c>
      <c r="BF91" s="231">
        <f>IF(N91="snížená",J91,0)</f>
        <v>0</v>
      </c>
      <c r="BG91" s="231">
        <f>IF(N91="zákl. přenesená",J91,0)</f>
        <v>0</v>
      </c>
      <c r="BH91" s="231">
        <f>IF(N91="sníž. přenesená",J91,0)</f>
        <v>0</v>
      </c>
      <c r="BI91" s="231">
        <f>IF(N91="nulová",J91,0)</f>
        <v>0</v>
      </c>
      <c r="BJ91" s="23" t="s">
        <v>77</v>
      </c>
      <c r="BK91" s="231">
        <f>ROUND(I91*H91,2)</f>
        <v>0</v>
      </c>
      <c r="BL91" s="23" t="s">
        <v>131</v>
      </c>
      <c r="BM91" s="23" t="s">
        <v>157</v>
      </c>
    </row>
    <row r="92" spans="2:65" s="1" customFormat="1" ht="16.5" customHeight="1">
      <c r="B92" s="45"/>
      <c r="C92" s="220" t="s">
        <v>158</v>
      </c>
      <c r="D92" s="220" t="s">
        <v>126</v>
      </c>
      <c r="E92" s="221" t="s">
        <v>159</v>
      </c>
      <c r="F92" s="222" t="s">
        <v>160</v>
      </c>
      <c r="G92" s="223" t="s">
        <v>129</v>
      </c>
      <c r="H92" s="224">
        <v>1</v>
      </c>
      <c r="I92" s="225"/>
      <c r="J92" s="226">
        <f>ROUND(I92*H92,2)</f>
        <v>0</v>
      </c>
      <c r="K92" s="222" t="s">
        <v>130</v>
      </c>
      <c r="L92" s="71"/>
      <c r="M92" s="227" t="s">
        <v>21</v>
      </c>
      <c r="N92" s="232" t="s">
        <v>40</v>
      </c>
      <c r="O92" s="233"/>
      <c r="P92" s="234">
        <f>O92*H92</f>
        <v>0</v>
      </c>
      <c r="Q92" s="234">
        <v>0</v>
      </c>
      <c r="R92" s="234">
        <f>Q92*H92</f>
        <v>0</v>
      </c>
      <c r="S92" s="234">
        <v>0</v>
      </c>
      <c r="T92" s="235">
        <f>S92*H92</f>
        <v>0</v>
      </c>
      <c r="AR92" s="23" t="s">
        <v>131</v>
      </c>
      <c r="AT92" s="23" t="s">
        <v>126</v>
      </c>
      <c r="AU92" s="23" t="s">
        <v>79</v>
      </c>
      <c r="AY92" s="23" t="s">
        <v>123</v>
      </c>
      <c r="BE92" s="231">
        <f>IF(N92="základní",J92,0)</f>
        <v>0</v>
      </c>
      <c r="BF92" s="231">
        <f>IF(N92="snížená",J92,0)</f>
        <v>0</v>
      </c>
      <c r="BG92" s="231">
        <f>IF(N92="zákl. přenesená",J92,0)</f>
        <v>0</v>
      </c>
      <c r="BH92" s="231">
        <f>IF(N92="sníž. přenesená",J92,0)</f>
        <v>0</v>
      </c>
      <c r="BI92" s="231">
        <f>IF(N92="nulová",J92,0)</f>
        <v>0</v>
      </c>
      <c r="BJ92" s="23" t="s">
        <v>77</v>
      </c>
      <c r="BK92" s="231">
        <f>ROUND(I92*H92,2)</f>
        <v>0</v>
      </c>
      <c r="BL92" s="23" t="s">
        <v>131</v>
      </c>
      <c r="BM92" s="23" t="s">
        <v>161</v>
      </c>
    </row>
    <row r="93" spans="2:12" s="1" customFormat="1" ht="6.95" customHeight="1">
      <c r="B93" s="66"/>
      <c r="C93" s="67"/>
      <c r="D93" s="67"/>
      <c r="E93" s="67"/>
      <c r="F93" s="67"/>
      <c r="G93" s="67"/>
      <c r="H93" s="67"/>
      <c r="I93" s="165"/>
      <c r="J93" s="67"/>
      <c r="K93" s="67"/>
      <c r="L93" s="71"/>
    </row>
  </sheetData>
  <sheetProtection password="CC35" sheet="1" objects="1" scenarios="1" formatColumns="0" formatRows="0" autoFilter="0"/>
  <autoFilter ref="C79:K92"/>
  <mergeCells count="10">
    <mergeCell ref="E7:H7"/>
    <mergeCell ref="E9:H9"/>
    <mergeCell ref="E24:H24"/>
    <mergeCell ref="E45:H45"/>
    <mergeCell ref="E47:H47"/>
    <mergeCell ref="J51:J52"/>
    <mergeCell ref="E70:H70"/>
    <mergeCell ref="E72:H72"/>
    <mergeCell ref="G1:H1"/>
    <mergeCell ref="L2:V2"/>
  </mergeCells>
  <hyperlinks>
    <hyperlink ref="F1:G1" location="C2" display="1) Krycí list soupisu"/>
    <hyperlink ref="G1:H1" location="C54" display="2) Rekapitulace"/>
    <hyperlink ref="J1" location="C7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R235"/>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36"/>
      <c r="C1" s="136"/>
      <c r="D1" s="137" t="s">
        <v>1</v>
      </c>
      <c r="E1" s="136"/>
      <c r="F1" s="138" t="s">
        <v>89</v>
      </c>
      <c r="G1" s="138" t="s">
        <v>90</v>
      </c>
      <c r="H1" s="138"/>
      <c r="I1" s="139"/>
      <c r="J1" s="138" t="s">
        <v>91</v>
      </c>
      <c r="K1" s="137" t="s">
        <v>92</v>
      </c>
      <c r="L1" s="138" t="s">
        <v>93</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82</v>
      </c>
    </row>
    <row r="3" spans="2:46" ht="6.95" customHeight="1">
      <c r="B3" s="24"/>
      <c r="C3" s="25"/>
      <c r="D3" s="25"/>
      <c r="E3" s="25"/>
      <c r="F3" s="25"/>
      <c r="G3" s="25"/>
      <c r="H3" s="25"/>
      <c r="I3" s="140"/>
      <c r="J3" s="25"/>
      <c r="K3" s="26"/>
      <c r="AT3" s="23" t="s">
        <v>79</v>
      </c>
    </row>
    <row r="4" spans="2:46" ht="36.95" customHeight="1">
      <c r="B4" s="27"/>
      <c r="C4" s="28"/>
      <c r="D4" s="29" t="s">
        <v>94</v>
      </c>
      <c r="E4" s="28"/>
      <c r="F4" s="28"/>
      <c r="G4" s="28"/>
      <c r="H4" s="28"/>
      <c r="I4" s="141"/>
      <c r="J4" s="28"/>
      <c r="K4" s="30"/>
      <c r="M4" s="31" t="s">
        <v>12</v>
      </c>
      <c r="AT4" s="23" t="s">
        <v>6</v>
      </c>
    </row>
    <row r="5" spans="2:11" ht="6.95" customHeight="1">
      <c r="B5" s="27"/>
      <c r="C5" s="28"/>
      <c r="D5" s="28"/>
      <c r="E5" s="28"/>
      <c r="F5" s="28"/>
      <c r="G5" s="28"/>
      <c r="H5" s="28"/>
      <c r="I5" s="141"/>
      <c r="J5" s="28"/>
      <c r="K5" s="30"/>
    </row>
    <row r="6" spans="2:11" ht="13.5">
      <c r="B6" s="27"/>
      <c r="C6" s="28"/>
      <c r="D6" s="39" t="s">
        <v>18</v>
      </c>
      <c r="E6" s="28"/>
      <c r="F6" s="28"/>
      <c r="G6" s="28"/>
      <c r="H6" s="28"/>
      <c r="I6" s="141"/>
      <c r="J6" s="28"/>
      <c r="K6" s="30"/>
    </row>
    <row r="7" spans="2:11" ht="16.5" customHeight="1">
      <c r="B7" s="27"/>
      <c r="C7" s="28"/>
      <c r="D7" s="28"/>
      <c r="E7" s="142" t="str">
        <f>'Rekapitulace stavby'!K6</f>
        <v>II/183 NETUNICE - HÁJE, OPRAVA</v>
      </c>
      <c r="F7" s="39"/>
      <c r="G7" s="39"/>
      <c r="H7" s="39"/>
      <c r="I7" s="141"/>
      <c r="J7" s="28"/>
      <c r="K7" s="30"/>
    </row>
    <row r="8" spans="2:11" s="1" customFormat="1" ht="13.5">
      <c r="B8" s="45"/>
      <c r="C8" s="46"/>
      <c r="D8" s="39" t="s">
        <v>95</v>
      </c>
      <c r="E8" s="46"/>
      <c r="F8" s="46"/>
      <c r="G8" s="46"/>
      <c r="H8" s="46"/>
      <c r="I8" s="143"/>
      <c r="J8" s="46"/>
      <c r="K8" s="50"/>
    </row>
    <row r="9" spans="2:11" s="1" customFormat="1" ht="36.95" customHeight="1">
      <c r="B9" s="45"/>
      <c r="C9" s="46"/>
      <c r="D9" s="46"/>
      <c r="E9" s="144" t="s">
        <v>162</v>
      </c>
      <c r="F9" s="46"/>
      <c r="G9" s="46"/>
      <c r="H9" s="46"/>
      <c r="I9" s="143"/>
      <c r="J9" s="46"/>
      <c r="K9" s="50"/>
    </row>
    <row r="10" spans="2:11" s="1" customFormat="1" ht="13.5">
      <c r="B10" s="45"/>
      <c r="C10" s="46"/>
      <c r="D10" s="46"/>
      <c r="E10" s="46"/>
      <c r="F10" s="46"/>
      <c r="G10" s="46"/>
      <c r="H10" s="46"/>
      <c r="I10" s="143"/>
      <c r="J10" s="46"/>
      <c r="K10" s="50"/>
    </row>
    <row r="11" spans="2:11" s="1" customFormat="1" ht="14.4" customHeight="1">
      <c r="B11" s="45"/>
      <c r="C11" s="46"/>
      <c r="D11" s="39" t="s">
        <v>20</v>
      </c>
      <c r="E11" s="46"/>
      <c r="F11" s="34" t="s">
        <v>21</v>
      </c>
      <c r="G11" s="46"/>
      <c r="H11" s="46"/>
      <c r="I11" s="145" t="s">
        <v>22</v>
      </c>
      <c r="J11" s="34" t="s">
        <v>21</v>
      </c>
      <c r="K11" s="50"/>
    </row>
    <row r="12" spans="2:11" s="1" customFormat="1" ht="14.4" customHeight="1">
      <c r="B12" s="45"/>
      <c r="C12" s="46"/>
      <c r="D12" s="39" t="s">
        <v>23</v>
      </c>
      <c r="E12" s="46"/>
      <c r="F12" s="34" t="s">
        <v>24</v>
      </c>
      <c r="G12" s="46"/>
      <c r="H12" s="46"/>
      <c r="I12" s="145" t="s">
        <v>25</v>
      </c>
      <c r="J12" s="146" t="str">
        <f>'Rekapitulace stavby'!AN8</f>
        <v>6. 1. 2019</v>
      </c>
      <c r="K12" s="50"/>
    </row>
    <row r="13" spans="2:11" s="1" customFormat="1" ht="10.8" customHeight="1">
      <c r="B13" s="45"/>
      <c r="C13" s="46"/>
      <c r="D13" s="46"/>
      <c r="E13" s="46"/>
      <c r="F13" s="46"/>
      <c r="G13" s="46"/>
      <c r="H13" s="46"/>
      <c r="I13" s="143"/>
      <c r="J13" s="46"/>
      <c r="K13" s="50"/>
    </row>
    <row r="14" spans="2:11" s="1" customFormat="1" ht="14.4" customHeight="1">
      <c r="B14" s="45"/>
      <c r="C14" s="46"/>
      <c r="D14" s="39" t="s">
        <v>27</v>
      </c>
      <c r="E14" s="46"/>
      <c r="F14" s="46"/>
      <c r="G14" s="46"/>
      <c r="H14" s="46"/>
      <c r="I14" s="145" t="s">
        <v>28</v>
      </c>
      <c r="J14" s="34" t="str">
        <f>IF('Rekapitulace stavby'!AN10="","",'Rekapitulace stavby'!AN10)</f>
        <v/>
      </c>
      <c r="K14" s="50"/>
    </row>
    <row r="15" spans="2:11" s="1" customFormat="1" ht="18" customHeight="1">
      <c r="B15" s="45"/>
      <c r="C15" s="46"/>
      <c r="D15" s="46"/>
      <c r="E15" s="34" t="str">
        <f>IF('Rekapitulace stavby'!E11="","",'Rekapitulace stavby'!E11)</f>
        <v xml:space="preserve"> </v>
      </c>
      <c r="F15" s="46"/>
      <c r="G15" s="46"/>
      <c r="H15" s="46"/>
      <c r="I15" s="145" t="s">
        <v>29</v>
      </c>
      <c r="J15" s="34" t="str">
        <f>IF('Rekapitulace stavby'!AN11="","",'Rekapitulace stavby'!AN11)</f>
        <v/>
      </c>
      <c r="K15" s="50"/>
    </row>
    <row r="16" spans="2:11" s="1" customFormat="1" ht="6.95" customHeight="1">
      <c r="B16" s="45"/>
      <c r="C16" s="46"/>
      <c r="D16" s="46"/>
      <c r="E16" s="46"/>
      <c r="F16" s="46"/>
      <c r="G16" s="46"/>
      <c r="H16" s="46"/>
      <c r="I16" s="143"/>
      <c r="J16" s="46"/>
      <c r="K16" s="50"/>
    </row>
    <row r="17" spans="2:11" s="1" customFormat="1" ht="14.4" customHeight="1">
      <c r="B17" s="45"/>
      <c r="C17" s="46"/>
      <c r="D17" s="39" t="s">
        <v>30</v>
      </c>
      <c r="E17" s="46"/>
      <c r="F17" s="46"/>
      <c r="G17" s="46"/>
      <c r="H17" s="46"/>
      <c r="I17" s="145" t="s">
        <v>28</v>
      </c>
      <c r="J17" s="34" t="str">
        <f>IF('Rekapitulace stavby'!AN13="Vyplň údaj","",IF('Rekapitulace stavby'!AN13="","",'Rekapitulace stavby'!AN13))</f>
        <v/>
      </c>
      <c r="K17" s="50"/>
    </row>
    <row r="18" spans="2:11" s="1" customFormat="1" ht="18" customHeight="1">
      <c r="B18" s="45"/>
      <c r="C18" s="46"/>
      <c r="D18" s="46"/>
      <c r="E18" s="34" t="str">
        <f>IF('Rekapitulace stavby'!E14="Vyplň údaj","",IF('Rekapitulace stavby'!E14="","",'Rekapitulace stavby'!E14))</f>
        <v/>
      </c>
      <c r="F18" s="46"/>
      <c r="G18" s="46"/>
      <c r="H18" s="46"/>
      <c r="I18" s="145" t="s">
        <v>29</v>
      </c>
      <c r="J18" s="34" t="str">
        <f>IF('Rekapitulace stavby'!AN14="Vyplň údaj","",IF('Rekapitulace stavby'!AN14="","",'Rekapitulace stavby'!AN14))</f>
        <v/>
      </c>
      <c r="K18" s="50"/>
    </row>
    <row r="19" spans="2:11" s="1" customFormat="1" ht="6.95" customHeight="1">
      <c r="B19" s="45"/>
      <c r="C19" s="46"/>
      <c r="D19" s="46"/>
      <c r="E19" s="46"/>
      <c r="F19" s="46"/>
      <c r="G19" s="46"/>
      <c r="H19" s="46"/>
      <c r="I19" s="143"/>
      <c r="J19" s="46"/>
      <c r="K19" s="50"/>
    </row>
    <row r="20" spans="2:11" s="1" customFormat="1" ht="14.4" customHeight="1">
      <c r="B20" s="45"/>
      <c r="C20" s="46"/>
      <c r="D20" s="39" t="s">
        <v>32</v>
      </c>
      <c r="E20" s="46"/>
      <c r="F20" s="46"/>
      <c r="G20" s="46"/>
      <c r="H20" s="46"/>
      <c r="I20" s="145" t="s">
        <v>28</v>
      </c>
      <c r="J20" s="34" t="str">
        <f>IF('Rekapitulace stavby'!AN16="","",'Rekapitulace stavby'!AN16)</f>
        <v/>
      </c>
      <c r="K20" s="50"/>
    </row>
    <row r="21" spans="2:11" s="1" customFormat="1" ht="18" customHeight="1">
      <c r="B21" s="45"/>
      <c r="C21" s="46"/>
      <c r="D21" s="46"/>
      <c r="E21" s="34" t="str">
        <f>IF('Rekapitulace stavby'!E17="","",'Rekapitulace stavby'!E17)</f>
        <v xml:space="preserve"> </v>
      </c>
      <c r="F21" s="46"/>
      <c r="G21" s="46"/>
      <c r="H21" s="46"/>
      <c r="I21" s="145" t="s">
        <v>29</v>
      </c>
      <c r="J21" s="34" t="str">
        <f>IF('Rekapitulace stavby'!AN17="","",'Rekapitulace stavby'!AN17)</f>
        <v/>
      </c>
      <c r="K21" s="50"/>
    </row>
    <row r="22" spans="2:11" s="1" customFormat="1" ht="6.95" customHeight="1">
      <c r="B22" s="45"/>
      <c r="C22" s="46"/>
      <c r="D22" s="46"/>
      <c r="E22" s="46"/>
      <c r="F22" s="46"/>
      <c r="G22" s="46"/>
      <c r="H22" s="46"/>
      <c r="I22" s="143"/>
      <c r="J22" s="46"/>
      <c r="K22" s="50"/>
    </row>
    <row r="23" spans="2:11" s="1" customFormat="1" ht="14.4" customHeight="1">
      <c r="B23" s="45"/>
      <c r="C23" s="46"/>
      <c r="D23" s="39" t="s">
        <v>34</v>
      </c>
      <c r="E23" s="46"/>
      <c r="F23" s="46"/>
      <c r="G23" s="46"/>
      <c r="H23" s="46"/>
      <c r="I23" s="143"/>
      <c r="J23" s="46"/>
      <c r="K23" s="50"/>
    </row>
    <row r="24" spans="2:11" s="6" customFormat="1" ht="16.5" customHeight="1">
      <c r="B24" s="147"/>
      <c r="C24" s="148"/>
      <c r="D24" s="148"/>
      <c r="E24" s="43" t="s">
        <v>21</v>
      </c>
      <c r="F24" s="43"/>
      <c r="G24" s="43"/>
      <c r="H24" s="43"/>
      <c r="I24" s="149"/>
      <c r="J24" s="148"/>
      <c r="K24" s="150"/>
    </row>
    <row r="25" spans="2:11" s="1" customFormat="1" ht="6.95" customHeight="1">
      <c r="B25" s="45"/>
      <c r="C25" s="46"/>
      <c r="D25" s="46"/>
      <c r="E25" s="46"/>
      <c r="F25" s="46"/>
      <c r="G25" s="46"/>
      <c r="H25" s="46"/>
      <c r="I25" s="143"/>
      <c r="J25" s="46"/>
      <c r="K25" s="50"/>
    </row>
    <row r="26" spans="2:11" s="1" customFormat="1" ht="6.95" customHeight="1">
      <c r="B26" s="45"/>
      <c r="C26" s="46"/>
      <c r="D26" s="105"/>
      <c r="E26" s="105"/>
      <c r="F26" s="105"/>
      <c r="G26" s="105"/>
      <c r="H26" s="105"/>
      <c r="I26" s="151"/>
      <c r="J26" s="105"/>
      <c r="K26" s="152"/>
    </row>
    <row r="27" spans="2:11" s="1" customFormat="1" ht="25.4" customHeight="1">
      <c r="B27" s="45"/>
      <c r="C27" s="46"/>
      <c r="D27" s="153" t="s">
        <v>35</v>
      </c>
      <c r="E27" s="46"/>
      <c r="F27" s="46"/>
      <c r="G27" s="46"/>
      <c r="H27" s="46"/>
      <c r="I27" s="143"/>
      <c r="J27" s="154">
        <f>ROUND(J82,2)</f>
        <v>0</v>
      </c>
      <c r="K27" s="50"/>
    </row>
    <row r="28" spans="2:11" s="1" customFormat="1" ht="6.95" customHeight="1">
      <c r="B28" s="45"/>
      <c r="C28" s="46"/>
      <c r="D28" s="105"/>
      <c r="E28" s="105"/>
      <c r="F28" s="105"/>
      <c r="G28" s="105"/>
      <c r="H28" s="105"/>
      <c r="I28" s="151"/>
      <c r="J28" s="105"/>
      <c r="K28" s="152"/>
    </row>
    <row r="29" spans="2:11" s="1" customFormat="1" ht="14.4" customHeight="1">
      <c r="B29" s="45"/>
      <c r="C29" s="46"/>
      <c r="D29" s="46"/>
      <c r="E29" s="46"/>
      <c r="F29" s="51" t="s">
        <v>37</v>
      </c>
      <c r="G29" s="46"/>
      <c r="H29" s="46"/>
      <c r="I29" s="155" t="s">
        <v>36</v>
      </c>
      <c r="J29" s="51" t="s">
        <v>38</v>
      </c>
      <c r="K29" s="50"/>
    </row>
    <row r="30" spans="2:11" s="1" customFormat="1" ht="14.4" customHeight="1">
      <c r="B30" s="45"/>
      <c r="C30" s="46"/>
      <c r="D30" s="54" t="s">
        <v>39</v>
      </c>
      <c r="E30" s="54" t="s">
        <v>40</v>
      </c>
      <c r="F30" s="156">
        <f>ROUND(SUM(BE82:BE234),2)</f>
        <v>0</v>
      </c>
      <c r="G30" s="46"/>
      <c r="H30" s="46"/>
      <c r="I30" s="157">
        <v>0.21</v>
      </c>
      <c r="J30" s="156">
        <f>ROUND(ROUND((SUM(BE82:BE234)),2)*I30,2)</f>
        <v>0</v>
      </c>
      <c r="K30" s="50"/>
    </row>
    <row r="31" spans="2:11" s="1" customFormat="1" ht="14.4" customHeight="1">
      <c r="B31" s="45"/>
      <c r="C31" s="46"/>
      <c r="D31" s="46"/>
      <c r="E31" s="54" t="s">
        <v>41</v>
      </c>
      <c r="F31" s="156">
        <f>ROUND(SUM(BF82:BF234),2)</f>
        <v>0</v>
      </c>
      <c r="G31" s="46"/>
      <c r="H31" s="46"/>
      <c r="I31" s="157">
        <v>0.15</v>
      </c>
      <c r="J31" s="156">
        <f>ROUND(ROUND((SUM(BF82:BF234)),2)*I31,2)</f>
        <v>0</v>
      </c>
      <c r="K31" s="50"/>
    </row>
    <row r="32" spans="2:11" s="1" customFormat="1" ht="14.4" customHeight="1" hidden="1">
      <c r="B32" s="45"/>
      <c r="C32" s="46"/>
      <c r="D32" s="46"/>
      <c r="E32" s="54" t="s">
        <v>42</v>
      </c>
      <c r="F32" s="156">
        <f>ROUND(SUM(BG82:BG234),2)</f>
        <v>0</v>
      </c>
      <c r="G32" s="46"/>
      <c r="H32" s="46"/>
      <c r="I32" s="157">
        <v>0.21</v>
      </c>
      <c r="J32" s="156">
        <v>0</v>
      </c>
      <c r="K32" s="50"/>
    </row>
    <row r="33" spans="2:11" s="1" customFormat="1" ht="14.4" customHeight="1" hidden="1">
      <c r="B33" s="45"/>
      <c r="C33" s="46"/>
      <c r="D33" s="46"/>
      <c r="E33" s="54" t="s">
        <v>43</v>
      </c>
      <c r="F33" s="156">
        <f>ROUND(SUM(BH82:BH234),2)</f>
        <v>0</v>
      </c>
      <c r="G33" s="46"/>
      <c r="H33" s="46"/>
      <c r="I33" s="157">
        <v>0.15</v>
      </c>
      <c r="J33" s="156">
        <v>0</v>
      </c>
      <c r="K33" s="50"/>
    </row>
    <row r="34" spans="2:11" s="1" customFormat="1" ht="14.4" customHeight="1" hidden="1">
      <c r="B34" s="45"/>
      <c r="C34" s="46"/>
      <c r="D34" s="46"/>
      <c r="E34" s="54" t="s">
        <v>44</v>
      </c>
      <c r="F34" s="156">
        <f>ROUND(SUM(BI82:BI234),2)</f>
        <v>0</v>
      </c>
      <c r="G34" s="46"/>
      <c r="H34" s="46"/>
      <c r="I34" s="157">
        <v>0</v>
      </c>
      <c r="J34" s="156">
        <v>0</v>
      </c>
      <c r="K34" s="50"/>
    </row>
    <row r="35" spans="2:11" s="1" customFormat="1" ht="6.95" customHeight="1">
      <c r="B35" s="45"/>
      <c r="C35" s="46"/>
      <c r="D35" s="46"/>
      <c r="E35" s="46"/>
      <c r="F35" s="46"/>
      <c r="G35" s="46"/>
      <c r="H35" s="46"/>
      <c r="I35" s="143"/>
      <c r="J35" s="46"/>
      <c r="K35" s="50"/>
    </row>
    <row r="36" spans="2:11" s="1" customFormat="1" ht="25.4" customHeight="1">
      <c r="B36" s="45"/>
      <c r="C36" s="158"/>
      <c r="D36" s="159" t="s">
        <v>45</v>
      </c>
      <c r="E36" s="97"/>
      <c r="F36" s="97"/>
      <c r="G36" s="160" t="s">
        <v>46</v>
      </c>
      <c r="H36" s="161" t="s">
        <v>47</v>
      </c>
      <c r="I36" s="162"/>
      <c r="J36" s="163">
        <f>SUM(J27:J34)</f>
        <v>0</v>
      </c>
      <c r="K36" s="164"/>
    </row>
    <row r="37" spans="2:11" s="1" customFormat="1" ht="14.4" customHeight="1">
      <c r="B37" s="66"/>
      <c r="C37" s="67"/>
      <c r="D37" s="67"/>
      <c r="E37" s="67"/>
      <c r="F37" s="67"/>
      <c r="G37" s="67"/>
      <c r="H37" s="67"/>
      <c r="I37" s="165"/>
      <c r="J37" s="67"/>
      <c r="K37" s="68"/>
    </row>
    <row r="41" spans="2:11" s="1" customFormat="1" ht="6.95" customHeight="1">
      <c r="B41" s="166"/>
      <c r="C41" s="167"/>
      <c r="D41" s="167"/>
      <c r="E41" s="167"/>
      <c r="F41" s="167"/>
      <c r="G41" s="167"/>
      <c r="H41" s="167"/>
      <c r="I41" s="168"/>
      <c r="J41" s="167"/>
      <c r="K41" s="169"/>
    </row>
    <row r="42" spans="2:11" s="1" customFormat="1" ht="36.95" customHeight="1">
      <c r="B42" s="45"/>
      <c r="C42" s="29" t="s">
        <v>97</v>
      </c>
      <c r="D42" s="46"/>
      <c r="E42" s="46"/>
      <c r="F42" s="46"/>
      <c r="G42" s="46"/>
      <c r="H42" s="46"/>
      <c r="I42" s="143"/>
      <c r="J42" s="46"/>
      <c r="K42" s="50"/>
    </row>
    <row r="43" spans="2:11" s="1" customFormat="1" ht="6.95" customHeight="1">
      <c r="B43" s="45"/>
      <c r="C43" s="46"/>
      <c r="D43" s="46"/>
      <c r="E43" s="46"/>
      <c r="F43" s="46"/>
      <c r="G43" s="46"/>
      <c r="H43" s="46"/>
      <c r="I43" s="143"/>
      <c r="J43" s="46"/>
      <c r="K43" s="50"/>
    </row>
    <row r="44" spans="2:11" s="1" customFormat="1" ht="14.4" customHeight="1">
      <c r="B44" s="45"/>
      <c r="C44" s="39" t="s">
        <v>18</v>
      </c>
      <c r="D44" s="46"/>
      <c r="E44" s="46"/>
      <c r="F44" s="46"/>
      <c r="G44" s="46"/>
      <c r="H44" s="46"/>
      <c r="I44" s="143"/>
      <c r="J44" s="46"/>
      <c r="K44" s="50"/>
    </row>
    <row r="45" spans="2:11" s="1" customFormat="1" ht="16.5" customHeight="1">
      <c r="B45" s="45"/>
      <c r="C45" s="46"/>
      <c r="D45" s="46"/>
      <c r="E45" s="142" t="str">
        <f>E7</f>
        <v>II/183 NETUNICE - HÁJE, OPRAVA</v>
      </c>
      <c r="F45" s="39"/>
      <c r="G45" s="39"/>
      <c r="H45" s="39"/>
      <c r="I45" s="143"/>
      <c r="J45" s="46"/>
      <c r="K45" s="50"/>
    </row>
    <row r="46" spans="2:11" s="1" customFormat="1" ht="14.4" customHeight="1">
      <c r="B46" s="45"/>
      <c r="C46" s="39" t="s">
        <v>95</v>
      </c>
      <c r="D46" s="46"/>
      <c r="E46" s="46"/>
      <c r="F46" s="46"/>
      <c r="G46" s="46"/>
      <c r="H46" s="46"/>
      <c r="I46" s="143"/>
      <c r="J46" s="46"/>
      <c r="K46" s="50"/>
    </row>
    <row r="47" spans="2:11" s="1" customFormat="1" ht="17.25" customHeight="1">
      <c r="B47" s="45"/>
      <c r="C47" s="46"/>
      <c r="D47" s="46"/>
      <c r="E47" s="144" t="str">
        <f>E9</f>
        <v>SO 110 - KOMUNIKACE SILNICE II/183 HÁJE</v>
      </c>
      <c r="F47" s="46"/>
      <c r="G47" s="46"/>
      <c r="H47" s="46"/>
      <c r="I47" s="143"/>
      <c r="J47" s="46"/>
      <c r="K47" s="50"/>
    </row>
    <row r="48" spans="2:11" s="1" customFormat="1" ht="6.95" customHeight="1">
      <c r="B48" s="45"/>
      <c r="C48" s="46"/>
      <c r="D48" s="46"/>
      <c r="E48" s="46"/>
      <c r="F48" s="46"/>
      <c r="G48" s="46"/>
      <c r="H48" s="46"/>
      <c r="I48" s="143"/>
      <c r="J48" s="46"/>
      <c r="K48" s="50"/>
    </row>
    <row r="49" spans="2:11" s="1" customFormat="1" ht="18" customHeight="1">
      <c r="B49" s="45"/>
      <c r="C49" s="39" t="s">
        <v>23</v>
      </c>
      <c r="D49" s="46"/>
      <c r="E49" s="46"/>
      <c r="F49" s="34" t="str">
        <f>F12</f>
        <v xml:space="preserve"> </v>
      </c>
      <c r="G49" s="46"/>
      <c r="H49" s="46"/>
      <c r="I49" s="145" t="s">
        <v>25</v>
      </c>
      <c r="J49" s="146" t="str">
        <f>IF(J12="","",J12)</f>
        <v>6. 1. 2019</v>
      </c>
      <c r="K49" s="50"/>
    </row>
    <row r="50" spans="2:11" s="1" customFormat="1" ht="6.95" customHeight="1">
      <c r="B50" s="45"/>
      <c r="C50" s="46"/>
      <c r="D50" s="46"/>
      <c r="E50" s="46"/>
      <c r="F50" s="46"/>
      <c r="G50" s="46"/>
      <c r="H50" s="46"/>
      <c r="I50" s="143"/>
      <c r="J50" s="46"/>
      <c r="K50" s="50"/>
    </row>
    <row r="51" spans="2:11" s="1" customFormat="1" ht="13.5">
      <c r="B51" s="45"/>
      <c r="C51" s="39" t="s">
        <v>27</v>
      </c>
      <c r="D51" s="46"/>
      <c r="E51" s="46"/>
      <c r="F51" s="34" t="str">
        <f>E15</f>
        <v xml:space="preserve"> </v>
      </c>
      <c r="G51" s="46"/>
      <c r="H51" s="46"/>
      <c r="I51" s="145" t="s">
        <v>32</v>
      </c>
      <c r="J51" s="43" t="str">
        <f>E21</f>
        <v xml:space="preserve"> </v>
      </c>
      <c r="K51" s="50"/>
    </row>
    <row r="52" spans="2:11" s="1" customFormat="1" ht="14.4" customHeight="1">
      <c r="B52" s="45"/>
      <c r="C52" s="39" t="s">
        <v>30</v>
      </c>
      <c r="D52" s="46"/>
      <c r="E52" s="46"/>
      <c r="F52" s="34" t="str">
        <f>IF(E18="","",E18)</f>
        <v/>
      </c>
      <c r="G52" s="46"/>
      <c r="H52" s="46"/>
      <c r="I52" s="143"/>
      <c r="J52" s="170"/>
      <c r="K52" s="50"/>
    </row>
    <row r="53" spans="2:11" s="1" customFormat="1" ht="10.3" customHeight="1">
      <c r="B53" s="45"/>
      <c r="C53" s="46"/>
      <c r="D53" s="46"/>
      <c r="E53" s="46"/>
      <c r="F53" s="46"/>
      <c r="G53" s="46"/>
      <c r="H53" s="46"/>
      <c r="I53" s="143"/>
      <c r="J53" s="46"/>
      <c r="K53" s="50"/>
    </row>
    <row r="54" spans="2:11" s="1" customFormat="1" ht="29.25" customHeight="1">
      <c r="B54" s="45"/>
      <c r="C54" s="171" t="s">
        <v>98</v>
      </c>
      <c r="D54" s="158"/>
      <c r="E54" s="158"/>
      <c r="F54" s="158"/>
      <c r="G54" s="158"/>
      <c r="H54" s="158"/>
      <c r="I54" s="172"/>
      <c r="J54" s="173" t="s">
        <v>99</v>
      </c>
      <c r="K54" s="174"/>
    </row>
    <row r="55" spans="2:11" s="1" customFormat="1" ht="10.3" customHeight="1">
      <c r="B55" s="45"/>
      <c r="C55" s="46"/>
      <c r="D55" s="46"/>
      <c r="E55" s="46"/>
      <c r="F55" s="46"/>
      <c r="G55" s="46"/>
      <c r="H55" s="46"/>
      <c r="I55" s="143"/>
      <c r="J55" s="46"/>
      <c r="K55" s="50"/>
    </row>
    <row r="56" spans="2:47" s="1" customFormat="1" ht="29.25" customHeight="1">
      <c r="B56" s="45"/>
      <c r="C56" s="175" t="s">
        <v>100</v>
      </c>
      <c r="D56" s="46"/>
      <c r="E56" s="46"/>
      <c r="F56" s="46"/>
      <c r="G56" s="46"/>
      <c r="H56" s="46"/>
      <c r="I56" s="143"/>
      <c r="J56" s="154">
        <f>J82</f>
        <v>0</v>
      </c>
      <c r="K56" s="50"/>
      <c r="AU56" s="23" t="s">
        <v>101</v>
      </c>
    </row>
    <row r="57" spans="2:11" s="7" customFormat="1" ht="24.95" customHeight="1">
      <c r="B57" s="176"/>
      <c r="C57" s="177"/>
      <c r="D57" s="178" t="s">
        <v>163</v>
      </c>
      <c r="E57" s="179"/>
      <c r="F57" s="179"/>
      <c r="G57" s="179"/>
      <c r="H57" s="179"/>
      <c r="I57" s="180"/>
      <c r="J57" s="181">
        <f>J83</f>
        <v>0</v>
      </c>
      <c r="K57" s="182"/>
    </row>
    <row r="58" spans="2:11" s="8" customFormat="1" ht="19.9" customHeight="1">
      <c r="B58" s="183"/>
      <c r="C58" s="184"/>
      <c r="D58" s="185" t="s">
        <v>164</v>
      </c>
      <c r="E58" s="186"/>
      <c r="F58" s="186"/>
      <c r="G58" s="186"/>
      <c r="H58" s="186"/>
      <c r="I58" s="187"/>
      <c r="J58" s="188">
        <f>J84</f>
        <v>0</v>
      </c>
      <c r="K58" s="189"/>
    </row>
    <row r="59" spans="2:11" s="8" customFormat="1" ht="19.9" customHeight="1">
      <c r="B59" s="183"/>
      <c r="C59" s="184"/>
      <c r="D59" s="185" t="s">
        <v>165</v>
      </c>
      <c r="E59" s="186"/>
      <c r="F59" s="186"/>
      <c r="G59" s="186"/>
      <c r="H59" s="186"/>
      <c r="I59" s="187"/>
      <c r="J59" s="188">
        <f>J131</f>
        <v>0</v>
      </c>
      <c r="K59" s="189"/>
    </row>
    <row r="60" spans="2:11" s="8" customFormat="1" ht="19.9" customHeight="1">
      <c r="B60" s="183"/>
      <c r="C60" s="184"/>
      <c r="D60" s="185" t="s">
        <v>166</v>
      </c>
      <c r="E60" s="186"/>
      <c r="F60" s="186"/>
      <c r="G60" s="186"/>
      <c r="H60" s="186"/>
      <c r="I60" s="187"/>
      <c r="J60" s="188">
        <f>J175</f>
        <v>0</v>
      </c>
      <c r="K60" s="189"/>
    </row>
    <row r="61" spans="2:11" s="8" customFormat="1" ht="19.9" customHeight="1">
      <c r="B61" s="183"/>
      <c r="C61" s="184"/>
      <c r="D61" s="185" t="s">
        <v>167</v>
      </c>
      <c r="E61" s="186"/>
      <c r="F61" s="186"/>
      <c r="G61" s="186"/>
      <c r="H61" s="186"/>
      <c r="I61" s="187"/>
      <c r="J61" s="188">
        <f>J218</f>
        <v>0</v>
      </c>
      <c r="K61" s="189"/>
    </row>
    <row r="62" spans="2:11" s="8" customFormat="1" ht="19.9" customHeight="1">
      <c r="B62" s="183"/>
      <c r="C62" s="184"/>
      <c r="D62" s="185" t="s">
        <v>168</v>
      </c>
      <c r="E62" s="186"/>
      <c r="F62" s="186"/>
      <c r="G62" s="186"/>
      <c r="H62" s="186"/>
      <c r="I62" s="187"/>
      <c r="J62" s="188">
        <f>J232</f>
        <v>0</v>
      </c>
      <c r="K62" s="189"/>
    </row>
    <row r="63" spans="2:11" s="1" customFormat="1" ht="21.8" customHeight="1">
      <c r="B63" s="45"/>
      <c r="C63" s="46"/>
      <c r="D63" s="46"/>
      <c r="E63" s="46"/>
      <c r="F63" s="46"/>
      <c r="G63" s="46"/>
      <c r="H63" s="46"/>
      <c r="I63" s="143"/>
      <c r="J63" s="46"/>
      <c r="K63" s="50"/>
    </row>
    <row r="64" spans="2:11" s="1" customFormat="1" ht="6.95" customHeight="1">
      <c r="B64" s="66"/>
      <c r="C64" s="67"/>
      <c r="D64" s="67"/>
      <c r="E64" s="67"/>
      <c r="F64" s="67"/>
      <c r="G64" s="67"/>
      <c r="H64" s="67"/>
      <c r="I64" s="165"/>
      <c r="J64" s="67"/>
      <c r="K64" s="68"/>
    </row>
    <row r="68" spans="2:12" s="1" customFormat="1" ht="6.95" customHeight="1">
      <c r="B68" s="69"/>
      <c r="C68" s="70"/>
      <c r="D68" s="70"/>
      <c r="E68" s="70"/>
      <c r="F68" s="70"/>
      <c r="G68" s="70"/>
      <c r="H68" s="70"/>
      <c r="I68" s="168"/>
      <c r="J68" s="70"/>
      <c r="K68" s="70"/>
      <c r="L68" s="71"/>
    </row>
    <row r="69" spans="2:12" s="1" customFormat="1" ht="36.95" customHeight="1">
      <c r="B69" s="45"/>
      <c r="C69" s="72" t="s">
        <v>106</v>
      </c>
      <c r="D69" s="73"/>
      <c r="E69" s="73"/>
      <c r="F69" s="73"/>
      <c r="G69" s="73"/>
      <c r="H69" s="73"/>
      <c r="I69" s="190"/>
      <c r="J69" s="73"/>
      <c r="K69" s="73"/>
      <c r="L69" s="71"/>
    </row>
    <row r="70" spans="2:12" s="1" customFormat="1" ht="6.95" customHeight="1">
      <c r="B70" s="45"/>
      <c r="C70" s="73"/>
      <c r="D70" s="73"/>
      <c r="E70" s="73"/>
      <c r="F70" s="73"/>
      <c r="G70" s="73"/>
      <c r="H70" s="73"/>
      <c r="I70" s="190"/>
      <c r="J70" s="73"/>
      <c r="K70" s="73"/>
      <c r="L70" s="71"/>
    </row>
    <row r="71" spans="2:12" s="1" customFormat="1" ht="14.4" customHeight="1">
      <c r="B71" s="45"/>
      <c r="C71" s="75" t="s">
        <v>18</v>
      </c>
      <c r="D71" s="73"/>
      <c r="E71" s="73"/>
      <c r="F71" s="73"/>
      <c r="G71" s="73"/>
      <c r="H71" s="73"/>
      <c r="I71" s="190"/>
      <c r="J71" s="73"/>
      <c r="K71" s="73"/>
      <c r="L71" s="71"/>
    </row>
    <row r="72" spans="2:12" s="1" customFormat="1" ht="16.5" customHeight="1">
      <c r="B72" s="45"/>
      <c r="C72" s="73"/>
      <c r="D72" s="73"/>
      <c r="E72" s="191" t="str">
        <f>E7</f>
        <v>II/183 NETUNICE - HÁJE, OPRAVA</v>
      </c>
      <c r="F72" s="75"/>
      <c r="G72" s="75"/>
      <c r="H72" s="75"/>
      <c r="I72" s="190"/>
      <c r="J72" s="73"/>
      <c r="K72" s="73"/>
      <c r="L72" s="71"/>
    </row>
    <row r="73" spans="2:12" s="1" customFormat="1" ht="14.4" customHeight="1">
      <c r="B73" s="45"/>
      <c r="C73" s="75" t="s">
        <v>95</v>
      </c>
      <c r="D73" s="73"/>
      <c r="E73" s="73"/>
      <c r="F73" s="73"/>
      <c r="G73" s="73"/>
      <c r="H73" s="73"/>
      <c r="I73" s="190"/>
      <c r="J73" s="73"/>
      <c r="K73" s="73"/>
      <c r="L73" s="71"/>
    </row>
    <row r="74" spans="2:12" s="1" customFormat="1" ht="17.25" customHeight="1">
      <c r="B74" s="45"/>
      <c r="C74" s="73"/>
      <c r="D74" s="73"/>
      <c r="E74" s="81" t="str">
        <f>E9</f>
        <v>SO 110 - KOMUNIKACE SILNICE II/183 HÁJE</v>
      </c>
      <c r="F74" s="73"/>
      <c r="G74" s="73"/>
      <c r="H74" s="73"/>
      <c r="I74" s="190"/>
      <c r="J74" s="73"/>
      <c r="K74" s="73"/>
      <c r="L74" s="71"/>
    </row>
    <row r="75" spans="2:12" s="1" customFormat="1" ht="6.95" customHeight="1">
      <c r="B75" s="45"/>
      <c r="C75" s="73"/>
      <c r="D75" s="73"/>
      <c r="E75" s="73"/>
      <c r="F75" s="73"/>
      <c r="G75" s="73"/>
      <c r="H75" s="73"/>
      <c r="I75" s="190"/>
      <c r="J75" s="73"/>
      <c r="K75" s="73"/>
      <c r="L75" s="71"/>
    </row>
    <row r="76" spans="2:12" s="1" customFormat="1" ht="18" customHeight="1">
      <c r="B76" s="45"/>
      <c r="C76" s="75" t="s">
        <v>23</v>
      </c>
      <c r="D76" s="73"/>
      <c r="E76" s="73"/>
      <c r="F76" s="192" t="str">
        <f>F12</f>
        <v xml:space="preserve"> </v>
      </c>
      <c r="G76" s="73"/>
      <c r="H76" s="73"/>
      <c r="I76" s="193" t="s">
        <v>25</v>
      </c>
      <c r="J76" s="84" t="str">
        <f>IF(J12="","",J12)</f>
        <v>6. 1. 2019</v>
      </c>
      <c r="K76" s="73"/>
      <c r="L76" s="71"/>
    </row>
    <row r="77" spans="2:12" s="1" customFormat="1" ht="6.95" customHeight="1">
      <c r="B77" s="45"/>
      <c r="C77" s="73"/>
      <c r="D77" s="73"/>
      <c r="E77" s="73"/>
      <c r="F77" s="73"/>
      <c r="G77" s="73"/>
      <c r="H77" s="73"/>
      <c r="I77" s="190"/>
      <c r="J77" s="73"/>
      <c r="K77" s="73"/>
      <c r="L77" s="71"/>
    </row>
    <row r="78" spans="2:12" s="1" customFormat="1" ht="13.5">
      <c r="B78" s="45"/>
      <c r="C78" s="75" t="s">
        <v>27</v>
      </c>
      <c r="D78" s="73"/>
      <c r="E78" s="73"/>
      <c r="F78" s="192" t="str">
        <f>E15</f>
        <v xml:space="preserve"> </v>
      </c>
      <c r="G78" s="73"/>
      <c r="H78" s="73"/>
      <c r="I78" s="193" t="s">
        <v>32</v>
      </c>
      <c r="J78" s="192" t="str">
        <f>E21</f>
        <v xml:space="preserve"> </v>
      </c>
      <c r="K78" s="73"/>
      <c r="L78" s="71"/>
    </row>
    <row r="79" spans="2:12" s="1" customFormat="1" ht="14.4" customHeight="1">
      <c r="B79" s="45"/>
      <c r="C79" s="75" t="s">
        <v>30</v>
      </c>
      <c r="D79" s="73"/>
      <c r="E79" s="73"/>
      <c r="F79" s="192" t="str">
        <f>IF(E18="","",E18)</f>
        <v/>
      </c>
      <c r="G79" s="73"/>
      <c r="H79" s="73"/>
      <c r="I79" s="190"/>
      <c r="J79" s="73"/>
      <c r="K79" s="73"/>
      <c r="L79" s="71"/>
    </row>
    <row r="80" spans="2:12" s="1" customFormat="1" ht="10.3" customHeight="1">
      <c r="B80" s="45"/>
      <c r="C80" s="73"/>
      <c r="D80" s="73"/>
      <c r="E80" s="73"/>
      <c r="F80" s="73"/>
      <c r="G80" s="73"/>
      <c r="H80" s="73"/>
      <c r="I80" s="190"/>
      <c r="J80" s="73"/>
      <c r="K80" s="73"/>
      <c r="L80" s="71"/>
    </row>
    <row r="81" spans="2:20" s="9" customFormat="1" ht="29.25" customHeight="1">
      <c r="B81" s="194"/>
      <c r="C81" s="195" t="s">
        <v>107</v>
      </c>
      <c r="D81" s="196" t="s">
        <v>54</v>
      </c>
      <c r="E81" s="196" t="s">
        <v>50</v>
      </c>
      <c r="F81" s="196" t="s">
        <v>108</v>
      </c>
      <c r="G81" s="196" t="s">
        <v>109</v>
      </c>
      <c r="H81" s="196" t="s">
        <v>110</v>
      </c>
      <c r="I81" s="197" t="s">
        <v>111</v>
      </c>
      <c r="J81" s="196" t="s">
        <v>99</v>
      </c>
      <c r="K81" s="198" t="s">
        <v>112</v>
      </c>
      <c r="L81" s="199"/>
      <c r="M81" s="101" t="s">
        <v>113</v>
      </c>
      <c r="N81" s="102" t="s">
        <v>39</v>
      </c>
      <c r="O81" s="102" t="s">
        <v>114</v>
      </c>
      <c r="P81" s="102" t="s">
        <v>115</v>
      </c>
      <c r="Q81" s="102" t="s">
        <v>116</v>
      </c>
      <c r="R81" s="102" t="s">
        <v>117</v>
      </c>
      <c r="S81" s="102" t="s">
        <v>118</v>
      </c>
      <c r="T81" s="103" t="s">
        <v>119</v>
      </c>
    </row>
    <row r="82" spans="2:63" s="1" customFormat="1" ht="29.25" customHeight="1">
      <c r="B82" s="45"/>
      <c r="C82" s="107" t="s">
        <v>100</v>
      </c>
      <c r="D82" s="73"/>
      <c r="E82" s="73"/>
      <c r="F82" s="73"/>
      <c r="G82" s="73"/>
      <c r="H82" s="73"/>
      <c r="I82" s="190"/>
      <c r="J82" s="200">
        <f>BK82</f>
        <v>0</v>
      </c>
      <c r="K82" s="73"/>
      <c r="L82" s="71"/>
      <c r="M82" s="104"/>
      <c r="N82" s="105"/>
      <c r="O82" s="105"/>
      <c r="P82" s="201">
        <f>P83</f>
        <v>0</v>
      </c>
      <c r="Q82" s="105"/>
      <c r="R82" s="201">
        <f>R83</f>
        <v>1504.6737993499999</v>
      </c>
      <c r="S82" s="105"/>
      <c r="T82" s="202">
        <f>T83</f>
        <v>1639.168768</v>
      </c>
      <c r="AT82" s="23" t="s">
        <v>68</v>
      </c>
      <c r="AU82" s="23" t="s">
        <v>101</v>
      </c>
      <c r="BK82" s="203">
        <f>BK83</f>
        <v>0</v>
      </c>
    </row>
    <row r="83" spans="2:63" s="10" customFormat="1" ht="37.4" customHeight="1">
      <c r="B83" s="204"/>
      <c r="C83" s="205"/>
      <c r="D83" s="206" t="s">
        <v>68</v>
      </c>
      <c r="E83" s="207" t="s">
        <v>169</v>
      </c>
      <c r="F83" s="207" t="s">
        <v>170</v>
      </c>
      <c r="G83" s="205"/>
      <c r="H83" s="205"/>
      <c r="I83" s="208"/>
      <c r="J83" s="209">
        <f>BK83</f>
        <v>0</v>
      </c>
      <c r="K83" s="205"/>
      <c r="L83" s="210"/>
      <c r="M83" s="211"/>
      <c r="N83" s="212"/>
      <c r="O83" s="212"/>
      <c r="P83" s="213">
        <f>P84+P131+P175+P218+P232</f>
        <v>0</v>
      </c>
      <c r="Q83" s="212"/>
      <c r="R83" s="213">
        <f>R84+R131+R175+R218+R232</f>
        <v>1504.6737993499999</v>
      </c>
      <c r="S83" s="212"/>
      <c r="T83" s="214">
        <f>T84+T131+T175+T218+T232</f>
        <v>1639.168768</v>
      </c>
      <c r="AR83" s="215" t="s">
        <v>77</v>
      </c>
      <c r="AT83" s="216" t="s">
        <v>68</v>
      </c>
      <c r="AU83" s="216" t="s">
        <v>69</v>
      </c>
      <c r="AY83" s="215" t="s">
        <v>123</v>
      </c>
      <c r="BK83" s="217">
        <f>BK84+BK131+BK175+BK218+BK232</f>
        <v>0</v>
      </c>
    </row>
    <row r="84" spans="2:63" s="10" customFormat="1" ht="19.9" customHeight="1">
      <c r="B84" s="204"/>
      <c r="C84" s="205"/>
      <c r="D84" s="206" t="s">
        <v>68</v>
      </c>
      <c r="E84" s="218" t="s">
        <v>77</v>
      </c>
      <c r="F84" s="218" t="s">
        <v>171</v>
      </c>
      <c r="G84" s="205"/>
      <c r="H84" s="205"/>
      <c r="I84" s="208"/>
      <c r="J84" s="219">
        <f>BK84</f>
        <v>0</v>
      </c>
      <c r="K84" s="205"/>
      <c r="L84" s="210"/>
      <c r="M84" s="211"/>
      <c r="N84" s="212"/>
      <c r="O84" s="212"/>
      <c r="P84" s="213">
        <f>SUM(P85:P130)</f>
        <v>0</v>
      </c>
      <c r="Q84" s="212"/>
      <c r="R84" s="213">
        <f>SUM(R85:R130)</f>
        <v>44.09244758</v>
      </c>
      <c r="S84" s="212"/>
      <c r="T84" s="214">
        <f>SUM(T85:T130)</f>
        <v>1349.367288</v>
      </c>
      <c r="AR84" s="215" t="s">
        <v>77</v>
      </c>
      <c r="AT84" s="216" t="s">
        <v>68</v>
      </c>
      <c r="AU84" s="216" t="s">
        <v>77</v>
      </c>
      <c r="AY84" s="215" t="s">
        <v>123</v>
      </c>
      <c r="BK84" s="217">
        <f>SUM(BK85:BK130)</f>
        <v>0</v>
      </c>
    </row>
    <row r="85" spans="2:65" s="1" customFormat="1" ht="51" customHeight="1">
      <c r="B85" s="45"/>
      <c r="C85" s="220" t="s">
        <v>77</v>
      </c>
      <c r="D85" s="220" t="s">
        <v>126</v>
      </c>
      <c r="E85" s="221" t="s">
        <v>172</v>
      </c>
      <c r="F85" s="222" t="s">
        <v>173</v>
      </c>
      <c r="G85" s="223" t="s">
        <v>174</v>
      </c>
      <c r="H85" s="224">
        <v>38.105</v>
      </c>
      <c r="I85" s="225"/>
      <c r="J85" s="226">
        <f>ROUND(I85*H85,2)</f>
        <v>0</v>
      </c>
      <c r="K85" s="222" t="s">
        <v>130</v>
      </c>
      <c r="L85" s="71"/>
      <c r="M85" s="227" t="s">
        <v>21</v>
      </c>
      <c r="N85" s="228" t="s">
        <v>40</v>
      </c>
      <c r="O85" s="46"/>
      <c r="P85" s="229">
        <f>O85*H85</f>
        <v>0</v>
      </c>
      <c r="Q85" s="229">
        <v>0</v>
      </c>
      <c r="R85" s="229">
        <f>Q85*H85</f>
        <v>0</v>
      </c>
      <c r="S85" s="229">
        <v>0.44</v>
      </c>
      <c r="T85" s="230">
        <f>S85*H85</f>
        <v>16.766199999999998</v>
      </c>
      <c r="AR85" s="23" t="s">
        <v>142</v>
      </c>
      <c r="AT85" s="23" t="s">
        <v>126</v>
      </c>
      <c r="AU85" s="23" t="s">
        <v>79</v>
      </c>
      <c r="AY85" s="23" t="s">
        <v>123</v>
      </c>
      <c r="BE85" s="231">
        <f>IF(N85="základní",J85,0)</f>
        <v>0</v>
      </c>
      <c r="BF85" s="231">
        <f>IF(N85="snížená",J85,0)</f>
        <v>0</v>
      </c>
      <c r="BG85" s="231">
        <f>IF(N85="zákl. přenesená",J85,0)</f>
        <v>0</v>
      </c>
      <c r="BH85" s="231">
        <f>IF(N85="sníž. přenesená",J85,0)</f>
        <v>0</v>
      </c>
      <c r="BI85" s="231">
        <f>IF(N85="nulová",J85,0)</f>
        <v>0</v>
      </c>
      <c r="BJ85" s="23" t="s">
        <v>77</v>
      </c>
      <c r="BK85" s="231">
        <f>ROUND(I85*H85,2)</f>
        <v>0</v>
      </c>
      <c r="BL85" s="23" t="s">
        <v>142</v>
      </c>
      <c r="BM85" s="23" t="s">
        <v>175</v>
      </c>
    </row>
    <row r="86" spans="2:47" s="1" customFormat="1" ht="13.5">
      <c r="B86" s="45"/>
      <c r="C86" s="73"/>
      <c r="D86" s="236" t="s">
        <v>176</v>
      </c>
      <c r="E86" s="73"/>
      <c r="F86" s="237" t="s">
        <v>177</v>
      </c>
      <c r="G86" s="73"/>
      <c r="H86" s="73"/>
      <c r="I86" s="190"/>
      <c r="J86" s="73"/>
      <c r="K86" s="73"/>
      <c r="L86" s="71"/>
      <c r="M86" s="238"/>
      <c r="N86" s="46"/>
      <c r="O86" s="46"/>
      <c r="P86" s="46"/>
      <c r="Q86" s="46"/>
      <c r="R86" s="46"/>
      <c r="S86" s="46"/>
      <c r="T86" s="94"/>
      <c r="AT86" s="23" t="s">
        <v>176</v>
      </c>
      <c r="AU86" s="23" t="s">
        <v>79</v>
      </c>
    </row>
    <row r="87" spans="2:51" s="11" customFormat="1" ht="13.5">
      <c r="B87" s="239"/>
      <c r="C87" s="240"/>
      <c r="D87" s="236" t="s">
        <v>178</v>
      </c>
      <c r="E87" s="241" t="s">
        <v>21</v>
      </c>
      <c r="F87" s="242" t="s">
        <v>179</v>
      </c>
      <c r="G87" s="240"/>
      <c r="H87" s="241" t="s">
        <v>21</v>
      </c>
      <c r="I87" s="243"/>
      <c r="J87" s="240"/>
      <c r="K87" s="240"/>
      <c r="L87" s="244"/>
      <c r="M87" s="245"/>
      <c r="N87" s="246"/>
      <c r="O87" s="246"/>
      <c r="P87" s="246"/>
      <c r="Q87" s="246"/>
      <c r="R87" s="246"/>
      <c r="S87" s="246"/>
      <c r="T87" s="247"/>
      <c r="AT87" s="248" t="s">
        <v>178</v>
      </c>
      <c r="AU87" s="248" t="s">
        <v>79</v>
      </c>
      <c r="AV87" s="11" t="s">
        <v>77</v>
      </c>
      <c r="AW87" s="11" t="s">
        <v>33</v>
      </c>
      <c r="AX87" s="11" t="s">
        <v>69</v>
      </c>
      <c r="AY87" s="248" t="s">
        <v>123</v>
      </c>
    </row>
    <row r="88" spans="2:51" s="12" customFormat="1" ht="13.5">
      <c r="B88" s="249"/>
      <c r="C88" s="250"/>
      <c r="D88" s="236" t="s">
        <v>178</v>
      </c>
      <c r="E88" s="251" t="s">
        <v>21</v>
      </c>
      <c r="F88" s="252" t="s">
        <v>180</v>
      </c>
      <c r="G88" s="250"/>
      <c r="H88" s="253">
        <v>38.105</v>
      </c>
      <c r="I88" s="254"/>
      <c r="J88" s="250"/>
      <c r="K88" s="250"/>
      <c r="L88" s="255"/>
      <c r="M88" s="256"/>
      <c r="N88" s="257"/>
      <c r="O88" s="257"/>
      <c r="P88" s="257"/>
      <c r="Q88" s="257"/>
      <c r="R88" s="257"/>
      <c r="S88" s="257"/>
      <c r="T88" s="258"/>
      <c r="AT88" s="259" t="s">
        <v>178</v>
      </c>
      <c r="AU88" s="259" t="s">
        <v>79</v>
      </c>
      <c r="AV88" s="12" t="s">
        <v>79</v>
      </c>
      <c r="AW88" s="12" t="s">
        <v>33</v>
      </c>
      <c r="AX88" s="12" t="s">
        <v>77</v>
      </c>
      <c r="AY88" s="259" t="s">
        <v>123</v>
      </c>
    </row>
    <row r="89" spans="2:65" s="1" customFormat="1" ht="38.25" customHeight="1">
      <c r="B89" s="45"/>
      <c r="C89" s="220" t="s">
        <v>79</v>
      </c>
      <c r="D89" s="220" t="s">
        <v>126</v>
      </c>
      <c r="E89" s="221" t="s">
        <v>181</v>
      </c>
      <c r="F89" s="222" t="s">
        <v>182</v>
      </c>
      <c r="G89" s="223" t="s">
        <v>174</v>
      </c>
      <c r="H89" s="224">
        <v>269.599</v>
      </c>
      <c r="I89" s="225"/>
      <c r="J89" s="226">
        <f>ROUND(I89*H89,2)</f>
        <v>0</v>
      </c>
      <c r="K89" s="222" t="s">
        <v>21</v>
      </c>
      <c r="L89" s="71"/>
      <c r="M89" s="227" t="s">
        <v>21</v>
      </c>
      <c r="N89" s="228" t="s">
        <v>40</v>
      </c>
      <c r="O89" s="46"/>
      <c r="P89" s="229">
        <f>O89*H89</f>
        <v>0</v>
      </c>
      <c r="Q89" s="229">
        <v>0.00017</v>
      </c>
      <c r="R89" s="229">
        <f>Q89*H89</f>
        <v>0.045831830000000004</v>
      </c>
      <c r="S89" s="229">
        <v>0.512</v>
      </c>
      <c r="T89" s="230">
        <f>S89*H89</f>
        <v>138.034688</v>
      </c>
      <c r="AR89" s="23" t="s">
        <v>142</v>
      </c>
      <c r="AT89" s="23" t="s">
        <v>126</v>
      </c>
      <c r="AU89" s="23" t="s">
        <v>79</v>
      </c>
      <c r="AY89" s="23" t="s">
        <v>123</v>
      </c>
      <c r="BE89" s="231">
        <f>IF(N89="základní",J89,0)</f>
        <v>0</v>
      </c>
      <c r="BF89" s="231">
        <f>IF(N89="snížená",J89,0)</f>
        <v>0</v>
      </c>
      <c r="BG89" s="231">
        <f>IF(N89="zákl. přenesená",J89,0)</f>
        <v>0</v>
      </c>
      <c r="BH89" s="231">
        <f>IF(N89="sníž. přenesená",J89,0)</f>
        <v>0</v>
      </c>
      <c r="BI89" s="231">
        <f>IF(N89="nulová",J89,0)</f>
        <v>0</v>
      </c>
      <c r="BJ89" s="23" t="s">
        <v>77</v>
      </c>
      <c r="BK89" s="231">
        <f>ROUND(I89*H89,2)</f>
        <v>0</v>
      </c>
      <c r="BL89" s="23" t="s">
        <v>142</v>
      </c>
      <c r="BM89" s="23" t="s">
        <v>183</v>
      </c>
    </row>
    <row r="90" spans="2:47" s="1" customFormat="1" ht="13.5">
      <c r="B90" s="45"/>
      <c r="C90" s="73"/>
      <c r="D90" s="236" t="s">
        <v>176</v>
      </c>
      <c r="E90" s="73"/>
      <c r="F90" s="237" t="s">
        <v>184</v>
      </c>
      <c r="G90" s="73"/>
      <c r="H90" s="73"/>
      <c r="I90" s="190"/>
      <c r="J90" s="73"/>
      <c r="K90" s="73"/>
      <c r="L90" s="71"/>
      <c r="M90" s="238"/>
      <c r="N90" s="46"/>
      <c r="O90" s="46"/>
      <c r="P90" s="46"/>
      <c r="Q90" s="46"/>
      <c r="R90" s="46"/>
      <c r="S90" s="46"/>
      <c r="T90" s="94"/>
      <c r="AT90" s="23" t="s">
        <v>176</v>
      </c>
      <c r="AU90" s="23" t="s">
        <v>79</v>
      </c>
    </row>
    <row r="91" spans="2:51" s="11" customFormat="1" ht="13.5">
      <c r="B91" s="239"/>
      <c r="C91" s="240"/>
      <c r="D91" s="236" t="s">
        <v>178</v>
      </c>
      <c r="E91" s="241" t="s">
        <v>21</v>
      </c>
      <c r="F91" s="242" t="s">
        <v>179</v>
      </c>
      <c r="G91" s="240"/>
      <c r="H91" s="241" t="s">
        <v>21</v>
      </c>
      <c r="I91" s="243"/>
      <c r="J91" s="240"/>
      <c r="K91" s="240"/>
      <c r="L91" s="244"/>
      <c r="M91" s="245"/>
      <c r="N91" s="246"/>
      <c r="O91" s="246"/>
      <c r="P91" s="246"/>
      <c r="Q91" s="246"/>
      <c r="R91" s="246"/>
      <c r="S91" s="246"/>
      <c r="T91" s="247"/>
      <c r="AT91" s="248" t="s">
        <v>178</v>
      </c>
      <c r="AU91" s="248" t="s">
        <v>79</v>
      </c>
      <c r="AV91" s="11" t="s">
        <v>77</v>
      </c>
      <c r="AW91" s="11" t="s">
        <v>33</v>
      </c>
      <c r="AX91" s="11" t="s">
        <v>69</v>
      </c>
      <c r="AY91" s="248" t="s">
        <v>123</v>
      </c>
    </row>
    <row r="92" spans="2:51" s="12" customFormat="1" ht="13.5">
      <c r="B92" s="249"/>
      <c r="C92" s="250"/>
      <c r="D92" s="236" t="s">
        <v>178</v>
      </c>
      <c r="E92" s="251" t="s">
        <v>21</v>
      </c>
      <c r="F92" s="252" t="s">
        <v>180</v>
      </c>
      <c r="G92" s="250"/>
      <c r="H92" s="253">
        <v>38.105</v>
      </c>
      <c r="I92" s="254"/>
      <c r="J92" s="250"/>
      <c r="K92" s="250"/>
      <c r="L92" s="255"/>
      <c r="M92" s="256"/>
      <c r="N92" s="257"/>
      <c r="O92" s="257"/>
      <c r="P92" s="257"/>
      <c r="Q92" s="257"/>
      <c r="R92" s="257"/>
      <c r="S92" s="257"/>
      <c r="T92" s="258"/>
      <c r="AT92" s="259" t="s">
        <v>178</v>
      </c>
      <c r="AU92" s="259" t="s">
        <v>79</v>
      </c>
      <c r="AV92" s="12" t="s">
        <v>79</v>
      </c>
      <c r="AW92" s="12" t="s">
        <v>33</v>
      </c>
      <c r="AX92" s="12" t="s">
        <v>69</v>
      </c>
      <c r="AY92" s="259" t="s">
        <v>123</v>
      </c>
    </row>
    <row r="93" spans="2:51" s="11" customFormat="1" ht="13.5">
      <c r="B93" s="239"/>
      <c r="C93" s="240"/>
      <c r="D93" s="236" t="s">
        <v>178</v>
      </c>
      <c r="E93" s="241" t="s">
        <v>21</v>
      </c>
      <c r="F93" s="242" t="s">
        <v>185</v>
      </c>
      <c r="G93" s="240"/>
      <c r="H93" s="241" t="s">
        <v>21</v>
      </c>
      <c r="I93" s="243"/>
      <c r="J93" s="240"/>
      <c r="K93" s="240"/>
      <c r="L93" s="244"/>
      <c r="M93" s="245"/>
      <c r="N93" s="246"/>
      <c r="O93" s="246"/>
      <c r="P93" s="246"/>
      <c r="Q93" s="246"/>
      <c r="R93" s="246"/>
      <c r="S93" s="246"/>
      <c r="T93" s="247"/>
      <c r="AT93" s="248" t="s">
        <v>178</v>
      </c>
      <c r="AU93" s="248" t="s">
        <v>79</v>
      </c>
      <c r="AV93" s="11" t="s">
        <v>77</v>
      </c>
      <c r="AW93" s="11" t="s">
        <v>33</v>
      </c>
      <c r="AX93" s="11" t="s">
        <v>69</v>
      </c>
      <c r="AY93" s="248" t="s">
        <v>123</v>
      </c>
    </row>
    <row r="94" spans="2:51" s="12" customFormat="1" ht="13.5">
      <c r="B94" s="249"/>
      <c r="C94" s="250"/>
      <c r="D94" s="236" t="s">
        <v>178</v>
      </c>
      <c r="E94" s="251" t="s">
        <v>21</v>
      </c>
      <c r="F94" s="252" t="s">
        <v>186</v>
      </c>
      <c r="G94" s="250"/>
      <c r="H94" s="253">
        <v>231.494</v>
      </c>
      <c r="I94" s="254"/>
      <c r="J94" s="250"/>
      <c r="K94" s="250"/>
      <c r="L94" s="255"/>
      <c r="M94" s="256"/>
      <c r="N94" s="257"/>
      <c r="O94" s="257"/>
      <c r="P94" s="257"/>
      <c r="Q94" s="257"/>
      <c r="R94" s="257"/>
      <c r="S94" s="257"/>
      <c r="T94" s="258"/>
      <c r="AT94" s="259" t="s">
        <v>178</v>
      </c>
      <c r="AU94" s="259" t="s">
        <v>79</v>
      </c>
      <c r="AV94" s="12" t="s">
        <v>79</v>
      </c>
      <c r="AW94" s="12" t="s">
        <v>33</v>
      </c>
      <c r="AX94" s="12" t="s">
        <v>69</v>
      </c>
      <c r="AY94" s="259" t="s">
        <v>123</v>
      </c>
    </row>
    <row r="95" spans="2:51" s="13" customFormat="1" ht="13.5">
      <c r="B95" s="260"/>
      <c r="C95" s="261"/>
      <c r="D95" s="236" t="s">
        <v>178</v>
      </c>
      <c r="E95" s="262" t="s">
        <v>21</v>
      </c>
      <c r="F95" s="263" t="s">
        <v>187</v>
      </c>
      <c r="G95" s="261"/>
      <c r="H95" s="264">
        <v>269.599</v>
      </c>
      <c r="I95" s="265"/>
      <c r="J95" s="261"/>
      <c r="K95" s="261"/>
      <c r="L95" s="266"/>
      <c r="M95" s="267"/>
      <c r="N95" s="268"/>
      <c r="O95" s="268"/>
      <c r="P95" s="268"/>
      <c r="Q95" s="268"/>
      <c r="R95" s="268"/>
      <c r="S95" s="268"/>
      <c r="T95" s="269"/>
      <c r="AT95" s="270" t="s">
        <v>178</v>
      </c>
      <c r="AU95" s="270" t="s">
        <v>79</v>
      </c>
      <c r="AV95" s="13" t="s">
        <v>142</v>
      </c>
      <c r="AW95" s="13" t="s">
        <v>33</v>
      </c>
      <c r="AX95" s="13" t="s">
        <v>77</v>
      </c>
      <c r="AY95" s="270" t="s">
        <v>123</v>
      </c>
    </row>
    <row r="96" spans="2:65" s="1" customFormat="1" ht="38.25" customHeight="1">
      <c r="B96" s="45"/>
      <c r="C96" s="220" t="s">
        <v>136</v>
      </c>
      <c r="D96" s="220" t="s">
        <v>126</v>
      </c>
      <c r="E96" s="221" t="s">
        <v>188</v>
      </c>
      <c r="F96" s="222" t="s">
        <v>189</v>
      </c>
      <c r="G96" s="223" t="s">
        <v>174</v>
      </c>
      <c r="H96" s="224">
        <v>4666.275</v>
      </c>
      <c r="I96" s="225"/>
      <c r="J96" s="226">
        <f>ROUND(I96*H96,2)</f>
        <v>0</v>
      </c>
      <c r="K96" s="222" t="s">
        <v>130</v>
      </c>
      <c r="L96" s="71"/>
      <c r="M96" s="227" t="s">
        <v>21</v>
      </c>
      <c r="N96" s="228" t="s">
        <v>40</v>
      </c>
      <c r="O96" s="46"/>
      <c r="P96" s="229">
        <f>O96*H96</f>
        <v>0</v>
      </c>
      <c r="Q96" s="229">
        <v>0.00013</v>
      </c>
      <c r="R96" s="229">
        <f>Q96*H96</f>
        <v>0.6066157499999999</v>
      </c>
      <c r="S96" s="229">
        <v>0.256</v>
      </c>
      <c r="T96" s="230">
        <f>S96*H96</f>
        <v>1194.5664</v>
      </c>
      <c r="AR96" s="23" t="s">
        <v>142</v>
      </c>
      <c r="AT96" s="23" t="s">
        <v>126</v>
      </c>
      <c r="AU96" s="23" t="s">
        <v>79</v>
      </c>
      <c r="AY96" s="23" t="s">
        <v>123</v>
      </c>
      <c r="BE96" s="231">
        <f>IF(N96="základní",J96,0)</f>
        <v>0</v>
      </c>
      <c r="BF96" s="231">
        <f>IF(N96="snížená",J96,0)</f>
        <v>0</v>
      </c>
      <c r="BG96" s="231">
        <f>IF(N96="zákl. přenesená",J96,0)</f>
        <v>0</v>
      </c>
      <c r="BH96" s="231">
        <f>IF(N96="sníž. přenesená",J96,0)</f>
        <v>0</v>
      </c>
      <c r="BI96" s="231">
        <f>IF(N96="nulová",J96,0)</f>
        <v>0</v>
      </c>
      <c r="BJ96" s="23" t="s">
        <v>77</v>
      </c>
      <c r="BK96" s="231">
        <f>ROUND(I96*H96,2)</f>
        <v>0</v>
      </c>
      <c r="BL96" s="23" t="s">
        <v>142</v>
      </c>
      <c r="BM96" s="23" t="s">
        <v>190</v>
      </c>
    </row>
    <row r="97" spans="2:47" s="1" customFormat="1" ht="13.5">
      <c r="B97" s="45"/>
      <c r="C97" s="73"/>
      <c r="D97" s="236" t="s">
        <v>176</v>
      </c>
      <c r="E97" s="73"/>
      <c r="F97" s="237" t="s">
        <v>184</v>
      </c>
      <c r="G97" s="73"/>
      <c r="H97" s="73"/>
      <c r="I97" s="190"/>
      <c r="J97" s="73"/>
      <c r="K97" s="73"/>
      <c r="L97" s="71"/>
      <c r="M97" s="238"/>
      <c r="N97" s="46"/>
      <c r="O97" s="46"/>
      <c r="P97" s="46"/>
      <c r="Q97" s="46"/>
      <c r="R97" s="46"/>
      <c r="S97" s="46"/>
      <c r="T97" s="94"/>
      <c r="AT97" s="23" t="s">
        <v>176</v>
      </c>
      <c r="AU97" s="23" t="s">
        <v>79</v>
      </c>
    </row>
    <row r="98" spans="2:51" s="11" customFormat="1" ht="13.5">
      <c r="B98" s="239"/>
      <c r="C98" s="240"/>
      <c r="D98" s="236" t="s">
        <v>178</v>
      </c>
      <c r="E98" s="241" t="s">
        <v>21</v>
      </c>
      <c r="F98" s="242" t="s">
        <v>191</v>
      </c>
      <c r="G98" s="240"/>
      <c r="H98" s="241" t="s">
        <v>21</v>
      </c>
      <c r="I98" s="243"/>
      <c r="J98" s="240"/>
      <c r="K98" s="240"/>
      <c r="L98" s="244"/>
      <c r="M98" s="245"/>
      <c r="N98" s="246"/>
      <c r="O98" s="246"/>
      <c r="P98" s="246"/>
      <c r="Q98" s="246"/>
      <c r="R98" s="246"/>
      <c r="S98" s="246"/>
      <c r="T98" s="247"/>
      <c r="AT98" s="248" t="s">
        <v>178</v>
      </c>
      <c r="AU98" s="248" t="s">
        <v>79</v>
      </c>
      <c r="AV98" s="11" t="s">
        <v>77</v>
      </c>
      <c r="AW98" s="11" t="s">
        <v>33</v>
      </c>
      <c r="AX98" s="11" t="s">
        <v>69</v>
      </c>
      <c r="AY98" s="248" t="s">
        <v>123</v>
      </c>
    </row>
    <row r="99" spans="2:51" s="12" customFormat="1" ht="13.5">
      <c r="B99" s="249"/>
      <c r="C99" s="250"/>
      <c r="D99" s="236" t="s">
        <v>178</v>
      </c>
      <c r="E99" s="251" t="s">
        <v>21</v>
      </c>
      <c r="F99" s="252" t="s">
        <v>192</v>
      </c>
      <c r="G99" s="250"/>
      <c r="H99" s="253">
        <v>4360.275</v>
      </c>
      <c r="I99" s="254"/>
      <c r="J99" s="250"/>
      <c r="K99" s="250"/>
      <c r="L99" s="255"/>
      <c r="M99" s="256"/>
      <c r="N99" s="257"/>
      <c r="O99" s="257"/>
      <c r="P99" s="257"/>
      <c r="Q99" s="257"/>
      <c r="R99" s="257"/>
      <c r="S99" s="257"/>
      <c r="T99" s="258"/>
      <c r="AT99" s="259" t="s">
        <v>178</v>
      </c>
      <c r="AU99" s="259" t="s">
        <v>79</v>
      </c>
      <c r="AV99" s="12" t="s">
        <v>79</v>
      </c>
      <c r="AW99" s="12" t="s">
        <v>33</v>
      </c>
      <c r="AX99" s="12" t="s">
        <v>69</v>
      </c>
      <c r="AY99" s="259" t="s">
        <v>123</v>
      </c>
    </row>
    <row r="100" spans="2:51" s="12" customFormat="1" ht="13.5">
      <c r="B100" s="249"/>
      <c r="C100" s="250"/>
      <c r="D100" s="236" t="s">
        <v>178</v>
      </c>
      <c r="E100" s="251" t="s">
        <v>21</v>
      </c>
      <c r="F100" s="252" t="s">
        <v>193</v>
      </c>
      <c r="G100" s="250"/>
      <c r="H100" s="253">
        <v>306</v>
      </c>
      <c r="I100" s="254"/>
      <c r="J100" s="250"/>
      <c r="K100" s="250"/>
      <c r="L100" s="255"/>
      <c r="M100" s="256"/>
      <c r="N100" s="257"/>
      <c r="O100" s="257"/>
      <c r="P100" s="257"/>
      <c r="Q100" s="257"/>
      <c r="R100" s="257"/>
      <c r="S100" s="257"/>
      <c r="T100" s="258"/>
      <c r="AT100" s="259" t="s">
        <v>178</v>
      </c>
      <c r="AU100" s="259" t="s">
        <v>79</v>
      </c>
      <c r="AV100" s="12" t="s">
        <v>79</v>
      </c>
      <c r="AW100" s="12" t="s">
        <v>33</v>
      </c>
      <c r="AX100" s="12" t="s">
        <v>69</v>
      </c>
      <c r="AY100" s="259" t="s">
        <v>123</v>
      </c>
    </row>
    <row r="101" spans="2:51" s="13" customFormat="1" ht="13.5">
      <c r="B101" s="260"/>
      <c r="C101" s="261"/>
      <c r="D101" s="236" t="s">
        <v>178</v>
      </c>
      <c r="E101" s="262" t="s">
        <v>21</v>
      </c>
      <c r="F101" s="263" t="s">
        <v>187</v>
      </c>
      <c r="G101" s="261"/>
      <c r="H101" s="264">
        <v>4666.275</v>
      </c>
      <c r="I101" s="265"/>
      <c r="J101" s="261"/>
      <c r="K101" s="261"/>
      <c r="L101" s="266"/>
      <c r="M101" s="267"/>
      <c r="N101" s="268"/>
      <c r="O101" s="268"/>
      <c r="P101" s="268"/>
      <c r="Q101" s="268"/>
      <c r="R101" s="268"/>
      <c r="S101" s="268"/>
      <c r="T101" s="269"/>
      <c r="AT101" s="270" t="s">
        <v>178</v>
      </c>
      <c r="AU101" s="270" t="s">
        <v>79</v>
      </c>
      <c r="AV101" s="13" t="s">
        <v>142</v>
      </c>
      <c r="AW101" s="13" t="s">
        <v>33</v>
      </c>
      <c r="AX101" s="13" t="s">
        <v>77</v>
      </c>
      <c r="AY101" s="270" t="s">
        <v>123</v>
      </c>
    </row>
    <row r="102" spans="2:65" s="1" customFormat="1" ht="38.25" customHeight="1">
      <c r="B102" s="45"/>
      <c r="C102" s="220" t="s">
        <v>142</v>
      </c>
      <c r="D102" s="220" t="s">
        <v>126</v>
      </c>
      <c r="E102" s="221" t="s">
        <v>194</v>
      </c>
      <c r="F102" s="222" t="s">
        <v>195</v>
      </c>
      <c r="G102" s="223" t="s">
        <v>196</v>
      </c>
      <c r="H102" s="224">
        <v>19.053</v>
      </c>
      <c r="I102" s="225"/>
      <c r="J102" s="226">
        <f>ROUND(I102*H102,2)</f>
        <v>0</v>
      </c>
      <c r="K102" s="222" t="s">
        <v>130</v>
      </c>
      <c r="L102" s="71"/>
      <c r="M102" s="227" t="s">
        <v>21</v>
      </c>
      <c r="N102" s="228" t="s">
        <v>40</v>
      </c>
      <c r="O102" s="46"/>
      <c r="P102" s="229">
        <f>O102*H102</f>
        <v>0</v>
      </c>
      <c r="Q102" s="229">
        <v>0</v>
      </c>
      <c r="R102" s="229">
        <f>Q102*H102</f>
        <v>0</v>
      </c>
      <c r="S102" s="229">
        <v>0</v>
      </c>
      <c r="T102" s="230">
        <f>S102*H102</f>
        <v>0</v>
      </c>
      <c r="AR102" s="23" t="s">
        <v>142</v>
      </c>
      <c r="AT102" s="23" t="s">
        <v>126</v>
      </c>
      <c r="AU102" s="23" t="s">
        <v>79</v>
      </c>
      <c r="AY102" s="23" t="s">
        <v>123</v>
      </c>
      <c r="BE102" s="231">
        <f>IF(N102="základní",J102,0)</f>
        <v>0</v>
      </c>
      <c r="BF102" s="231">
        <f>IF(N102="snížená",J102,0)</f>
        <v>0</v>
      </c>
      <c r="BG102" s="231">
        <f>IF(N102="zákl. přenesená",J102,0)</f>
        <v>0</v>
      </c>
      <c r="BH102" s="231">
        <f>IF(N102="sníž. přenesená",J102,0)</f>
        <v>0</v>
      </c>
      <c r="BI102" s="231">
        <f>IF(N102="nulová",J102,0)</f>
        <v>0</v>
      </c>
      <c r="BJ102" s="23" t="s">
        <v>77</v>
      </c>
      <c r="BK102" s="231">
        <f>ROUND(I102*H102,2)</f>
        <v>0</v>
      </c>
      <c r="BL102" s="23" t="s">
        <v>142</v>
      </c>
      <c r="BM102" s="23" t="s">
        <v>197</v>
      </c>
    </row>
    <row r="103" spans="2:47" s="1" customFormat="1" ht="13.5">
      <c r="B103" s="45"/>
      <c r="C103" s="73"/>
      <c r="D103" s="236" t="s">
        <v>176</v>
      </c>
      <c r="E103" s="73"/>
      <c r="F103" s="237" t="s">
        <v>198</v>
      </c>
      <c r="G103" s="73"/>
      <c r="H103" s="73"/>
      <c r="I103" s="190"/>
      <c r="J103" s="73"/>
      <c r="K103" s="73"/>
      <c r="L103" s="71"/>
      <c r="M103" s="238"/>
      <c r="N103" s="46"/>
      <c r="O103" s="46"/>
      <c r="P103" s="46"/>
      <c r="Q103" s="46"/>
      <c r="R103" s="46"/>
      <c r="S103" s="46"/>
      <c r="T103" s="94"/>
      <c r="AT103" s="23" t="s">
        <v>176</v>
      </c>
      <c r="AU103" s="23" t="s">
        <v>79</v>
      </c>
    </row>
    <row r="104" spans="2:51" s="11" customFormat="1" ht="13.5">
      <c r="B104" s="239"/>
      <c r="C104" s="240"/>
      <c r="D104" s="236" t="s">
        <v>178</v>
      </c>
      <c r="E104" s="241" t="s">
        <v>21</v>
      </c>
      <c r="F104" s="242" t="s">
        <v>199</v>
      </c>
      <c r="G104" s="240"/>
      <c r="H104" s="241" t="s">
        <v>21</v>
      </c>
      <c r="I104" s="243"/>
      <c r="J104" s="240"/>
      <c r="K104" s="240"/>
      <c r="L104" s="244"/>
      <c r="M104" s="245"/>
      <c r="N104" s="246"/>
      <c r="O104" s="246"/>
      <c r="P104" s="246"/>
      <c r="Q104" s="246"/>
      <c r="R104" s="246"/>
      <c r="S104" s="246"/>
      <c r="T104" s="247"/>
      <c r="AT104" s="248" t="s">
        <v>178</v>
      </c>
      <c r="AU104" s="248" t="s">
        <v>79</v>
      </c>
      <c r="AV104" s="11" t="s">
        <v>77</v>
      </c>
      <c r="AW104" s="11" t="s">
        <v>33</v>
      </c>
      <c r="AX104" s="11" t="s">
        <v>69</v>
      </c>
      <c r="AY104" s="248" t="s">
        <v>123</v>
      </c>
    </row>
    <row r="105" spans="2:51" s="12" customFormat="1" ht="13.5">
      <c r="B105" s="249"/>
      <c r="C105" s="250"/>
      <c r="D105" s="236" t="s">
        <v>178</v>
      </c>
      <c r="E105" s="251" t="s">
        <v>21</v>
      </c>
      <c r="F105" s="252" t="s">
        <v>200</v>
      </c>
      <c r="G105" s="250"/>
      <c r="H105" s="253">
        <v>19.053</v>
      </c>
      <c r="I105" s="254"/>
      <c r="J105" s="250"/>
      <c r="K105" s="250"/>
      <c r="L105" s="255"/>
      <c r="M105" s="256"/>
      <c r="N105" s="257"/>
      <c r="O105" s="257"/>
      <c r="P105" s="257"/>
      <c r="Q105" s="257"/>
      <c r="R105" s="257"/>
      <c r="S105" s="257"/>
      <c r="T105" s="258"/>
      <c r="AT105" s="259" t="s">
        <v>178</v>
      </c>
      <c r="AU105" s="259" t="s">
        <v>79</v>
      </c>
      <c r="AV105" s="12" t="s">
        <v>79</v>
      </c>
      <c r="AW105" s="12" t="s">
        <v>33</v>
      </c>
      <c r="AX105" s="12" t="s">
        <v>77</v>
      </c>
      <c r="AY105" s="259" t="s">
        <v>123</v>
      </c>
    </row>
    <row r="106" spans="2:65" s="1" customFormat="1" ht="38.25" customHeight="1">
      <c r="B106" s="45"/>
      <c r="C106" s="220" t="s">
        <v>122</v>
      </c>
      <c r="D106" s="220" t="s">
        <v>126</v>
      </c>
      <c r="E106" s="221" t="s">
        <v>201</v>
      </c>
      <c r="F106" s="222" t="s">
        <v>202</v>
      </c>
      <c r="G106" s="223" t="s">
        <v>196</v>
      </c>
      <c r="H106" s="224">
        <v>9.527</v>
      </c>
      <c r="I106" s="225"/>
      <c r="J106" s="226">
        <f>ROUND(I106*H106,2)</f>
        <v>0</v>
      </c>
      <c r="K106" s="222" t="s">
        <v>130</v>
      </c>
      <c r="L106" s="71"/>
      <c r="M106" s="227" t="s">
        <v>21</v>
      </c>
      <c r="N106" s="228" t="s">
        <v>40</v>
      </c>
      <c r="O106" s="46"/>
      <c r="P106" s="229">
        <f>O106*H106</f>
        <v>0</v>
      </c>
      <c r="Q106" s="229">
        <v>0</v>
      </c>
      <c r="R106" s="229">
        <f>Q106*H106</f>
        <v>0</v>
      </c>
      <c r="S106" s="229">
        <v>0</v>
      </c>
      <c r="T106" s="230">
        <f>S106*H106</f>
        <v>0</v>
      </c>
      <c r="AR106" s="23" t="s">
        <v>142</v>
      </c>
      <c r="AT106" s="23" t="s">
        <v>126</v>
      </c>
      <c r="AU106" s="23" t="s">
        <v>79</v>
      </c>
      <c r="AY106" s="23" t="s">
        <v>123</v>
      </c>
      <c r="BE106" s="231">
        <f>IF(N106="základní",J106,0)</f>
        <v>0</v>
      </c>
      <c r="BF106" s="231">
        <f>IF(N106="snížená",J106,0)</f>
        <v>0</v>
      </c>
      <c r="BG106" s="231">
        <f>IF(N106="zákl. přenesená",J106,0)</f>
        <v>0</v>
      </c>
      <c r="BH106" s="231">
        <f>IF(N106="sníž. přenesená",J106,0)</f>
        <v>0</v>
      </c>
      <c r="BI106" s="231">
        <f>IF(N106="nulová",J106,0)</f>
        <v>0</v>
      </c>
      <c r="BJ106" s="23" t="s">
        <v>77</v>
      </c>
      <c r="BK106" s="231">
        <f>ROUND(I106*H106,2)</f>
        <v>0</v>
      </c>
      <c r="BL106" s="23" t="s">
        <v>142</v>
      </c>
      <c r="BM106" s="23" t="s">
        <v>203</v>
      </c>
    </row>
    <row r="107" spans="2:47" s="1" customFormat="1" ht="13.5">
      <c r="B107" s="45"/>
      <c r="C107" s="73"/>
      <c r="D107" s="236" t="s">
        <v>176</v>
      </c>
      <c r="E107" s="73"/>
      <c r="F107" s="237" t="s">
        <v>198</v>
      </c>
      <c r="G107" s="73"/>
      <c r="H107" s="73"/>
      <c r="I107" s="190"/>
      <c r="J107" s="73"/>
      <c r="K107" s="73"/>
      <c r="L107" s="71"/>
      <c r="M107" s="238"/>
      <c r="N107" s="46"/>
      <c r="O107" s="46"/>
      <c r="P107" s="46"/>
      <c r="Q107" s="46"/>
      <c r="R107" s="46"/>
      <c r="S107" s="46"/>
      <c r="T107" s="94"/>
      <c r="AT107" s="23" t="s">
        <v>176</v>
      </c>
      <c r="AU107" s="23" t="s">
        <v>79</v>
      </c>
    </row>
    <row r="108" spans="2:51" s="12" customFormat="1" ht="13.5">
      <c r="B108" s="249"/>
      <c r="C108" s="250"/>
      <c r="D108" s="236" t="s">
        <v>178</v>
      </c>
      <c r="E108" s="251" t="s">
        <v>21</v>
      </c>
      <c r="F108" s="252" t="s">
        <v>204</v>
      </c>
      <c r="G108" s="250"/>
      <c r="H108" s="253">
        <v>9.527</v>
      </c>
      <c r="I108" s="254"/>
      <c r="J108" s="250"/>
      <c r="K108" s="250"/>
      <c r="L108" s="255"/>
      <c r="M108" s="256"/>
      <c r="N108" s="257"/>
      <c r="O108" s="257"/>
      <c r="P108" s="257"/>
      <c r="Q108" s="257"/>
      <c r="R108" s="257"/>
      <c r="S108" s="257"/>
      <c r="T108" s="258"/>
      <c r="AT108" s="259" t="s">
        <v>178</v>
      </c>
      <c r="AU108" s="259" t="s">
        <v>79</v>
      </c>
      <c r="AV108" s="12" t="s">
        <v>79</v>
      </c>
      <c r="AW108" s="12" t="s">
        <v>33</v>
      </c>
      <c r="AX108" s="12" t="s">
        <v>77</v>
      </c>
      <c r="AY108" s="259" t="s">
        <v>123</v>
      </c>
    </row>
    <row r="109" spans="2:65" s="1" customFormat="1" ht="38.25" customHeight="1">
      <c r="B109" s="45"/>
      <c r="C109" s="220" t="s">
        <v>148</v>
      </c>
      <c r="D109" s="220" t="s">
        <v>126</v>
      </c>
      <c r="E109" s="221" t="s">
        <v>205</v>
      </c>
      <c r="F109" s="222" t="s">
        <v>206</v>
      </c>
      <c r="G109" s="223" t="s">
        <v>196</v>
      </c>
      <c r="H109" s="224">
        <v>19.053</v>
      </c>
      <c r="I109" s="225"/>
      <c r="J109" s="226">
        <f>ROUND(I109*H109,2)</f>
        <v>0</v>
      </c>
      <c r="K109" s="222" t="s">
        <v>130</v>
      </c>
      <c r="L109" s="71"/>
      <c r="M109" s="227" t="s">
        <v>21</v>
      </c>
      <c r="N109" s="228" t="s">
        <v>40</v>
      </c>
      <c r="O109" s="46"/>
      <c r="P109" s="229">
        <f>O109*H109</f>
        <v>0</v>
      </c>
      <c r="Q109" s="229">
        <v>0</v>
      </c>
      <c r="R109" s="229">
        <f>Q109*H109</f>
        <v>0</v>
      </c>
      <c r="S109" s="229">
        <v>0</v>
      </c>
      <c r="T109" s="230">
        <f>S109*H109</f>
        <v>0</v>
      </c>
      <c r="AR109" s="23" t="s">
        <v>142</v>
      </c>
      <c r="AT109" s="23" t="s">
        <v>126</v>
      </c>
      <c r="AU109" s="23" t="s">
        <v>79</v>
      </c>
      <c r="AY109" s="23" t="s">
        <v>123</v>
      </c>
      <c r="BE109" s="231">
        <f>IF(N109="základní",J109,0)</f>
        <v>0</v>
      </c>
      <c r="BF109" s="231">
        <f>IF(N109="snížená",J109,0)</f>
        <v>0</v>
      </c>
      <c r="BG109" s="231">
        <f>IF(N109="zákl. přenesená",J109,0)</f>
        <v>0</v>
      </c>
      <c r="BH109" s="231">
        <f>IF(N109="sníž. přenesená",J109,0)</f>
        <v>0</v>
      </c>
      <c r="BI109" s="231">
        <f>IF(N109="nulová",J109,0)</f>
        <v>0</v>
      </c>
      <c r="BJ109" s="23" t="s">
        <v>77</v>
      </c>
      <c r="BK109" s="231">
        <f>ROUND(I109*H109,2)</f>
        <v>0</v>
      </c>
      <c r="BL109" s="23" t="s">
        <v>142</v>
      </c>
      <c r="BM109" s="23" t="s">
        <v>207</v>
      </c>
    </row>
    <row r="110" spans="2:47" s="1" customFormat="1" ht="13.5">
      <c r="B110" s="45"/>
      <c r="C110" s="73"/>
      <c r="D110" s="236" t="s">
        <v>176</v>
      </c>
      <c r="E110" s="73"/>
      <c r="F110" s="237" t="s">
        <v>208</v>
      </c>
      <c r="G110" s="73"/>
      <c r="H110" s="73"/>
      <c r="I110" s="190"/>
      <c r="J110" s="73"/>
      <c r="K110" s="73"/>
      <c r="L110" s="71"/>
      <c r="M110" s="238"/>
      <c r="N110" s="46"/>
      <c r="O110" s="46"/>
      <c r="P110" s="46"/>
      <c r="Q110" s="46"/>
      <c r="R110" s="46"/>
      <c r="S110" s="46"/>
      <c r="T110" s="94"/>
      <c r="AT110" s="23" t="s">
        <v>176</v>
      </c>
      <c r="AU110" s="23" t="s">
        <v>79</v>
      </c>
    </row>
    <row r="111" spans="2:51" s="12" customFormat="1" ht="13.5">
      <c r="B111" s="249"/>
      <c r="C111" s="250"/>
      <c r="D111" s="236" t="s">
        <v>178</v>
      </c>
      <c r="E111" s="251" t="s">
        <v>21</v>
      </c>
      <c r="F111" s="252" t="s">
        <v>209</v>
      </c>
      <c r="G111" s="250"/>
      <c r="H111" s="253">
        <v>19.053</v>
      </c>
      <c r="I111" s="254"/>
      <c r="J111" s="250"/>
      <c r="K111" s="250"/>
      <c r="L111" s="255"/>
      <c r="M111" s="256"/>
      <c r="N111" s="257"/>
      <c r="O111" s="257"/>
      <c r="P111" s="257"/>
      <c r="Q111" s="257"/>
      <c r="R111" s="257"/>
      <c r="S111" s="257"/>
      <c r="T111" s="258"/>
      <c r="AT111" s="259" t="s">
        <v>178</v>
      </c>
      <c r="AU111" s="259" t="s">
        <v>79</v>
      </c>
      <c r="AV111" s="12" t="s">
        <v>79</v>
      </c>
      <c r="AW111" s="12" t="s">
        <v>33</v>
      </c>
      <c r="AX111" s="12" t="s">
        <v>77</v>
      </c>
      <c r="AY111" s="259" t="s">
        <v>123</v>
      </c>
    </row>
    <row r="112" spans="2:65" s="1" customFormat="1" ht="51" customHeight="1">
      <c r="B112" s="45"/>
      <c r="C112" s="220" t="s">
        <v>154</v>
      </c>
      <c r="D112" s="220" t="s">
        <v>126</v>
      </c>
      <c r="E112" s="221" t="s">
        <v>210</v>
      </c>
      <c r="F112" s="222" t="s">
        <v>211</v>
      </c>
      <c r="G112" s="223" t="s">
        <v>196</v>
      </c>
      <c r="H112" s="224">
        <v>152.424</v>
      </c>
      <c r="I112" s="225"/>
      <c r="J112" s="226">
        <f>ROUND(I112*H112,2)</f>
        <v>0</v>
      </c>
      <c r="K112" s="222" t="s">
        <v>130</v>
      </c>
      <c r="L112" s="71"/>
      <c r="M112" s="227" t="s">
        <v>21</v>
      </c>
      <c r="N112" s="228" t="s">
        <v>40</v>
      </c>
      <c r="O112" s="46"/>
      <c r="P112" s="229">
        <f>O112*H112</f>
        <v>0</v>
      </c>
      <c r="Q112" s="229">
        <v>0</v>
      </c>
      <c r="R112" s="229">
        <f>Q112*H112</f>
        <v>0</v>
      </c>
      <c r="S112" s="229">
        <v>0</v>
      </c>
      <c r="T112" s="230">
        <f>S112*H112</f>
        <v>0</v>
      </c>
      <c r="AR112" s="23" t="s">
        <v>142</v>
      </c>
      <c r="AT112" s="23" t="s">
        <v>126</v>
      </c>
      <c r="AU112" s="23" t="s">
        <v>79</v>
      </c>
      <c r="AY112" s="23" t="s">
        <v>123</v>
      </c>
      <c r="BE112" s="231">
        <f>IF(N112="základní",J112,0)</f>
        <v>0</v>
      </c>
      <c r="BF112" s="231">
        <f>IF(N112="snížená",J112,0)</f>
        <v>0</v>
      </c>
      <c r="BG112" s="231">
        <f>IF(N112="zákl. přenesená",J112,0)</f>
        <v>0</v>
      </c>
      <c r="BH112" s="231">
        <f>IF(N112="sníž. přenesená",J112,0)</f>
        <v>0</v>
      </c>
      <c r="BI112" s="231">
        <f>IF(N112="nulová",J112,0)</f>
        <v>0</v>
      </c>
      <c r="BJ112" s="23" t="s">
        <v>77</v>
      </c>
      <c r="BK112" s="231">
        <f>ROUND(I112*H112,2)</f>
        <v>0</v>
      </c>
      <c r="BL112" s="23" t="s">
        <v>142</v>
      </c>
      <c r="BM112" s="23" t="s">
        <v>212</v>
      </c>
    </row>
    <row r="113" spans="2:47" s="1" customFormat="1" ht="13.5">
      <c r="B113" s="45"/>
      <c r="C113" s="73"/>
      <c r="D113" s="236" t="s">
        <v>176</v>
      </c>
      <c r="E113" s="73"/>
      <c r="F113" s="237" t="s">
        <v>208</v>
      </c>
      <c r="G113" s="73"/>
      <c r="H113" s="73"/>
      <c r="I113" s="190"/>
      <c r="J113" s="73"/>
      <c r="K113" s="73"/>
      <c r="L113" s="71"/>
      <c r="M113" s="238"/>
      <c r="N113" s="46"/>
      <c r="O113" s="46"/>
      <c r="P113" s="46"/>
      <c r="Q113" s="46"/>
      <c r="R113" s="46"/>
      <c r="S113" s="46"/>
      <c r="T113" s="94"/>
      <c r="AT113" s="23" t="s">
        <v>176</v>
      </c>
      <c r="AU113" s="23" t="s">
        <v>79</v>
      </c>
    </row>
    <row r="114" spans="2:51" s="12" customFormat="1" ht="13.5">
      <c r="B114" s="249"/>
      <c r="C114" s="250"/>
      <c r="D114" s="236" t="s">
        <v>178</v>
      </c>
      <c r="E114" s="251" t="s">
        <v>21</v>
      </c>
      <c r="F114" s="252" t="s">
        <v>213</v>
      </c>
      <c r="G114" s="250"/>
      <c r="H114" s="253">
        <v>152.424</v>
      </c>
      <c r="I114" s="254"/>
      <c r="J114" s="250"/>
      <c r="K114" s="250"/>
      <c r="L114" s="255"/>
      <c r="M114" s="256"/>
      <c r="N114" s="257"/>
      <c r="O114" s="257"/>
      <c r="P114" s="257"/>
      <c r="Q114" s="257"/>
      <c r="R114" s="257"/>
      <c r="S114" s="257"/>
      <c r="T114" s="258"/>
      <c r="AT114" s="259" t="s">
        <v>178</v>
      </c>
      <c r="AU114" s="259" t="s">
        <v>79</v>
      </c>
      <c r="AV114" s="12" t="s">
        <v>79</v>
      </c>
      <c r="AW114" s="12" t="s">
        <v>33</v>
      </c>
      <c r="AX114" s="12" t="s">
        <v>77</v>
      </c>
      <c r="AY114" s="259" t="s">
        <v>123</v>
      </c>
    </row>
    <row r="115" spans="2:65" s="1" customFormat="1" ht="38.25" customHeight="1">
      <c r="B115" s="45"/>
      <c r="C115" s="220" t="s">
        <v>158</v>
      </c>
      <c r="D115" s="220" t="s">
        <v>126</v>
      </c>
      <c r="E115" s="221" t="s">
        <v>214</v>
      </c>
      <c r="F115" s="222" t="s">
        <v>215</v>
      </c>
      <c r="G115" s="223" t="s">
        <v>196</v>
      </c>
      <c r="H115" s="224">
        <v>22.863</v>
      </c>
      <c r="I115" s="225"/>
      <c r="J115" s="226">
        <f>ROUND(I115*H115,2)</f>
        <v>0</v>
      </c>
      <c r="K115" s="222" t="s">
        <v>216</v>
      </c>
      <c r="L115" s="71"/>
      <c r="M115" s="227" t="s">
        <v>21</v>
      </c>
      <c r="N115" s="228" t="s">
        <v>40</v>
      </c>
      <c r="O115" s="46"/>
      <c r="P115" s="229">
        <f>O115*H115</f>
        <v>0</v>
      </c>
      <c r="Q115" s="229">
        <v>0</v>
      </c>
      <c r="R115" s="229">
        <f>Q115*H115</f>
        <v>0</v>
      </c>
      <c r="S115" s="229">
        <v>0</v>
      </c>
      <c r="T115" s="230">
        <f>S115*H115</f>
        <v>0</v>
      </c>
      <c r="AR115" s="23" t="s">
        <v>142</v>
      </c>
      <c r="AT115" s="23" t="s">
        <v>126</v>
      </c>
      <c r="AU115" s="23" t="s">
        <v>79</v>
      </c>
      <c r="AY115" s="23" t="s">
        <v>123</v>
      </c>
      <c r="BE115" s="231">
        <f>IF(N115="základní",J115,0)</f>
        <v>0</v>
      </c>
      <c r="BF115" s="231">
        <f>IF(N115="snížená",J115,0)</f>
        <v>0</v>
      </c>
      <c r="BG115" s="231">
        <f>IF(N115="zákl. přenesená",J115,0)</f>
        <v>0</v>
      </c>
      <c r="BH115" s="231">
        <f>IF(N115="sníž. přenesená",J115,0)</f>
        <v>0</v>
      </c>
      <c r="BI115" s="231">
        <f>IF(N115="nulová",J115,0)</f>
        <v>0</v>
      </c>
      <c r="BJ115" s="23" t="s">
        <v>77</v>
      </c>
      <c r="BK115" s="231">
        <f>ROUND(I115*H115,2)</f>
        <v>0</v>
      </c>
      <c r="BL115" s="23" t="s">
        <v>142</v>
      </c>
      <c r="BM115" s="23" t="s">
        <v>217</v>
      </c>
    </row>
    <row r="116" spans="2:47" s="1" customFormat="1" ht="13.5">
      <c r="B116" s="45"/>
      <c r="C116" s="73"/>
      <c r="D116" s="236" t="s">
        <v>176</v>
      </c>
      <c r="E116" s="73"/>
      <c r="F116" s="237" t="s">
        <v>218</v>
      </c>
      <c r="G116" s="73"/>
      <c r="H116" s="73"/>
      <c r="I116" s="190"/>
      <c r="J116" s="73"/>
      <c r="K116" s="73"/>
      <c r="L116" s="71"/>
      <c r="M116" s="238"/>
      <c r="N116" s="46"/>
      <c r="O116" s="46"/>
      <c r="P116" s="46"/>
      <c r="Q116" s="46"/>
      <c r="R116" s="46"/>
      <c r="S116" s="46"/>
      <c r="T116" s="94"/>
      <c r="AT116" s="23" t="s">
        <v>176</v>
      </c>
      <c r="AU116" s="23" t="s">
        <v>79</v>
      </c>
    </row>
    <row r="117" spans="2:51" s="11" customFormat="1" ht="13.5">
      <c r="B117" s="239"/>
      <c r="C117" s="240"/>
      <c r="D117" s="236" t="s">
        <v>178</v>
      </c>
      <c r="E117" s="241" t="s">
        <v>21</v>
      </c>
      <c r="F117" s="242" t="s">
        <v>199</v>
      </c>
      <c r="G117" s="240"/>
      <c r="H117" s="241" t="s">
        <v>21</v>
      </c>
      <c r="I117" s="243"/>
      <c r="J117" s="240"/>
      <c r="K117" s="240"/>
      <c r="L117" s="244"/>
      <c r="M117" s="245"/>
      <c r="N117" s="246"/>
      <c r="O117" s="246"/>
      <c r="P117" s="246"/>
      <c r="Q117" s="246"/>
      <c r="R117" s="246"/>
      <c r="S117" s="246"/>
      <c r="T117" s="247"/>
      <c r="AT117" s="248" t="s">
        <v>178</v>
      </c>
      <c r="AU117" s="248" t="s">
        <v>79</v>
      </c>
      <c r="AV117" s="11" t="s">
        <v>77</v>
      </c>
      <c r="AW117" s="11" t="s">
        <v>33</v>
      </c>
      <c r="AX117" s="11" t="s">
        <v>69</v>
      </c>
      <c r="AY117" s="248" t="s">
        <v>123</v>
      </c>
    </row>
    <row r="118" spans="2:51" s="12" customFormat="1" ht="13.5">
      <c r="B118" s="249"/>
      <c r="C118" s="250"/>
      <c r="D118" s="236" t="s">
        <v>178</v>
      </c>
      <c r="E118" s="251" t="s">
        <v>21</v>
      </c>
      <c r="F118" s="252" t="s">
        <v>219</v>
      </c>
      <c r="G118" s="250"/>
      <c r="H118" s="253">
        <v>22.863</v>
      </c>
      <c r="I118" s="254"/>
      <c r="J118" s="250"/>
      <c r="K118" s="250"/>
      <c r="L118" s="255"/>
      <c r="M118" s="256"/>
      <c r="N118" s="257"/>
      <c r="O118" s="257"/>
      <c r="P118" s="257"/>
      <c r="Q118" s="257"/>
      <c r="R118" s="257"/>
      <c r="S118" s="257"/>
      <c r="T118" s="258"/>
      <c r="AT118" s="259" t="s">
        <v>178</v>
      </c>
      <c r="AU118" s="259" t="s">
        <v>79</v>
      </c>
      <c r="AV118" s="12" t="s">
        <v>79</v>
      </c>
      <c r="AW118" s="12" t="s">
        <v>33</v>
      </c>
      <c r="AX118" s="12" t="s">
        <v>77</v>
      </c>
      <c r="AY118" s="259" t="s">
        <v>123</v>
      </c>
    </row>
    <row r="119" spans="2:65" s="1" customFormat="1" ht="16.5" customHeight="1">
      <c r="B119" s="45"/>
      <c r="C119" s="271" t="s">
        <v>220</v>
      </c>
      <c r="D119" s="271" t="s">
        <v>221</v>
      </c>
      <c r="E119" s="272" t="s">
        <v>222</v>
      </c>
      <c r="F119" s="273" t="s">
        <v>223</v>
      </c>
      <c r="G119" s="274" t="s">
        <v>224</v>
      </c>
      <c r="H119" s="275">
        <v>43.44</v>
      </c>
      <c r="I119" s="276"/>
      <c r="J119" s="277">
        <f>ROUND(I119*H119,2)</f>
        <v>0</v>
      </c>
      <c r="K119" s="273" t="s">
        <v>216</v>
      </c>
      <c r="L119" s="278"/>
      <c r="M119" s="279" t="s">
        <v>21</v>
      </c>
      <c r="N119" s="280" t="s">
        <v>40</v>
      </c>
      <c r="O119" s="46"/>
      <c r="P119" s="229">
        <f>O119*H119</f>
        <v>0</v>
      </c>
      <c r="Q119" s="229">
        <v>1</v>
      </c>
      <c r="R119" s="229">
        <f>Q119*H119</f>
        <v>43.44</v>
      </c>
      <c r="S119" s="229">
        <v>0</v>
      </c>
      <c r="T119" s="230">
        <f>S119*H119</f>
        <v>0</v>
      </c>
      <c r="AR119" s="23" t="s">
        <v>158</v>
      </c>
      <c r="AT119" s="23" t="s">
        <v>221</v>
      </c>
      <c r="AU119" s="23" t="s">
        <v>79</v>
      </c>
      <c r="AY119" s="23" t="s">
        <v>123</v>
      </c>
      <c r="BE119" s="231">
        <f>IF(N119="základní",J119,0)</f>
        <v>0</v>
      </c>
      <c r="BF119" s="231">
        <f>IF(N119="snížená",J119,0)</f>
        <v>0</v>
      </c>
      <c r="BG119" s="231">
        <f>IF(N119="zákl. přenesená",J119,0)</f>
        <v>0</v>
      </c>
      <c r="BH119" s="231">
        <f>IF(N119="sníž. přenesená",J119,0)</f>
        <v>0</v>
      </c>
      <c r="BI119" s="231">
        <f>IF(N119="nulová",J119,0)</f>
        <v>0</v>
      </c>
      <c r="BJ119" s="23" t="s">
        <v>77</v>
      </c>
      <c r="BK119" s="231">
        <f>ROUND(I119*H119,2)</f>
        <v>0</v>
      </c>
      <c r="BL119" s="23" t="s">
        <v>142</v>
      </c>
      <c r="BM119" s="23" t="s">
        <v>225</v>
      </c>
    </row>
    <row r="120" spans="2:51" s="12" customFormat="1" ht="13.5">
      <c r="B120" s="249"/>
      <c r="C120" s="250"/>
      <c r="D120" s="236" t="s">
        <v>178</v>
      </c>
      <c r="E120" s="251" t="s">
        <v>21</v>
      </c>
      <c r="F120" s="252" t="s">
        <v>226</v>
      </c>
      <c r="G120" s="250"/>
      <c r="H120" s="253">
        <v>43.44</v>
      </c>
      <c r="I120" s="254"/>
      <c r="J120" s="250"/>
      <c r="K120" s="250"/>
      <c r="L120" s="255"/>
      <c r="M120" s="256"/>
      <c r="N120" s="257"/>
      <c r="O120" s="257"/>
      <c r="P120" s="257"/>
      <c r="Q120" s="257"/>
      <c r="R120" s="257"/>
      <c r="S120" s="257"/>
      <c r="T120" s="258"/>
      <c r="AT120" s="259" t="s">
        <v>178</v>
      </c>
      <c r="AU120" s="259" t="s">
        <v>79</v>
      </c>
      <c r="AV120" s="12" t="s">
        <v>79</v>
      </c>
      <c r="AW120" s="12" t="s">
        <v>33</v>
      </c>
      <c r="AX120" s="12" t="s">
        <v>77</v>
      </c>
      <c r="AY120" s="259" t="s">
        <v>123</v>
      </c>
    </row>
    <row r="121" spans="2:65" s="1" customFormat="1" ht="25.5" customHeight="1">
      <c r="B121" s="45"/>
      <c r="C121" s="220" t="s">
        <v>227</v>
      </c>
      <c r="D121" s="220" t="s">
        <v>126</v>
      </c>
      <c r="E121" s="221" t="s">
        <v>228</v>
      </c>
      <c r="F121" s="222" t="s">
        <v>229</v>
      </c>
      <c r="G121" s="223" t="s">
        <v>224</v>
      </c>
      <c r="H121" s="224">
        <v>21.72</v>
      </c>
      <c r="I121" s="225"/>
      <c r="J121" s="226">
        <f>ROUND(I121*H121,2)</f>
        <v>0</v>
      </c>
      <c r="K121" s="222" t="s">
        <v>130</v>
      </c>
      <c r="L121" s="71"/>
      <c r="M121" s="227" t="s">
        <v>21</v>
      </c>
      <c r="N121" s="228" t="s">
        <v>40</v>
      </c>
      <c r="O121" s="46"/>
      <c r="P121" s="229">
        <f>O121*H121</f>
        <v>0</v>
      </c>
      <c r="Q121" s="229">
        <v>0</v>
      </c>
      <c r="R121" s="229">
        <f>Q121*H121</f>
        <v>0</v>
      </c>
      <c r="S121" s="229">
        <v>0</v>
      </c>
      <c r="T121" s="230">
        <f>S121*H121</f>
        <v>0</v>
      </c>
      <c r="AR121" s="23" t="s">
        <v>142</v>
      </c>
      <c r="AT121" s="23" t="s">
        <v>126</v>
      </c>
      <c r="AU121" s="23" t="s">
        <v>79</v>
      </c>
      <c r="AY121" s="23" t="s">
        <v>123</v>
      </c>
      <c r="BE121" s="231">
        <f>IF(N121="základní",J121,0)</f>
        <v>0</v>
      </c>
      <c r="BF121" s="231">
        <f>IF(N121="snížená",J121,0)</f>
        <v>0</v>
      </c>
      <c r="BG121" s="231">
        <f>IF(N121="zákl. přenesená",J121,0)</f>
        <v>0</v>
      </c>
      <c r="BH121" s="231">
        <f>IF(N121="sníž. přenesená",J121,0)</f>
        <v>0</v>
      </c>
      <c r="BI121" s="231">
        <f>IF(N121="nulová",J121,0)</f>
        <v>0</v>
      </c>
      <c r="BJ121" s="23" t="s">
        <v>77</v>
      </c>
      <c r="BK121" s="231">
        <f>ROUND(I121*H121,2)</f>
        <v>0</v>
      </c>
      <c r="BL121" s="23" t="s">
        <v>142</v>
      </c>
      <c r="BM121" s="23" t="s">
        <v>230</v>
      </c>
    </row>
    <row r="122" spans="2:47" s="1" customFormat="1" ht="13.5">
      <c r="B122" s="45"/>
      <c r="C122" s="73"/>
      <c r="D122" s="236" t="s">
        <v>176</v>
      </c>
      <c r="E122" s="73"/>
      <c r="F122" s="237" t="s">
        <v>231</v>
      </c>
      <c r="G122" s="73"/>
      <c r="H122" s="73"/>
      <c r="I122" s="190"/>
      <c r="J122" s="73"/>
      <c r="K122" s="73"/>
      <c r="L122" s="71"/>
      <c r="M122" s="238"/>
      <c r="N122" s="46"/>
      <c r="O122" s="46"/>
      <c r="P122" s="46"/>
      <c r="Q122" s="46"/>
      <c r="R122" s="46"/>
      <c r="S122" s="46"/>
      <c r="T122" s="94"/>
      <c r="AT122" s="23" t="s">
        <v>176</v>
      </c>
      <c r="AU122" s="23" t="s">
        <v>79</v>
      </c>
    </row>
    <row r="123" spans="2:51" s="12" customFormat="1" ht="13.5">
      <c r="B123" s="249"/>
      <c r="C123" s="250"/>
      <c r="D123" s="236" t="s">
        <v>178</v>
      </c>
      <c r="E123" s="251" t="s">
        <v>21</v>
      </c>
      <c r="F123" s="252" t="s">
        <v>232</v>
      </c>
      <c r="G123" s="250"/>
      <c r="H123" s="253">
        <v>21.72</v>
      </c>
      <c r="I123" s="254"/>
      <c r="J123" s="250"/>
      <c r="K123" s="250"/>
      <c r="L123" s="255"/>
      <c r="M123" s="256"/>
      <c r="N123" s="257"/>
      <c r="O123" s="257"/>
      <c r="P123" s="257"/>
      <c r="Q123" s="257"/>
      <c r="R123" s="257"/>
      <c r="S123" s="257"/>
      <c r="T123" s="258"/>
      <c r="AT123" s="259" t="s">
        <v>178</v>
      </c>
      <c r="AU123" s="259" t="s">
        <v>79</v>
      </c>
      <c r="AV123" s="12" t="s">
        <v>79</v>
      </c>
      <c r="AW123" s="12" t="s">
        <v>33</v>
      </c>
      <c r="AX123" s="12" t="s">
        <v>77</v>
      </c>
      <c r="AY123" s="259" t="s">
        <v>123</v>
      </c>
    </row>
    <row r="124" spans="2:65" s="1" customFormat="1" ht="25.5" customHeight="1">
      <c r="B124" s="45"/>
      <c r="C124" s="220" t="s">
        <v>233</v>
      </c>
      <c r="D124" s="220" t="s">
        <v>126</v>
      </c>
      <c r="E124" s="221" t="s">
        <v>234</v>
      </c>
      <c r="F124" s="222" t="s">
        <v>229</v>
      </c>
      <c r="G124" s="223" t="s">
        <v>224</v>
      </c>
      <c r="H124" s="224">
        <v>14.48</v>
      </c>
      <c r="I124" s="225"/>
      <c r="J124" s="226">
        <f>ROUND(I124*H124,2)</f>
        <v>0</v>
      </c>
      <c r="K124" s="222" t="s">
        <v>21</v>
      </c>
      <c r="L124" s="71"/>
      <c r="M124" s="227" t="s">
        <v>21</v>
      </c>
      <c r="N124" s="228" t="s">
        <v>40</v>
      </c>
      <c r="O124" s="46"/>
      <c r="P124" s="229">
        <f>O124*H124</f>
        <v>0</v>
      </c>
      <c r="Q124" s="229">
        <v>0</v>
      </c>
      <c r="R124" s="229">
        <f>Q124*H124</f>
        <v>0</v>
      </c>
      <c r="S124" s="229">
        <v>0</v>
      </c>
      <c r="T124" s="230">
        <f>S124*H124</f>
        <v>0</v>
      </c>
      <c r="AR124" s="23" t="s">
        <v>142</v>
      </c>
      <c r="AT124" s="23" t="s">
        <v>126</v>
      </c>
      <c r="AU124" s="23" t="s">
        <v>79</v>
      </c>
      <c r="AY124" s="23" t="s">
        <v>123</v>
      </c>
      <c r="BE124" s="231">
        <f>IF(N124="základní",J124,0)</f>
        <v>0</v>
      </c>
      <c r="BF124" s="231">
        <f>IF(N124="snížená",J124,0)</f>
        <v>0</v>
      </c>
      <c r="BG124" s="231">
        <f>IF(N124="zákl. přenesená",J124,0)</f>
        <v>0</v>
      </c>
      <c r="BH124" s="231">
        <f>IF(N124="sníž. přenesená",J124,0)</f>
        <v>0</v>
      </c>
      <c r="BI124" s="231">
        <f>IF(N124="nulová",J124,0)</f>
        <v>0</v>
      </c>
      <c r="BJ124" s="23" t="s">
        <v>77</v>
      </c>
      <c r="BK124" s="231">
        <f>ROUND(I124*H124,2)</f>
        <v>0</v>
      </c>
      <c r="BL124" s="23" t="s">
        <v>142</v>
      </c>
      <c r="BM124" s="23" t="s">
        <v>235</v>
      </c>
    </row>
    <row r="125" spans="2:47" s="1" customFormat="1" ht="13.5">
      <c r="B125" s="45"/>
      <c r="C125" s="73"/>
      <c r="D125" s="236" t="s">
        <v>176</v>
      </c>
      <c r="E125" s="73"/>
      <c r="F125" s="237" t="s">
        <v>231</v>
      </c>
      <c r="G125" s="73"/>
      <c r="H125" s="73"/>
      <c r="I125" s="190"/>
      <c r="J125" s="73"/>
      <c r="K125" s="73"/>
      <c r="L125" s="71"/>
      <c r="M125" s="238"/>
      <c r="N125" s="46"/>
      <c r="O125" s="46"/>
      <c r="P125" s="46"/>
      <c r="Q125" s="46"/>
      <c r="R125" s="46"/>
      <c r="S125" s="46"/>
      <c r="T125" s="94"/>
      <c r="AT125" s="23" t="s">
        <v>176</v>
      </c>
      <c r="AU125" s="23" t="s">
        <v>79</v>
      </c>
    </row>
    <row r="126" spans="2:51" s="12" customFormat="1" ht="13.5">
      <c r="B126" s="249"/>
      <c r="C126" s="250"/>
      <c r="D126" s="236" t="s">
        <v>178</v>
      </c>
      <c r="E126" s="251" t="s">
        <v>21</v>
      </c>
      <c r="F126" s="252" t="s">
        <v>236</v>
      </c>
      <c r="G126" s="250"/>
      <c r="H126" s="253">
        <v>14.48</v>
      </c>
      <c r="I126" s="254"/>
      <c r="J126" s="250"/>
      <c r="K126" s="250"/>
      <c r="L126" s="255"/>
      <c r="M126" s="256"/>
      <c r="N126" s="257"/>
      <c r="O126" s="257"/>
      <c r="P126" s="257"/>
      <c r="Q126" s="257"/>
      <c r="R126" s="257"/>
      <c r="S126" s="257"/>
      <c r="T126" s="258"/>
      <c r="AT126" s="259" t="s">
        <v>178</v>
      </c>
      <c r="AU126" s="259" t="s">
        <v>79</v>
      </c>
      <c r="AV126" s="12" t="s">
        <v>79</v>
      </c>
      <c r="AW126" s="12" t="s">
        <v>33</v>
      </c>
      <c r="AX126" s="12" t="s">
        <v>77</v>
      </c>
      <c r="AY126" s="259" t="s">
        <v>123</v>
      </c>
    </row>
    <row r="127" spans="2:65" s="1" customFormat="1" ht="25.5" customHeight="1">
      <c r="B127" s="45"/>
      <c r="C127" s="220" t="s">
        <v>237</v>
      </c>
      <c r="D127" s="220" t="s">
        <v>126</v>
      </c>
      <c r="E127" s="221" t="s">
        <v>238</v>
      </c>
      <c r="F127" s="222" t="s">
        <v>239</v>
      </c>
      <c r="G127" s="223" t="s">
        <v>174</v>
      </c>
      <c r="H127" s="224">
        <v>38.105</v>
      </c>
      <c r="I127" s="225"/>
      <c r="J127" s="226">
        <f>ROUND(I127*H127,2)</f>
        <v>0</v>
      </c>
      <c r="K127" s="222" t="s">
        <v>130</v>
      </c>
      <c r="L127" s="71"/>
      <c r="M127" s="227" t="s">
        <v>21</v>
      </c>
      <c r="N127" s="228" t="s">
        <v>40</v>
      </c>
      <c r="O127" s="46"/>
      <c r="P127" s="229">
        <f>O127*H127</f>
        <v>0</v>
      </c>
      <c r="Q127" s="229">
        <v>0</v>
      </c>
      <c r="R127" s="229">
        <f>Q127*H127</f>
        <v>0</v>
      </c>
      <c r="S127" s="229">
        <v>0</v>
      </c>
      <c r="T127" s="230">
        <f>S127*H127</f>
        <v>0</v>
      </c>
      <c r="AR127" s="23" t="s">
        <v>142</v>
      </c>
      <c r="AT127" s="23" t="s">
        <v>126</v>
      </c>
      <c r="AU127" s="23" t="s">
        <v>79</v>
      </c>
      <c r="AY127" s="23" t="s">
        <v>123</v>
      </c>
      <c r="BE127" s="231">
        <f>IF(N127="základní",J127,0)</f>
        <v>0</v>
      </c>
      <c r="BF127" s="231">
        <f>IF(N127="snížená",J127,0)</f>
        <v>0</v>
      </c>
      <c r="BG127" s="231">
        <f>IF(N127="zákl. přenesená",J127,0)</f>
        <v>0</v>
      </c>
      <c r="BH127" s="231">
        <f>IF(N127="sníž. přenesená",J127,0)</f>
        <v>0</v>
      </c>
      <c r="BI127" s="231">
        <f>IF(N127="nulová",J127,0)</f>
        <v>0</v>
      </c>
      <c r="BJ127" s="23" t="s">
        <v>77</v>
      </c>
      <c r="BK127" s="231">
        <f>ROUND(I127*H127,2)</f>
        <v>0</v>
      </c>
      <c r="BL127" s="23" t="s">
        <v>142</v>
      </c>
      <c r="BM127" s="23" t="s">
        <v>240</v>
      </c>
    </row>
    <row r="128" spans="2:47" s="1" customFormat="1" ht="13.5">
      <c r="B128" s="45"/>
      <c r="C128" s="73"/>
      <c r="D128" s="236" t="s">
        <v>176</v>
      </c>
      <c r="E128" s="73"/>
      <c r="F128" s="237" t="s">
        <v>241</v>
      </c>
      <c r="G128" s="73"/>
      <c r="H128" s="73"/>
      <c r="I128" s="190"/>
      <c r="J128" s="73"/>
      <c r="K128" s="73"/>
      <c r="L128" s="71"/>
      <c r="M128" s="238"/>
      <c r="N128" s="46"/>
      <c r="O128" s="46"/>
      <c r="P128" s="46"/>
      <c r="Q128" s="46"/>
      <c r="R128" s="46"/>
      <c r="S128" s="46"/>
      <c r="T128" s="94"/>
      <c r="AT128" s="23" t="s">
        <v>176</v>
      </c>
      <c r="AU128" s="23" t="s">
        <v>79</v>
      </c>
    </row>
    <row r="129" spans="2:51" s="11" customFormat="1" ht="13.5">
      <c r="B129" s="239"/>
      <c r="C129" s="240"/>
      <c r="D129" s="236" t="s">
        <v>178</v>
      </c>
      <c r="E129" s="241" t="s">
        <v>21</v>
      </c>
      <c r="F129" s="242" t="s">
        <v>179</v>
      </c>
      <c r="G129" s="240"/>
      <c r="H129" s="241" t="s">
        <v>21</v>
      </c>
      <c r="I129" s="243"/>
      <c r="J129" s="240"/>
      <c r="K129" s="240"/>
      <c r="L129" s="244"/>
      <c r="M129" s="245"/>
      <c r="N129" s="246"/>
      <c r="O129" s="246"/>
      <c r="P129" s="246"/>
      <c r="Q129" s="246"/>
      <c r="R129" s="246"/>
      <c r="S129" s="246"/>
      <c r="T129" s="247"/>
      <c r="AT129" s="248" t="s">
        <v>178</v>
      </c>
      <c r="AU129" s="248" t="s">
        <v>79</v>
      </c>
      <c r="AV129" s="11" t="s">
        <v>77</v>
      </c>
      <c r="AW129" s="11" t="s">
        <v>33</v>
      </c>
      <c r="AX129" s="11" t="s">
        <v>69</v>
      </c>
      <c r="AY129" s="248" t="s">
        <v>123</v>
      </c>
    </row>
    <row r="130" spans="2:51" s="12" customFormat="1" ht="13.5">
      <c r="B130" s="249"/>
      <c r="C130" s="250"/>
      <c r="D130" s="236" t="s">
        <v>178</v>
      </c>
      <c r="E130" s="251" t="s">
        <v>21</v>
      </c>
      <c r="F130" s="252" t="s">
        <v>180</v>
      </c>
      <c r="G130" s="250"/>
      <c r="H130" s="253">
        <v>38.105</v>
      </c>
      <c r="I130" s="254"/>
      <c r="J130" s="250"/>
      <c r="K130" s="250"/>
      <c r="L130" s="255"/>
      <c r="M130" s="256"/>
      <c r="N130" s="257"/>
      <c r="O130" s="257"/>
      <c r="P130" s="257"/>
      <c r="Q130" s="257"/>
      <c r="R130" s="257"/>
      <c r="S130" s="257"/>
      <c r="T130" s="258"/>
      <c r="AT130" s="259" t="s">
        <v>178</v>
      </c>
      <c r="AU130" s="259" t="s">
        <v>79</v>
      </c>
      <c r="AV130" s="12" t="s">
        <v>79</v>
      </c>
      <c r="AW130" s="12" t="s">
        <v>33</v>
      </c>
      <c r="AX130" s="12" t="s">
        <v>77</v>
      </c>
      <c r="AY130" s="259" t="s">
        <v>123</v>
      </c>
    </row>
    <row r="131" spans="2:63" s="10" customFormat="1" ht="29.85" customHeight="1">
      <c r="B131" s="204"/>
      <c r="C131" s="205"/>
      <c r="D131" s="206" t="s">
        <v>68</v>
      </c>
      <c r="E131" s="218" t="s">
        <v>122</v>
      </c>
      <c r="F131" s="218" t="s">
        <v>242</v>
      </c>
      <c r="G131" s="205"/>
      <c r="H131" s="205"/>
      <c r="I131" s="208"/>
      <c r="J131" s="219">
        <f>BK131</f>
        <v>0</v>
      </c>
      <c r="K131" s="205"/>
      <c r="L131" s="210"/>
      <c r="M131" s="211"/>
      <c r="N131" s="212"/>
      <c r="O131" s="212"/>
      <c r="P131" s="213">
        <f>SUM(P132:P174)</f>
        <v>0</v>
      </c>
      <c r="Q131" s="212"/>
      <c r="R131" s="213">
        <f>SUM(R132:R174)</f>
        <v>1460.26514177</v>
      </c>
      <c r="S131" s="212"/>
      <c r="T131" s="214">
        <f>SUM(T132:T174)</f>
        <v>0</v>
      </c>
      <c r="AR131" s="215" t="s">
        <v>77</v>
      </c>
      <c r="AT131" s="216" t="s">
        <v>68</v>
      </c>
      <c r="AU131" s="216" t="s">
        <v>77</v>
      </c>
      <c r="AY131" s="215" t="s">
        <v>123</v>
      </c>
      <c r="BK131" s="217">
        <f>SUM(BK132:BK174)</f>
        <v>0</v>
      </c>
    </row>
    <row r="132" spans="2:65" s="1" customFormat="1" ht="25.5" customHeight="1">
      <c r="B132" s="45"/>
      <c r="C132" s="220" t="s">
        <v>243</v>
      </c>
      <c r="D132" s="220" t="s">
        <v>126</v>
      </c>
      <c r="E132" s="221" t="s">
        <v>244</v>
      </c>
      <c r="F132" s="222" t="s">
        <v>245</v>
      </c>
      <c r="G132" s="223" t="s">
        <v>174</v>
      </c>
      <c r="H132" s="224">
        <v>76.21</v>
      </c>
      <c r="I132" s="225"/>
      <c r="J132" s="226">
        <f>ROUND(I132*H132,2)</f>
        <v>0</v>
      </c>
      <c r="K132" s="222" t="s">
        <v>130</v>
      </c>
      <c r="L132" s="71"/>
      <c r="M132" s="227" t="s">
        <v>21</v>
      </c>
      <c r="N132" s="228" t="s">
        <v>40</v>
      </c>
      <c r="O132" s="46"/>
      <c r="P132" s="229">
        <f>O132*H132</f>
        <v>0</v>
      </c>
      <c r="Q132" s="229">
        <v>0.27994</v>
      </c>
      <c r="R132" s="229">
        <f>Q132*H132</f>
        <v>21.3342274</v>
      </c>
      <c r="S132" s="229">
        <v>0</v>
      </c>
      <c r="T132" s="230">
        <f>S132*H132</f>
        <v>0</v>
      </c>
      <c r="AR132" s="23" t="s">
        <v>142</v>
      </c>
      <c r="AT132" s="23" t="s">
        <v>126</v>
      </c>
      <c r="AU132" s="23" t="s">
        <v>79</v>
      </c>
      <c r="AY132" s="23" t="s">
        <v>123</v>
      </c>
      <c r="BE132" s="231">
        <f>IF(N132="základní",J132,0)</f>
        <v>0</v>
      </c>
      <c r="BF132" s="231">
        <f>IF(N132="snížená",J132,0)</f>
        <v>0</v>
      </c>
      <c r="BG132" s="231">
        <f>IF(N132="zákl. přenesená",J132,0)</f>
        <v>0</v>
      </c>
      <c r="BH132" s="231">
        <f>IF(N132="sníž. přenesená",J132,0)</f>
        <v>0</v>
      </c>
      <c r="BI132" s="231">
        <f>IF(N132="nulová",J132,0)</f>
        <v>0</v>
      </c>
      <c r="BJ132" s="23" t="s">
        <v>77</v>
      </c>
      <c r="BK132" s="231">
        <f>ROUND(I132*H132,2)</f>
        <v>0</v>
      </c>
      <c r="BL132" s="23" t="s">
        <v>142</v>
      </c>
      <c r="BM132" s="23" t="s">
        <v>246</v>
      </c>
    </row>
    <row r="133" spans="2:51" s="11" customFormat="1" ht="13.5">
      <c r="B133" s="239"/>
      <c r="C133" s="240"/>
      <c r="D133" s="236" t="s">
        <v>178</v>
      </c>
      <c r="E133" s="241" t="s">
        <v>21</v>
      </c>
      <c r="F133" s="242" t="s">
        <v>179</v>
      </c>
      <c r="G133" s="240"/>
      <c r="H133" s="241" t="s">
        <v>21</v>
      </c>
      <c r="I133" s="243"/>
      <c r="J133" s="240"/>
      <c r="K133" s="240"/>
      <c r="L133" s="244"/>
      <c r="M133" s="245"/>
      <c r="N133" s="246"/>
      <c r="O133" s="246"/>
      <c r="P133" s="246"/>
      <c r="Q133" s="246"/>
      <c r="R133" s="246"/>
      <c r="S133" s="246"/>
      <c r="T133" s="247"/>
      <c r="AT133" s="248" t="s">
        <v>178</v>
      </c>
      <c r="AU133" s="248" t="s">
        <v>79</v>
      </c>
      <c r="AV133" s="11" t="s">
        <v>77</v>
      </c>
      <c r="AW133" s="11" t="s">
        <v>33</v>
      </c>
      <c r="AX133" s="11" t="s">
        <v>69</v>
      </c>
      <c r="AY133" s="248" t="s">
        <v>123</v>
      </c>
    </row>
    <row r="134" spans="2:51" s="12" customFormat="1" ht="13.5">
      <c r="B134" s="249"/>
      <c r="C134" s="250"/>
      <c r="D134" s="236" t="s">
        <v>178</v>
      </c>
      <c r="E134" s="251" t="s">
        <v>21</v>
      </c>
      <c r="F134" s="252" t="s">
        <v>247</v>
      </c>
      <c r="G134" s="250"/>
      <c r="H134" s="253">
        <v>76.21</v>
      </c>
      <c r="I134" s="254"/>
      <c r="J134" s="250"/>
      <c r="K134" s="250"/>
      <c r="L134" s="255"/>
      <c r="M134" s="256"/>
      <c r="N134" s="257"/>
      <c r="O134" s="257"/>
      <c r="P134" s="257"/>
      <c r="Q134" s="257"/>
      <c r="R134" s="257"/>
      <c r="S134" s="257"/>
      <c r="T134" s="258"/>
      <c r="AT134" s="259" t="s">
        <v>178</v>
      </c>
      <c r="AU134" s="259" t="s">
        <v>79</v>
      </c>
      <c r="AV134" s="12" t="s">
        <v>79</v>
      </c>
      <c r="AW134" s="12" t="s">
        <v>33</v>
      </c>
      <c r="AX134" s="12" t="s">
        <v>77</v>
      </c>
      <c r="AY134" s="259" t="s">
        <v>123</v>
      </c>
    </row>
    <row r="135" spans="2:65" s="1" customFormat="1" ht="38.25" customHeight="1">
      <c r="B135" s="45"/>
      <c r="C135" s="220" t="s">
        <v>248</v>
      </c>
      <c r="D135" s="220" t="s">
        <v>126</v>
      </c>
      <c r="E135" s="221" t="s">
        <v>249</v>
      </c>
      <c r="F135" s="222" t="s">
        <v>250</v>
      </c>
      <c r="G135" s="223" t="s">
        <v>174</v>
      </c>
      <c r="H135" s="224">
        <v>269.599</v>
      </c>
      <c r="I135" s="225"/>
      <c r="J135" s="226">
        <f>ROUND(I135*H135,2)</f>
        <v>0</v>
      </c>
      <c r="K135" s="222" t="s">
        <v>130</v>
      </c>
      <c r="L135" s="71"/>
      <c r="M135" s="227" t="s">
        <v>21</v>
      </c>
      <c r="N135" s="228" t="s">
        <v>40</v>
      </c>
      <c r="O135" s="46"/>
      <c r="P135" s="229">
        <f>O135*H135</f>
        <v>0</v>
      </c>
      <c r="Q135" s="229">
        <v>0</v>
      </c>
      <c r="R135" s="229">
        <f>Q135*H135</f>
        <v>0</v>
      </c>
      <c r="S135" s="229">
        <v>0</v>
      </c>
      <c r="T135" s="230">
        <f>S135*H135</f>
        <v>0</v>
      </c>
      <c r="AR135" s="23" t="s">
        <v>142</v>
      </c>
      <c r="AT135" s="23" t="s">
        <v>126</v>
      </c>
      <c r="AU135" s="23" t="s">
        <v>79</v>
      </c>
      <c r="AY135" s="23" t="s">
        <v>123</v>
      </c>
      <c r="BE135" s="231">
        <f>IF(N135="základní",J135,0)</f>
        <v>0</v>
      </c>
      <c r="BF135" s="231">
        <f>IF(N135="snížená",J135,0)</f>
        <v>0</v>
      </c>
      <c r="BG135" s="231">
        <f>IF(N135="zákl. přenesená",J135,0)</f>
        <v>0</v>
      </c>
      <c r="BH135" s="231">
        <f>IF(N135="sníž. přenesená",J135,0)</f>
        <v>0</v>
      </c>
      <c r="BI135" s="231">
        <f>IF(N135="nulová",J135,0)</f>
        <v>0</v>
      </c>
      <c r="BJ135" s="23" t="s">
        <v>77</v>
      </c>
      <c r="BK135" s="231">
        <f>ROUND(I135*H135,2)</f>
        <v>0</v>
      </c>
      <c r="BL135" s="23" t="s">
        <v>142</v>
      </c>
      <c r="BM135" s="23" t="s">
        <v>251</v>
      </c>
    </row>
    <row r="136" spans="2:47" s="1" customFormat="1" ht="13.5">
      <c r="B136" s="45"/>
      <c r="C136" s="73"/>
      <c r="D136" s="236" t="s">
        <v>176</v>
      </c>
      <c r="E136" s="73"/>
      <c r="F136" s="237" t="s">
        <v>252</v>
      </c>
      <c r="G136" s="73"/>
      <c r="H136" s="73"/>
      <c r="I136" s="190"/>
      <c r="J136" s="73"/>
      <c r="K136" s="73"/>
      <c r="L136" s="71"/>
      <c r="M136" s="238"/>
      <c r="N136" s="46"/>
      <c r="O136" s="46"/>
      <c r="P136" s="46"/>
      <c r="Q136" s="46"/>
      <c r="R136" s="46"/>
      <c r="S136" s="46"/>
      <c r="T136" s="94"/>
      <c r="AT136" s="23" t="s">
        <v>176</v>
      </c>
      <c r="AU136" s="23" t="s">
        <v>79</v>
      </c>
    </row>
    <row r="137" spans="2:51" s="11" customFormat="1" ht="13.5">
      <c r="B137" s="239"/>
      <c r="C137" s="240"/>
      <c r="D137" s="236" t="s">
        <v>178</v>
      </c>
      <c r="E137" s="241" t="s">
        <v>21</v>
      </c>
      <c r="F137" s="242" t="s">
        <v>179</v>
      </c>
      <c r="G137" s="240"/>
      <c r="H137" s="241" t="s">
        <v>21</v>
      </c>
      <c r="I137" s="243"/>
      <c r="J137" s="240"/>
      <c r="K137" s="240"/>
      <c r="L137" s="244"/>
      <c r="M137" s="245"/>
      <c r="N137" s="246"/>
      <c r="O137" s="246"/>
      <c r="P137" s="246"/>
      <c r="Q137" s="246"/>
      <c r="R137" s="246"/>
      <c r="S137" s="246"/>
      <c r="T137" s="247"/>
      <c r="AT137" s="248" t="s">
        <v>178</v>
      </c>
      <c r="AU137" s="248" t="s">
        <v>79</v>
      </c>
      <c r="AV137" s="11" t="s">
        <v>77</v>
      </c>
      <c r="AW137" s="11" t="s">
        <v>33</v>
      </c>
      <c r="AX137" s="11" t="s">
        <v>69</v>
      </c>
      <c r="AY137" s="248" t="s">
        <v>123</v>
      </c>
    </row>
    <row r="138" spans="2:51" s="12" customFormat="1" ht="13.5">
      <c r="B138" s="249"/>
      <c r="C138" s="250"/>
      <c r="D138" s="236" t="s">
        <v>178</v>
      </c>
      <c r="E138" s="251" t="s">
        <v>21</v>
      </c>
      <c r="F138" s="252" t="s">
        <v>180</v>
      </c>
      <c r="G138" s="250"/>
      <c r="H138" s="253">
        <v>38.105</v>
      </c>
      <c r="I138" s="254"/>
      <c r="J138" s="250"/>
      <c r="K138" s="250"/>
      <c r="L138" s="255"/>
      <c r="M138" s="256"/>
      <c r="N138" s="257"/>
      <c r="O138" s="257"/>
      <c r="P138" s="257"/>
      <c r="Q138" s="257"/>
      <c r="R138" s="257"/>
      <c r="S138" s="257"/>
      <c r="T138" s="258"/>
      <c r="AT138" s="259" t="s">
        <v>178</v>
      </c>
      <c r="AU138" s="259" t="s">
        <v>79</v>
      </c>
      <c r="AV138" s="12" t="s">
        <v>79</v>
      </c>
      <c r="AW138" s="12" t="s">
        <v>33</v>
      </c>
      <c r="AX138" s="12" t="s">
        <v>69</v>
      </c>
      <c r="AY138" s="259" t="s">
        <v>123</v>
      </c>
    </row>
    <row r="139" spans="2:51" s="11" customFormat="1" ht="13.5">
      <c r="B139" s="239"/>
      <c r="C139" s="240"/>
      <c r="D139" s="236" t="s">
        <v>178</v>
      </c>
      <c r="E139" s="241" t="s">
        <v>21</v>
      </c>
      <c r="F139" s="242" t="s">
        <v>185</v>
      </c>
      <c r="G139" s="240"/>
      <c r="H139" s="241" t="s">
        <v>21</v>
      </c>
      <c r="I139" s="243"/>
      <c r="J139" s="240"/>
      <c r="K139" s="240"/>
      <c r="L139" s="244"/>
      <c r="M139" s="245"/>
      <c r="N139" s="246"/>
      <c r="O139" s="246"/>
      <c r="P139" s="246"/>
      <c r="Q139" s="246"/>
      <c r="R139" s="246"/>
      <c r="S139" s="246"/>
      <c r="T139" s="247"/>
      <c r="AT139" s="248" t="s">
        <v>178</v>
      </c>
      <c r="AU139" s="248" t="s">
        <v>79</v>
      </c>
      <c r="AV139" s="11" t="s">
        <v>77</v>
      </c>
      <c r="AW139" s="11" t="s">
        <v>33</v>
      </c>
      <c r="AX139" s="11" t="s">
        <v>69</v>
      </c>
      <c r="AY139" s="248" t="s">
        <v>123</v>
      </c>
    </row>
    <row r="140" spans="2:51" s="12" customFormat="1" ht="13.5">
      <c r="B140" s="249"/>
      <c r="C140" s="250"/>
      <c r="D140" s="236" t="s">
        <v>178</v>
      </c>
      <c r="E140" s="251" t="s">
        <v>21</v>
      </c>
      <c r="F140" s="252" t="s">
        <v>186</v>
      </c>
      <c r="G140" s="250"/>
      <c r="H140" s="253">
        <v>231.494</v>
      </c>
      <c r="I140" s="254"/>
      <c r="J140" s="250"/>
      <c r="K140" s="250"/>
      <c r="L140" s="255"/>
      <c r="M140" s="256"/>
      <c r="N140" s="257"/>
      <c r="O140" s="257"/>
      <c r="P140" s="257"/>
      <c r="Q140" s="257"/>
      <c r="R140" s="257"/>
      <c r="S140" s="257"/>
      <c r="T140" s="258"/>
      <c r="AT140" s="259" t="s">
        <v>178</v>
      </c>
      <c r="AU140" s="259" t="s">
        <v>79</v>
      </c>
      <c r="AV140" s="12" t="s">
        <v>79</v>
      </c>
      <c r="AW140" s="12" t="s">
        <v>33</v>
      </c>
      <c r="AX140" s="12" t="s">
        <v>69</v>
      </c>
      <c r="AY140" s="259" t="s">
        <v>123</v>
      </c>
    </row>
    <row r="141" spans="2:51" s="13" customFormat="1" ht="13.5">
      <c r="B141" s="260"/>
      <c r="C141" s="261"/>
      <c r="D141" s="236" t="s">
        <v>178</v>
      </c>
      <c r="E141" s="262" t="s">
        <v>21</v>
      </c>
      <c r="F141" s="263" t="s">
        <v>187</v>
      </c>
      <c r="G141" s="261"/>
      <c r="H141" s="264">
        <v>269.599</v>
      </c>
      <c r="I141" s="265"/>
      <c r="J141" s="261"/>
      <c r="K141" s="261"/>
      <c r="L141" s="266"/>
      <c r="M141" s="267"/>
      <c r="N141" s="268"/>
      <c r="O141" s="268"/>
      <c r="P141" s="268"/>
      <c r="Q141" s="268"/>
      <c r="R141" s="268"/>
      <c r="S141" s="268"/>
      <c r="T141" s="269"/>
      <c r="AT141" s="270" t="s">
        <v>178</v>
      </c>
      <c r="AU141" s="270" t="s">
        <v>79</v>
      </c>
      <c r="AV141" s="13" t="s">
        <v>142</v>
      </c>
      <c r="AW141" s="13" t="s">
        <v>33</v>
      </c>
      <c r="AX141" s="13" t="s">
        <v>77</v>
      </c>
      <c r="AY141" s="270" t="s">
        <v>123</v>
      </c>
    </row>
    <row r="142" spans="2:65" s="1" customFormat="1" ht="25.5" customHeight="1">
      <c r="B142" s="45"/>
      <c r="C142" s="220" t="s">
        <v>10</v>
      </c>
      <c r="D142" s="220" t="s">
        <v>126</v>
      </c>
      <c r="E142" s="221" t="s">
        <v>253</v>
      </c>
      <c r="F142" s="222" t="s">
        <v>254</v>
      </c>
      <c r="G142" s="223" t="s">
        <v>174</v>
      </c>
      <c r="H142" s="224">
        <v>762.1</v>
      </c>
      <c r="I142" s="225"/>
      <c r="J142" s="226">
        <f>ROUND(I142*H142,2)</f>
        <v>0</v>
      </c>
      <c r="K142" s="222" t="s">
        <v>130</v>
      </c>
      <c r="L142" s="71"/>
      <c r="M142" s="227" t="s">
        <v>21</v>
      </c>
      <c r="N142" s="228" t="s">
        <v>40</v>
      </c>
      <c r="O142" s="46"/>
      <c r="P142" s="229">
        <f>O142*H142</f>
        <v>0</v>
      </c>
      <c r="Q142" s="229">
        <v>0.216</v>
      </c>
      <c r="R142" s="229">
        <f>Q142*H142</f>
        <v>164.6136</v>
      </c>
      <c r="S142" s="229">
        <v>0</v>
      </c>
      <c r="T142" s="230">
        <f>S142*H142</f>
        <v>0</v>
      </c>
      <c r="AR142" s="23" t="s">
        <v>142</v>
      </c>
      <c r="AT142" s="23" t="s">
        <v>126</v>
      </c>
      <c r="AU142" s="23" t="s">
        <v>79</v>
      </c>
      <c r="AY142" s="23" t="s">
        <v>123</v>
      </c>
      <c r="BE142" s="231">
        <f>IF(N142="základní",J142,0)</f>
        <v>0</v>
      </c>
      <c r="BF142" s="231">
        <f>IF(N142="snížená",J142,0)</f>
        <v>0</v>
      </c>
      <c r="BG142" s="231">
        <f>IF(N142="zákl. přenesená",J142,0)</f>
        <v>0</v>
      </c>
      <c r="BH142" s="231">
        <f>IF(N142="sníž. přenesená",J142,0)</f>
        <v>0</v>
      </c>
      <c r="BI142" s="231">
        <f>IF(N142="nulová",J142,0)</f>
        <v>0</v>
      </c>
      <c r="BJ142" s="23" t="s">
        <v>77</v>
      </c>
      <c r="BK142" s="231">
        <f>ROUND(I142*H142,2)</f>
        <v>0</v>
      </c>
      <c r="BL142" s="23" t="s">
        <v>142</v>
      </c>
      <c r="BM142" s="23" t="s">
        <v>255</v>
      </c>
    </row>
    <row r="143" spans="2:47" s="1" customFormat="1" ht="13.5">
      <c r="B143" s="45"/>
      <c r="C143" s="73"/>
      <c r="D143" s="236" t="s">
        <v>176</v>
      </c>
      <c r="E143" s="73"/>
      <c r="F143" s="237" t="s">
        <v>256</v>
      </c>
      <c r="G143" s="73"/>
      <c r="H143" s="73"/>
      <c r="I143" s="190"/>
      <c r="J143" s="73"/>
      <c r="K143" s="73"/>
      <c r="L143" s="71"/>
      <c r="M143" s="238"/>
      <c r="N143" s="46"/>
      <c r="O143" s="46"/>
      <c r="P143" s="46"/>
      <c r="Q143" s="46"/>
      <c r="R143" s="46"/>
      <c r="S143" s="46"/>
      <c r="T143" s="94"/>
      <c r="AT143" s="23" t="s">
        <v>176</v>
      </c>
      <c r="AU143" s="23" t="s">
        <v>79</v>
      </c>
    </row>
    <row r="144" spans="2:51" s="12" customFormat="1" ht="13.5">
      <c r="B144" s="249"/>
      <c r="C144" s="250"/>
      <c r="D144" s="236" t="s">
        <v>178</v>
      </c>
      <c r="E144" s="251" t="s">
        <v>21</v>
      </c>
      <c r="F144" s="252" t="s">
        <v>257</v>
      </c>
      <c r="G144" s="250"/>
      <c r="H144" s="253">
        <v>762.1</v>
      </c>
      <c r="I144" s="254"/>
      <c r="J144" s="250"/>
      <c r="K144" s="250"/>
      <c r="L144" s="255"/>
      <c r="M144" s="256"/>
      <c r="N144" s="257"/>
      <c r="O144" s="257"/>
      <c r="P144" s="257"/>
      <c r="Q144" s="257"/>
      <c r="R144" s="257"/>
      <c r="S144" s="257"/>
      <c r="T144" s="258"/>
      <c r="AT144" s="259" t="s">
        <v>178</v>
      </c>
      <c r="AU144" s="259" t="s">
        <v>79</v>
      </c>
      <c r="AV144" s="12" t="s">
        <v>79</v>
      </c>
      <c r="AW144" s="12" t="s">
        <v>33</v>
      </c>
      <c r="AX144" s="12" t="s">
        <v>77</v>
      </c>
      <c r="AY144" s="259" t="s">
        <v>123</v>
      </c>
    </row>
    <row r="145" spans="2:65" s="1" customFormat="1" ht="25.5" customHeight="1">
      <c r="B145" s="45"/>
      <c r="C145" s="220" t="s">
        <v>258</v>
      </c>
      <c r="D145" s="220" t="s">
        <v>126</v>
      </c>
      <c r="E145" s="221" t="s">
        <v>259</v>
      </c>
      <c r="F145" s="222" t="s">
        <v>260</v>
      </c>
      <c r="G145" s="223" t="s">
        <v>174</v>
      </c>
      <c r="H145" s="224">
        <v>231.494</v>
      </c>
      <c r="I145" s="225"/>
      <c r="J145" s="226">
        <f>ROUND(I145*H145,2)</f>
        <v>0</v>
      </c>
      <c r="K145" s="222" t="s">
        <v>21</v>
      </c>
      <c r="L145" s="71"/>
      <c r="M145" s="227" t="s">
        <v>21</v>
      </c>
      <c r="N145" s="228" t="s">
        <v>40</v>
      </c>
      <c r="O145" s="46"/>
      <c r="P145" s="229">
        <f>O145*H145</f>
        <v>0</v>
      </c>
      <c r="Q145" s="229">
        <v>0.00085</v>
      </c>
      <c r="R145" s="229">
        <f>Q145*H145</f>
        <v>0.1967699</v>
      </c>
      <c r="S145" s="229">
        <v>0</v>
      </c>
      <c r="T145" s="230">
        <f>S145*H145</f>
        <v>0</v>
      </c>
      <c r="AR145" s="23" t="s">
        <v>142</v>
      </c>
      <c r="AT145" s="23" t="s">
        <v>126</v>
      </c>
      <c r="AU145" s="23" t="s">
        <v>79</v>
      </c>
      <c r="AY145" s="23" t="s">
        <v>123</v>
      </c>
      <c r="BE145" s="231">
        <f>IF(N145="základní",J145,0)</f>
        <v>0</v>
      </c>
      <c r="BF145" s="231">
        <f>IF(N145="snížená",J145,0)</f>
        <v>0</v>
      </c>
      <c r="BG145" s="231">
        <f>IF(N145="zákl. přenesená",J145,0)</f>
        <v>0</v>
      </c>
      <c r="BH145" s="231">
        <f>IF(N145="sníž. přenesená",J145,0)</f>
        <v>0</v>
      </c>
      <c r="BI145" s="231">
        <f>IF(N145="nulová",J145,0)</f>
        <v>0</v>
      </c>
      <c r="BJ145" s="23" t="s">
        <v>77</v>
      </c>
      <c r="BK145" s="231">
        <f>ROUND(I145*H145,2)</f>
        <v>0</v>
      </c>
      <c r="BL145" s="23" t="s">
        <v>142</v>
      </c>
      <c r="BM145" s="23" t="s">
        <v>261</v>
      </c>
    </row>
    <row r="146" spans="2:47" s="1" customFormat="1" ht="13.5">
      <c r="B146" s="45"/>
      <c r="C146" s="73"/>
      <c r="D146" s="236" t="s">
        <v>176</v>
      </c>
      <c r="E146" s="73"/>
      <c r="F146" s="237" t="s">
        <v>262</v>
      </c>
      <c r="G146" s="73"/>
      <c r="H146" s="73"/>
      <c r="I146" s="190"/>
      <c r="J146" s="73"/>
      <c r="K146" s="73"/>
      <c r="L146" s="71"/>
      <c r="M146" s="238"/>
      <c r="N146" s="46"/>
      <c r="O146" s="46"/>
      <c r="P146" s="46"/>
      <c r="Q146" s="46"/>
      <c r="R146" s="46"/>
      <c r="S146" s="46"/>
      <c r="T146" s="94"/>
      <c r="AT146" s="23" t="s">
        <v>176</v>
      </c>
      <c r="AU146" s="23" t="s">
        <v>79</v>
      </c>
    </row>
    <row r="147" spans="2:51" s="11" customFormat="1" ht="13.5">
      <c r="B147" s="239"/>
      <c r="C147" s="240"/>
      <c r="D147" s="236" t="s">
        <v>178</v>
      </c>
      <c r="E147" s="241" t="s">
        <v>21</v>
      </c>
      <c r="F147" s="242" t="s">
        <v>263</v>
      </c>
      <c r="G147" s="240"/>
      <c r="H147" s="241" t="s">
        <v>21</v>
      </c>
      <c r="I147" s="243"/>
      <c r="J147" s="240"/>
      <c r="K147" s="240"/>
      <c r="L147" s="244"/>
      <c r="M147" s="245"/>
      <c r="N147" s="246"/>
      <c r="O147" s="246"/>
      <c r="P147" s="246"/>
      <c r="Q147" s="246"/>
      <c r="R147" s="246"/>
      <c r="S147" s="246"/>
      <c r="T147" s="247"/>
      <c r="AT147" s="248" t="s">
        <v>178</v>
      </c>
      <c r="AU147" s="248" t="s">
        <v>79</v>
      </c>
      <c r="AV147" s="11" t="s">
        <v>77</v>
      </c>
      <c r="AW147" s="11" t="s">
        <v>33</v>
      </c>
      <c r="AX147" s="11" t="s">
        <v>69</v>
      </c>
      <c r="AY147" s="248" t="s">
        <v>123</v>
      </c>
    </row>
    <row r="148" spans="2:51" s="12" customFormat="1" ht="13.5">
      <c r="B148" s="249"/>
      <c r="C148" s="250"/>
      <c r="D148" s="236" t="s">
        <v>178</v>
      </c>
      <c r="E148" s="251" t="s">
        <v>21</v>
      </c>
      <c r="F148" s="252" t="s">
        <v>186</v>
      </c>
      <c r="G148" s="250"/>
      <c r="H148" s="253">
        <v>231.494</v>
      </c>
      <c r="I148" s="254"/>
      <c r="J148" s="250"/>
      <c r="K148" s="250"/>
      <c r="L148" s="255"/>
      <c r="M148" s="256"/>
      <c r="N148" s="257"/>
      <c r="O148" s="257"/>
      <c r="P148" s="257"/>
      <c r="Q148" s="257"/>
      <c r="R148" s="257"/>
      <c r="S148" s="257"/>
      <c r="T148" s="258"/>
      <c r="AT148" s="259" t="s">
        <v>178</v>
      </c>
      <c r="AU148" s="259" t="s">
        <v>79</v>
      </c>
      <c r="AV148" s="12" t="s">
        <v>79</v>
      </c>
      <c r="AW148" s="12" t="s">
        <v>33</v>
      </c>
      <c r="AX148" s="12" t="s">
        <v>77</v>
      </c>
      <c r="AY148" s="259" t="s">
        <v>123</v>
      </c>
    </row>
    <row r="149" spans="2:65" s="1" customFormat="1" ht="25.5" customHeight="1">
      <c r="B149" s="45"/>
      <c r="C149" s="220" t="s">
        <v>264</v>
      </c>
      <c r="D149" s="220" t="s">
        <v>126</v>
      </c>
      <c r="E149" s="221" t="s">
        <v>265</v>
      </c>
      <c r="F149" s="222" t="s">
        <v>266</v>
      </c>
      <c r="G149" s="223" t="s">
        <v>174</v>
      </c>
      <c r="H149" s="224">
        <v>4844.422</v>
      </c>
      <c r="I149" s="225"/>
      <c r="J149" s="226">
        <f>ROUND(I149*H149,2)</f>
        <v>0</v>
      </c>
      <c r="K149" s="222" t="s">
        <v>130</v>
      </c>
      <c r="L149" s="71"/>
      <c r="M149" s="227" t="s">
        <v>21</v>
      </c>
      <c r="N149" s="228" t="s">
        <v>40</v>
      </c>
      <c r="O149" s="46"/>
      <c r="P149" s="229">
        <f>O149*H149</f>
        <v>0</v>
      </c>
      <c r="Q149" s="229">
        <v>0.00031</v>
      </c>
      <c r="R149" s="229">
        <f>Q149*H149</f>
        <v>1.50177082</v>
      </c>
      <c r="S149" s="229">
        <v>0</v>
      </c>
      <c r="T149" s="230">
        <f>S149*H149</f>
        <v>0</v>
      </c>
      <c r="AR149" s="23" t="s">
        <v>142</v>
      </c>
      <c r="AT149" s="23" t="s">
        <v>126</v>
      </c>
      <c r="AU149" s="23" t="s">
        <v>79</v>
      </c>
      <c r="AY149" s="23" t="s">
        <v>123</v>
      </c>
      <c r="BE149" s="231">
        <f>IF(N149="základní",J149,0)</f>
        <v>0</v>
      </c>
      <c r="BF149" s="231">
        <f>IF(N149="snížená",J149,0)</f>
        <v>0</v>
      </c>
      <c r="BG149" s="231">
        <f>IF(N149="zákl. přenesená",J149,0)</f>
        <v>0</v>
      </c>
      <c r="BH149" s="231">
        <f>IF(N149="sníž. přenesená",J149,0)</f>
        <v>0</v>
      </c>
      <c r="BI149" s="231">
        <f>IF(N149="nulová",J149,0)</f>
        <v>0</v>
      </c>
      <c r="BJ149" s="23" t="s">
        <v>77</v>
      </c>
      <c r="BK149" s="231">
        <f>ROUND(I149*H149,2)</f>
        <v>0</v>
      </c>
      <c r="BL149" s="23" t="s">
        <v>142</v>
      </c>
      <c r="BM149" s="23" t="s">
        <v>267</v>
      </c>
    </row>
    <row r="150" spans="2:51" s="11" customFormat="1" ht="13.5">
      <c r="B150" s="239"/>
      <c r="C150" s="240"/>
      <c r="D150" s="236" t="s">
        <v>178</v>
      </c>
      <c r="E150" s="241" t="s">
        <v>21</v>
      </c>
      <c r="F150" s="242" t="s">
        <v>268</v>
      </c>
      <c r="G150" s="240"/>
      <c r="H150" s="241" t="s">
        <v>21</v>
      </c>
      <c r="I150" s="243"/>
      <c r="J150" s="240"/>
      <c r="K150" s="240"/>
      <c r="L150" s="244"/>
      <c r="M150" s="245"/>
      <c r="N150" s="246"/>
      <c r="O150" s="246"/>
      <c r="P150" s="246"/>
      <c r="Q150" s="246"/>
      <c r="R150" s="246"/>
      <c r="S150" s="246"/>
      <c r="T150" s="247"/>
      <c r="AT150" s="248" t="s">
        <v>178</v>
      </c>
      <c r="AU150" s="248" t="s">
        <v>79</v>
      </c>
      <c r="AV150" s="11" t="s">
        <v>77</v>
      </c>
      <c r="AW150" s="11" t="s">
        <v>33</v>
      </c>
      <c r="AX150" s="11" t="s">
        <v>69</v>
      </c>
      <c r="AY150" s="248" t="s">
        <v>123</v>
      </c>
    </row>
    <row r="151" spans="2:51" s="12" customFormat="1" ht="13.5">
      <c r="B151" s="249"/>
      <c r="C151" s="250"/>
      <c r="D151" s="236" t="s">
        <v>178</v>
      </c>
      <c r="E151" s="251" t="s">
        <v>21</v>
      </c>
      <c r="F151" s="252" t="s">
        <v>269</v>
      </c>
      <c r="G151" s="250"/>
      <c r="H151" s="253">
        <v>4538.422</v>
      </c>
      <c r="I151" s="254"/>
      <c r="J151" s="250"/>
      <c r="K151" s="250"/>
      <c r="L151" s="255"/>
      <c r="M151" s="256"/>
      <c r="N151" s="257"/>
      <c r="O151" s="257"/>
      <c r="P151" s="257"/>
      <c r="Q151" s="257"/>
      <c r="R151" s="257"/>
      <c r="S151" s="257"/>
      <c r="T151" s="258"/>
      <c r="AT151" s="259" t="s">
        <v>178</v>
      </c>
      <c r="AU151" s="259" t="s">
        <v>79</v>
      </c>
      <c r="AV151" s="12" t="s">
        <v>79</v>
      </c>
      <c r="AW151" s="12" t="s">
        <v>33</v>
      </c>
      <c r="AX151" s="12" t="s">
        <v>69</v>
      </c>
      <c r="AY151" s="259" t="s">
        <v>123</v>
      </c>
    </row>
    <row r="152" spans="2:51" s="12" customFormat="1" ht="13.5">
      <c r="B152" s="249"/>
      <c r="C152" s="250"/>
      <c r="D152" s="236" t="s">
        <v>178</v>
      </c>
      <c r="E152" s="251" t="s">
        <v>21</v>
      </c>
      <c r="F152" s="252" t="s">
        <v>193</v>
      </c>
      <c r="G152" s="250"/>
      <c r="H152" s="253">
        <v>306</v>
      </c>
      <c r="I152" s="254"/>
      <c r="J152" s="250"/>
      <c r="K152" s="250"/>
      <c r="L152" s="255"/>
      <c r="M152" s="256"/>
      <c r="N152" s="257"/>
      <c r="O152" s="257"/>
      <c r="P152" s="257"/>
      <c r="Q152" s="257"/>
      <c r="R152" s="257"/>
      <c r="S152" s="257"/>
      <c r="T152" s="258"/>
      <c r="AT152" s="259" t="s">
        <v>178</v>
      </c>
      <c r="AU152" s="259" t="s">
        <v>79</v>
      </c>
      <c r="AV152" s="12" t="s">
        <v>79</v>
      </c>
      <c r="AW152" s="12" t="s">
        <v>33</v>
      </c>
      <c r="AX152" s="12" t="s">
        <v>69</v>
      </c>
      <c r="AY152" s="259" t="s">
        <v>123</v>
      </c>
    </row>
    <row r="153" spans="2:51" s="13" customFormat="1" ht="13.5">
      <c r="B153" s="260"/>
      <c r="C153" s="261"/>
      <c r="D153" s="236" t="s">
        <v>178</v>
      </c>
      <c r="E153" s="262" t="s">
        <v>21</v>
      </c>
      <c r="F153" s="263" t="s">
        <v>187</v>
      </c>
      <c r="G153" s="261"/>
      <c r="H153" s="264">
        <v>4844.422</v>
      </c>
      <c r="I153" s="265"/>
      <c r="J153" s="261"/>
      <c r="K153" s="261"/>
      <c r="L153" s="266"/>
      <c r="M153" s="267"/>
      <c r="N153" s="268"/>
      <c r="O153" s="268"/>
      <c r="P153" s="268"/>
      <c r="Q153" s="268"/>
      <c r="R153" s="268"/>
      <c r="S153" s="268"/>
      <c r="T153" s="269"/>
      <c r="AT153" s="270" t="s">
        <v>178</v>
      </c>
      <c r="AU153" s="270" t="s">
        <v>79</v>
      </c>
      <c r="AV153" s="13" t="s">
        <v>142</v>
      </c>
      <c r="AW153" s="13" t="s">
        <v>33</v>
      </c>
      <c r="AX153" s="13" t="s">
        <v>77</v>
      </c>
      <c r="AY153" s="270" t="s">
        <v>123</v>
      </c>
    </row>
    <row r="154" spans="2:65" s="1" customFormat="1" ht="25.5" customHeight="1">
      <c r="B154" s="45"/>
      <c r="C154" s="220" t="s">
        <v>270</v>
      </c>
      <c r="D154" s="220" t="s">
        <v>126</v>
      </c>
      <c r="E154" s="221" t="s">
        <v>271</v>
      </c>
      <c r="F154" s="222" t="s">
        <v>272</v>
      </c>
      <c r="G154" s="223" t="s">
        <v>174</v>
      </c>
      <c r="H154" s="224">
        <v>5205.473</v>
      </c>
      <c r="I154" s="225"/>
      <c r="J154" s="226">
        <f>ROUND(I154*H154,2)</f>
        <v>0</v>
      </c>
      <c r="K154" s="222" t="s">
        <v>130</v>
      </c>
      <c r="L154" s="71"/>
      <c r="M154" s="227" t="s">
        <v>21</v>
      </c>
      <c r="N154" s="228" t="s">
        <v>40</v>
      </c>
      <c r="O154" s="46"/>
      <c r="P154" s="229">
        <f>O154*H154</f>
        <v>0</v>
      </c>
      <c r="Q154" s="229">
        <v>0.00041</v>
      </c>
      <c r="R154" s="229">
        <f>Q154*H154</f>
        <v>2.13424393</v>
      </c>
      <c r="S154" s="229">
        <v>0</v>
      </c>
      <c r="T154" s="230">
        <f>S154*H154</f>
        <v>0</v>
      </c>
      <c r="AR154" s="23" t="s">
        <v>142</v>
      </c>
      <c r="AT154" s="23" t="s">
        <v>126</v>
      </c>
      <c r="AU154" s="23" t="s">
        <v>79</v>
      </c>
      <c r="AY154" s="23" t="s">
        <v>123</v>
      </c>
      <c r="BE154" s="231">
        <f>IF(N154="základní",J154,0)</f>
        <v>0</v>
      </c>
      <c r="BF154" s="231">
        <f>IF(N154="snížená",J154,0)</f>
        <v>0</v>
      </c>
      <c r="BG154" s="231">
        <f>IF(N154="zákl. přenesená",J154,0)</f>
        <v>0</v>
      </c>
      <c r="BH154" s="231">
        <f>IF(N154="sníž. přenesená",J154,0)</f>
        <v>0</v>
      </c>
      <c r="BI154" s="231">
        <f>IF(N154="nulová",J154,0)</f>
        <v>0</v>
      </c>
      <c r="BJ154" s="23" t="s">
        <v>77</v>
      </c>
      <c r="BK154" s="231">
        <f>ROUND(I154*H154,2)</f>
        <v>0</v>
      </c>
      <c r="BL154" s="23" t="s">
        <v>142</v>
      </c>
      <c r="BM154" s="23" t="s">
        <v>273</v>
      </c>
    </row>
    <row r="155" spans="2:51" s="11" customFormat="1" ht="13.5">
      <c r="B155" s="239"/>
      <c r="C155" s="240"/>
      <c r="D155" s="236" t="s">
        <v>178</v>
      </c>
      <c r="E155" s="241" t="s">
        <v>21</v>
      </c>
      <c r="F155" s="242" t="s">
        <v>268</v>
      </c>
      <c r="G155" s="240"/>
      <c r="H155" s="241" t="s">
        <v>21</v>
      </c>
      <c r="I155" s="243"/>
      <c r="J155" s="240"/>
      <c r="K155" s="240"/>
      <c r="L155" s="244"/>
      <c r="M155" s="245"/>
      <c r="N155" s="246"/>
      <c r="O155" s="246"/>
      <c r="P155" s="246"/>
      <c r="Q155" s="246"/>
      <c r="R155" s="246"/>
      <c r="S155" s="246"/>
      <c r="T155" s="247"/>
      <c r="AT155" s="248" t="s">
        <v>178</v>
      </c>
      <c r="AU155" s="248" t="s">
        <v>79</v>
      </c>
      <c r="AV155" s="11" t="s">
        <v>77</v>
      </c>
      <c r="AW155" s="11" t="s">
        <v>33</v>
      </c>
      <c r="AX155" s="11" t="s">
        <v>69</v>
      </c>
      <c r="AY155" s="248" t="s">
        <v>123</v>
      </c>
    </row>
    <row r="156" spans="2:51" s="12" customFormat="1" ht="13.5">
      <c r="B156" s="249"/>
      <c r="C156" s="250"/>
      <c r="D156" s="236" t="s">
        <v>178</v>
      </c>
      <c r="E156" s="251" t="s">
        <v>21</v>
      </c>
      <c r="F156" s="252" t="s">
        <v>274</v>
      </c>
      <c r="G156" s="250"/>
      <c r="H156" s="253">
        <v>4629.874</v>
      </c>
      <c r="I156" s="254"/>
      <c r="J156" s="250"/>
      <c r="K156" s="250"/>
      <c r="L156" s="255"/>
      <c r="M156" s="256"/>
      <c r="N156" s="257"/>
      <c r="O156" s="257"/>
      <c r="P156" s="257"/>
      <c r="Q156" s="257"/>
      <c r="R156" s="257"/>
      <c r="S156" s="257"/>
      <c r="T156" s="258"/>
      <c r="AT156" s="259" t="s">
        <v>178</v>
      </c>
      <c r="AU156" s="259" t="s">
        <v>79</v>
      </c>
      <c r="AV156" s="12" t="s">
        <v>79</v>
      </c>
      <c r="AW156" s="12" t="s">
        <v>33</v>
      </c>
      <c r="AX156" s="12" t="s">
        <v>69</v>
      </c>
      <c r="AY156" s="259" t="s">
        <v>123</v>
      </c>
    </row>
    <row r="157" spans="2:51" s="11" customFormat="1" ht="13.5">
      <c r="B157" s="239"/>
      <c r="C157" s="240"/>
      <c r="D157" s="236" t="s">
        <v>178</v>
      </c>
      <c r="E157" s="241" t="s">
        <v>21</v>
      </c>
      <c r="F157" s="242" t="s">
        <v>179</v>
      </c>
      <c r="G157" s="240"/>
      <c r="H157" s="241" t="s">
        <v>21</v>
      </c>
      <c r="I157" s="243"/>
      <c r="J157" s="240"/>
      <c r="K157" s="240"/>
      <c r="L157" s="244"/>
      <c r="M157" s="245"/>
      <c r="N157" s="246"/>
      <c r="O157" s="246"/>
      <c r="P157" s="246"/>
      <c r="Q157" s="246"/>
      <c r="R157" s="246"/>
      <c r="S157" s="246"/>
      <c r="T157" s="247"/>
      <c r="AT157" s="248" t="s">
        <v>178</v>
      </c>
      <c r="AU157" s="248" t="s">
        <v>79</v>
      </c>
      <c r="AV157" s="11" t="s">
        <v>77</v>
      </c>
      <c r="AW157" s="11" t="s">
        <v>33</v>
      </c>
      <c r="AX157" s="11" t="s">
        <v>69</v>
      </c>
      <c r="AY157" s="248" t="s">
        <v>123</v>
      </c>
    </row>
    <row r="158" spans="2:51" s="12" customFormat="1" ht="13.5">
      <c r="B158" s="249"/>
      <c r="C158" s="250"/>
      <c r="D158" s="236" t="s">
        <v>178</v>
      </c>
      <c r="E158" s="251" t="s">
        <v>21</v>
      </c>
      <c r="F158" s="252" t="s">
        <v>180</v>
      </c>
      <c r="G158" s="250"/>
      <c r="H158" s="253">
        <v>38.105</v>
      </c>
      <c r="I158" s="254"/>
      <c r="J158" s="250"/>
      <c r="K158" s="250"/>
      <c r="L158" s="255"/>
      <c r="M158" s="256"/>
      <c r="N158" s="257"/>
      <c r="O158" s="257"/>
      <c r="P158" s="257"/>
      <c r="Q158" s="257"/>
      <c r="R158" s="257"/>
      <c r="S158" s="257"/>
      <c r="T158" s="258"/>
      <c r="AT158" s="259" t="s">
        <v>178</v>
      </c>
      <c r="AU158" s="259" t="s">
        <v>79</v>
      </c>
      <c r="AV158" s="12" t="s">
        <v>79</v>
      </c>
      <c r="AW158" s="12" t="s">
        <v>33</v>
      </c>
      <c r="AX158" s="12" t="s">
        <v>69</v>
      </c>
      <c r="AY158" s="259" t="s">
        <v>123</v>
      </c>
    </row>
    <row r="159" spans="2:51" s="11" customFormat="1" ht="13.5">
      <c r="B159" s="239"/>
      <c r="C159" s="240"/>
      <c r="D159" s="236" t="s">
        <v>178</v>
      </c>
      <c r="E159" s="241" t="s">
        <v>21</v>
      </c>
      <c r="F159" s="242" t="s">
        <v>185</v>
      </c>
      <c r="G159" s="240"/>
      <c r="H159" s="241" t="s">
        <v>21</v>
      </c>
      <c r="I159" s="243"/>
      <c r="J159" s="240"/>
      <c r="K159" s="240"/>
      <c r="L159" s="244"/>
      <c r="M159" s="245"/>
      <c r="N159" s="246"/>
      <c r="O159" s="246"/>
      <c r="P159" s="246"/>
      <c r="Q159" s="246"/>
      <c r="R159" s="246"/>
      <c r="S159" s="246"/>
      <c r="T159" s="247"/>
      <c r="AT159" s="248" t="s">
        <v>178</v>
      </c>
      <c r="AU159" s="248" t="s">
        <v>79</v>
      </c>
      <c r="AV159" s="11" t="s">
        <v>77</v>
      </c>
      <c r="AW159" s="11" t="s">
        <v>33</v>
      </c>
      <c r="AX159" s="11" t="s">
        <v>69</v>
      </c>
      <c r="AY159" s="248" t="s">
        <v>123</v>
      </c>
    </row>
    <row r="160" spans="2:51" s="12" customFormat="1" ht="13.5">
      <c r="B160" s="249"/>
      <c r="C160" s="250"/>
      <c r="D160" s="236" t="s">
        <v>178</v>
      </c>
      <c r="E160" s="251" t="s">
        <v>21</v>
      </c>
      <c r="F160" s="252" t="s">
        <v>186</v>
      </c>
      <c r="G160" s="250"/>
      <c r="H160" s="253">
        <v>231.494</v>
      </c>
      <c r="I160" s="254"/>
      <c r="J160" s="250"/>
      <c r="K160" s="250"/>
      <c r="L160" s="255"/>
      <c r="M160" s="256"/>
      <c r="N160" s="257"/>
      <c r="O160" s="257"/>
      <c r="P160" s="257"/>
      <c r="Q160" s="257"/>
      <c r="R160" s="257"/>
      <c r="S160" s="257"/>
      <c r="T160" s="258"/>
      <c r="AT160" s="259" t="s">
        <v>178</v>
      </c>
      <c r="AU160" s="259" t="s">
        <v>79</v>
      </c>
      <c r="AV160" s="12" t="s">
        <v>79</v>
      </c>
      <c r="AW160" s="12" t="s">
        <v>33</v>
      </c>
      <c r="AX160" s="12" t="s">
        <v>69</v>
      </c>
      <c r="AY160" s="259" t="s">
        <v>123</v>
      </c>
    </row>
    <row r="161" spans="2:51" s="12" customFormat="1" ht="13.5">
      <c r="B161" s="249"/>
      <c r="C161" s="250"/>
      <c r="D161" s="236" t="s">
        <v>178</v>
      </c>
      <c r="E161" s="251" t="s">
        <v>21</v>
      </c>
      <c r="F161" s="252" t="s">
        <v>275</v>
      </c>
      <c r="G161" s="250"/>
      <c r="H161" s="253">
        <v>306</v>
      </c>
      <c r="I161" s="254"/>
      <c r="J161" s="250"/>
      <c r="K161" s="250"/>
      <c r="L161" s="255"/>
      <c r="M161" s="256"/>
      <c r="N161" s="257"/>
      <c r="O161" s="257"/>
      <c r="P161" s="257"/>
      <c r="Q161" s="257"/>
      <c r="R161" s="257"/>
      <c r="S161" s="257"/>
      <c r="T161" s="258"/>
      <c r="AT161" s="259" t="s">
        <v>178</v>
      </c>
      <c r="AU161" s="259" t="s">
        <v>79</v>
      </c>
      <c r="AV161" s="12" t="s">
        <v>79</v>
      </c>
      <c r="AW161" s="12" t="s">
        <v>33</v>
      </c>
      <c r="AX161" s="12" t="s">
        <v>69</v>
      </c>
      <c r="AY161" s="259" t="s">
        <v>123</v>
      </c>
    </row>
    <row r="162" spans="2:51" s="13" customFormat="1" ht="13.5">
      <c r="B162" s="260"/>
      <c r="C162" s="261"/>
      <c r="D162" s="236" t="s">
        <v>178</v>
      </c>
      <c r="E162" s="262" t="s">
        <v>21</v>
      </c>
      <c r="F162" s="263" t="s">
        <v>187</v>
      </c>
      <c r="G162" s="261"/>
      <c r="H162" s="264">
        <v>5205.473</v>
      </c>
      <c r="I162" s="265"/>
      <c r="J162" s="261"/>
      <c r="K162" s="261"/>
      <c r="L162" s="266"/>
      <c r="M162" s="267"/>
      <c r="N162" s="268"/>
      <c r="O162" s="268"/>
      <c r="P162" s="268"/>
      <c r="Q162" s="268"/>
      <c r="R162" s="268"/>
      <c r="S162" s="268"/>
      <c r="T162" s="269"/>
      <c r="AT162" s="270" t="s">
        <v>178</v>
      </c>
      <c r="AU162" s="270" t="s">
        <v>79</v>
      </c>
      <c r="AV162" s="13" t="s">
        <v>142</v>
      </c>
      <c r="AW162" s="13" t="s">
        <v>33</v>
      </c>
      <c r="AX162" s="13" t="s">
        <v>77</v>
      </c>
      <c r="AY162" s="270" t="s">
        <v>123</v>
      </c>
    </row>
    <row r="163" spans="2:65" s="1" customFormat="1" ht="38.25" customHeight="1">
      <c r="B163" s="45"/>
      <c r="C163" s="220" t="s">
        <v>276</v>
      </c>
      <c r="D163" s="220" t="s">
        <v>126</v>
      </c>
      <c r="E163" s="221" t="s">
        <v>277</v>
      </c>
      <c r="F163" s="222" t="s">
        <v>278</v>
      </c>
      <c r="G163" s="223" t="s">
        <v>174</v>
      </c>
      <c r="H163" s="224">
        <v>4844.422</v>
      </c>
      <c r="I163" s="225"/>
      <c r="J163" s="226">
        <f>ROUND(I163*H163,2)</f>
        <v>0</v>
      </c>
      <c r="K163" s="222" t="s">
        <v>130</v>
      </c>
      <c r="L163" s="71"/>
      <c r="M163" s="227" t="s">
        <v>21</v>
      </c>
      <c r="N163" s="228" t="s">
        <v>40</v>
      </c>
      <c r="O163" s="46"/>
      <c r="P163" s="229">
        <f>O163*H163</f>
        <v>0</v>
      </c>
      <c r="Q163" s="229">
        <v>0.10373</v>
      </c>
      <c r="R163" s="229">
        <f>Q163*H163</f>
        <v>502.51189406</v>
      </c>
      <c r="S163" s="229">
        <v>0</v>
      </c>
      <c r="T163" s="230">
        <f>S163*H163</f>
        <v>0</v>
      </c>
      <c r="AR163" s="23" t="s">
        <v>142</v>
      </c>
      <c r="AT163" s="23" t="s">
        <v>126</v>
      </c>
      <c r="AU163" s="23" t="s">
        <v>79</v>
      </c>
      <c r="AY163" s="23" t="s">
        <v>123</v>
      </c>
      <c r="BE163" s="231">
        <f>IF(N163="základní",J163,0)</f>
        <v>0</v>
      </c>
      <c r="BF163" s="231">
        <f>IF(N163="snížená",J163,0)</f>
        <v>0</v>
      </c>
      <c r="BG163" s="231">
        <f>IF(N163="zákl. přenesená",J163,0)</f>
        <v>0</v>
      </c>
      <c r="BH163" s="231">
        <f>IF(N163="sníž. přenesená",J163,0)</f>
        <v>0</v>
      </c>
      <c r="BI163" s="231">
        <f>IF(N163="nulová",J163,0)</f>
        <v>0</v>
      </c>
      <c r="BJ163" s="23" t="s">
        <v>77</v>
      </c>
      <c r="BK163" s="231">
        <f>ROUND(I163*H163,2)</f>
        <v>0</v>
      </c>
      <c r="BL163" s="23" t="s">
        <v>142</v>
      </c>
      <c r="BM163" s="23" t="s">
        <v>279</v>
      </c>
    </row>
    <row r="164" spans="2:47" s="1" customFormat="1" ht="13.5">
      <c r="B164" s="45"/>
      <c r="C164" s="73"/>
      <c r="D164" s="236" t="s">
        <v>176</v>
      </c>
      <c r="E164" s="73"/>
      <c r="F164" s="237" t="s">
        <v>280</v>
      </c>
      <c r="G164" s="73"/>
      <c r="H164" s="73"/>
      <c r="I164" s="190"/>
      <c r="J164" s="73"/>
      <c r="K164" s="73"/>
      <c r="L164" s="71"/>
      <c r="M164" s="238"/>
      <c r="N164" s="46"/>
      <c r="O164" s="46"/>
      <c r="P164" s="46"/>
      <c r="Q164" s="46"/>
      <c r="R164" s="46"/>
      <c r="S164" s="46"/>
      <c r="T164" s="94"/>
      <c r="AT164" s="23" t="s">
        <v>176</v>
      </c>
      <c r="AU164" s="23" t="s">
        <v>79</v>
      </c>
    </row>
    <row r="165" spans="2:51" s="11" customFormat="1" ht="13.5">
      <c r="B165" s="239"/>
      <c r="C165" s="240"/>
      <c r="D165" s="236" t="s">
        <v>178</v>
      </c>
      <c r="E165" s="241" t="s">
        <v>21</v>
      </c>
      <c r="F165" s="242" t="s">
        <v>268</v>
      </c>
      <c r="G165" s="240"/>
      <c r="H165" s="241" t="s">
        <v>21</v>
      </c>
      <c r="I165" s="243"/>
      <c r="J165" s="240"/>
      <c r="K165" s="240"/>
      <c r="L165" s="244"/>
      <c r="M165" s="245"/>
      <c r="N165" s="246"/>
      <c r="O165" s="246"/>
      <c r="P165" s="246"/>
      <c r="Q165" s="246"/>
      <c r="R165" s="246"/>
      <c r="S165" s="246"/>
      <c r="T165" s="247"/>
      <c r="AT165" s="248" t="s">
        <v>178</v>
      </c>
      <c r="AU165" s="248" t="s">
        <v>79</v>
      </c>
      <c r="AV165" s="11" t="s">
        <v>77</v>
      </c>
      <c r="AW165" s="11" t="s">
        <v>33</v>
      </c>
      <c r="AX165" s="11" t="s">
        <v>69</v>
      </c>
      <c r="AY165" s="248" t="s">
        <v>123</v>
      </c>
    </row>
    <row r="166" spans="2:51" s="12" customFormat="1" ht="13.5">
      <c r="B166" s="249"/>
      <c r="C166" s="250"/>
      <c r="D166" s="236" t="s">
        <v>178</v>
      </c>
      <c r="E166" s="251" t="s">
        <v>21</v>
      </c>
      <c r="F166" s="252" t="s">
        <v>269</v>
      </c>
      <c r="G166" s="250"/>
      <c r="H166" s="253">
        <v>4538.422</v>
      </c>
      <c r="I166" s="254"/>
      <c r="J166" s="250"/>
      <c r="K166" s="250"/>
      <c r="L166" s="255"/>
      <c r="M166" s="256"/>
      <c r="N166" s="257"/>
      <c r="O166" s="257"/>
      <c r="P166" s="257"/>
      <c r="Q166" s="257"/>
      <c r="R166" s="257"/>
      <c r="S166" s="257"/>
      <c r="T166" s="258"/>
      <c r="AT166" s="259" t="s">
        <v>178</v>
      </c>
      <c r="AU166" s="259" t="s">
        <v>79</v>
      </c>
      <c r="AV166" s="12" t="s">
        <v>79</v>
      </c>
      <c r="AW166" s="12" t="s">
        <v>33</v>
      </c>
      <c r="AX166" s="12" t="s">
        <v>69</v>
      </c>
      <c r="AY166" s="259" t="s">
        <v>123</v>
      </c>
    </row>
    <row r="167" spans="2:51" s="12" customFormat="1" ht="13.5">
      <c r="B167" s="249"/>
      <c r="C167" s="250"/>
      <c r="D167" s="236" t="s">
        <v>178</v>
      </c>
      <c r="E167" s="251" t="s">
        <v>21</v>
      </c>
      <c r="F167" s="252" t="s">
        <v>275</v>
      </c>
      <c r="G167" s="250"/>
      <c r="H167" s="253">
        <v>306</v>
      </c>
      <c r="I167" s="254"/>
      <c r="J167" s="250"/>
      <c r="K167" s="250"/>
      <c r="L167" s="255"/>
      <c r="M167" s="256"/>
      <c r="N167" s="257"/>
      <c r="O167" s="257"/>
      <c r="P167" s="257"/>
      <c r="Q167" s="257"/>
      <c r="R167" s="257"/>
      <c r="S167" s="257"/>
      <c r="T167" s="258"/>
      <c r="AT167" s="259" t="s">
        <v>178</v>
      </c>
      <c r="AU167" s="259" t="s">
        <v>79</v>
      </c>
      <c r="AV167" s="12" t="s">
        <v>79</v>
      </c>
      <c r="AW167" s="12" t="s">
        <v>33</v>
      </c>
      <c r="AX167" s="12" t="s">
        <v>69</v>
      </c>
      <c r="AY167" s="259" t="s">
        <v>123</v>
      </c>
    </row>
    <row r="168" spans="2:51" s="13" customFormat="1" ht="13.5">
      <c r="B168" s="260"/>
      <c r="C168" s="261"/>
      <c r="D168" s="236" t="s">
        <v>178</v>
      </c>
      <c r="E168" s="262" t="s">
        <v>21</v>
      </c>
      <c r="F168" s="263" t="s">
        <v>187</v>
      </c>
      <c r="G168" s="261"/>
      <c r="H168" s="264">
        <v>4844.422</v>
      </c>
      <c r="I168" s="265"/>
      <c r="J168" s="261"/>
      <c r="K168" s="261"/>
      <c r="L168" s="266"/>
      <c r="M168" s="267"/>
      <c r="N168" s="268"/>
      <c r="O168" s="268"/>
      <c r="P168" s="268"/>
      <c r="Q168" s="268"/>
      <c r="R168" s="268"/>
      <c r="S168" s="268"/>
      <c r="T168" s="269"/>
      <c r="AT168" s="270" t="s">
        <v>178</v>
      </c>
      <c r="AU168" s="270" t="s">
        <v>79</v>
      </c>
      <c r="AV168" s="13" t="s">
        <v>142</v>
      </c>
      <c r="AW168" s="13" t="s">
        <v>33</v>
      </c>
      <c r="AX168" s="13" t="s">
        <v>77</v>
      </c>
      <c r="AY168" s="270" t="s">
        <v>123</v>
      </c>
    </row>
    <row r="169" spans="2:65" s="1" customFormat="1" ht="25.5" customHeight="1">
      <c r="B169" s="45"/>
      <c r="C169" s="220" t="s">
        <v>281</v>
      </c>
      <c r="D169" s="220" t="s">
        <v>126</v>
      </c>
      <c r="E169" s="221" t="s">
        <v>282</v>
      </c>
      <c r="F169" s="222" t="s">
        <v>283</v>
      </c>
      <c r="G169" s="223" t="s">
        <v>174</v>
      </c>
      <c r="H169" s="224">
        <v>4935.874</v>
      </c>
      <c r="I169" s="225"/>
      <c r="J169" s="226">
        <f>ROUND(I169*H169,2)</f>
        <v>0</v>
      </c>
      <c r="K169" s="222" t="s">
        <v>130</v>
      </c>
      <c r="L169" s="71"/>
      <c r="M169" s="227" t="s">
        <v>21</v>
      </c>
      <c r="N169" s="228" t="s">
        <v>40</v>
      </c>
      <c r="O169" s="46"/>
      <c r="P169" s="229">
        <f>O169*H169</f>
        <v>0</v>
      </c>
      <c r="Q169" s="229">
        <v>0.15559</v>
      </c>
      <c r="R169" s="229">
        <f>Q169*H169</f>
        <v>767.97263566</v>
      </c>
      <c r="S169" s="229">
        <v>0</v>
      </c>
      <c r="T169" s="230">
        <f>S169*H169</f>
        <v>0</v>
      </c>
      <c r="AR169" s="23" t="s">
        <v>142</v>
      </c>
      <c r="AT169" s="23" t="s">
        <v>126</v>
      </c>
      <c r="AU169" s="23" t="s">
        <v>79</v>
      </c>
      <c r="AY169" s="23" t="s">
        <v>123</v>
      </c>
      <c r="BE169" s="231">
        <f>IF(N169="základní",J169,0)</f>
        <v>0</v>
      </c>
      <c r="BF169" s="231">
        <f>IF(N169="snížená",J169,0)</f>
        <v>0</v>
      </c>
      <c r="BG169" s="231">
        <f>IF(N169="zákl. přenesená",J169,0)</f>
        <v>0</v>
      </c>
      <c r="BH169" s="231">
        <f>IF(N169="sníž. přenesená",J169,0)</f>
        <v>0</v>
      </c>
      <c r="BI169" s="231">
        <f>IF(N169="nulová",J169,0)</f>
        <v>0</v>
      </c>
      <c r="BJ169" s="23" t="s">
        <v>77</v>
      </c>
      <c r="BK169" s="231">
        <f>ROUND(I169*H169,2)</f>
        <v>0</v>
      </c>
      <c r="BL169" s="23" t="s">
        <v>142</v>
      </c>
      <c r="BM169" s="23" t="s">
        <v>284</v>
      </c>
    </row>
    <row r="170" spans="2:47" s="1" customFormat="1" ht="13.5">
      <c r="B170" s="45"/>
      <c r="C170" s="73"/>
      <c r="D170" s="236" t="s">
        <v>176</v>
      </c>
      <c r="E170" s="73"/>
      <c r="F170" s="237" t="s">
        <v>285</v>
      </c>
      <c r="G170" s="73"/>
      <c r="H170" s="73"/>
      <c r="I170" s="190"/>
      <c r="J170" s="73"/>
      <c r="K170" s="73"/>
      <c r="L170" s="71"/>
      <c r="M170" s="238"/>
      <c r="N170" s="46"/>
      <c r="O170" s="46"/>
      <c r="P170" s="46"/>
      <c r="Q170" s="46"/>
      <c r="R170" s="46"/>
      <c r="S170" s="46"/>
      <c r="T170" s="94"/>
      <c r="AT170" s="23" t="s">
        <v>176</v>
      </c>
      <c r="AU170" s="23" t="s">
        <v>79</v>
      </c>
    </row>
    <row r="171" spans="2:51" s="11" customFormat="1" ht="13.5">
      <c r="B171" s="239"/>
      <c r="C171" s="240"/>
      <c r="D171" s="236" t="s">
        <v>178</v>
      </c>
      <c r="E171" s="241" t="s">
        <v>21</v>
      </c>
      <c r="F171" s="242" t="s">
        <v>268</v>
      </c>
      <c r="G171" s="240"/>
      <c r="H171" s="241" t="s">
        <v>21</v>
      </c>
      <c r="I171" s="243"/>
      <c r="J171" s="240"/>
      <c r="K171" s="240"/>
      <c r="L171" s="244"/>
      <c r="M171" s="245"/>
      <c r="N171" s="246"/>
      <c r="O171" s="246"/>
      <c r="P171" s="246"/>
      <c r="Q171" s="246"/>
      <c r="R171" s="246"/>
      <c r="S171" s="246"/>
      <c r="T171" s="247"/>
      <c r="AT171" s="248" t="s">
        <v>178</v>
      </c>
      <c r="AU171" s="248" t="s">
        <v>79</v>
      </c>
      <c r="AV171" s="11" t="s">
        <v>77</v>
      </c>
      <c r="AW171" s="11" t="s">
        <v>33</v>
      </c>
      <c r="AX171" s="11" t="s">
        <v>69</v>
      </c>
      <c r="AY171" s="248" t="s">
        <v>123</v>
      </c>
    </row>
    <row r="172" spans="2:51" s="12" customFormat="1" ht="13.5">
      <c r="B172" s="249"/>
      <c r="C172" s="250"/>
      <c r="D172" s="236" t="s">
        <v>178</v>
      </c>
      <c r="E172" s="251" t="s">
        <v>21</v>
      </c>
      <c r="F172" s="252" t="s">
        <v>274</v>
      </c>
      <c r="G172" s="250"/>
      <c r="H172" s="253">
        <v>4629.874</v>
      </c>
      <c r="I172" s="254"/>
      <c r="J172" s="250"/>
      <c r="K172" s="250"/>
      <c r="L172" s="255"/>
      <c r="M172" s="256"/>
      <c r="N172" s="257"/>
      <c r="O172" s="257"/>
      <c r="P172" s="257"/>
      <c r="Q172" s="257"/>
      <c r="R172" s="257"/>
      <c r="S172" s="257"/>
      <c r="T172" s="258"/>
      <c r="AT172" s="259" t="s">
        <v>178</v>
      </c>
      <c r="AU172" s="259" t="s">
        <v>79</v>
      </c>
      <c r="AV172" s="12" t="s">
        <v>79</v>
      </c>
      <c r="AW172" s="12" t="s">
        <v>33</v>
      </c>
      <c r="AX172" s="12" t="s">
        <v>69</v>
      </c>
      <c r="AY172" s="259" t="s">
        <v>123</v>
      </c>
    </row>
    <row r="173" spans="2:51" s="12" customFormat="1" ht="13.5">
      <c r="B173" s="249"/>
      <c r="C173" s="250"/>
      <c r="D173" s="236" t="s">
        <v>178</v>
      </c>
      <c r="E173" s="251" t="s">
        <v>21</v>
      </c>
      <c r="F173" s="252" t="s">
        <v>275</v>
      </c>
      <c r="G173" s="250"/>
      <c r="H173" s="253">
        <v>306</v>
      </c>
      <c r="I173" s="254"/>
      <c r="J173" s="250"/>
      <c r="K173" s="250"/>
      <c r="L173" s="255"/>
      <c r="M173" s="256"/>
      <c r="N173" s="257"/>
      <c r="O173" s="257"/>
      <c r="P173" s="257"/>
      <c r="Q173" s="257"/>
      <c r="R173" s="257"/>
      <c r="S173" s="257"/>
      <c r="T173" s="258"/>
      <c r="AT173" s="259" t="s">
        <v>178</v>
      </c>
      <c r="AU173" s="259" t="s">
        <v>79</v>
      </c>
      <c r="AV173" s="12" t="s">
        <v>79</v>
      </c>
      <c r="AW173" s="12" t="s">
        <v>33</v>
      </c>
      <c r="AX173" s="12" t="s">
        <v>69</v>
      </c>
      <c r="AY173" s="259" t="s">
        <v>123</v>
      </c>
    </row>
    <row r="174" spans="2:51" s="13" customFormat="1" ht="13.5">
      <c r="B174" s="260"/>
      <c r="C174" s="261"/>
      <c r="D174" s="236" t="s">
        <v>178</v>
      </c>
      <c r="E174" s="262" t="s">
        <v>21</v>
      </c>
      <c r="F174" s="263" t="s">
        <v>187</v>
      </c>
      <c r="G174" s="261"/>
      <c r="H174" s="264">
        <v>4935.874</v>
      </c>
      <c r="I174" s="265"/>
      <c r="J174" s="261"/>
      <c r="K174" s="261"/>
      <c r="L174" s="266"/>
      <c r="M174" s="267"/>
      <c r="N174" s="268"/>
      <c r="O174" s="268"/>
      <c r="P174" s="268"/>
      <c r="Q174" s="268"/>
      <c r="R174" s="268"/>
      <c r="S174" s="268"/>
      <c r="T174" s="269"/>
      <c r="AT174" s="270" t="s">
        <v>178</v>
      </c>
      <c r="AU174" s="270" t="s">
        <v>79</v>
      </c>
      <c r="AV174" s="13" t="s">
        <v>142</v>
      </c>
      <c r="AW174" s="13" t="s">
        <v>33</v>
      </c>
      <c r="AX174" s="13" t="s">
        <v>77</v>
      </c>
      <c r="AY174" s="270" t="s">
        <v>123</v>
      </c>
    </row>
    <row r="175" spans="2:63" s="10" customFormat="1" ht="29.85" customHeight="1">
      <c r="B175" s="204"/>
      <c r="C175" s="205"/>
      <c r="D175" s="206" t="s">
        <v>68</v>
      </c>
      <c r="E175" s="218" t="s">
        <v>220</v>
      </c>
      <c r="F175" s="218" t="s">
        <v>286</v>
      </c>
      <c r="G175" s="205"/>
      <c r="H175" s="205"/>
      <c r="I175" s="208"/>
      <c r="J175" s="219">
        <f>BK175</f>
        <v>0</v>
      </c>
      <c r="K175" s="205"/>
      <c r="L175" s="210"/>
      <c r="M175" s="211"/>
      <c r="N175" s="212"/>
      <c r="O175" s="212"/>
      <c r="P175" s="213">
        <f>SUM(P176:P217)</f>
        <v>0</v>
      </c>
      <c r="Q175" s="212"/>
      <c r="R175" s="213">
        <f>SUM(R176:R217)</f>
        <v>0.31621</v>
      </c>
      <c r="S175" s="212"/>
      <c r="T175" s="214">
        <f>SUM(T176:T217)</f>
        <v>289.80147999999997</v>
      </c>
      <c r="AR175" s="215" t="s">
        <v>77</v>
      </c>
      <c r="AT175" s="216" t="s">
        <v>68</v>
      </c>
      <c r="AU175" s="216" t="s">
        <v>77</v>
      </c>
      <c r="AY175" s="215" t="s">
        <v>123</v>
      </c>
      <c r="BK175" s="217">
        <f>SUM(BK176:BK217)</f>
        <v>0</v>
      </c>
    </row>
    <row r="176" spans="2:65" s="1" customFormat="1" ht="25.5" customHeight="1">
      <c r="B176" s="45"/>
      <c r="C176" s="220" t="s">
        <v>9</v>
      </c>
      <c r="D176" s="220" t="s">
        <v>126</v>
      </c>
      <c r="E176" s="221" t="s">
        <v>287</v>
      </c>
      <c r="F176" s="222" t="s">
        <v>288</v>
      </c>
      <c r="G176" s="223" t="s">
        <v>289</v>
      </c>
      <c r="H176" s="224">
        <v>1491</v>
      </c>
      <c r="I176" s="225"/>
      <c r="J176" s="226">
        <f>ROUND(I176*H176,2)</f>
        <v>0</v>
      </c>
      <c r="K176" s="222" t="s">
        <v>130</v>
      </c>
      <c r="L176" s="71"/>
      <c r="M176" s="227" t="s">
        <v>21</v>
      </c>
      <c r="N176" s="228" t="s">
        <v>40</v>
      </c>
      <c r="O176" s="46"/>
      <c r="P176" s="229">
        <f>O176*H176</f>
        <v>0</v>
      </c>
      <c r="Q176" s="229">
        <v>0.0002</v>
      </c>
      <c r="R176" s="229">
        <f>Q176*H176</f>
        <v>0.2982</v>
      </c>
      <c r="S176" s="229">
        <v>0</v>
      </c>
      <c r="T176" s="230">
        <f>S176*H176</f>
        <v>0</v>
      </c>
      <c r="AR176" s="23" t="s">
        <v>142</v>
      </c>
      <c r="AT176" s="23" t="s">
        <v>126</v>
      </c>
      <c r="AU176" s="23" t="s">
        <v>79</v>
      </c>
      <c r="AY176" s="23" t="s">
        <v>123</v>
      </c>
      <c r="BE176" s="231">
        <f>IF(N176="základní",J176,0)</f>
        <v>0</v>
      </c>
      <c r="BF176" s="231">
        <f>IF(N176="snížená",J176,0)</f>
        <v>0</v>
      </c>
      <c r="BG176" s="231">
        <f>IF(N176="zákl. přenesená",J176,0)</f>
        <v>0</v>
      </c>
      <c r="BH176" s="231">
        <f>IF(N176="sníž. přenesená",J176,0)</f>
        <v>0</v>
      </c>
      <c r="BI176" s="231">
        <f>IF(N176="nulová",J176,0)</f>
        <v>0</v>
      </c>
      <c r="BJ176" s="23" t="s">
        <v>77</v>
      </c>
      <c r="BK176" s="231">
        <f>ROUND(I176*H176,2)</f>
        <v>0</v>
      </c>
      <c r="BL176" s="23" t="s">
        <v>142</v>
      </c>
      <c r="BM176" s="23" t="s">
        <v>290</v>
      </c>
    </row>
    <row r="177" spans="2:47" s="1" customFormat="1" ht="13.5">
      <c r="B177" s="45"/>
      <c r="C177" s="73"/>
      <c r="D177" s="236" t="s">
        <v>176</v>
      </c>
      <c r="E177" s="73"/>
      <c r="F177" s="237" t="s">
        <v>291</v>
      </c>
      <c r="G177" s="73"/>
      <c r="H177" s="73"/>
      <c r="I177" s="190"/>
      <c r="J177" s="73"/>
      <c r="K177" s="73"/>
      <c r="L177" s="71"/>
      <c r="M177" s="238"/>
      <c r="N177" s="46"/>
      <c r="O177" s="46"/>
      <c r="P177" s="46"/>
      <c r="Q177" s="46"/>
      <c r="R177" s="46"/>
      <c r="S177" s="46"/>
      <c r="T177" s="94"/>
      <c r="AT177" s="23" t="s">
        <v>176</v>
      </c>
      <c r="AU177" s="23" t="s">
        <v>79</v>
      </c>
    </row>
    <row r="178" spans="2:51" s="12" customFormat="1" ht="13.5">
      <c r="B178" s="249"/>
      <c r="C178" s="250"/>
      <c r="D178" s="236" t="s">
        <v>178</v>
      </c>
      <c r="E178" s="251" t="s">
        <v>21</v>
      </c>
      <c r="F178" s="252" t="s">
        <v>292</v>
      </c>
      <c r="G178" s="250"/>
      <c r="H178" s="253">
        <v>1491</v>
      </c>
      <c r="I178" s="254"/>
      <c r="J178" s="250"/>
      <c r="K178" s="250"/>
      <c r="L178" s="255"/>
      <c r="M178" s="256"/>
      <c r="N178" s="257"/>
      <c r="O178" s="257"/>
      <c r="P178" s="257"/>
      <c r="Q178" s="257"/>
      <c r="R178" s="257"/>
      <c r="S178" s="257"/>
      <c r="T178" s="258"/>
      <c r="AT178" s="259" t="s">
        <v>178</v>
      </c>
      <c r="AU178" s="259" t="s">
        <v>79</v>
      </c>
      <c r="AV178" s="12" t="s">
        <v>79</v>
      </c>
      <c r="AW178" s="12" t="s">
        <v>33</v>
      </c>
      <c r="AX178" s="12" t="s">
        <v>77</v>
      </c>
      <c r="AY178" s="259" t="s">
        <v>123</v>
      </c>
    </row>
    <row r="179" spans="2:65" s="1" customFormat="1" ht="25.5" customHeight="1">
      <c r="B179" s="45"/>
      <c r="C179" s="220" t="s">
        <v>293</v>
      </c>
      <c r="D179" s="220" t="s">
        <v>126</v>
      </c>
      <c r="E179" s="221" t="s">
        <v>294</v>
      </c>
      <c r="F179" s="222" t="s">
        <v>295</v>
      </c>
      <c r="G179" s="223" t="s">
        <v>289</v>
      </c>
      <c r="H179" s="224">
        <v>98</v>
      </c>
      <c r="I179" s="225"/>
      <c r="J179" s="226">
        <f>ROUND(I179*H179,2)</f>
        <v>0</v>
      </c>
      <c r="K179" s="222" t="s">
        <v>130</v>
      </c>
      <c r="L179" s="71"/>
      <c r="M179" s="227" t="s">
        <v>21</v>
      </c>
      <c r="N179" s="228" t="s">
        <v>40</v>
      </c>
      <c r="O179" s="46"/>
      <c r="P179" s="229">
        <f>O179*H179</f>
        <v>0</v>
      </c>
      <c r="Q179" s="229">
        <v>0.00013</v>
      </c>
      <c r="R179" s="229">
        <f>Q179*H179</f>
        <v>0.01274</v>
      </c>
      <c r="S179" s="229">
        <v>0</v>
      </c>
      <c r="T179" s="230">
        <f>S179*H179</f>
        <v>0</v>
      </c>
      <c r="AR179" s="23" t="s">
        <v>142</v>
      </c>
      <c r="AT179" s="23" t="s">
        <v>126</v>
      </c>
      <c r="AU179" s="23" t="s">
        <v>79</v>
      </c>
      <c r="AY179" s="23" t="s">
        <v>123</v>
      </c>
      <c r="BE179" s="231">
        <f>IF(N179="základní",J179,0)</f>
        <v>0</v>
      </c>
      <c r="BF179" s="231">
        <f>IF(N179="snížená",J179,0)</f>
        <v>0</v>
      </c>
      <c r="BG179" s="231">
        <f>IF(N179="zákl. přenesená",J179,0)</f>
        <v>0</v>
      </c>
      <c r="BH179" s="231">
        <f>IF(N179="sníž. přenesená",J179,0)</f>
        <v>0</v>
      </c>
      <c r="BI179" s="231">
        <f>IF(N179="nulová",J179,0)</f>
        <v>0</v>
      </c>
      <c r="BJ179" s="23" t="s">
        <v>77</v>
      </c>
      <c r="BK179" s="231">
        <f>ROUND(I179*H179,2)</f>
        <v>0</v>
      </c>
      <c r="BL179" s="23" t="s">
        <v>142</v>
      </c>
      <c r="BM179" s="23" t="s">
        <v>296</v>
      </c>
    </row>
    <row r="180" spans="2:47" s="1" customFormat="1" ht="13.5">
      <c r="B180" s="45"/>
      <c r="C180" s="73"/>
      <c r="D180" s="236" t="s">
        <v>176</v>
      </c>
      <c r="E180" s="73"/>
      <c r="F180" s="237" t="s">
        <v>291</v>
      </c>
      <c r="G180" s="73"/>
      <c r="H180" s="73"/>
      <c r="I180" s="190"/>
      <c r="J180" s="73"/>
      <c r="K180" s="73"/>
      <c r="L180" s="71"/>
      <c r="M180" s="238"/>
      <c r="N180" s="46"/>
      <c r="O180" s="46"/>
      <c r="P180" s="46"/>
      <c r="Q180" s="46"/>
      <c r="R180" s="46"/>
      <c r="S180" s="46"/>
      <c r="T180" s="94"/>
      <c r="AT180" s="23" t="s">
        <v>176</v>
      </c>
      <c r="AU180" s="23" t="s">
        <v>79</v>
      </c>
    </row>
    <row r="181" spans="2:51" s="12" customFormat="1" ht="13.5">
      <c r="B181" s="249"/>
      <c r="C181" s="250"/>
      <c r="D181" s="236" t="s">
        <v>178</v>
      </c>
      <c r="E181" s="251" t="s">
        <v>21</v>
      </c>
      <c r="F181" s="252" t="s">
        <v>297</v>
      </c>
      <c r="G181" s="250"/>
      <c r="H181" s="253">
        <v>15</v>
      </c>
      <c r="I181" s="254"/>
      <c r="J181" s="250"/>
      <c r="K181" s="250"/>
      <c r="L181" s="255"/>
      <c r="M181" s="256"/>
      <c r="N181" s="257"/>
      <c r="O181" s="257"/>
      <c r="P181" s="257"/>
      <c r="Q181" s="257"/>
      <c r="R181" s="257"/>
      <c r="S181" s="257"/>
      <c r="T181" s="258"/>
      <c r="AT181" s="259" t="s">
        <v>178</v>
      </c>
      <c r="AU181" s="259" t="s">
        <v>79</v>
      </c>
      <c r="AV181" s="12" t="s">
        <v>79</v>
      </c>
      <c r="AW181" s="12" t="s">
        <v>33</v>
      </c>
      <c r="AX181" s="12" t="s">
        <v>69</v>
      </c>
      <c r="AY181" s="259" t="s">
        <v>123</v>
      </c>
    </row>
    <row r="182" spans="2:51" s="12" customFormat="1" ht="13.5">
      <c r="B182" s="249"/>
      <c r="C182" s="250"/>
      <c r="D182" s="236" t="s">
        <v>178</v>
      </c>
      <c r="E182" s="251" t="s">
        <v>21</v>
      </c>
      <c r="F182" s="252" t="s">
        <v>298</v>
      </c>
      <c r="G182" s="250"/>
      <c r="H182" s="253">
        <v>9</v>
      </c>
      <c r="I182" s="254"/>
      <c r="J182" s="250"/>
      <c r="K182" s="250"/>
      <c r="L182" s="255"/>
      <c r="M182" s="256"/>
      <c r="N182" s="257"/>
      <c r="O182" s="257"/>
      <c r="P182" s="257"/>
      <c r="Q182" s="257"/>
      <c r="R182" s="257"/>
      <c r="S182" s="257"/>
      <c r="T182" s="258"/>
      <c r="AT182" s="259" t="s">
        <v>178</v>
      </c>
      <c r="AU182" s="259" t="s">
        <v>79</v>
      </c>
      <c r="AV182" s="12" t="s">
        <v>79</v>
      </c>
      <c r="AW182" s="12" t="s">
        <v>33</v>
      </c>
      <c r="AX182" s="12" t="s">
        <v>69</v>
      </c>
      <c r="AY182" s="259" t="s">
        <v>123</v>
      </c>
    </row>
    <row r="183" spans="2:51" s="12" customFormat="1" ht="13.5">
      <c r="B183" s="249"/>
      <c r="C183" s="250"/>
      <c r="D183" s="236" t="s">
        <v>178</v>
      </c>
      <c r="E183" s="251" t="s">
        <v>21</v>
      </c>
      <c r="F183" s="252" t="s">
        <v>299</v>
      </c>
      <c r="G183" s="250"/>
      <c r="H183" s="253">
        <v>74</v>
      </c>
      <c r="I183" s="254"/>
      <c r="J183" s="250"/>
      <c r="K183" s="250"/>
      <c r="L183" s="255"/>
      <c r="M183" s="256"/>
      <c r="N183" s="257"/>
      <c r="O183" s="257"/>
      <c r="P183" s="257"/>
      <c r="Q183" s="257"/>
      <c r="R183" s="257"/>
      <c r="S183" s="257"/>
      <c r="T183" s="258"/>
      <c r="AT183" s="259" t="s">
        <v>178</v>
      </c>
      <c r="AU183" s="259" t="s">
        <v>79</v>
      </c>
      <c r="AV183" s="12" t="s">
        <v>79</v>
      </c>
      <c r="AW183" s="12" t="s">
        <v>33</v>
      </c>
      <c r="AX183" s="12" t="s">
        <v>69</v>
      </c>
      <c r="AY183" s="259" t="s">
        <v>123</v>
      </c>
    </row>
    <row r="184" spans="2:51" s="13" customFormat="1" ht="13.5">
      <c r="B184" s="260"/>
      <c r="C184" s="261"/>
      <c r="D184" s="236" t="s">
        <v>178</v>
      </c>
      <c r="E184" s="262" t="s">
        <v>21</v>
      </c>
      <c r="F184" s="263" t="s">
        <v>187</v>
      </c>
      <c r="G184" s="261"/>
      <c r="H184" s="264">
        <v>98</v>
      </c>
      <c r="I184" s="265"/>
      <c r="J184" s="261"/>
      <c r="K184" s="261"/>
      <c r="L184" s="266"/>
      <c r="M184" s="267"/>
      <c r="N184" s="268"/>
      <c r="O184" s="268"/>
      <c r="P184" s="268"/>
      <c r="Q184" s="268"/>
      <c r="R184" s="268"/>
      <c r="S184" s="268"/>
      <c r="T184" s="269"/>
      <c r="AT184" s="270" t="s">
        <v>178</v>
      </c>
      <c r="AU184" s="270" t="s">
        <v>79</v>
      </c>
      <c r="AV184" s="13" t="s">
        <v>142</v>
      </c>
      <c r="AW184" s="13" t="s">
        <v>33</v>
      </c>
      <c r="AX184" s="13" t="s">
        <v>77</v>
      </c>
      <c r="AY184" s="270" t="s">
        <v>123</v>
      </c>
    </row>
    <row r="185" spans="2:65" s="1" customFormat="1" ht="25.5" customHeight="1">
      <c r="B185" s="45"/>
      <c r="C185" s="220" t="s">
        <v>300</v>
      </c>
      <c r="D185" s="220" t="s">
        <v>126</v>
      </c>
      <c r="E185" s="221" t="s">
        <v>301</v>
      </c>
      <c r="F185" s="222" t="s">
        <v>302</v>
      </c>
      <c r="G185" s="223" t="s">
        <v>289</v>
      </c>
      <c r="H185" s="224">
        <v>1589</v>
      </c>
      <c r="I185" s="225"/>
      <c r="J185" s="226">
        <f>ROUND(I185*H185,2)</f>
        <v>0</v>
      </c>
      <c r="K185" s="222" t="s">
        <v>130</v>
      </c>
      <c r="L185" s="71"/>
      <c r="M185" s="227" t="s">
        <v>21</v>
      </c>
      <c r="N185" s="228" t="s">
        <v>40</v>
      </c>
      <c r="O185" s="46"/>
      <c r="P185" s="229">
        <f>O185*H185</f>
        <v>0</v>
      </c>
      <c r="Q185" s="229">
        <v>0</v>
      </c>
      <c r="R185" s="229">
        <f>Q185*H185</f>
        <v>0</v>
      </c>
      <c r="S185" s="229">
        <v>0</v>
      </c>
      <c r="T185" s="230">
        <f>S185*H185</f>
        <v>0</v>
      </c>
      <c r="AR185" s="23" t="s">
        <v>142</v>
      </c>
      <c r="AT185" s="23" t="s">
        <v>126</v>
      </c>
      <c r="AU185" s="23" t="s">
        <v>79</v>
      </c>
      <c r="AY185" s="23" t="s">
        <v>123</v>
      </c>
      <c r="BE185" s="231">
        <f>IF(N185="základní",J185,0)</f>
        <v>0</v>
      </c>
      <c r="BF185" s="231">
        <f>IF(N185="snížená",J185,0)</f>
        <v>0</v>
      </c>
      <c r="BG185" s="231">
        <f>IF(N185="zákl. přenesená",J185,0)</f>
        <v>0</v>
      </c>
      <c r="BH185" s="231">
        <f>IF(N185="sníž. přenesená",J185,0)</f>
        <v>0</v>
      </c>
      <c r="BI185" s="231">
        <f>IF(N185="nulová",J185,0)</f>
        <v>0</v>
      </c>
      <c r="BJ185" s="23" t="s">
        <v>77</v>
      </c>
      <c r="BK185" s="231">
        <f>ROUND(I185*H185,2)</f>
        <v>0</v>
      </c>
      <c r="BL185" s="23" t="s">
        <v>142</v>
      </c>
      <c r="BM185" s="23" t="s">
        <v>303</v>
      </c>
    </row>
    <row r="186" spans="2:47" s="1" customFormat="1" ht="13.5">
      <c r="B186" s="45"/>
      <c r="C186" s="73"/>
      <c r="D186" s="236" t="s">
        <v>176</v>
      </c>
      <c r="E186" s="73"/>
      <c r="F186" s="237" t="s">
        <v>304</v>
      </c>
      <c r="G186" s="73"/>
      <c r="H186" s="73"/>
      <c r="I186" s="190"/>
      <c r="J186" s="73"/>
      <c r="K186" s="73"/>
      <c r="L186" s="71"/>
      <c r="M186" s="238"/>
      <c r="N186" s="46"/>
      <c r="O186" s="46"/>
      <c r="P186" s="46"/>
      <c r="Q186" s="46"/>
      <c r="R186" s="46"/>
      <c r="S186" s="46"/>
      <c r="T186" s="94"/>
      <c r="AT186" s="23" t="s">
        <v>176</v>
      </c>
      <c r="AU186" s="23" t="s">
        <v>79</v>
      </c>
    </row>
    <row r="187" spans="2:51" s="12" customFormat="1" ht="13.5">
      <c r="B187" s="249"/>
      <c r="C187" s="250"/>
      <c r="D187" s="236" t="s">
        <v>178</v>
      </c>
      <c r="E187" s="251" t="s">
        <v>21</v>
      </c>
      <c r="F187" s="252" t="s">
        <v>305</v>
      </c>
      <c r="G187" s="250"/>
      <c r="H187" s="253">
        <v>1589</v>
      </c>
      <c r="I187" s="254"/>
      <c r="J187" s="250"/>
      <c r="K187" s="250"/>
      <c r="L187" s="255"/>
      <c r="M187" s="256"/>
      <c r="N187" s="257"/>
      <c r="O187" s="257"/>
      <c r="P187" s="257"/>
      <c r="Q187" s="257"/>
      <c r="R187" s="257"/>
      <c r="S187" s="257"/>
      <c r="T187" s="258"/>
      <c r="AT187" s="259" t="s">
        <v>178</v>
      </c>
      <c r="AU187" s="259" t="s">
        <v>79</v>
      </c>
      <c r="AV187" s="12" t="s">
        <v>79</v>
      </c>
      <c r="AW187" s="12" t="s">
        <v>33</v>
      </c>
      <c r="AX187" s="12" t="s">
        <v>77</v>
      </c>
      <c r="AY187" s="259" t="s">
        <v>123</v>
      </c>
    </row>
    <row r="188" spans="2:65" s="1" customFormat="1" ht="25.5" customHeight="1">
      <c r="B188" s="45"/>
      <c r="C188" s="220" t="s">
        <v>306</v>
      </c>
      <c r="D188" s="220" t="s">
        <v>126</v>
      </c>
      <c r="E188" s="221" t="s">
        <v>307</v>
      </c>
      <c r="F188" s="222" t="s">
        <v>308</v>
      </c>
      <c r="G188" s="223" t="s">
        <v>289</v>
      </c>
      <c r="H188" s="224">
        <v>31</v>
      </c>
      <c r="I188" s="225"/>
      <c r="J188" s="226">
        <f>ROUND(I188*H188,2)</f>
        <v>0</v>
      </c>
      <c r="K188" s="222" t="s">
        <v>130</v>
      </c>
      <c r="L188" s="71"/>
      <c r="M188" s="227" t="s">
        <v>21</v>
      </c>
      <c r="N188" s="228" t="s">
        <v>40</v>
      </c>
      <c r="O188" s="46"/>
      <c r="P188" s="229">
        <f>O188*H188</f>
        <v>0</v>
      </c>
      <c r="Q188" s="229">
        <v>0</v>
      </c>
      <c r="R188" s="229">
        <f>Q188*H188</f>
        <v>0</v>
      </c>
      <c r="S188" s="229">
        <v>0</v>
      </c>
      <c r="T188" s="230">
        <f>S188*H188</f>
        <v>0</v>
      </c>
      <c r="AR188" s="23" t="s">
        <v>142</v>
      </c>
      <c r="AT188" s="23" t="s">
        <v>126</v>
      </c>
      <c r="AU188" s="23" t="s">
        <v>79</v>
      </c>
      <c r="AY188" s="23" t="s">
        <v>123</v>
      </c>
      <c r="BE188" s="231">
        <f>IF(N188="základní",J188,0)</f>
        <v>0</v>
      </c>
      <c r="BF188" s="231">
        <f>IF(N188="snížená",J188,0)</f>
        <v>0</v>
      </c>
      <c r="BG188" s="231">
        <f>IF(N188="zákl. přenesená",J188,0)</f>
        <v>0</v>
      </c>
      <c r="BH188" s="231">
        <f>IF(N188="sníž. přenesená",J188,0)</f>
        <v>0</v>
      </c>
      <c r="BI188" s="231">
        <f>IF(N188="nulová",J188,0)</f>
        <v>0</v>
      </c>
      <c r="BJ188" s="23" t="s">
        <v>77</v>
      </c>
      <c r="BK188" s="231">
        <f>ROUND(I188*H188,2)</f>
        <v>0</v>
      </c>
      <c r="BL188" s="23" t="s">
        <v>142</v>
      </c>
      <c r="BM188" s="23" t="s">
        <v>309</v>
      </c>
    </row>
    <row r="189" spans="2:47" s="1" customFormat="1" ht="13.5">
      <c r="B189" s="45"/>
      <c r="C189" s="73"/>
      <c r="D189" s="236" t="s">
        <v>176</v>
      </c>
      <c r="E189" s="73"/>
      <c r="F189" s="237" t="s">
        <v>310</v>
      </c>
      <c r="G189" s="73"/>
      <c r="H189" s="73"/>
      <c r="I189" s="190"/>
      <c r="J189" s="73"/>
      <c r="K189" s="73"/>
      <c r="L189" s="71"/>
      <c r="M189" s="238"/>
      <c r="N189" s="46"/>
      <c r="O189" s="46"/>
      <c r="P189" s="46"/>
      <c r="Q189" s="46"/>
      <c r="R189" s="46"/>
      <c r="S189" s="46"/>
      <c r="T189" s="94"/>
      <c r="AT189" s="23" t="s">
        <v>176</v>
      </c>
      <c r="AU189" s="23" t="s">
        <v>79</v>
      </c>
    </row>
    <row r="190" spans="2:51" s="12" customFormat="1" ht="13.5">
      <c r="B190" s="249"/>
      <c r="C190" s="250"/>
      <c r="D190" s="236" t="s">
        <v>178</v>
      </c>
      <c r="E190" s="251" t="s">
        <v>21</v>
      </c>
      <c r="F190" s="252" t="s">
        <v>311</v>
      </c>
      <c r="G190" s="250"/>
      <c r="H190" s="253">
        <v>31</v>
      </c>
      <c r="I190" s="254"/>
      <c r="J190" s="250"/>
      <c r="K190" s="250"/>
      <c r="L190" s="255"/>
      <c r="M190" s="256"/>
      <c r="N190" s="257"/>
      <c r="O190" s="257"/>
      <c r="P190" s="257"/>
      <c r="Q190" s="257"/>
      <c r="R190" s="257"/>
      <c r="S190" s="257"/>
      <c r="T190" s="258"/>
      <c r="AT190" s="259" t="s">
        <v>178</v>
      </c>
      <c r="AU190" s="259" t="s">
        <v>79</v>
      </c>
      <c r="AV190" s="12" t="s">
        <v>79</v>
      </c>
      <c r="AW190" s="12" t="s">
        <v>33</v>
      </c>
      <c r="AX190" s="12" t="s">
        <v>69</v>
      </c>
      <c r="AY190" s="259" t="s">
        <v>123</v>
      </c>
    </row>
    <row r="191" spans="2:51" s="13" customFormat="1" ht="13.5">
      <c r="B191" s="260"/>
      <c r="C191" s="261"/>
      <c r="D191" s="236" t="s">
        <v>178</v>
      </c>
      <c r="E191" s="262" t="s">
        <v>21</v>
      </c>
      <c r="F191" s="263" t="s">
        <v>187</v>
      </c>
      <c r="G191" s="261"/>
      <c r="H191" s="264">
        <v>31</v>
      </c>
      <c r="I191" s="265"/>
      <c r="J191" s="261"/>
      <c r="K191" s="261"/>
      <c r="L191" s="266"/>
      <c r="M191" s="267"/>
      <c r="N191" s="268"/>
      <c r="O191" s="268"/>
      <c r="P191" s="268"/>
      <c r="Q191" s="268"/>
      <c r="R191" s="268"/>
      <c r="S191" s="268"/>
      <c r="T191" s="269"/>
      <c r="AT191" s="270" t="s">
        <v>178</v>
      </c>
      <c r="AU191" s="270" t="s">
        <v>79</v>
      </c>
      <c r="AV191" s="13" t="s">
        <v>142</v>
      </c>
      <c r="AW191" s="13" t="s">
        <v>33</v>
      </c>
      <c r="AX191" s="13" t="s">
        <v>77</v>
      </c>
      <c r="AY191" s="270" t="s">
        <v>123</v>
      </c>
    </row>
    <row r="192" spans="2:65" s="1" customFormat="1" ht="38.25" customHeight="1">
      <c r="B192" s="45"/>
      <c r="C192" s="220" t="s">
        <v>312</v>
      </c>
      <c r="D192" s="220" t="s">
        <v>126</v>
      </c>
      <c r="E192" s="221" t="s">
        <v>313</v>
      </c>
      <c r="F192" s="222" t="s">
        <v>314</v>
      </c>
      <c r="G192" s="223" t="s">
        <v>289</v>
      </c>
      <c r="H192" s="224">
        <v>31</v>
      </c>
      <c r="I192" s="225"/>
      <c r="J192" s="226">
        <f>ROUND(I192*H192,2)</f>
        <v>0</v>
      </c>
      <c r="K192" s="222" t="s">
        <v>130</v>
      </c>
      <c r="L192" s="71"/>
      <c r="M192" s="227" t="s">
        <v>21</v>
      </c>
      <c r="N192" s="228" t="s">
        <v>40</v>
      </c>
      <c r="O192" s="46"/>
      <c r="P192" s="229">
        <f>O192*H192</f>
        <v>0</v>
      </c>
      <c r="Q192" s="229">
        <v>0.00017</v>
      </c>
      <c r="R192" s="229">
        <f>Q192*H192</f>
        <v>0.00527</v>
      </c>
      <c r="S192" s="229">
        <v>0</v>
      </c>
      <c r="T192" s="230">
        <f>S192*H192</f>
        <v>0</v>
      </c>
      <c r="AR192" s="23" t="s">
        <v>142</v>
      </c>
      <c r="AT192" s="23" t="s">
        <v>126</v>
      </c>
      <c r="AU192" s="23" t="s">
        <v>79</v>
      </c>
      <c r="AY192" s="23" t="s">
        <v>123</v>
      </c>
      <c r="BE192" s="231">
        <f>IF(N192="základní",J192,0)</f>
        <v>0</v>
      </c>
      <c r="BF192" s="231">
        <f>IF(N192="snížená",J192,0)</f>
        <v>0</v>
      </c>
      <c r="BG192" s="231">
        <f>IF(N192="zákl. přenesená",J192,0)</f>
        <v>0</v>
      </c>
      <c r="BH192" s="231">
        <f>IF(N192="sníž. přenesená",J192,0)</f>
        <v>0</v>
      </c>
      <c r="BI192" s="231">
        <f>IF(N192="nulová",J192,0)</f>
        <v>0</v>
      </c>
      <c r="BJ192" s="23" t="s">
        <v>77</v>
      </c>
      <c r="BK192" s="231">
        <f>ROUND(I192*H192,2)</f>
        <v>0</v>
      </c>
      <c r="BL192" s="23" t="s">
        <v>142</v>
      </c>
      <c r="BM192" s="23" t="s">
        <v>315</v>
      </c>
    </row>
    <row r="193" spans="2:47" s="1" customFormat="1" ht="13.5">
      <c r="B193" s="45"/>
      <c r="C193" s="73"/>
      <c r="D193" s="236" t="s">
        <v>176</v>
      </c>
      <c r="E193" s="73"/>
      <c r="F193" s="237" t="s">
        <v>316</v>
      </c>
      <c r="G193" s="73"/>
      <c r="H193" s="73"/>
      <c r="I193" s="190"/>
      <c r="J193" s="73"/>
      <c r="K193" s="73"/>
      <c r="L193" s="71"/>
      <c r="M193" s="238"/>
      <c r="N193" s="46"/>
      <c r="O193" s="46"/>
      <c r="P193" s="46"/>
      <c r="Q193" s="46"/>
      <c r="R193" s="46"/>
      <c r="S193" s="46"/>
      <c r="T193" s="94"/>
      <c r="AT193" s="23" t="s">
        <v>176</v>
      </c>
      <c r="AU193" s="23" t="s">
        <v>79</v>
      </c>
    </row>
    <row r="194" spans="2:51" s="12" customFormat="1" ht="13.5">
      <c r="B194" s="249"/>
      <c r="C194" s="250"/>
      <c r="D194" s="236" t="s">
        <v>178</v>
      </c>
      <c r="E194" s="251" t="s">
        <v>21</v>
      </c>
      <c r="F194" s="252" t="s">
        <v>311</v>
      </c>
      <c r="G194" s="250"/>
      <c r="H194" s="253">
        <v>31</v>
      </c>
      <c r="I194" s="254"/>
      <c r="J194" s="250"/>
      <c r="K194" s="250"/>
      <c r="L194" s="255"/>
      <c r="M194" s="256"/>
      <c r="N194" s="257"/>
      <c r="O194" s="257"/>
      <c r="P194" s="257"/>
      <c r="Q194" s="257"/>
      <c r="R194" s="257"/>
      <c r="S194" s="257"/>
      <c r="T194" s="258"/>
      <c r="AT194" s="259" t="s">
        <v>178</v>
      </c>
      <c r="AU194" s="259" t="s">
        <v>79</v>
      </c>
      <c r="AV194" s="12" t="s">
        <v>79</v>
      </c>
      <c r="AW194" s="12" t="s">
        <v>33</v>
      </c>
      <c r="AX194" s="12" t="s">
        <v>69</v>
      </c>
      <c r="AY194" s="259" t="s">
        <v>123</v>
      </c>
    </row>
    <row r="195" spans="2:51" s="13" customFormat="1" ht="13.5">
      <c r="B195" s="260"/>
      <c r="C195" s="261"/>
      <c r="D195" s="236" t="s">
        <v>178</v>
      </c>
      <c r="E195" s="262" t="s">
        <v>21</v>
      </c>
      <c r="F195" s="263" t="s">
        <v>187</v>
      </c>
      <c r="G195" s="261"/>
      <c r="H195" s="264">
        <v>31</v>
      </c>
      <c r="I195" s="265"/>
      <c r="J195" s="261"/>
      <c r="K195" s="261"/>
      <c r="L195" s="266"/>
      <c r="M195" s="267"/>
      <c r="N195" s="268"/>
      <c r="O195" s="268"/>
      <c r="P195" s="268"/>
      <c r="Q195" s="268"/>
      <c r="R195" s="268"/>
      <c r="S195" s="268"/>
      <c r="T195" s="269"/>
      <c r="AT195" s="270" t="s">
        <v>178</v>
      </c>
      <c r="AU195" s="270" t="s">
        <v>79</v>
      </c>
      <c r="AV195" s="13" t="s">
        <v>142</v>
      </c>
      <c r="AW195" s="13" t="s">
        <v>33</v>
      </c>
      <c r="AX195" s="13" t="s">
        <v>77</v>
      </c>
      <c r="AY195" s="270" t="s">
        <v>123</v>
      </c>
    </row>
    <row r="196" spans="2:65" s="1" customFormat="1" ht="25.5" customHeight="1">
      <c r="B196" s="45"/>
      <c r="C196" s="220" t="s">
        <v>317</v>
      </c>
      <c r="D196" s="220" t="s">
        <v>126</v>
      </c>
      <c r="E196" s="221" t="s">
        <v>318</v>
      </c>
      <c r="F196" s="222" t="s">
        <v>319</v>
      </c>
      <c r="G196" s="223" t="s">
        <v>289</v>
      </c>
      <c r="H196" s="224">
        <v>31</v>
      </c>
      <c r="I196" s="225"/>
      <c r="J196" s="226">
        <f>ROUND(I196*H196,2)</f>
        <v>0</v>
      </c>
      <c r="K196" s="222" t="s">
        <v>130</v>
      </c>
      <c r="L196" s="71"/>
      <c r="M196" s="227" t="s">
        <v>21</v>
      </c>
      <c r="N196" s="228" t="s">
        <v>40</v>
      </c>
      <c r="O196" s="46"/>
      <c r="P196" s="229">
        <f>O196*H196</f>
        <v>0</v>
      </c>
      <c r="Q196" s="229">
        <v>0</v>
      </c>
      <c r="R196" s="229">
        <f>Q196*H196</f>
        <v>0</v>
      </c>
      <c r="S196" s="229">
        <v>0</v>
      </c>
      <c r="T196" s="230">
        <f>S196*H196</f>
        <v>0</v>
      </c>
      <c r="AR196" s="23" t="s">
        <v>142</v>
      </c>
      <c r="AT196" s="23" t="s">
        <v>126</v>
      </c>
      <c r="AU196" s="23" t="s">
        <v>79</v>
      </c>
      <c r="AY196" s="23" t="s">
        <v>123</v>
      </c>
      <c r="BE196" s="231">
        <f>IF(N196="základní",J196,0)</f>
        <v>0</v>
      </c>
      <c r="BF196" s="231">
        <f>IF(N196="snížená",J196,0)</f>
        <v>0</v>
      </c>
      <c r="BG196" s="231">
        <f>IF(N196="zákl. přenesená",J196,0)</f>
        <v>0</v>
      </c>
      <c r="BH196" s="231">
        <f>IF(N196="sníž. přenesená",J196,0)</f>
        <v>0</v>
      </c>
      <c r="BI196" s="231">
        <f>IF(N196="nulová",J196,0)</f>
        <v>0</v>
      </c>
      <c r="BJ196" s="23" t="s">
        <v>77</v>
      </c>
      <c r="BK196" s="231">
        <f>ROUND(I196*H196,2)</f>
        <v>0</v>
      </c>
      <c r="BL196" s="23" t="s">
        <v>142</v>
      </c>
      <c r="BM196" s="23" t="s">
        <v>320</v>
      </c>
    </row>
    <row r="197" spans="2:47" s="1" customFormat="1" ht="13.5">
      <c r="B197" s="45"/>
      <c r="C197" s="73"/>
      <c r="D197" s="236" t="s">
        <v>176</v>
      </c>
      <c r="E197" s="73"/>
      <c r="F197" s="237" t="s">
        <v>321</v>
      </c>
      <c r="G197" s="73"/>
      <c r="H197" s="73"/>
      <c r="I197" s="190"/>
      <c r="J197" s="73"/>
      <c r="K197" s="73"/>
      <c r="L197" s="71"/>
      <c r="M197" s="238"/>
      <c r="N197" s="46"/>
      <c r="O197" s="46"/>
      <c r="P197" s="46"/>
      <c r="Q197" s="46"/>
      <c r="R197" s="46"/>
      <c r="S197" s="46"/>
      <c r="T197" s="94"/>
      <c r="AT197" s="23" t="s">
        <v>176</v>
      </c>
      <c r="AU197" s="23" t="s">
        <v>79</v>
      </c>
    </row>
    <row r="198" spans="2:51" s="12" customFormat="1" ht="13.5">
      <c r="B198" s="249"/>
      <c r="C198" s="250"/>
      <c r="D198" s="236" t="s">
        <v>178</v>
      </c>
      <c r="E198" s="251" t="s">
        <v>21</v>
      </c>
      <c r="F198" s="252" t="s">
        <v>311</v>
      </c>
      <c r="G198" s="250"/>
      <c r="H198" s="253">
        <v>31</v>
      </c>
      <c r="I198" s="254"/>
      <c r="J198" s="250"/>
      <c r="K198" s="250"/>
      <c r="L198" s="255"/>
      <c r="M198" s="256"/>
      <c r="N198" s="257"/>
      <c r="O198" s="257"/>
      <c r="P198" s="257"/>
      <c r="Q198" s="257"/>
      <c r="R198" s="257"/>
      <c r="S198" s="257"/>
      <c r="T198" s="258"/>
      <c r="AT198" s="259" t="s">
        <v>178</v>
      </c>
      <c r="AU198" s="259" t="s">
        <v>79</v>
      </c>
      <c r="AV198" s="12" t="s">
        <v>79</v>
      </c>
      <c r="AW198" s="12" t="s">
        <v>33</v>
      </c>
      <c r="AX198" s="12" t="s">
        <v>69</v>
      </c>
      <c r="AY198" s="259" t="s">
        <v>123</v>
      </c>
    </row>
    <row r="199" spans="2:51" s="13" customFormat="1" ht="13.5">
      <c r="B199" s="260"/>
      <c r="C199" s="261"/>
      <c r="D199" s="236" t="s">
        <v>178</v>
      </c>
      <c r="E199" s="262" t="s">
        <v>21</v>
      </c>
      <c r="F199" s="263" t="s">
        <v>187</v>
      </c>
      <c r="G199" s="261"/>
      <c r="H199" s="264">
        <v>31</v>
      </c>
      <c r="I199" s="265"/>
      <c r="J199" s="261"/>
      <c r="K199" s="261"/>
      <c r="L199" s="266"/>
      <c r="M199" s="267"/>
      <c r="N199" s="268"/>
      <c r="O199" s="268"/>
      <c r="P199" s="268"/>
      <c r="Q199" s="268"/>
      <c r="R199" s="268"/>
      <c r="S199" s="268"/>
      <c r="T199" s="269"/>
      <c r="AT199" s="270" t="s">
        <v>178</v>
      </c>
      <c r="AU199" s="270" t="s">
        <v>79</v>
      </c>
      <c r="AV199" s="13" t="s">
        <v>142</v>
      </c>
      <c r="AW199" s="13" t="s">
        <v>33</v>
      </c>
      <c r="AX199" s="13" t="s">
        <v>77</v>
      </c>
      <c r="AY199" s="270" t="s">
        <v>123</v>
      </c>
    </row>
    <row r="200" spans="2:65" s="1" customFormat="1" ht="25.5" customHeight="1">
      <c r="B200" s="45"/>
      <c r="C200" s="220" t="s">
        <v>322</v>
      </c>
      <c r="D200" s="220" t="s">
        <v>126</v>
      </c>
      <c r="E200" s="221" t="s">
        <v>323</v>
      </c>
      <c r="F200" s="222" t="s">
        <v>324</v>
      </c>
      <c r="G200" s="223" t="s">
        <v>289</v>
      </c>
      <c r="H200" s="224">
        <v>31</v>
      </c>
      <c r="I200" s="225"/>
      <c r="J200" s="226">
        <f>ROUND(I200*H200,2)</f>
        <v>0</v>
      </c>
      <c r="K200" s="222" t="s">
        <v>130</v>
      </c>
      <c r="L200" s="71"/>
      <c r="M200" s="227" t="s">
        <v>21</v>
      </c>
      <c r="N200" s="228" t="s">
        <v>40</v>
      </c>
      <c r="O200" s="46"/>
      <c r="P200" s="229">
        <f>O200*H200</f>
        <v>0</v>
      </c>
      <c r="Q200" s="229">
        <v>0</v>
      </c>
      <c r="R200" s="229">
        <f>Q200*H200</f>
        <v>0</v>
      </c>
      <c r="S200" s="229">
        <v>0</v>
      </c>
      <c r="T200" s="230">
        <f>S200*H200</f>
        <v>0</v>
      </c>
      <c r="AR200" s="23" t="s">
        <v>142</v>
      </c>
      <c r="AT200" s="23" t="s">
        <v>126</v>
      </c>
      <c r="AU200" s="23" t="s">
        <v>79</v>
      </c>
      <c r="AY200" s="23" t="s">
        <v>123</v>
      </c>
      <c r="BE200" s="231">
        <f>IF(N200="základní",J200,0)</f>
        <v>0</v>
      </c>
      <c r="BF200" s="231">
        <f>IF(N200="snížená",J200,0)</f>
        <v>0</v>
      </c>
      <c r="BG200" s="231">
        <f>IF(N200="zákl. přenesená",J200,0)</f>
        <v>0</v>
      </c>
      <c r="BH200" s="231">
        <f>IF(N200="sníž. přenesená",J200,0)</f>
        <v>0</v>
      </c>
      <c r="BI200" s="231">
        <f>IF(N200="nulová",J200,0)</f>
        <v>0</v>
      </c>
      <c r="BJ200" s="23" t="s">
        <v>77</v>
      </c>
      <c r="BK200" s="231">
        <f>ROUND(I200*H200,2)</f>
        <v>0</v>
      </c>
      <c r="BL200" s="23" t="s">
        <v>142</v>
      </c>
      <c r="BM200" s="23" t="s">
        <v>325</v>
      </c>
    </row>
    <row r="201" spans="2:47" s="1" customFormat="1" ht="13.5">
      <c r="B201" s="45"/>
      <c r="C201" s="73"/>
      <c r="D201" s="236" t="s">
        <v>176</v>
      </c>
      <c r="E201" s="73"/>
      <c r="F201" s="237" t="s">
        <v>326</v>
      </c>
      <c r="G201" s="73"/>
      <c r="H201" s="73"/>
      <c r="I201" s="190"/>
      <c r="J201" s="73"/>
      <c r="K201" s="73"/>
      <c r="L201" s="71"/>
      <c r="M201" s="238"/>
      <c r="N201" s="46"/>
      <c r="O201" s="46"/>
      <c r="P201" s="46"/>
      <c r="Q201" s="46"/>
      <c r="R201" s="46"/>
      <c r="S201" s="46"/>
      <c r="T201" s="94"/>
      <c r="AT201" s="23" t="s">
        <v>176</v>
      </c>
      <c r="AU201" s="23" t="s">
        <v>79</v>
      </c>
    </row>
    <row r="202" spans="2:51" s="12" customFormat="1" ht="13.5">
      <c r="B202" s="249"/>
      <c r="C202" s="250"/>
      <c r="D202" s="236" t="s">
        <v>178</v>
      </c>
      <c r="E202" s="251" t="s">
        <v>21</v>
      </c>
      <c r="F202" s="252" t="s">
        <v>311</v>
      </c>
      <c r="G202" s="250"/>
      <c r="H202" s="253">
        <v>31</v>
      </c>
      <c r="I202" s="254"/>
      <c r="J202" s="250"/>
      <c r="K202" s="250"/>
      <c r="L202" s="255"/>
      <c r="M202" s="256"/>
      <c r="N202" s="257"/>
      <c r="O202" s="257"/>
      <c r="P202" s="257"/>
      <c r="Q202" s="257"/>
      <c r="R202" s="257"/>
      <c r="S202" s="257"/>
      <c r="T202" s="258"/>
      <c r="AT202" s="259" t="s">
        <v>178</v>
      </c>
      <c r="AU202" s="259" t="s">
        <v>79</v>
      </c>
      <c r="AV202" s="12" t="s">
        <v>79</v>
      </c>
      <c r="AW202" s="12" t="s">
        <v>33</v>
      </c>
      <c r="AX202" s="12" t="s">
        <v>77</v>
      </c>
      <c r="AY202" s="259" t="s">
        <v>123</v>
      </c>
    </row>
    <row r="203" spans="2:65" s="1" customFormat="1" ht="25.5" customHeight="1">
      <c r="B203" s="45"/>
      <c r="C203" s="220" t="s">
        <v>327</v>
      </c>
      <c r="D203" s="220" t="s">
        <v>126</v>
      </c>
      <c r="E203" s="221" t="s">
        <v>328</v>
      </c>
      <c r="F203" s="222" t="s">
        <v>329</v>
      </c>
      <c r="G203" s="223" t="s">
        <v>174</v>
      </c>
      <c r="H203" s="224">
        <v>4844.422</v>
      </c>
      <c r="I203" s="225"/>
      <c r="J203" s="226">
        <f>ROUND(I203*H203,2)</f>
        <v>0</v>
      </c>
      <c r="K203" s="222" t="s">
        <v>130</v>
      </c>
      <c r="L203" s="71"/>
      <c r="M203" s="227" t="s">
        <v>21</v>
      </c>
      <c r="N203" s="228" t="s">
        <v>40</v>
      </c>
      <c r="O203" s="46"/>
      <c r="P203" s="229">
        <f>O203*H203</f>
        <v>0</v>
      </c>
      <c r="Q203" s="229">
        <v>0</v>
      </c>
      <c r="R203" s="229">
        <f>Q203*H203</f>
        <v>0</v>
      </c>
      <c r="S203" s="229">
        <v>0.02</v>
      </c>
      <c r="T203" s="230">
        <f>S203*H203</f>
        <v>96.88843999999999</v>
      </c>
      <c r="AR203" s="23" t="s">
        <v>142</v>
      </c>
      <c r="AT203" s="23" t="s">
        <v>126</v>
      </c>
      <c r="AU203" s="23" t="s">
        <v>79</v>
      </c>
      <c r="AY203" s="23" t="s">
        <v>123</v>
      </c>
      <c r="BE203" s="231">
        <f>IF(N203="základní",J203,0)</f>
        <v>0</v>
      </c>
      <c r="BF203" s="231">
        <f>IF(N203="snížená",J203,0)</f>
        <v>0</v>
      </c>
      <c r="BG203" s="231">
        <f>IF(N203="zákl. přenesená",J203,0)</f>
        <v>0</v>
      </c>
      <c r="BH203" s="231">
        <f>IF(N203="sníž. přenesená",J203,0)</f>
        <v>0</v>
      </c>
      <c r="BI203" s="231">
        <f>IF(N203="nulová",J203,0)</f>
        <v>0</v>
      </c>
      <c r="BJ203" s="23" t="s">
        <v>77</v>
      </c>
      <c r="BK203" s="231">
        <f>ROUND(I203*H203,2)</f>
        <v>0</v>
      </c>
      <c r="BL203" s="23" t="s">
        <v>142</v>
      </c>
      <c r="BM203" s="23" t="s">
        <v>330</v>
      </c>
    </row>
    <row r="204" spans="2:47" s="1" customFormat="1" ht="13.5">
      <c r="B204" s="45"/>
      <c r="C204" s="73"/>
      <c r="D204" s="236" t="s">
        <v>176</v>
      </c>
      <c r="E204" s="73"/>
      <c r="F204" s="237" t="s">
        <v>331</v>
      </c>
      <c r="G204" s="73"/>
      <c r="H204" s="73"/>
      <c r="I204" s="190"/>
      <c r="J204" s="73"/>
      <c r="K204" s="73"/>
      <c r="L204" s="71"/>
      <c r="M204" s="238"/>
      <c r="N204" s="46"/>
      <c r="O204" s="46"/>
      <c r="P204" s="46"/>
      <c r="Q204" s="46"/>
      <c r="R204" s="46"/>
      <c r="S204" s="46"/>
      <c r="T204" s="94"/>
      <c r="AT204" s="23" t="s">
        <v>176</v>
      </c>
      <c r="AU204" s="23" t="s">
        <v>79</v>
      </c>
    </row>
    <row r="205" spans="2:51" s="11" customFormat="1" ht="13.5">
      <c r="B205" s="239"/>
      <c r="C205" s="240"/>
      <c r="D205" s="236" t="s">
        <v>178</v>
      </c>
      <c r="E205" s="241" t="s">
        <v>21</v>
      </c>
      <c r="F205" s="242" t="s">
        <v>268</v>
      </c>
      <c r="G205" s="240"/>
      <c r="H205" s="241" t="s">
        <v>21</v>
      </c>
      <c r="I205" s="243"/>
      <c r="J205" s="240"/>
      <c r="K205" s="240"/>
      <c r="L205" s="244"/>
      <c r="M205" s="245"/>
      <c r="N205" s="246"/>
      <c r="O205" s="246"/>
      <c r="P205" s="246"/>
      <c r="Q205" s="246"/>
      <c r="R205" s="246"/>
      <c r="S205" s="246"/>
      <c r="T205" s="247"/>
      <c r="AT205" s="248" t="s">
        <v>178</v>
      </c>
      <c r="AU205" s="248" t="s">
        <v>79</v>
      </c>
      <c r="AV205" s="11" t="s">
        <v>77</v>
      </c>
      <c r="AW205" s="11" t="s">
        <v>33</v>
      </c>
      <c r="AX205" s="11" t="s">
        <v>69</v>
      </c>
      <c r="AY205" s="248" t="s">
        <v>123</v>
      </c>
    </row>
    <row r="206" spans="2:51" s="12" customFormat="1" ht="13.5">
      <c r="B206" s="249"/>
      <c r="C206" s="250"/>
      <c r="D206" s="236" t="s">
        <v>178</v>
      </c>
      <c r="E206" s="251" t="s">
        <v>21</v>
      </c>
      <c r="F206" s="252" t="s">
        <v>269</v>
      </c>
      <c r="G206" s="250"/>
      <c r="H206" s="253">
        <v>4538.422</v>
      </c>
      <c r="I206" s="254"/>
      <c r="J206" s="250"/>
      <c r="K206" s="250"/>
      <c r="L206" s="255"/>
      <c r="M206" s="256"/>
      <c r="N206" s="257"/>
      <c r="O206" s="257"/>
      <c r="P206" s="257"/>
      <c r="Q206" s="257"/>
      <c r="R206" s="257"/>
      <c r="S206" s="257"/>
      <c r="T206" s="258"/>
      <c r="AT206" s="259" t="s">
        <v>178</v>
      </c>
      <c r="AU206" s="259" t="s">
        <v>79</v>
      </c>
      <c r="AV206" s="12" t="s">
        <v>79</v>
      </c>
      <c r="AW206" s="12" t="s">
        <v>33</v>
      </c>
      <c r="AX206" s="12" t="s">
        <v>69</v>
      </c>
      <c r="AY206" s="259" t="s">
        <v>123</v>
      </c>
    </row>
    <row r="207" spans="2:51" s="12" customFormat="1" ht="13.5">
      <c r="B207" s="249"/>
      <c r="C207" s="250"/>
      <c r="D207" s="236" t="s">
        <v>178</v>
      </c>
      <c r="E207" s="251" t="s">
        <v>21</v>
      </c>
      <c r="F207" s="252" t="s">
        <v>275</v>
      </c>
      <c r="G207" s="250"/>
      <c r="H207" s="253">
        <v>306</v>
      </c>
      <c r="I207" s="254"/>
      <c r="J207" s="250"/>
      <c r="K207" s="250"/>
      <c r="L207" s="255"/>
      <c r="M207" s="256"/>
      <c r="N207" s="257"/>
      <c r="O207" s="257"/>
      <c r="P207" s="257"/>
      <c r="Q207" s="257"/>
      <c r="R207" s="257"/>
      <c r="S207" s="257"/>
      <c r="T207" s="258"/>
      <c r="AT207" s="259" t="s">
        <v>178</v>
      </c>
      <c r="AU207" s="259" t="s">
        <v>79</v>
      </c>
      <c r="AV207" s="12" t="s">
        <v>79</v>
      </c>
      <c r="AW207" s="12" t="s">
        <v>33</v>
      </c>
      <c r="AX207" s="12" t="s">
        <v>69</v>
      </c>
      <c r="AY207" s="259" t="s">
        <v>123</v>
      </c>
    </row>
    <row r="208" spans="2:51" s="13" customFormat="1" ht="13.5">
      <c r="B208" s="260"/>
      <c r="C208" s="261"/>
      <c r="D208" s="236" t="s">
        <v>178</v>
      </c>
      <c r="E208" s="262" t="s">
        <v>21</v>
      </c>
      <c r="F208" s="263" t="s">
        <v>187</v>
      </c>
      <c r="G208" s="261"/>
      <c r="H208" s="264">
        <v>4844.422</v>
      </c>
      <c r="I208" s="265"/>
      <c r="J208" s="261"/>
      <c r="K208" s="261"/>
      <c r="L208" s="266"/>
      <c r="M208" s="267"/>
      <c r="N208" s="268"/>
      <c r="O208" s="268"/>
      <c r="P208" s="268"/>
      <c r="Q208" s="268"/>
      <c r="R208" s="268"/>
      <c r="S208" s="268"/>
      <c r="T208" s="269"/>
      <c r="AT208" s="270" t="s">
        <v>178</v>
      </c>
      <c r="AU208" s="270" t="s">
        <v>79</v>
      </c>
      <c r="AV208" s="13" t="s">
        <v>142</v>
      </c>
      <c r="AW208" s="13" t="s">
        <v>33</v>
      </c>
      <c r="AX208" s="13" t="s">
        <v>77</v>
      </c>
      <c r="AY208" s="270" t="s">
        <v>123</v>
      </c>
    </row>
    <row r="209" spans="2:65" s="1" customFormat="1" ht="38.25" customHeight="1">
      <c r="B209" s="45"/>
      <c r="C209" s="220" t="s">
        <v>332</v>
      </c>
      <c r="D209" s="220" t="s">
        <v>126</v>
      </c>
      <c r="E209" s="221" t="s">
        <v>333</v>
      </c>
      <c r="F209" s="222" t="s">
        <v>334</v>
      </c>
      <c r="G209" s="223" t="s">
        <v>174</v>
      </c>
      <c r="H209" s="224">
        <v>4844.422</v>
      </c>
      <c r="I209" s="225"/>
      <c r="J209" s="226">
        <f>ROUND(I209*H209,2)</f>
        <v>0</v>
      </c>
      <c r="K209" s="222" t="s">
        <v>130</v>
      </c>
      <c r="L209" s="71"/>
      <c r="M209" s="227" t="s">
        <v>21</v>
      </c>
      <c r="N209" s="228" t="s">
        <v>40</v>
      </c>
      <c r="O209" s="46"/>
      <c r="P209" s="229">
        <f>O209*H209</f>
        <v>0</v>
      </c>
      <c r="Q209" s="229">
        <v>0</v>
      </c>
      <c r="R209" s="229">
        <f>Q209*H209</f>
        <v>0</v>
      </c>
      <c r="S209" s="229">
        <v>0.02</v>
      </c>
      <c r="T209" s="230">
        <f>S209*H209</f>
        <v>96.88843999999999</v>
      </c>
      <c r="AR209" s="23" t="s">
        <v>142</v>
      </c>
      <c r="AT209" s="23" t="s">
        <v>126</v>
      </c>
      <c r="AU209" s="23" t="s">
        <v>79</v>
      </c>
      <c r="AY209" s="23" t="s">
        <v>123</v>
      </c>
      <c r="BE209" s="231">
        <f>IF(N209="základní",J209,0)</f>
        <v>0</v>
      </c>
      <c r="BF209" s="231">
        <f>IF(N209="snížená",J209,0)</f>
        <v>0</v>
      </c>
      <c r="BG209" s="231">
        <f>IF(N209="zákl. přenesená",J209,0)</f>
        <v>0</v>
      </c>
      <c r="BH209" s="231">
        <f>IF(N209="sníž. přenesená",J209,0)</f>
        <v>0</v>
      </c>
      <c r="BI209" s="231">
        <f>IF(N209="nulová",J209,0)</f>
        <v>0</v>
      </c>
      <c r="BJ209" s="23" t="s">
        <v>77</v>
      </c>
      <c r="BK209" s="231">
        <f>ROUND(I209*H209,2)</f>
        <v>0</v>
      </c>
      <c r="BL209" s="23" t="s">
        <v>142</v>
      </c>
      <c r="BM209" s="23" t="s">
        <v>335</v>
      </c>
    </row>
    <row r="210" spans="2:47" s="1" customFormat="1" ht="13.5">
      <c r="B210" s="45"/>
      <c r="C210" s="73"/>
      <c r="D210" s="236" t="s">
        <v>176</v>
      </c>
      <c r="E210" s="73"/>
      <c r="F210" s="237" t="s">
        <v>331</v>
      </c>
      <c r="G210" s="73"/>
      <c r="H210" s="73"/>
      <c r="I210" s="190"/>
      <c r="J210" s="73"/>
      <c r="K210" s="73"/>
      <c r="L210" s="71"/>
      <c r="M210" s="238"/>
      <c r="N210" s="46"/>
      <c r="O210" s="46"/>
      <c r="P210" s="46"/>
      <c r="Q210" s="46"/>
      <c r="R210" s="46"/>
      <c r="S210" s="46"/>
      <c r="T210" s="94"/>
      <c r="AT210" s="23" t="s">
        <v>176</v>
      </c>
      <c r="AU210" s="23" t="s">
        <v>79</v>
      </c>
    </row>
    <row r="211" spans="2:51" s="11" customFormat="1" ht="13.5">
      <c r="B211" s="239"/>
      <c r="C211" s="240"/>
      <c r="D211" s="236" t="s">
        <v>178</v>
      </c>
      <c r="E211" s="241" t="s">
        <v>21</v>
      </c>
      <c r="F211" s="242" t="s">
        <v>268</v>
      </c>
      <c r="G211" s="240"/>
      <c r="H211" s="241" t="s">
        <v>21</v>
      </c>
      <c r="I211" s="243"/>
      <c r="J211" s="240"/>
      <c r="K211" s="240"/>
      <c r="L211" s="244"/>
      <c r="M211" s="245"/>
      <c r="N211" s="246"/>
      <c r="O211" s="246"/>
      <c r="P211" s="246"/>
      <c r="Q211" s="246"/>
      <c r="R211" s="246"/>
      <c r="S211" s="246"/>
      <c r="T211" s="247"/>
      <c r="AT211" s="248" t="s">
        <v>178</v>
      </c>
      <c r="AU211" s="248" t="s">
        <v>79</v>
      </c>
      <c r="AV211" s="11" t="s">
        <v>77</v>
      </c>
      <c r="AW211" s="11" t="s">
        <v>33</v>
      </c>
      <c r="AX211" s="11" t="s">
        <v>69</v>
      </c>
      <c r="AY211" s="248" t="s">
        <v>123</v>
      </c>
    </row>
    <row r="212" spans="2:51" s="12" customFormat="1" ht="13.5">
      <c r="B212" s="249"/>
      <c r="C212" s="250"/>
      <c r="D212" s="236" t="s">
        <v>178</v>
      </c>
      <c r="E212" s="251" t="s">
        <v>21</v>
      </c>
      <c r="F212" s="252" t="s">
        <v>269</v>
      </c>
      <c r="G212" s="250"/>
      <c r="H212" s="253">
        <v>4538.422</v>
      </c>
      <c r="I212" s="254"/>
      <c r="J212" s="250"/>
      <c r="K212" s="250"/>
      <c r="L212" s="255"/>
      <c r="M212" s="256"/>
      <c r="N212" s="257"/>
      <c r="O212" s="257"/>
      <c r="P212" s="257"/>
      <c r="Q212" s="257"/>
      <c r="R212" s="257"/>
      <c r="S212" s="257"/>
      <c r="T212" s="258"/>
      <c r="AT212" s="259" t="s">
        <v>178</v>
      </c>
      <c r="AU212" s="259" t="s">
        <v>79</v>
      </c>
      <c r="AV212" s="12" t="s">
        <v>79</v>
      </c>
      <c r="AW212" s="12" t="s">
        <v>33</v>
      </c>
      <c r="AX212" s="12" t="s">
        <v>69</v>
      </c>
      <c r="AY212" s="259" t="s">
        <v>123</v>
      </c>
    </row>
    <row r="213" spans="2:51" s="12" customFormat="1" ht="13.5">
      <c r="B213" s="249"/>
      <c r="C213" s="250"/>
      <c r="D213" s="236" t="s">
        <v>178</v>
      </c>
      <c r="E213" s="251" t="s">
        <v>21</v>
      </c>
      <c r="F213" s="252" t="s">
        <v>275</v>
      </c>
      <c r="G213" s="250"/>
      <c r="H213" s="253">
        <v>306</v>
      </c>
      <c r="I213" s="254"/>
      <c r="J213" s="250"/>
      <c r="K213" s="250"/>
      <c r="L213" s="255"/>
      <c r="M213" s="256"/>
      <c r="N213" s="257"/>
      <c r="O213" s="257"/>
      <c r="P213" s="257"/>
      <c r="Q213" s="257"/>
      <c r="R213" s="257"/>
      <c r="S213" s="257"/>
      <c r="T213" s="258"/>
      <c r="AT213" s="259" t="s">
        <v>178</v>
      </c>
      <c r="AU213" s="259" t="s">
        <v>79</v>
      </c>
      <c r="AV213" s="12" t="s">
        <v>79</v>
      </c>
      <c r="AW213" s="12" t="s">
        <v>33</v>
      </c>
      <c r="AX213" s="12" t="s">
        <v>69</v>
      </c>
      <c r="AY213" s="259" t="s">
        <v>123</v>
      </c>
    </row>
    <row r="214" spans="2:51" s="13" customFormat="1" ht="13.5">
      <c r="B214" s="260"/>
      <c r="C214" s="261"/>
      <c r="D214" s="236" t="s">
        <v>178</v>
      </c>
      <c r="E214" s="262" t="s">
        <v>21</v>
      </c>
      <c r="F214" s="263" t="s">
        <v>187</v>
      </c>
      <c r="G214" s="261"/>
      <c r="H214" s="264">
        <v>4844.422</v>
      </c>
      <c r="I214" s="265"/>
      <c r="J214" s="261"/>
      <c r="K214" s="261"/>
      <c r="L214" s="266"/>
      <c r="M214" s="267"/>
      <c r="N214" s="268"/>
      <c r="O214" s="268"/>
      <c r="P214" s="268"/>
      <c r="Q214" s="268"/>
      <c r="R214" s="268"/>
      <c r="S214" s="268"/>
      <c r="T214" s="269"/>
      <c r="AT214" s="270" t="s">
        <v>178</v>
      </c>
      <c r="AU214" s="270" t="s">
        <v>79</v>
      </c>
      <c r="AV214" s="13" t="s">
        <v>142</v>
      </c>
      <c r="AW214" s="13" t="s">
        <v>33</v>
      </c>
      <c r="AX214" s="13" t="s">
        <v>77</v>
      </c>
      <c r="AY214" s="270" t="s">
        <v>123</v>
      </c>
    </row>
    <row r="215" spans="2:65" s="1" customFormat="1" ht="51" customHeight="1">
      <c r="B215" s="45"/>
      <c r="C215" s="220" t="s">
        <v>336</v>
      </c>
      <c r="D215" s="220" t="s">
        <v>126</v>
      </c>
      <c r="E215" s="221" t="s">
        <v>337</v>
      </c>
      <c r="F215" s="222" t="s">
        <v>338</v>
      </c>
      <c r="G215" s="223" t="s">
        <v>174</v>
      </c>
      <c r="H215" s="224">
        <v>762.1</v>
      </c>
      <c r="I215" s="225"/>
      <c r="J215" s="226">
        <f>ROUND(I215*H215,2)</f>
        <v>0</v>
      </c>
      <c r="K215" s="222" t="s">
        <v>130</v>
      </c>
      <c r="L215" s="71"/>
      <c r="M215" s="227" t="s">
        <v>21</v>
      </c>
      <c r="N215" s="228" t="s">
        <v>40</v>
      </c>
      <c r="O215" s="46"/>
      <c r="P215" s="229">
        <f>O215*H215</f>
        <v>0</v>
      </c>
      <c r="Q215" s="229">
        <v>0</v>
      </c>
      <c r="R215" s="229">
        <f>Q215*H215</f>
        <v>0</v>
      </c>
      <c r="S215" s="229">
        <v>0.126</v>
      </c>
      <c r="T215" s="230">
        <f>S215*H215</f>
        <v>96.0246</v>
      </c>
      <c r="AR215" s="23" t="s">
        <v>142</v>
      </c>
      <c r="AT215" s="23" t="s">
        <v>126</v>
      </c>
      <c r="AU215" s="23" t="s">
        <v>79</v>
      </c>
      <c r="AY215" s="23" t="s">
        <v>123</v>
      </c>
      <c r="BE215" s="231">
        <f>IF(N215="základní",J215,0)</f>
        <v>0</v>
      </c>
      <c r="BF215" s="231">
        <f>IF(N215="snížená",J215,0)</f>
        <v>0</v>
      </c>
      <c r="BG215" s="231">
        <f>IF(N215="zákl. přenesená",J215,0)</f>
        <v>0</v>
      </c>
      <c r="BH215" s="231">
        <f>IF(N215="sníž. přenesená",J215,0)</f>
        <v>0</v>
      </c>
      <c r="BI215" s="231">
        <f>IF(N215="nulová",J215,0)</f>
        <v>0</v>
      </c>
      <c r="BJ215" s="23" t="s">
        <v>77</v>
      </c>
      <c r="BK215" s="231">
        <f>ROUND(I215*H215,2)</f>
        <v>0</v>
      </c>
      <c r="BL215" s="23" t="s">
        <v>142</v>
      </c>
      <c r="BM215" s="23" t="s">
        <v>339</v>
      </c>
    </row>
    <row r="216" spans="2:47" s="1" customFormat="1" ht="13.5">
      <c r="B216" s="45"/>
      <c r="C216" s="73"/>
      <c r="D216" s="236" t="s">
        <v>176</v>
      </c>
      <c r="E216" s="73"/>
      <c r="F216" s="237" t="s">
        <v>340</v>
      </c>
      <c r="G216" s="73"/>
      <c r="H216" s="73"/>
      <c r="I216" s="190"/>
      <c r="J216" s="73"/>
      <c r="K216" s="73"/>
      <c r="L216" s="71"/>
      <c r="M216" s="238"/>
      <c r="N216" s="46"/>
      <c r="O216" s="46"/>
      <c r="P216" s="46"/>
      <c r="Q216" s="46"/>
      <c r="R216" s="46"/>
      <c r="S216" s="46"/>
      <c r="T216" s="94"/>
      <c r="AT216" s="23" t="s">
        <v>176</v>
      </c>
      <c r="AU216" s="23" t="s">
        <v>79</v>
      </c>
    </row>
    <row r="217" spans="2:51" s="12" customFormat="1" ht="13.5">
      <c r="B217" s="249"/>
      <c r="C217" s="250"/>
      <c r="D217" s="236" t="s">
        <v>178</v>
      </c>
      <c r="E217" s="251" t="s">
        <v>21</v>
      </c>
      <c r="F217" s="252" t="s">
        <v>257</v>
      </c>
      <c r="G217" s="250"/>
      <c r="H217" s="253">
        <v>762.1</v>
      </c>
      <c r="I217" s="254"/>
      <c r="J217" s="250"/>
      <c r="K217" s="250"/>
      <c r="L217" s="255"/>
      <c r="M217" s="256"/>
      <c r="N217" s="257"/>
      <c r="O217" s="257"/>
      <c r="P217" s="257"/>
      <c r="Q217" s="257"/>
      <c r="R217" s="257"/>
      <c r="S217" s="257"/>
      <c r="T217" s="258"/>
      <c r="AT217" s="259" t="s">
        <v>178</v>
      </c>
      <c r="AU217" s="259" t="s">
        <v>79</v>
      </c>
      <c r="AV217" s="12" t="s">
        <v>79</v>
      </c>
      <c r="AW217" s="12" t="s">
        <v>33</v>
      </c>
      <c r="AX217" s="12" t="s">
        <v>77</v>
      </c>
      <c r="AY217" s="259" t="s">
        <v>123</v>
      </c>
    </row>
    <row r="218" spans="2:63" s="10" customFormat="1" ht="29.85" customHeight="1">
      <c r="B218" s="204"/>
      <c r="C218" s="205"/>
      <c r="D218" s="206" t="s">
        <v>68</v>
      </c>
      <c r="E218" s="218" t="s">
        <v>341</v>
      </c>
      <c r="F218" s="218" t="s">
        <v>342</v>
      </c>
      <c r="G218" s="205"/>
      <c r="H218" s="205"/>
      <c r="I218" s="208"/>
      <c r="J218" s="219">
        <f>BK218</f>
        <v>0</v>
      </c>
      <c r="K218" s="205"/>
      <c r="L218" s="210"/>
      <c r="M218" s="211"/>
      <c r="N218" s="212"/>
      <c r="O218" s="212"/>
      <c r="P218" s="213">
        <f>SUM(P219:P231)</f>
        <v>0</v>
      </c>
      <c r="Q218" s="212"/>
      <c r="R218" s="213">
        <f>SUM(R219:R231)</f>
        <v>0</v>
      </c>
      <c r="S218" s="212"/>
      <c r="T218" s="214">
        <f>SUM(T219:T231)</f>
        <v>0</v>
      </c>
      <c r="AR218" s="215" t="s">
        <v>77</v>
      </c>
      <c r="AT218" s="216" t="s">
        <v>68</v>
      </c>
      <c r="AU218" s="216" t="s">
        <v>77</v>
      </c>
      <c r="AY218" s="215" t="s">
        <v>123</v>
      </c>
      <c r="BK218" s="217">
        <f>SUM(BK219:BK231)</f>
        <v>0</v>
      </c>
    </row>
    <row r="219" spans="2:65" s="1" customFormat="1" ht="25.5" customHeight="1">
      <c r="B219" s="45"/>
      <c r="C219" s="220" t="s">
        <v>343</v>
      </c>
      <c r="D219" s="220" t="s">
        <v>126</v>
      </c>
      <c r="E219" s="221" t="s">
        <v>344</v>
      </c>
      <c r="F219" s="222" t="s">
        <v>345</v>
      </c>
      <c r="G219" s="223" t="s">
        <v>224</v>
      </c>
      <c r="H219" s="224">
        <v>190.741</v>
      </c>
      <c r="I219" s="225"/>
      <c r="J219" s="226">
        <f>ROUND(I219*H219,2)</f>
        <v>0</v>
      </c>
      <c r="K219" s="222" t="s">
        <v>130</v>
      </c>
      <c r="L219" s="71"/>
      <c r="M219" s="227" t="s">
        <v>21</v>
      </c>
      <c r="N219" s="228" t="s">
        <v>40</v>
      </c>
      <c r="O219" s="46"/>
      <c r="P219" s="229">
        <f>O219*H219</f>
        <v>0</v>
      </c>
      <c r="Q219" s="229">
        <v>0</v>
      </c>
      <c r="R219" s="229">
        <f>Q219*H219</f>
        <v>0</v>
      </c>
      <c r="S219" s="229">
        <v>0</v>
      </c>
      <c r="T219" s="230">
        <f>S219*H219</f>
        <v>0</v>
      </c>
      <c r="AR219" s="23" t="s">
        <v>142</v>
      </c>
      <c r="AT219" s="23" t="s">
        <v>126</v>
      </c>
      <c r="AU219" s="23" t="s">
        <v>79</v>
      </c>
      <c r="AY219" s="23" t="s">
        <v>123</v>
      </c>
      <c r="BE219" s="231">
        <f>IF(N219="základní",J219,0)</f>
        <v>0</v>
      </c>
      <c r="BF219" s="231">
        <f>IF(N219="snížená",J219,0)</f>
        <v>0</v>
      </c>
      <c r="BG219" s="231">
        <f>IF(N219="zákl. přenesená",J219,0)</f>
        <v>0</v>
      </c>
      <c r="BH219" s="231">
        <f>IF(N219="sníž. přenesená",J219,0)</f>
        <v>0</v>
      </c>
      <c r="BI219" s="231">
        <f>IF(N219="nulová",J219,0)</f>
        <v>0</v>
      </c>
      <c r="BJ219" s="23" t="s">
        <v>77</v>
      </c>
      <c r="BK219" s="231">
        <f>ROUND(I219*H219,2)</f>
        <v>0</v>
      </c>
      <c r="BL219" s="23" t="s">
        <v>142</v>
      </c>
      <c r="BM219" s="23" t="s">
        <v>346</v>
      </c>
    </row>
    <row r="220" spans="2:47" s="1" customFormat="1" ht="13.5">
      <c r="B220" s="45"/>
      <c r="C220" s="73"/>
      <c r="D220" s="236" t="s">
        <v>176</v>
      </c>
      <c r="E220" s="73"/>
      <c r="F220" s="237" t="s">
        <v>347</v>
      </c>
      <c r="G220" s="73"/>
      <c r="H220" s="73"/>
      <c r="I220" s="190"/>
      <c r="J220" s="73"/>
      <c r="K220" s="73"/>
      <c r="L220" s="71"/>
      <c r="M220" s="238"/>
      <c r="N220" s="46"/>
      <c r="O220" s="46"/>
      <c r="P220" s="46"/>
      <c r="Q220" s="46"/>
      <c r="R220" s="46"/>
      <c r="S220" s="46"/>
      <c r="T220" s="94"/>
      <c r="AT220" s="23" t="s">
        <v>176</v>
      </c>
      <c r="AU220" s="23" t="s">
        <v>79</v>
      </c>
    </row>
    <row r="221" spans="2:51" s="12" customFormat="1" ht="13.5">
      <c r="B221" s="249"/>
      <c r="C221" s="250"/>
      <c r="D221" s="236" t="s">
        <v>178</v>
      </c>
      <c r="E221" s="251" t="s">
        <v>21</v>
      </c>
      <c r="F221" s="252" t="s">
        <v>348</v>
      </c>
      <c r="G221" s="250"/>
      <c r="H221" s="253">
        <v>21.72</v>
      </c>
      <c r="I221" s="254"/>
      <c r="J221" s="250"/>
      <c r="K221" s="250"/>
      <c r="L221" s="255"/>
      <c r="M221" s="256"/>
      <c r="N221" s="257"/>
      <c r="O221" s="257"/>
      <c r="P221" s="257"/>
      <c r="Q221" s="257"/>
      <c r="R221" s="257"/>
      <c r="S221" s="257"/>
      <c r="T221" s="258"/>
      <c r="AT221" s="259" t="s">
        <v>178</v>
      </c>
      <c r="AU221" s="259" t="s">
        <v>79</v>
      </c>
      <c r="AV221" s="12" t="s">
        <v>79</v>
      </c>
      <c r="AW221" s="12" t="s">
        <v>33</v>
      </c>
      <c r="AX221" s="12" t="s">
        <v>69</v>
      </c>
      <c r="AY221" s="259" t="s">
        <v>123</v>
      </c>
    </row>
    <row r="222" spans="2:51" s="12" customFormat="1" ht="13.5">
      <c r="B222" s="249"/>
      <c r="C222" s="250"/>
      <c r="D222" s="236" t="s">
        <v>178</v>
      </c>
      <c r="E222" s="251" t="s">
        <v>21</v>
      </c>
      <c r="F222" s="252" t="s">
        <v>349</v>
      </c>
      <c r="G222" s="250"/>
      <c r="H222" s="253">
        <v>169.021</v>
      </c>
      <c r="I222" s="254"/>
      <c r="J222" s="250"/>
      <c r="K222" s="250"/>
      <c r="L222" s="255"/>
      <c r="M222" s="256"/>
      <c r="N222" s="257"/>
      <c r="O222" s="257"/>
      <c r="P222" s="257"/>
      <c r="Q222" s="257"/>
      <c r="R222" s="257"/>
      <c r="S222" s="257"/>
      <c r="T222" s="258"/>
      <c r="AT222" s="259" t="s">
        <v>178</v>
      </c>
      <c r="AU222" s="259" t="s">
        <v>79</v>
      </c>
      <c r="AV222" s="12" t="s">
        <v>79</v>
      </c>
      <c r="AW222" s="12" t="s">
        <v>33</v>
      </c>
      <c r="AX222" s="12" t="s">
        <v>69</v>
      </c>
      <c r="AY222" s="259" t="s">
        <v>123</v>
      </c>
    </row>
    <row r="223" spans="2:51" s="13" customFormat="1" ht="13.5">
      <c r="B223" s="260"/>
      <c r="C223" s="261"/>
      <c r="D223" s="236" t="s">
        <v>178</v>
      </c>
      <c r="E223" s="262" t="s">
        <v>21</v>
      </c>
      <c r="F223" s="263" t="s">
        <v>187</v>
      </c>
      <c r="G223" s="261"/>
      <c r="H223" s="264">
        <v>190.741</v>
      </c>
      <c r="I223" s="265"/>
      <c r="J223" s="261"/>
      <c r="K223" s="261"/>
      <c r="L223" s="266"/>
      <c r="M223" s="267"/>
      <c r="N223" s="268"/>
      <c r="O223" s="268"/>
      <c r="P223" s="268"/>
      <c r="Q223" s="268"/>
      <c r="R223" s="268"/>
      <c r="S223" s="268"/>
      <c r="T223" s="269"/>
      <c r="AT223" s="270" t="s">
        <v>178</v>
      </c>
      <c r="AU223" s="270" t="s">
        <v>79</v>
      </c>
      <c r="AV223" s="13" t="s">
        <v>142</v>
      </c>
      <c r="AW223" s="13" t="s">
        <v>33</v>
      </c>
      <c r="AX223" s="13" t="s">
        <v>77</v>
      </c>
      <c r="AY223" s="270" t="s">
        <v>123</v>
      </c>
    </row>
    <row r="224" spans="2:65" s="1" customFormat="1" ht="25.5" customHeight="1">
      <c r="B224" s="45"/>
      <c r="C224" s="220" t="s">
        <v>350</v>
      </c>
      <c r="D224" s="220" t="s">
        <v>126</v>
      </c>
      <c r="E224" s="221" t="s">
        <v>351</v>
      </c>
      <c r="F224" s="222" t="s">
        <v>352</v>
      </c>
      <c r="G224" s="223" t="s">
        <v>224</v>
      </c>
      <c r="H224" s="224">
        <v>3242.597</v>
      </c>
      <c r="I224" s="225"/>
      <c r="J224" s="226">
        <f>ROUND(I224*H224,2)</f>
        <v>0</v>
      </c>
      <c r="K224" s="222" t="s">
        <v>130</v>
      </c>
      <c r="L224" s="71"/>
      <c r="M224" s="227" t="s">
        <v>21</v>
      </c>
      <c r="N224" s="228" t="s">
        <v>40</v>
      </c>
      <c r="O224" s="46"/>
      <c r="P224" s="229">
        <f>O224*H224</f>
        <v>0</v>
      </c>
      <c r="Q224" s="229">
        <v>0</v>
      </c>
      <c r="R224" s="229">
        <f>Q224*H224</f>
        <v>0</v>
      </c>
      <c r="S224" s="229">
        <v>0</v>
      </c>
      <c r="T224" s="230">
        <f>S224*H224</f>
        <v>0</v>
      </c>
      <c r="AR224" s="23" t="s">
        <v>142</v>
      </c>
      <c r="AT224" s="23" t="s">
        <v>126</v>
      </c>
      <c r="AU224" s="23" t="s">
        <v>79</v>
      </c>
      <c r="AY224" s="23" t="s">
        <v>123</v>
      </c>
      <c r="BE224" s="231">
        <f>IF(N224="základní",J224,0)</f>
        <v>0</v>
      </c>
      <c r="BF224" s="231">
        <f>IF(N224="snížená",J224,0)</f>
        <v>0</v>
      </c>
      <c r="BG224" s="231">
        <f>IF(N224="zákl. přenesená",J224,0)</f>
        <v>0</v>
      </c>
      <c r="BH224" s="231">
        <f>IF(N224="sníž. přenesená",J224,0)</f>
        <v>0</v>
      </c>
      <c r="BI224" s="231">
        <f>IF(N224="nulová",J224,0)</f>
        <v>0</v>
      </c>
      <c r="BJ224" s="23" t="s">
        <v>77</v>
      </c>
      <c r="BK224" s="231">
        <f>ROUND(I224*H224,2)</f>
        <v>0</v>
      </c>
      <c r="BL224" s="23" t="s">
        <v>142</v>
      </c>
      <c r="BM224" s="23" t="s">
        <v>353</v>
      </c>
    </row>
    <row r="225" spans="2:47" s="1" customFormat="1" ht="13.5">
      <c r="B225" s="45"/>
      <c r="C225" s="73"/>
      <c r="D225" s="236" t="s">
        <v>176</v>
      </c>
      <c r="E225" s="73"/>
      <c r="F225" s="237" t="s">
        <v>347</v>
      </c>
      <c r="G225" s="73"/>
      <c r="H225" s="73"/>
      <c r="I225" s="190"/>
      <c r="J225" s="73"/>
      <c r="K225" s="73"/>
      <c r="L225" s="71"/>
      <c r="M225" s="238"/>
      <c r="N225" s="46"/>
      <c r="O225" s="46"/>
      <c r="P225" s="46"/>
      <c r="Q225" s="46"/>
      <c r="R225" s="46"/>
      <c r="S225" s="46"/>
      <c r="T225" s="94"/>
      <c r="AT225" s="23" t="s">
        <v>176</v>
      </c>
      <c r="AU225" s="23" t="s">
        <v>79</v>
      </c>
    </row>
    <row r="226" spans="2:51" s="12" customFormat="1" ht="13.5">
      <c r="B226" s="249"/>
      <c r="C226" s="250"/>
      <c r="D226" s="236" t="s">
        <v>178</v>
      </c>
      <c r="E226" s="251" t="s">
        <v>21</v>
      </c>
      <c r="F226" s="252" t="s">
        <v>354</v>
      </c>
      <c r="G226" s="250"/>
      <c r="H226" s="253">
        <v>3242.597</v>
      </c>
      <c r="I226" s="254"/>
      <c r="J226" s="250"/>
      <c r="K226" s="250"/>
      <c r="L226" s="255"/>
      <c r="M226" s="256"/>
      <c r="N226" s="257"/>
      <c r="O226" s="257"/>
      <c r="P226" s="257"/>
      <c r="Q226" s="257"/>
      <c r="R226" s="257"/>
      <c r="S226" s="257"/>
      <c r="T226" s="258"/>
      <c r="AT226" s="259" t="s">
        <v>178</v>
      </c>
      <c r="AU226" s="259" t="s">
        <v>79</v>
      </c>
      <c r="AV226" s="12" t="s">
        <v>79</v>
      </c>
      <c r="AW226" s="12" t="s">
        <v>33</v>
      </c>
      <c r="AX226" s="12" t="s">
        <v>77</v>
      </c>
      <c r="AY226" s="259" t="s">
        <v>123</v>
      </c>
    </row>
    <row r="227" spans="2:65" s="1" customFormat="1" ht="25.5" customHeight="1">
      <c r="B227" s="45"/>
      <c r="C227" s="220" t="s">
        <v>355</v>
      </c>
      <c r="D227" s="220" t="s">
        <v>126</v>
      </c>
      <c r="E227" s="221" t="s">
        <v>356</v>
      </c>
      <c r="F227" s="222" t="s">
        <v>229</v>
      </c>
      <c r="G227" s="223" t="s">
        <v>224</v>
      </c>
      <c r="H227" s="224">
        <v>190.741</v>
      </c>
      <c r="I227" s="225"/>
      <c r="J227" s="226">
        <f>ROUND(I227*H227,2)</f>
        <v>0</v>
      </c>
      <c r="K227" s="222" t="s">
        <v>130</v>
      </c>
      <c r="L227" s="71"/>
      <c r="M227" s="227" t="s">
        <v>21</v>
      </c>
      <c r="N227" s="228" t="s">
        <v>40</v>
      </c>
      <c r="O227" s="46"/>
      <c r="P227" s="229">
        <f>O227*H227</f>
        <v>0</v>
      </c>
      <c r="Q227" s="229">
        <v>0</v>
      </c>
      <c r="R227" s="229">
        <f>Q227*H227</f>
        <v>0</v>
      </c>
      <c r="S227" s="229">
        <v>0</v>
      </c>
      <c r="T227" s="230">
        <f>S227*H227</f>
        <v>0</v>
      </c>
      <c r="AR227" s="23" t="s">
        <v>142</v>
      </c>
      <c r="AT227" s="23" t="s">
        <v>126</v>
      </c>
      <c r="AU227" s="23" t="s">
        <v>79</v>
      </c>
      <c r="AY227" s="23" t="s">
        <v>123</v>
      </c>
      <c r="BE227" s="231">
        <f>IF(N227="základní",J227,0)</f>
        <v>0</v>
      </c>
      <c r="BF227" s="231">
        <f>IF(N227="snížená",J227,0)</f>
        <v>0</v>
      </c>
      <c r="BG227" s="231">
        <f>IF(N227="zákl. přenesená",J227,0)</f>
        <v>0</v>
      </c>
      <c r="BH227" s="231">
        <f>IF(N227="sníž. přenesená",J227,0)</f>
        <v>0</v>
      </c>
      <c r="BI227" s="231">
        <f>IF(N227="nulová",J227,0)</f>
        <v>0</v>
      </c>
      <c r="BJ227" s="23" t="s">
        <v>77</v>
      </c>
      <c r="BK227" s="231">
        <f>ROUND(I227*H227,2)</f>
        <v>0</v>
      </c>
      <c r="BL227" s="23" t="s">
        <v>142</v>
      </c>
      <c r="BM227" s="23" t="s">
        <v>357</v>
      </c>
    </row>
    <row r="228" spans="2:47" s="1" customFormat="1" ht="13.5">
      <c r="B228" s="45"/>
      <c r="C228" s="73"/>
      <c r="D228" s="236" t="s">
        <v>176</v>
      </c>
      <c r="E228" s="73"/>
      <c r="F228" s="237" t="s">
        <v>358</v>
      </c>
      <c r="G228" s="73"/>
      <c r="H228" s="73"/>
      <c r="I228" s="190"/>
      <c r="J228" s="73"/>
      <c r="K228" s="73"/>
      <c r="L228" s="71"/>
      <c r="M228" s="238"/>
      <c r="N228" s="46"/>
      <c r="O228" s="46"/>
      <c r="P228" s="46"/>
      <c r="Q228" s="46"/>
      <c r="R228" s="46"/>
      <c r="S228" s="46"/>
      <c r="T228" s="94"/>
      <c r="AT228" s="23" t="s">
        <v>176</v>
      </c>
      <c r="AU228" s="23" t="s">
        <v>79</v>
      </c>
    </row>
    <row r="229" spans="2:51" s="12" customFormat="1" ht="13.5">
      <c r="B229" s="249"/>
      <c r="C229" s="250"/>
      <c r="D229" s="236" t="s">
        <v>178</v>
      </c>
      <c r="E229" s="251" t="s">
        <v>21</v>
      </c>
      <c r="F229" s="252" t="s">
        <v>348</v>
      </c>
      <c r="G229" s="250"/>
      <c r="H229" s="253">
        <v>21.72</v>
      </c>
      <c r="I229" s="254"/>
      <c r="J229" s="250"/>
      <c r="K229" s="250"/>
      <c r="L229" s="255"/>
      <c r="M229" s="256"/>
      <c r="N229" s="257"/>
      <c r="O229" s="257"/>
      <c r="P229" s="257"/>
      <c r="Q229" s="257"/>
      <c r="R229" s="257"/>
      <c r="S229" s="257"/>
      <c r="T229" s="258"/>
      <c r="AT229" s="259" t="s">
        <v>178</v>
      </c>
      <c r="AU229" s="259" t="s">
        <v>79</v>
      </c>
      <c r="AV229" s="12" t="s">
        <v>79</v>
      </c>
      <c r="AW229" s="12" t="s">
        <v>33</v>
      </c>
      <c r="AX229" s="12" t="s">
        <v>69</v>
      </c>
      <c r="AY229" s="259" t="s">
        <v>123</v>
      </c>
    </row>
    <row r="230" spans="2:51" s="12" customFormat="1" ht="13.5">
      <c r="B230" s="249"/>
      <c r="C230" s="250"/>
      <c r="D230" s="236" t="s">
        <v>178</v>
      </c>
      <c r="E230" s="251" t="s">
        <v>21</v>
      </c>
      <c r="F230" s="252" t="s">
        <v>349</v>
      </c>
      <c r="G230" s="250"/>
      <c r="H230" s="253">
        <v>169.021</v>
      </c>
      <c r="I230" s="254"/>
      <c r="J230" s="250"/>
      <c r="K230" s="250"/>
      <c r="L230" s="255"/>
      <c r="M230" s="256"/>
      <c r="N230" s="257"/>
      <c r="O230" s="257"/>
      <c r="P230" s="257"/>
      <c r="Q230" s="257"/>
      <c r="R230" s="257"/>
      <c r="S230" s="257"/>
      <c r="T230" s="258"/>
      <c r="AT230" s="259" t="s">
        <v>178</v>
      </c>
      <c r="AU230" s="259" t="s">
        <v>79</v>
      </c>
      <c r="AV230" s="12" t="s">
        <v>79</v>
      </c>
      <c r="AW230" s="12" t="s">
        <v>33</v>
      </c>
      <c r="AX230" s="12" t="s">
        <v>69</v>
      </c>
      <c r="AY230" s="259" t="s">
        <v>123</v>
      </c>
    </row>
    <row r="231" spans="2:51" s="13" customFormat="1" ht="13.5">
      <c r="B231" s="260"/>
      <c r="C231" s="261"/>
      <c r="D231" s="236" t="s">
        <v>178</v>
      </c>
      <c r="E231" s="262" t="s">
        <v>21</v>
      </c>
      <c r="F231" s="263" t="s">
        <v>187</v>
      </c>
      <c r="G231" s="261"/>
      <c r="H231" s="264">
        <v>190.741</v>
      </c>
      <c r="I231" s="265"/>
      <c r="J231" s="261"/>
      <c r="K231" s="261"/>
      <c r="L231" s="266"/>
      <c r="M231" s="267"/>
      <c r="N231" s="268"/>
      <c r="O231" s="268"/>
      <c r="P231" s="268"/>
      <c r="Q231" s="268"/>
      <c r="R231" s="268"/>
      <c r="S231" s="268"/>
      <c r="T231" s="269"/>
      <c r="AT231" s="270" t="s">
        <v>178</v>
      </c>
      <c r="AU231" s="270" t="s">
        <v>79</v>
      </c>
      <c r="AV231" s="13" t="s">
        <v>142</v>
      </c>
      <c r="AW231" s="13" t="s">
        <v>33</v>
      </c>
      <c r="AX231" s="13" t="s">
        <v>77</v>
      </c>
      <c r="AY231" s="270" t="s">
        <v>123</v>
      </c>
    </row>
    <row r="232" spans="2:63" s="10" customFormat="1" ht="29.85" customHeight="1">
      <c r="B232" s="204"/>
      <c r="C232" s="205"/>
      <c r="D232" s="206" t="s">
        <v>68</v>
      </c>
      <c r="E232" s="218" t="s">
        <v>359</v>
      </c>
      <c r="F232" s="218" t="s">
        <v>360</v>
      </c>
      <c r="G232" s="205"/>
      <c r="H232" s="205"/>
      <c r="I232" s="208"/>
      <c r="J232" s="219">
        <f>BK232</f>
        <v>0</v>
      </c>
      <c r="K232" s="205"/>
      <c r="L232" s="210"/>
      <c r="M232" s="211"/>
      <c r="N232" s="212"/>
      <c r="O232" s="212"/>
      <c r="P232" s="213">
        <f>SUM(P233:P234)</f>
        <v>0</v>
      </c>
      <c r="Q232" s="212"/>
      <c r="R232" s="213">
        <f>SUM(R233:R234)</f>
        <v>0</v>
      </c>
      <c r="S232" s="212"/>
      <c r="T232" s="214">
        <f>SUM(T233:T234)</f>
        <v>0</v>
      </c>
      <c r="AR232" s="215" t="s">
        <v>77</v>
      </c>
      <c r="AT232" s="216" t="s">
        <v>68</v>
      </c>
      <c r="AU232" s="216" t="s">
        <v>77</v>
      </c>
      <c r="AY232" s="215" t="s">
        <v>123</v>
      </c>
      <c r="BK232" s="217">
        <f>SUM(BK233:BK234)</f>
        <v>0</v>
      </c>
    </row>
    <row r="233" spans="2:65" s="1" customFormat="1" ht="25.5" customHeight="1">
      <c r="B233" s="45"/>
      <c r="C233" s="220" t="s">
        <v>361</v>
      </c>
      <c r="D233" s="220" t="s">
        <v>126</v>
      </c>
      <c r="E233" s="221" t="s">
        <v>362</v>
      </c>
      <c r="F233" s="222" t="s">
        <v>363</v>
      </c>
      <c r="G233" s="223" t="s">
        <v>224</v>
      </c>
      <c r="H233" s="224">
        <v>1504.674</v>
      </c>
      <c r="I233" s="225"/>
      <c r="J233" s="226">
        <f>ROUND(I233*H233,2)</f>
        <v>0</v>
      </c>
      <c r="K233" s="222" t="s">
        <v>130</v>
      </c>
      <c r="L233" s="71"/>
      <c r="M233" s="227" t="s">
        <v>21</v>
      </c>
      <c r="N233" s="228" t="s">
        <v>40</v>
      </c>
      <c r="O233" s="46"/>
      <c r="P233" s="229">
        <f>O233*H233</f>
        <v>0</v>
      </c>
      <c r="Q233" s="229">
        <v>0</v>
      </c>
      <c r="R233" s="229">
        <f>Q233*H233</f>
        <v>0</v>
      </c>
      <c r="S233" s="229">
        <v>0</v>
      </c>
      <c r="T233" s="230">
        <f>S233*H233</f>
        <v>0</v>
      </c>
      <c r="AR233" s="23" t="s">
        <v>142</v>
      </c>
      <c r="AT233" s="23" t="s">
        <v>126</v>
      </c>
      <c r="AU233" s="23" t="s">
        <v>79</v>
      </c>
      <c r="AY233" s="23" t="s">
        <v>123</v>
      </c>
      <c r="BE233" s="231">
        <f>IF(N233="základní",J233,0)</f>
        <v>0</v>
      </c>
      <c r="BF233" s="231">
        <f>IF(N233="snížená",J233,0)</f>
        <v>0</v>
      </c>
      <c r="BG233" s="231">
        <f>IF(N233="zákl. přenesená",J233,0)</f>
        <v>0</v>
      </c>
      <c r="BH233" s="231">
        <f>IF(N233="sníž. přenesená",J233,0)</f>
        <v>0</v>
      </c>
      <c r="BI233" s="231">
        <f>IF(N233="nulová",J233,0)</f>
        <v>0</v>
      </c>
      <c r="BJ233" s="23" t="s">
        <v>77</v>
      </c>
      <c r="BK233" s="231">
        <f>ROUND(I233*H233,2)</f>
        <v>0</v>
      </c>
      <c r="BL233" s="23" t="s">
        <v>142</v>
      </c>
      <c r="BM233" s="23" t="s">
        <v>364</v>
      </c>
    </row>
    <row r="234" spans="2:47" s="1" customFormat="1" ht="13.5">
      <c r="B234" s="45"/>
      <c r="C234" s="73"/>
      <c r="D234" s="236" t="s">
        <v>176</v>
      </c>
      <c r="E234" s="73"/>
      <c r="F234" s="237" t="s">
        <v>365</v>
      </c>
      <c r="G234" s="73"/>
      <c r="H234" s="73"/>
      <c r="I234" s="190"/>
      <c r="J234" s="73"/>
      <c r="K234" s="73"/>
      <c r="L234" s="71"/>
      <c r="M234" s="281"/>
      <c r="N234" s="233"/>
      <c r="O234" s="233"/>
      <c r="P234" s="233"/>
      <c r="Q234" s="233"/>
      <c r="R234" s="233"/>
      <c r="S234" s="233"/>
      <c r="T234" s="282"/>
      <c r="AT234" s="23" t="s">
        <v>176</v>
      </c>
      <c r="AU234" s="23" t="s">
        <v>79</v>
      </c>
    </row>
    <row r="235" spans="2:12" s="1" customFormat="1" ht="6.95" customHeight="1">
      <c r="B235" s="66"/>
      <c r="C235" s="67"/>
      <c r="D235" s="67"/>
      <c r="E235" s="67"/>
      <c r="F235" s="67"/>
      <c r="G235" s="67"/>
      <c r="H235" s="67"/>
      <c r="I235" s="165"/>
      <c r="J235" s="67"/>
      <c r="K235" s="67"/>
      <c r="L235" s="71"/>
    </row>
  </sheetData>
  <sheetProtection password="CC35" sheet="1" objects="1" scenarios="1" formatColumns="0" formatRows="0" autoFilter="0"/>
  <autoFilter ref="C81:K234"/>
  <mergeCells count="10">
    <mergeCell ref="E7:H7"/>
    <mergeCell ref="E9:H9"/>
    <mergeCell ref="E24:H24"/>
    <mergeCell ref="E45:H45"/>
    <mergeCell ref="E47:H47"/>
    <mergeCell ref="J51:J52"/>
    <mergeCell ref="E72:H72"/>
    <mergeCell ref="E74:H74"/>
    <mergeCell ref="G1:H1"/>
    <mergeCell ref="L2:V2"/>
  </mergeCells>
  <hyperlinks>
    <hyperlink ref="F1:G1" location="C2" display="1) Krycí list soupisu"/>
    <hyperlink ref="G1:H1" location="C54" display="2) Rekapitulace"/>
    <hyperlink ref="J1" location="C8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R240"/>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36"/>
      <c r="C1" s="136"/>
      <c r="D1" s="137" t="s">
        <v>1</v>
      </c>
      <c r="E1" s="136"/>
      <c r="F1" s="138" t="s">
        <v>89</v>
      </c>
      <c r="G1" s="138" t="s">
        <v>90</v>
      </c>
      <c r="H1" s="138"/>
      <c r="I1" s="139"/>
      <c r="J1" s="138" t="s">
        <v>91</v>
      </c>
      <c r="K1" s="137" t="s">
        <v>92</v>
      </c>
      <c r="L1" s="138" t="s">
        <v>93</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85</v>
      </c>
    </row>
    <row r="3" spans="2:46" ht="6.95" customHeight="1">
      <c r="B3" s="24"/>
      <c r="C3" s="25"/>
      <c r="D3" s="25"/>
      <c r="E3" s="25"/>
      <c r="F3" s="25"/>
      <c r="G3" s="25"/>
      <c r="H3" s="25"/>
      <c r="I3" s="140"/>
      <c r="J3" s="25"/>
      <c r="K3" s="26"/>
      <c r="AT3" s="23" t="s">
        <v>79</v>
      </c>
    </row>
    <row r="4" spans="2:46" ht="36.95" customHeight="1">
      <c r="B4" s="27"/>
      <c r="C4" s="28"/>
      <c r="D4" s="29" t="s">
        <v>94</v>
      </c>
      <c r="E4" s="28"/>
      <c r="F4" s="28"/>
      <c r="G4" s="28"/>
      <c r="H4" s="28"/>
      <c r="I4" s="141"/>
      <c r="J4" s="28"/>
      <c r="K4" s="30"/>
      <c r="M4" s="31" t="s">
        <v>12</v>
      </c>
      <c r="AT4" s="23" t="s">
        <v>6</v>
      </c>
    </row>
    <row r="5" spans="2:11" ht="6.95" customHeight="1">
      <c r="B5" s="27"/>
      <c r="C5" s="28"/>
      <c r="D5" s="28"/>
      <c r="E5" s="28"/>
      <c r="F5" s="28"/>
      <c r="G5" s="28"/>
      <c r="H5" s="28"/>
      <c r="I5" s="141"/>
      <c r="J5" s="28"/>
      <c r="K5" s="30"/>
    </row>
    <row r="6" spans="2:11" ht="13.5">
      <c r="B6" s="27"/>
      <c r="C6" s="28"/>
      <c r="D6" s="39" t="s">
        <v>18</v>
      </c>
      <c r="E6" s="28"/>
      <c r="F6" s="28"/>
      <c r="G6" s="28"/>
      <c r="H6" s="28"/>
      <c r="I6" s="141"/>
      <c r="J6" s="28"/>
      <c r="K6" s="30"/>
    </row>
    <row r="7" spans="2:11" ht="16.5" customHeight="1">
      <c r="B7" s="27"/>
      <c r="C7" s="28"/>
      <c r="D7" s="28"/>
      <c r="E7" s="142" t="str">
        <f>'Rekapitulace stavby'!K6</f>
        <v>II/183 NETUNICE - HÁJE, OPRAVA</v>
      </c>
      <c r="F7" s="39"/>
      <c r="G7" s="39"/>
      <c r="H7" s="39"/>
      <c r="I7" s="141"/>
      <c r="J7" s="28"/>
      <c r="K7" s="30"/>
    </row>
    <row r="8" spans="2:11" s="1" customFormat="1" ht="13.5">
      <c r="B8" s="45"/>
      <c r="C8" s="46"/>
      <c r="D8" s="39" t="s">
        <v>95</v>
      </c>
      <c r="E8" s="46"/>
      <c r="F8" s="46"/>
      <c r="G8" s="46"/>
      <c r="H8" s="46"/>
      <c r="I8" s="143"/>
      <c r="J8" s="46"/>
      <c r="K8" s="50"/>
    </row>
    <row r="9" spans="2:11" s="1" customFormat="1" ht="36.95" customHeight="1">
      <c r="B9" s="45"/>
      <c r="C9" s="46"/>
      <c r="D9" s="46"/>
      <c r="E9" s="144" t="s">
        <v>366</v>
      </c>
      <c r="F9" s="46"/>
      <c r="G9" s="46"/>
      <c r="H9" s="46"/>
      <c r="I9" s="143"/>
      <c r="J9" s="46"/>
      <c r="K9" s="50"/>
    </row>
    <row r="10" spans="2:11" s="1" customFormat="1" ht="13.5">
      <c r="B10" s="45"/>
      <c r="C10" s="46"/>
      <c r="D10" s="46"/>
      <c r="E10" s="46"/>
      <c r="F10" s="46"/>
      <c r="G10" s="46"/>
      <c r="H10" s="46"/>
      <c r="I10" s="143"/>
      <c r="J10" s="46"/>
      <c r="K10" s="50"/>
    </row>
    <row r="11" spans="2:11" s="1" customFormat="1" ht="14.4" customHeight="1">
      <c r="B11" s="45"/>
      <c r="C11" s="46"/>
      <c r="D11" s="39" t="s">
        <v>20</v>
      </c>
      <c r="E11" s="46"/>
      <c r="F11" s="34" t="s">
        <v>21</v>
      </c>
      <c r="G11" s="46"/>
      <c r="H11" s="46"/>
      <c r="I11" s="145" t="s">
        <v>22</v>
      </c>
      <c r="J11" s="34" t="s">
        <v>21</v>
      </c>
      <c r="K11" s="50"/>
    </row>
    <row r="12" spans="2:11" s="1" customFormat="1" ht="14.4" customHeight="1">
      <c r="B12" s="45"/>
      <c r="C12" s="46"/>
      <c r="D12" s="39" t="s">
        <v>23</v>
      </c>
      <c r="E12" s="46"/>
      <c r="F12" s="34" t="s">
        <v>24</v>
      </c>
      <c r="G12" s="46"/>
      <c r="H12" s="46"/>
      <c r="I12" s="145" t="s">
        <v>25</v>
      </c>
      <c r="J12" s="146" t="str">
        <f>'Rekapitulace stavby'!AN8</f>
        <v>6. 1. 2019</v>
      </c>
      <c r="K12" s="50"/>
    </row>
    <row r="13" spans="2:11" s="1" customFormat="1" ht="10.8" customHeight="1">
      <c r="B13" s="45"/>
      <c r="C13" s="46"/>
      <c r="D13" s="46"/>
      <c r="E13" s="46"/>
      <c r="F13" s="46"/>
      <c r="G13" s="46"/>
      <c r="H13" s="46"/>
      <c r="I13" s="143"/>
      <c r="J13" s="46"/>
      <c r="K13" s="50"/>
    </row>
    <row r="14" spans="2:11" s="1" customFormat="1" ht="14.4" customHeight="1">
      <c r="B14" s="45"/>
      <c r="C14" s="46"/>
      <c r="D14" s="39" t="s">
        <v>27</v>
      </c>
      <c r="E14" s="46"/>
      <c r="F14" s="46"/>
      <c r="G14" s="46"/>
      <c r="H14" s="46"/>
      <c r="I14" s="145" t="s">
        <v>28</v>
      </c>
      <c r="J14" s="34" t="str">
        <f>IF('Rekapitulace stavby'!AN10="","",'Rekapitulace stavby'!AN10)</f>
        <v/>
      </c>
      <c r="K14" s="50"/>
    </row>
    <row r="15" spans="2:11" s="1" customFormat="1" ht="18" customHeight="1">
      <c r="B15" s="45"/>
      <c r="C15" s="46"/>
      <c r="D15" s="46"/>
      <c r="E15" s="34" t="str">
        <f>IF('Rekapitulace stavby'!E11="","",'Rekapitulace stavby'!E11)</f>
        <v xml:space="preserve"> </v>
      </c>
      <c r="F15" s="46"/>
      <c r="G15" s="46"/>
      <c r="H15" s="46"/>
      <c r="I15" s="145" t="s">
        <v>29</v>
      </c>
      <c r="J15" s="34" t="str">
        <f>IF('Rekapitulace stavby'!AN11="","",'Rekapitulace stavby'!AN11)</f>
        <v/>
      </c>
      <c r="K15" s="50"/>
    </row>
    <row r="16" spans="2:11" s="1" customFormat="1" ht="6.95" customHeight="1">
      <c r="B16" s="45"/>
      <c r="C16" s="46"/>
      <c r="D16" s="46"/>
      <c r="E16" s="46"/>
      <c r="F16" s="46"/>
      <c r="G16" s="46"/>
      <c r="H16" s="46"/>
      <c r="I16" s="143"/>
      <c r="J16" s="46"/>
      <c r="K16" s="50"/>
    </row>
    <row r="17" spans="2:11" s="1" customFormat="1" ht="14.4" customHeight="1">
      <c r="B17" s="45"/>
      <c r="C17" s="46"/>
      <c r="D17" s="39" t="s">
        <v>30</v>
      </c>
      <c r="E17" s="46"/>
      <c r="F17" s="46"/>
      <c r="G17" s="46"/>
      <c r="H17" s="46"/>
      <c r="I17" s="145" t="s">
        <v>28</v>
      </c>
      <c r="J17" s="34" t="str">
        <f>IF('Rekapitulace stavby'!AN13="Vyplň údaj","",IF('Rekapitulace stavby'!AN13="","",'Rekapitulace stavby'!AN13))</f>
        <v/>
      </c>
      <c r="K17" s="50"/>
    </row>
    <row r="18" spans="2:11" s="1" customFormat="1" ht="18" customHeight="1">
      <c r="B18" s="45"/>
      <c r="C18" s="46"/>
      <c r="D18" s="46"/>
      <c r="E18" s="34" t="str">
        <f>IF('Rekapitulace stavby'!E14="Vyplň údaj","",IF('Rekapitulace stavby'!E14="","",'Rekapitulace stavby'!E14))</f>
        <v/>
      </c>
      <c r="F18" s="46"/>
      <c r="G18" s="46"/>
      <c r="H18" s="46"/>
      <c r="I18" s="145" t="s">
        <v>29</v>
      </c>
      <c r="J18" s="34" t="str">
        <f>IF('Rekapitulace stavby'!AN14="Vyplň údaj","",IF('Rekapitulace stavby'!AN14="","",'Rekapitulace stavby'!AN14))</f>
        <v/>
      </c>
      <c r="K18" s="50"/>
    </row>
    <row r="19" spans="2:11" s="1" customFormat="1" ht="6.95" customHeight="1">
      <c r="B19" s="45"/>
      <c r="C19" s="46"/>
      <c r="D19" s="46"/>
      <c r="E19" s="46"/>
      <c r="F19" s="46"/>
      <c r="G19" s="46"/>
      <c r="H19" s="46"/>
      <c r="I19" s="143"/>
      <c r="J19" s="46"/>
      <c r="K19" s="50"/>
    </row>
    <row r="20" spans="2:11" s="1" customFormat="1" ht="14.4" customHeight="1">
      <c r="B20" s="45"/>
      <c r="C20" s="46"/>
      <c r="D20" s="39" t="s">
        <v>32</v>
      </c>
      <c r="E20" s="46"/>
      <c r="F20" s="46"/>
      <c r="G20" s="46"/>
      <c r="H20" s="46"/>
      <c r="I20" s="145" t="s">
        <v>28</v>
      </c>
      <c r="J20" s="34" t="str">
        <f>IF('Rekapitulace stavby'!AN16="","",'Rekapitulace stavby'!AN16)</f>
        <v/>
      </c>
      <c r="K20" s="50"/>
    </row>
    <row r="21" spans="2:11" s="1" customFormat="1" ht="18" customHeight="1">
      <c r="B21" s="45"/>
      <c r="C21" s="46"/>
      <c r="D21" s="46"/>
      <c r="E21" s="34" t="str">
        <f>IF('Rekapitulace stavby'!E17="","",'Rekapitulace stavby'!E17)</f>
        <v xml:space="preserve"> </v>
      </c>
      <c r="F21" s="46"/>
      <c r="G21" s="46"/>
      <c r="H21" s="46"/>
      <c r="I21" s="145" t="s">
        <v>29</v>
      </c>
      <c r="J21" s="34" t="str">
        <f>IF('Rekapitulace stavby'!AN17="","",'Rekapitulace stavby'!AN17)</f>
        <v/>
      </c>
      <c r="K21" s="50"/>
    </row>
    <row r="22" spans="2:11" s="1" customFormat="1" ht="6.95" customHeight="1">
      <c r="B22" s="45"/>
      <c r="C22" s="46"/>
      <c r="D22" s="46"/>
      <c r="E22" s="46"/>
      <c r="F22" s="46"/>
      <c r="G22" s="46"/>
      <c r="H22" s="46"/>
      <c r="I22" s="143"/>
      <c r="J22" s="46"/>
      <c r="K22" s="50"/>
    </row>
    <row r="23" spans="2:11" s="1" customFormat="1" ht="14.4" customHeight="1">
      <c r="B23" s="45"/>
      <c r="C23" s="46"/>
      <c r="D23" s="39" t="s">
        <v>34</v>
      </c>
      <c r="E23" s="46"/>
      <c r="F23" s="46"/>
      <c r="G23" s="46"/>
      <c r="H23" s="46"/>
      <c r="I23" s="143"/>
      <c r="J23" s="46"/>
      <c r="K23" s="50"/>
    </row>
    <row r="24" spans="2:11" s="6" customFormat="1" ht="16.5" customHeight="1">
      <c r="B24" s="147"/>
      <c r="C24" s="148"/>
      <c r="D24" s="148"/>
      <c r="E24" s="43" t="s">
        <v>21</v>
      </c>
      <c r="F24" s="43"/>
      <c r="G24" s="43"/>
      <c r="H24" s="43"/>
      <c r="I24" s="149"/>
      <c r="J24" s="148"/>
      <c r="K24" s="150"/>
    </row>
    <row r="25" spans="2:11" s="1" customFormat="1" ht="6.95" customHeight="1">
      <c r="B25" s="45"/>
      <c r="C25" s="46"/>
      <c r="D25" s="46"/>
      <c r="E25" s="46"/>
      <c r="F25" s="46"/>
      <c r="G25" s="46"/>
      <c r="H25" s="46"/>
      <c r="I25" s="143"/>
      <c r="J25" s="46"/>
      <c r="K25" s="50"/>
    </row>
    <row r="26" spans="2:11" s="1" customFormat="1" ht="6.95" customHeight="1">
      <c r="B26" s="45"/>
      <c r="C26" s="46"/>
      <c r="D26" s="105"/>
      <c r="E26" s="105"/>
      <c r="F26" s="105"/>
      <c r="G26" s="105"/>
      <c r="H26" s="105"/>
      <c r="I26" s="151"/>
      <c r="J26" s="105"/>
      <c r="K26" s="152"/>
    </row>
    <row r="27" spans="2:11" s="1" customFormat="1" ht="25.4" customHeight="1">
      <c r="B27" s="45"/>
      <c r="C27" s="46"/>
      <c r="D27" s="153" t="s">
        <v>35</v>
      </c>
      <c r="E27" s="46"/>
      <c r="F27" s="46"/>
      <c r="G27" s="46"/>
      <c r="H27" s="46"/>
      <c r="I27" s="143"/>
      <c r="J27" s="154">
        <f>ROUND(J82,2)</f>
        <v>0</v>
      </c>
      <c r="K27" s="50"/>
    </row>
    <row r="28" spans="2:11" s="1" customFormat="1" ht="6.95" customHeight="1">
      <c r="B28" s="45"/>
      <c r="C28" s="46"/>
      <c r="D28" s="105"/>
      <c r="E28" s="105"/>
      <c r="F28" s="105"/>
      <c r="G28" s="105"/>
      <c r="H28" s="105"/>
      <c r="I28" s="151"/>
      <c r="J28" s="105"/>
      <c r="K28" s="152"/>
    </row>
    <row r="29" spans="2:11" s="1" customFormat="1" ht="14.4" customHeight="1">
      <c r="B29" s="45"/>
      <c r="C29" s="46"/>
      <c r="D29" s="46"/>
      <c r="E29" s="46"/>
      <c r="F29" s="51" t="s">
        <v>37</v>
      </c>
      <c r="G29" s="46"/>
      <c r="H29" s="46"/>
      <c r="I29" s="155" t="s">
        <v>36</v>
      </c>
      <c r="J29" s="51" t="s">
        <v>38</v>
      </c>
      <c r="K29" s="50"/>
    </row>
    <row r="30" spans="2:11" s="1" customFormat="1" ht="14.4" customHeight="1">
      <c r="B30" s="45"/>
      <c r="C30" s="46"/>
      <c r="D30" s="54" t="s">
        <v>39</v>
      </c>
      <c r="E30" s="54" t="s">
        <v>40</v>
      </c>
      <c r="F30" s="156">
        <f>ROUND(SUM(BE82:BE239),2)</f>
        <v>0</v>
      </c>
      <c r="G30" s="46"/>
      <c r="H30" s="46"/>
      <c r="I30" s="157">
        <v>0.21</v>
      </c>
      <c r="J30" s="156">
        <f>ROUND(ROUND((SUM(BE82:BE239)),2)*I30,2)</f>
        <v>0</v>
      </c>
      <c r="K30" s="50"/>
    </row>
    <row r="31" spans="2:11" s="1" customFormat="1" ht="14.4" customHeight="1">
      <c r="B31" s="45"/>
      <c r="C31" s="46"/>
      <c r="D31" s="46"/>
      <c r="E31" s="54" t="s">
        <v>41</v>
      </c>
      <c r="F31" s="156">
        <f>ROUND(SUM(BF82:BF239),2)</f>
        <v>0</v>
      </c>
      <c r="G31" s="46"/>
      <c r="H31" s="46"/>
      <c r="I31" s="157">
        <v>0.15</v>
      </c>
      <c r="J31" s="156">
        <f>ROUND(ROUND((SUM(BF82:BF239)),2)*I31,2)</f>
        <v>0</v>
      </c>
      <c r="K31" s="50"/>
    </row>
    <row r="32" spans="2:11" s="1" customFormat="1" ht="14.4" customHeight="1" hidden="1">
      <c r="B32" s="45"/>
      <c r="C32" s="46"/>
      <c r="D32" s="46"/>
      <c r="E32" s="54" t="s">
        <v>42</v>
      </c>
      <c r="F32" s="156">
        <f>ROUND(SUM(BG82:BG239),2)</f>
        <v>0</v>
      </c>
      <c r="G32" s="46"/>
      <c r="H32" s="46"/>
      <c r="I32" s="157">
        <v>0.21</v>
      </c>
      <c r="J32" s="156">
        <v>0</v>
      </c>
      <c r="K32" s="50"/>
    </row>
    <row r="33" spans="2:11" s="1" customFormat="1" ht="14.4" customHeight="1" hidden="1">
      <c r="B33" s="45"/>
      <c r="C33" s="46"/>
      <c r="D33" s="46"/>
      <c r="E33" s="54" t="s">
        <v>43</v>
      </c>
      <c r="F33" s="156">
        <f>ROUND(SUM(BH82:BH239),2)</f>
        <v>0</v>
      </c>
      <c r="G33" s="46"/>
      <c r="H33" s="46"/>
      <c r="I33" s="157">
        <v>0.15</v>
      </c>
      <c r="J33" s="156">
        <v>0</v>
      </c>
      <c r="K33" s="50"/>
    </row>
    <row r="34" spans="2:11" s="1" customFormat="1" ht="14.4" customHeight="1" hidden="1">
      <c r="B34" s="45"/>
      <c r="C34" s="46"/>
      <c r="D34" s="46"/>
      <c r="E34" s="54" t="s">
        <v>44</v>
      </c>
      <c r="F34" s="156">
        <f>ROUND(SUM(BI82:BI239),2)</f>
        <v>0</v>
      </c>
      <c r="G34" s="46"/>
      <c r="H34" s="46"/>
      <c r="I34" s="157">
        <v>0</v>
      </c>
      <c r="J34" s="156">
        <v>0</v>
      </c>
      <c r="K34" s="50"/>
    </row>
    <row r="35" spans="2:11" s="1" customFormat="1" ht="6.95" customHeight="1">
      <c r="B35" s="45"/>
      <c r="C35" s="46"/>
      <c r="D35" s="46"/>
      <c r="E35" s="46"/>
      <c r="F35" s="46"/>
      <c r="G35" s="46"/>
      <c r="H35" s="46"/>
      <c r="I35" s="143"/>
      <c r="J35" s="46"/>
      <c r="K35" s="50"/>
    </row>
    <row r="36" spans="2:11" s="1" customFormat="1" ht="25.4" customHeight="1">
      <c r="B36" s="45"/>
      <c r="C36" s="158"/>
      <c r="D36" s="159" t="s">
        <v>45</v>
      </c>
      <c r="E36" s="97"/>
      <c r="F36" s="97"/>
      <c r="G36" s="160" t="s">
        <v>46</v>
      </c>
      <c r="H36" s="161" t="s">
        <v>47</v>
      </c>
      <c r="I36" s="162"/>
      <c r="J36" s="163">
        <f>SUM(J27:J34)</f>
        <v>0</v>
      </c>
      <c r="K36" s="164"/>
    </row>
    <row r="37" spans="2:11" s="1" customFormat="1" ht="14.4" customHeight="1">
      <c r="B37" s="66"/>
      <c r="C37" s="67"/>
      <c r="D37" s="67"/>
      <c r="E37" s="67"/>
      <c r="F37" s="67"/>
      <c r="G37" s="67"/>
      <c r="H37" s="67"/>
      <c r="I37" s="165"/>
      <c r="J37" s="67"/>
      <c r="K37" s="68"/>
    </row>
    <row r="41" spans="2:11" s="1" customFormat="1" ht="6.95" customHeight="1">
      <c r="B41" s="166"/>
      <c r="C41" s="167"/>
      <c r="D41" s="167"/>
      <c r="E41" s="167"/>
      <c r="F41" s="167"/>
      <c r="G41" s="167"/>
      <c r="H41" s="167"/>
      <c r="I41" s="168"/>
      <c r="J41" s="167"/>
      <c r="K41" s="169"/>
    </row>
    <row r="42" spans="2:11" s="1" customFormat="1" ht="36.95" customHeight="1">
      <c r="B42" s="45"/>
      <c r="C42" s="29" t="s">
        <v>97</v>
      </c>
      <c r="D42" s="46"/>
      <c r="E42" s="46"/>
      <c r="F42" s="46"/>
      <c r="G42" s="46"/>
      <c r="H42" s="46"/>
      <c r="I42" s="143"/>
      <c r="J42" s="46"/>
      <c r="K42" s="50"/>
    </row>
    <row r="43" spans="2:11" s="1" customFormat="1" ht="6.95" customHeight="1">
      <c r="B43" s="45"/>
      <c r="C43" s="46"/>
      <c r="D43" s="46"/>
      <c r="E43" s="46"/>
      <c r="F43" s="46"/>
      <c r="G43" s="46"/>
      <c r="H43" s="46"/>
      <c r="I43" s="143"/>
      <c r="J43" s="46"/>
      <c r="K43" s="50"/>
    </row>
    <row r="44" spans="2:11" s="1" customFormat="1" ht="14.4" customHeight="1">
      <c r="B44" s="45"/>
      <c r="C44" s="39" t="s">
        <v>18</v>
      </c>
      <c r="D44" s="46"/>
      <c r="E44" s="46"/>
      <c r="F44" s="46"/>
      <c r="G44" s="46"/>
      <c r="H44" s="46"/>
      <c r="I44" s="143"/>
      <c r="J44" s="46"/>
      <c r="K44" s="50"/>
    </row>
    <row r="45" spans="2:11" s="1" customFormat="1" ht="16.5" customHeight="1">
      <c r="B45" s="45"/>
      <c r="C45" s="46"/>
      <c r="D45" s="46"/>
      <c r="E45" s="142" t="str">
        <f>E7</f>
        <v>II/183 NETUNICE - HÁJE, OPRAVA</v>
      </c>
      <c r="F45" s="39"/>
      <c r="G45" s="39"/>
      <c r="H45" s="39"/>
      <c r="I45" s="143"/>
      <c r="J45" s="46"/>
      <c r="K45" s="50"/>
    </row>
    <row r="46" spans="2:11" s="1" customFormat="1" ht="14.4" customHeight="1">
      <c r="B46" s="45"/>
      <c r="C46" s="39" t="s">
        <v>95</v>
      </c>
      <c r="D46" s="46"/>
      <c r="E46" s="46"/>
      <c r="F46" s="46"/>
      <c r="G46" s="46"/>
      <c r="H46" s="46"/>
      <c r="I46" s="143"/>
      <c r="J46" s="46"/>
      <c r="K46" s="50"/>
    </row>
    <row r="47" spans="2:11" s="1" customFormat="1" ht="17.25" customHeight="1">
      <c r="B47" s="45"/>
      <c r="C47" s="46"/>
      <c r="D47" s="46"/>
      <c r="E47" s="144" t="str">
        <f>E9</f>
        <v>SO 120 - KOMUNIKACE SILNICE II/183</v>
      </c>
      <c r="F47" s="46"/>
      <c r="G47" s="46"/>
      <c r="H47" s="46"/>
      <c r="I47" s="143"/>
      <c r="J47" s="46"/>
      <c r="K47" s="50"/>
    </row>
    <row r="48" spans="2:11" s="1" customFormat="1" ht="6.95" customHeight="1">
      <c r="B48" s="45"/>
      <c r="C48" s="46"/>
      <c r="D48" s="46"/>
      <c r="E48" s="46"/>
      <c r="F48" s="46"/>
      <c r="G48" s="46"/>
      <c r="H48" s="46"/>
      <c r="I48" s="143"/>
      <c r="J48" s="46"/>
      <c r="K48" s="50"/>
    </row>
    <row r="49" spans="2:11" s="1" customFormat="1" ht="18" customHeight="1">
      <c r="B49" s="45"/>
      <c r="C49" s="39" t="s">
        <v>23</v>
      </c>
      <c r="D49" s="46"/>
      <c r="E49" s="46"/>
      <c r="F49" s="34" t="str">
        <f>F12</f>
        <v xml:space="preserve"> </v>
      </c>
      <c r="G49" s="46"/>
      <c r="H49" s="46"/>
      <c r="I49" s="145" t="s">
        <v>25</v>
      </c>
      <c r="J49" s="146" t="str">
        <f>IF(J12="","",J12)</f>
        <v>6. 1. 2019</v>
      </c>
      <c r="K49" s="50"/>
    </row>
    <row r="50" spans="2:11" s="1" customFormat="1" ht="6.95" customHeight="1">
      <c r="B50" s="45"/>
      <c r="C50" s="46"/>
      <c r="D50" s="46"/>
      <c r="E50" s="46"/>
      <c r="F50" s="46"/>
      <c r="G50" s="46"/>
      <c r="H50" s="46"/>
      <c r="I50" s="143"/>
      <c r="J50" s="46"/>
      <c r="K50" s="50"/>
    </row>
    <row r="51" spans="2:11" s="1" customFormat="1" ht="13.5">
      <c r="B51" s="45"/>
      <c r="C51" s="39" t="s">
        <v>27</v>
      </c>
      <c r="D51" s="46"/>
      <c r="E51" s="46"/>
      <c r="F51" s="34" t="str">
        <f>E15</f>
        <v xml:space="preserve"> </v>
      </c>
      <c r="G51" s="46"/>
      <c r="H51" s="46"/>
      <c r="I51" s="145" t="s">
        <v>32</v>
      </c>
      <c r="J51" s="43" t="str">
        <f>E21</f>
        <v xml:space="preserve"> </v>
      </c>
      <c r="K51" s="50"/>
    </row>
    <row r="52" spans="2:11" s="1" customFormat="1" ht="14.4" customHeight="1">
      <c r="B52" s="45"/>
      <c r="C52" s="39" t="s">
        <v>30</v>
      </c>
      <c r="D52" s="46"/>
      <c r="E52" s="46"/>
      <c r="F52" s="34" t="str">
        <f>IF(E18="","",E18)</f>
        <v/>
      </c>
      <c r="G52" s="46"/>
      <c r="H52" s="46"/>
      <c r="I52" s="143"/>
      <c r="J52" s="170"/>
      <c r="K52" s="50"/>
    </row>
    <row r="53" spans="2:11" s="1" customFormat="1" ht="10.3" customHeight="1">
      <c r="B53" s="45"/>
      <c r="C53" s="46"/>
      <c r="D53" s="46"/>
      <c r="E53" s="46"/>
      <c r="F53" s="46"/>
      <c r="G53" s="46"/>
      <c r="H53" s="46"/>
      <c r="I53" s="143"/>
      <c r="J53" s="46"/>
      <c r="K53" s="50"/>
    </row>
    <row r="54" spans="2:11" s="1" customFormat="1" ht="29.25" customHeight="1">
      <c r="B54" s="45"/>
      <c r="C54" s="171" t="s">
        <v>98</v>
      </c>
      <c r="D54" s="158"/>
      <c r="E54" s="158"/>
      <c r="F54" s="158"/>
      <c r="G54" s="158"/>
      <c r="H54" s="158"/>
      <c r="I54" s="172"/>
      <c r="J54" s="173" t="s">
        <v>99</v>
      </c>
      <c r="K54" s="174"/>
    </row>
    <row r="55" spans="2:11" s="1" customFormat="1" ht="10.3" customHeight="1">
      <c r="B55" s="45"/>
      <c r="C55" s="46"/>
      <c r="D55" s="46"/>
      <c r="E55" s="46"/>
      <c r="F55" s="46"/>
      <c r="G55" s="46"/>
      <c r="H55" s="46"/>
      <c r="I55" s="143"/>
      <c r="J55" s="46"/>
      <c r="K55" s="50"/>
    </row>
    <row r="56" spans="2:47" s="1" customFormat="1" ht="29.25" customHeight="1">
      <c r="B56" s="45"/>
      <c r="C56" s="175" t="s">
        <v>100</v>
      </c>
      <c r="D56" s="46"/>
      <c r="E56" s="46"/>
      <c r="F56" s="46"/>
      <c r="G56" s="46"/>
      <c r="H56" s="46"/>
      <c r="I56" s="143"/>
      <c r="J56" s="154">
        <f>J82</f>
        <v>0</v>
      </c>
      <c r="K56" s="50"/>
      <c r="AU56" s="23" t="s">
        <v>101</v>
      </c>
    </row>
    <row r="57" spans="2:11" s="7" customFormat="1" ht="24.95" customHeight="1">
      <c r="B57" s="176"/>
      <c r="C57" s="177"/>
      <c r="D57" s="178" t="s">
        <v>163</v>
      </c>
      <c r="E57" s="179"/>
      <c r="F57" s="179"/>
      <c r="G57" s="179"/>
      <c r="H57" s="179"/>
      <c r="I57" s="180"/>
      <c r="J57" s="181">
        <f>J83</f>
        <v>0</v>
      </c>
      <c r="K57" s="182"/>
    </row>
    <row r="58" spans="2:11" s="8" customFormat="1" ht="19.9" customHeight="1">
      <c r="B58" s="183"/>
      <c r="C58" s="184"/>
      <c r="D58" s="185" t="s">
        <v>164</v>
      </c>
      <c r="E58" s="186"/>
      <c r="F58" s="186"/>
      <c r="G58" s="186"/>
      <c r="H58" s="186"/>
      <c r="I58" s="187"/>
      <c r="J58" s="188">
        <f>J84</f>
        <v>0</v>
      </c>
      <c r="K58" s="189"/>
    </row>
    <row r="59" spans="2:11" s="8" customFormat="1" ht="19.9" customHeight="1">
      <c r="B59" s="183"/>
      <c r="C59" s="184"/>
      <c r="D59" s="185" t="s">
        <v>165</v>
      </c>
      <c r="E59" s="186"/>
      <c r="F59" s="186"/>
      <c r="G59" s="186"/>
      <c r="H59" s="186"/>
      <c r="I59" s="187"/>
      <c r="J59" s="188">
        <f>J131</f>
        <v>0</v>
      </c>
      <c r="K59" s="189"/>
    </row>
    <row r="60" spans="2:11" s="8" customFormat="1" ht="19.9" customHeight="1">
      <c r="B60" s="183"/>
      <c r="C60" s="184"/>
      <c r="D60" s="185" t="s">
        <v>166</v>
      </c>
      <c r="E60" s="186"/>
      <c r="F60" s="186"/>
      <c r="G60" s="186"/>
      <c r="H60" s="186"/>
      <c r="I60" s="187"/>
      <c r="J60" s="188">
        <f>J175</f>
        <v>0</v>
      </c>
      <c r="K60" s="189"/>
    </row>
    <row r="61" spans="2:11" s="8" customFormat="1" ht="19.9" customHeight="1">
      <c r="B61" s="183"/>
      <c r="C61" s="184"/>
      <c r="D61" s="185" t="s">
        <v>167</v>
      </c>
      <c r="E61" s="186"/>
      <c r="F61" s="186"/>
      <c r="G61" s="186"/>
      <c r="H61" s="186"/>
      <c r="I61" s="187"/>
      <c r="J61" s="188">
        <f>J223</f>
        <v>0</v>
      </c>
      <c r="K61" s="189"/>
    </row>
    <row r="62" spans="2:11" s="8" customFormat="1" ht="19.9" customHeight="1">
      <c r="B62" s="183"/>
      <c r="C62" s="184"/>
      <c r="D62" s="185" t="s">
        <v>168</v>
      </c>
      <c r="E62" s="186"/>
      <c r="F62" s="186"/>
      <c r="G62" s="186"/>
      <c r="H62" s="186"/>
      <c r="I62" s="187"/>
      <c r="J62" s="188">
        <f>J237</f>
        <v>0</v>
      </c>
      <c r="K62" s="189"/>
    </row>
    <row r="63" spans="2:11" s="1" customFormat="1" ht="21.8" customHeight="1">
      <c r="B63" s="45"/>
      <c r="C63" s="46"/>
      <c r="D63" s="46"/>
      <c r="E63" s="46"/>
      <c r="F63" s="46"/>
      <c r="G63" s="46"/>
      <c r="H63" s="46"/>
      <c r="I63" s="143"/>
      <c r="J63" s="46"/>
      <c r="K63" s="50"/>
    </row>
    <row r="64" spans="2:11" s="1" customFormat="1" ht="6.95" customHeight="1">
      <c r="B64" s="66"/>
      <c r="C64" s="67"/>
      <c r="D64" s="67"/>
      <c r="E64" s="67"/>
      <c r="F64" s="67"/>
      <c r="G64" s="67"/>
      <c r="H64" s="67"/>
      <c r="I64" s="165"/>
      <c r="J64" s="67"/>
      <c r="K64" s="68"/>
    </row>
    <row r="68" spans="2:12" s="1" customFormat="1" ht="6.95" customHeight="1">
      <c r="B68" s="69"/>
      <c r="C68" s="70"/>
      <c r="D68" s="70"/>
      <c r="E68" s="70"/>
      <c r="F68" s="70"/>
      <c r="G68" s="70"/>
      <c r="H68" s="70"/>
      <c r="I68" s="168"/>
      <c r="J68" s="70"/>
      <c r="K68" s="70"/>
      <c r="L68" s="71"/>
    </row>
    <row r="69" spans="2:12" s="1" customFormat="1" ht="36.95" customHeight="1">
      <c r="B69" s="45"/>
      <c r="C69" s="72" t="s">
        <v>106</v>
      </c>
      <c r="D69" s="73"/>
      <c r="E69" s="73"/>
      <c r="F69" s="73"/>
      <c r="G69" s="73"/>
      <c r="H69" s="73"/>
      <c r="I69" s="190"/>
      <c r="J69" s="73"/>
      <c r="K69" s="73"/>
      <c r="L69" s="71"/>
    </row>
    <row r="70" spans="2:12" s="1" customFormat="1" ht="6.95" customHeight="1">
      <c r="B70" s="45"/>
      <c r="C70" s="73"/>
      <c r="D70" s="73"/>
      <c r="E70" s="73"/>
      <c r="F70" s="73"/>
      <c r="G70" s="73"/>
      <c r="H70" s="73"/>
      <c r="I70" s="190"/>
      <c r="J70" s="73"/>
      <c r="K70" s="73"/>
      <c r="L70" s="71"/>
    </row>
    <row r="71" spans="2:12" s="1" customFormat="1" ht="14.4" customHeight="1">
      <c r="B71" s="45"/>
      <c r="C71" s="75" t="s">
        <v>18</v>
      </c>
      <c r="D71" s="73"/>
      <c r="E71" s="73"/>
      <c r="F71" s="73"/>
      <c r="G71" s="73"/>
      <c r="H71" s="73"/>
      <c r="I71" s="190"/>
      <c r="J71" s="73"/>
      <c r="K71" s="73"/>
      <c r="L71" s="71"/>
    </row>
    <row r="72" spans="2:12" s="1" customFormat="1" ht="16.5" customHeight="1">
      <c r="B72" s="45"/>
      <c r="C72" s="73"/>
      <c r="D72" s="73"/>
      <c r="E72" s="191" t="str">
        <f>E7</f>
        <v>II/183 NETUNICE - HÁJE, OPRAVA</v>
      </c>
      <c r="F72" s="75"/>
      <c r="G72" s="75"/>
      <c r="H72" s="75"/>
      <c r="I72" s="190"/>
      <c r="J72" s="73"/>
      <c r="K72" s="73"/>
      <c r="L72" s="71"/>
    </row>
    <row r="73" spans="2:12" s="1" customFormat="1" ht="14.4" customHeight="1">
      <c r="B73" s="45"/>
      <c r="C73" s="75" t="s">
        <v>95</v>
      </c>
      <c r="D73" s="73"/>
      <c r="E73" s="73"/>
      <c r="F73" s="73"/>
      <c r="G73" s="73"/>
      <c r="H73" s="73"/>
      <c r="I73" s="190"/>
      <c r="J73" s="73"/>
      <c r="K73" s="73"/>
      <c r="L73" s="71"/>
    </row>
    <row r="74" spans="2:12" s="1" customFormat="1" ht="17.25" customHeight="1">
      <c r="B74" s="45"/>
      <c r="C74" s="73"/>
      <c r="D74" s="73"/>
      <c r="E74" s="81" t="str">
        <f>E9</f>
        <v>SO 120 - KOMUNIKACE SILNICE II/183</v>
      </c>
      <c r="F74" s="73"/>
      <c r="G74" s="73"/>
      <c r="H74" s="73"/>
      <c r="I74" s="190"/>
      <c r="J74" s="73"/>
      <c r="K74" s="73"/>
      <c r="L74" s="71"/>
    </row>
    <row r="75" spans="2:12" s="1" customFormat="1" ht="6.95" customHeight="1">
      <c r="B75" s="45"/>
      <c r="C75" s="73"/>
      <c r="D75" s="73"/>
      <c r="E75" s="73"/>
      <c r="F75" s="73"/>
      <c r="G75" s="73"/>
      <c r="H75" s="73"/>
      <c r="I75" s="190"/>
      <c r="J75" s="73"/>
      <c r="K75" s="73"/>
      <c r="L75" s="71"/>
    </row>
    <row r="76" spans="2:12" s="1" customFormat="1" ht="18" customHeight="1">
      <c r="B76" s="45"/>
      <c r="C76" s="75" t="s">
        <v>23</v>
      </c>
      <c r="D76" s="73"/>
      <c r="E76" s="73"/>
      <c r="F76" s="192" t="str">
        <f>F12</f>
        <v xml:space="preserve"> </v>
      </c>
      <c r="G76" s="73"/>
      <c r="H76" s="73"/>
      <c r="I76" s="193" t="s">
        <v>25</v>
      </c>
      <c r="J76" s="84" t="str">
        <f>IF(J12="","",J12)</f>
        <v>6. 1. 2019</v>
      </c>
      <c r="K76" s="73"/>
      <c r="L76" s="71"/>
    </row>
    <row r="77" spans="2:12" s="1" customFormat="1" ht="6.95" customHeight="1">
      <c r="B77" s="45"/>
      <c r="C77" s="73"/>
      <c r="D77" s="73"/>
      <c r="E77" s="73"/>
      <c r="F77" s="73"/>
      <c r="G77" s="73"/>
      <c r="H77" s="73"/>
      <c r="I77" s="190"/>
      <c r="J77" s="73"/>
      <c r="K77" s="73"/>
      <c r="L77" s="71"/>
    </row>
    <row r="78" spans="2:12" s="1" customFormat="1" ht="13.5">
      <c r="B78" s="45"/>
      <c r="C78" s="75" t="s">
        <v>27</v>
      </c>
      <c r="D78" s="73"/>
      <c r="E78" s="73"/>
      <c r="F78" s="192" t="str">
        <f>E15</f>
        <v xml:space="preserve"> </v>
      </c>
      <c r="G78" s="73"/>
      <c r="H78" s="73"/>
      <c r="I78" s="193" t="s">
        <v>32</v>
      </c>
      <c r="J78" s="192" t="str">
        <f>E21</f>
        <v xml:space="preserve"> </v>
      </c>
      <c r="K78" s="73"/>
      <c r="L78" s="71"/>
    </row>
    <row r="79" spans="2:12" s="1" customFormat="1" ht="14.4" customHeight="1">
      <c r="B79" s="45"/>
      <c r="C79" s="75" t="s">
        <v>30</v>
      </c>
      <c r="D79" s="73"/>
      <c r="E79" s="73"/>
      <c r="F79" s="192" t="str">
        <f>IF(E18="","",E18)</f>
        <v/>
      </c>
      <c r="G79" s="73"/>
      <c r="H79" s="73"/>
      <c r="I79" s="190"/>
      <c r="J79" s="73"/>
      <c r="K79" s="73"/>
      <c r="L79" s="71"/>
    </row>
    <row r="80" spans="2:12" s="1" customFormat="1" ht="10.3" customHeight="1">
      <c r="B80" s="45"/>
      <c r="C80" s="73"/>
      <c r="D80" s="73"/>
      <c r="E80" s="73"/>
      <c r="F80" s="73"/>
      <c r="G80" s="73"/>
      <c r="H80" s="73"/>
      <c r="I80" s="190"/>
      <c r="J80" s="73"/>
      <c r="K80" s="73"/>
      <c r="L80" s="71"/>
    </row>
    <row r="81" spans="2:20" s="9" customFormat="1" ht="29.25" customHeight="1">
      <c r="B81" s="194"/>
      <c r="C81" s="195" t="s">
        <v>107</v>
      </c>
      <c r="D81" s="196" t="s">
        <v>54</v>
      </c>
      <c r="E81" s="196" t="s">
        <v>50</v>
      </c>
      <c r="F81" s="196" t="s">
        <v>108</v>
      </c>
      <c r="G81" s="196" t="s">
        <v>109</v>
      </c>
      <c r="H81" s="196" t="s">
        <v>110</v>
      </c>
      <c r="I81" s="197" t="s">
        <v>111</v>
      </c>
      <c r="J81" s="196" t="s">
        <v>99</v>
      </c>
      <c r="K81" s="198" t="s">
        <v>112</v>
      </c>
      <c r="L81" s="199"/>
      <c r="M81" s="101" t="s">
        <v>113</v>
      </c>
      <c r="N81" s="102" t="s">
        <v>39</v>
      </c>
      <c r="O81" s="102" t="s">
        <v>114</v>
      </c>
      <c r="P81" s="102" t="s">
        <v>115</v>
      </c>
      <c r="Q81" s="102" t="s">
        <v>116</v>
      </c>
      <c r="R81" s="102" t="s">
        <v>117</v>
      </c>
      <c r="S81" s="102" t="s">
        <v>118</v>
      </c>
      <c r="T81" s="103" t="s">
        <v>119</v>
      </c>
    </row>
    <row r="82" spans="2:63" s="1" customFormat="1" ht="29.25" customHeight="1">
      <c r="B82" s="45"/>
      <c r="C82" s="107" t="s">
        <v>100</v>
      </c>
      <c r="D82" s="73"/>
      <c r="E82" s="73"/>
      <c r="F82" s="73"/>
      <c r="G82" s="73"/>
      <c r="H82" s="73"/>
      <c r="I82" s="190"/>
      <c r="J82" s="200">
        <f>BK82</f>
        <v>0</v>
      </c>
      <c r="K82" s="73"/>
      <c r="L82" s="71"/>
      <c r="M82" s="104"/>
      <c r="N82" s="105"/>
      <c r="O82" s="105"/>
      <c r="P82" s="201">
        <f>P83</f>
        <v>0</v>
      </c>
      <c r="Q82" s="105"/>
      <c r="R82" s="201">
        <f>R83</f>
        <v>4250.3723686</v>
      </c>
      <c r="S82" s="105"/>
      <c r="T82" s="202">
        <f>T83</f>
        <v>3054.0802599999997</v>
      </c>
      <c r="AT82" s="23" t="s">
        <v>68</v>
      </c>
      <c r="AU82" s="23" t="s">
        <v>101</v>
      </c>
      <c r="BK82" s="203">
        <f>BK83</f>
        <v>0</v>
      </c>
    </row>
    <row r="83" spans="2:63" s="10" customFormat="1" ht="37.4" customHeight="1">
      <c r="B83" s="204"/>
      <c r="C83" s="205"/>
      <c r="D83" s="206" t="s">
        <v>68</v>
      </c>
      <c r="E83" s="207" t="s">
        <v>169</v>
      </c>
      <c r="F83" s="207" t="s">
        <v>170</v>
      </c>
      <c r="G83" s="205"/>
      <c r="H83" s="205"/>
      <c r="I83" s="208"/>
      <c r="J83" s="209">
        <f>BK83</f>
        <v>0</v>
      </c>
      <c r="K83" s="205"/>
      <c r="L83" s="210"/>
      <c r="M83" s="211"/>
      <c r="N83" s="212"/>
      <c r="O83" s="212"/>
      <c r="P83" s="213">
        <f>P84+P131+P175+P223+P237</f>
        <v>0</v>
      </c>
      <c r="Q83" s="212"/>
      <c r="R83" s="213">
        <f>R84+R131+R175+R223+R237</f>
        <v>4250.3723686</v>
      </c>
      <c r="S83" s="212"/>
      <c r="T83" s="214">
        <f>T84+T131+T175+T223+T237</f>
        <v>3054.0802599999997</v>
      </c>
      <c r="AR83" s="215" t="s">
        <v>77</v>
      </c>
      <c r="AT83" s="216" t="s">
        <v>68</v>
      </c>
      <c r="AU83" s="216" t="s">
        <v>69</v>
      </c>
      <c r="AY83" s="215" t="s">
        <v>123</v>
      </c>
      <c r="BK83" s="217">
        <f>BK84+BK131+BK175+BK223+BK237</f>
        <v>0</v>
      </c>
    </row>
    <row r="84" spans="2:63" s="10" customFormat="1" ht="19.9" customHeight="1">
      <c r="B84" s="204"/>
      <c r="C84" s="205"/>
      <c r="D84" s="206" t="s">
        <v>68</v>
      </c>
      <c r="E84" s="218" t="s">
        <v>77</v>
      </c>
      <c r="F84" s="218" t="s">
        <v>171</v>
      </c>
      <c r="G84" s="205"/>
      <c r="H84" s="205"/>
      <c r="I84" s="208"/>
      <c r="J84" s="219">
        <f>BK84</f>
        <v>0</v>
      </c>
      <c r="K84" s="205"/>
      <c r="L84" s="210"/>
      <c r="M84" s="211"/>
      <c r="N84" s="212"/>
      <c r="O84" s="212"/>
      <c r="P84" s="213">
        <f>SUM(P85:P130)</f>
        <v>0</v>
      </c>
      <c r="Q84" s="212"/>
      <c r="R84" s="213">
        <f>SUM(R85:R130)</f>
        <v>110.7513477</v>
      </c>
      <c r="S84" s="212"/>
      <c r="T84" s="214">
        <f>SUM(T85:T130)</f>
        <v>1609.22364</v>
      </c>
      <c r="AR84" s="215" t="s">
        <v>77</v>
      </c>
      <c r="AT84" s="216" t="s">
        <v>68</v>
      </c>
      <c r="AU84" s="216" t="s">
        <v>77</v>
      </c>
      <c r="AY84" s="215" t="s">
        <v>123</v>
      </c>
      <c r="BK84" s="217">
        <f>SUM(BK85:BK130)</f>
        <v>0</v>
      </c>
    </row>
    <row r="85" spans="2:65" s="1" customFormat="1" ht="51" customHeight="1">
      <c r="B85" s="45"/>
      <c r="C85" s="220" t="s">
        <v>77</v>
      </c>
      <c r="D85" s="220" t="s">
        <v>126</v>
      </c>
      <c r="E85" s="221" t="s">
        <v>172</v>
      </c>
      <c r="F85" s="222" t="s">
        <v>173</v>
      </c>
      <c r="G85" s="223" t="s">
        <v>174</v>
      </c>
      <c r="H85" s="224">
        <v>96.429</v>
      </c>
      <c r="I85" s="225"/>
      <c r="J85" s="226">
        <f>ROUND(I85*H85,2)</f>
        <v>0</v>
      </c>
      <c r="K85" s="222" t="s">
        <v>130</v>
      </c>
      <c r="L85" s="71"/>
      <c r="M85" s="227" t="s">
        <v>21</v>
      </c>
      <c r="N85" s="228" t="s">
        <v>40</v>
      </c>
      <c r="O85" s="46"/>
      <c r="P85" s="229">
        <f>O85*H85</f>
        <v>0</v>
      </c>
      <c r="Q85" s="229">
        <v>0</v>
      </c>
      <c r="R85" s="229">
        <f>Q85*H85</f>
        <v>0</v>
      </c>
      <c r="S85" s="229">
        <v>0.44</v>
      </c>
      <c r="T85" s="230">
        <f>S85*H85</f>
        <v>42.428760000000004</v>
      </c>
      <c r="AR85" s="23" t="s">
        <v>142</v>
      </c>
      <c r="AT85" s="23" t="s">
        <v>126</v>
      </c>
      <c r="AU85" s="23" t="s">
        <v>79</v>
      </c>
      <c r="AY85" s="23" t="s">
        <v>123</v>
      </c>
      <c r="BE85" s="231">
        <f>IF(N85="základní",J85,0)</f>
        <v>0</v>
      </c>
      <c r="BF85" s="231">
        <f>IF(N85="snížená",J85,0)</f>
        <v>0</v>
      </c>
      <c r="BG85" s="231">
        <f>IF(N85="zákl. přenesená",J85,0)</f>
        <v>0</v>
      </c>
      <c r="BH85" s="231">
        <f>IF(N85="sníž. přenesená",J85,0)</f>
        <v>0</v>
      </c>
      <c r="BI85" s="231">
        <f>IF(N85="nulová",J85,0)</f>
        <v>0</v>
      </c>
      <c r="BJ85" s="23" t="s">
        <v>77</v>
      </c>
      <c r="BK85" s="231">
        <f>ROUND(I85*H85,2)</f>
        <v>0</v>
      </c>
      <c r="BL85" s="23" t="s">
        <v>142</v>
      </c>
      <c r="BM85" s="23" t="s">
        <v>175</v>
      </c>
    </row>
    <row r="86" spans="2:47" s="1" customFormat="1" ht="13.5">
      <c r="B86" s="45"/>
      <c r="C86" s="73"/>
      <c r="D86" s="236" t="s">
        <v>176</v>
      </c>
      <c r="E86" s="73"/>
      <c r="F86" s="237" t="s">
        <v>177</v>
      </c>
      <c r="G86" s="73"/>
      <c r="H86" s="73"/>
      <c r="I86" s="190"/>
      <c r="J86" s="73"/>
      <c r="K86" s="73"/>
      <c r="L86" s="71"/>
      <c r="M86" s="238"/>
      <c r="N86" s="46"/>
      <c r="O86" s="46"/>
      <c r="P86" s="46"/>
      <c r="Q86" s="46"/>
      <c r="R86" s="46"/>
      <c r="S86" s="46"/>
      <c r="T86" s="94"/>
      <c r="AT86" s="23" t="s">
        <v>176</v>
      </c>
      <c r="AU86" s="23" t="s">
        <v>79</v>
      </c>
    </row>
    <row r="87" spans="2:51" s="11" customFormat="1" ht="13.5">
      <c r="B87" s="239"/>
      <c r="C87" s="240"/>
      <c r="D87" s="236" t="s">
        <v>178</v>
      </c>
      <c r="E87" s="241" t="s">
        <v>21</v>
      </c>
      <c r="F87" s="242" t="s">
        <v>179</v>
      </c>
      <c r="G87" s="240"/>
      <c r="H87" s="241" t="s">
        <v>21</v>
      </c>
      <c r="I87" s="243"/>
      <c r="J87" s="240"/>
      <c r="K87" s="240"/>
      <c r="L87" s="244"/>
      <c r="M87" s="245"/>
      <c r="N87" s="246"/>
      <c r="O87" s="246"/>
      <c r="P87" s="246"/>
      <c r="Q87" s="246"/>
      <c r="R87" s="246"/>
      <c r="S87" s="246"/>
      <c r="T87" s="247"/>
      <c r="AT87" s="248" t="s">
        <v>178</v>
      </c>
      <c r="AU87" s="248" t="s">
        <v>79</v>
      </c>
      <c r="AV87" s="11" t="s">
        <v>77</v>
      </c>
      <c r="AW87" s="11" t="s">
        <v>33</v>
      </c>
      <c r="AX87" s="11" t="s">
        <v>69</v>
      </c>
      <c r="AY87" s="248" t="s">
        <v>123</v>
      </c>
    </row>
    <row r="88" spans="2:51" s="12" customFormat="1" ht="13.5">
      <c r="B88" s="249"/>
      <c r="C88" s="250"/>
      <c r="D88" s="236" t="s">
        <v>178</v>
      </c>
      <c r="E88" s="251" t="s">
        <v>21</v>
      </c>
      <c r="F88" s="252" t="s">
        <v>367</v>
      </c>
      <c r="G88" s="250"/>
      <c r="H88" s="253">
        <v>96.429</v>
      </c>
      <c r="I88" s="254"/>
      <c r="J88" s="250"/>
      <c r="K88" s="250"/>
      <c r="L88" s="255"/>
      <c r="M88" s="256"/>
      <c r="N88" s="257"/>
      <c r="O88" s="257"/>
      <c r="P88" s="257"/>
      <c r="Q88" s="257"/>
      <c r="R88" s="257"/>
      <c r="S88" s="257"/>
      <c r="T88" s="258"/>
      <c r="AT88" s="259" t="s">
        <v>178</v>
      </c>
      <c r="AU88" s="259" t="s">
        <v>79</v>
      </c>
      <c r="AV88" s="12" t="s">
        <v>79</v>
      </c>
      <c r="AW88" s="12" t="s">
        <v>33</v>
      </c>
      <c r="AX88" s="12" t="s">
        <v>77</v>
      </c>
      <c r="AY88" s="259" t="s">
        <v>123</v>
      </c>
    </row>
    <row r="89" spans="2:65" s="1" customFormat="1" ht="38.25" customHeight="1">
      <c r="B89" s="45"/>
      <c r="C89" s="220" t="s">
        <v>79</v>
      </c>
      <c r="D89" s="220" t="s">
        <v>126</v>
      </c>
      <c r="E89" s="221" t="s">
        <v>368</v>
      </c>
      <c r="F89" s="222" t="s">
        <v>369</v>
      </c>
      <c r="G89" s="223" t="s">
        <v>174</v>
      </c>
      <c r="H89" s="224">
        <v>669.865</v>
      </c>
      <c r="I89" s="225"/>
      <c r="J89" s="226">
        <f>ROUND(I89*H89,2)</f>
        <v>0</v>
      </c>
      <c r="K89" s="222" t="s">
        <v>21</v>
      </c>
      <c r="L89" s="71"/>
      <c r="M89" s="227" t="s">
        <v>21</v>
      </c>
      <c r="N89" s="228" t="s">
        <v>40</v>
      </c>
      <c r="O89" s="46"/>
      <c r="P89" s="229">
        <f>O89*H89</f>
        <v>0</v>
      </c>
      <c r="Q89" s="229">
        <v>9E-05</v>
      </c>
      <c r="R89" s="229">
        <f>Q89*H89</f>
        <v>0.060287850000000004</v>
      </c>
      <c r="S89" s="229">
        <v>0.256</v>
      </c>
      <c r="T89" s="230">
        <f>S89*H89</f>
        <v>171.48544</v>
      </c>
      <c r="AR89" s="23" t="s">
        <v>142</v>
      </c>
      <c r="AT89" s="23" t="s">
        <v>126</v>
      </c>
      <c r="AU89" s="23" t="s">
        <v>79</v>
      </c>
      <c r="AY89" s="23" t="s">
        <v>123</v>
      </c>
      <c r="BE89" s="231">
        <f>IF(N89="základní",J89,0)</f>
        <v>0</v>
      </c>
      <c r="BF89" s="231">
        <f>IF(N89="snížená",J89,0)</f>
        <v>0</v>
      </c>
      <c r="BG89" s="231">
        <f>IF(N89="zákl. přenesená",J89,0)</f>
        <v>0</v>
      </c>
      <c r="BH89" s="231">
        <f>IF(N89="sníž. přenesená",J89,0)</f>
        <v>0</v>
      </c>
      <c r="BI89" s="231">
        <f>IF(N89="nulová",J89,0)</f>
        <v>0</v>
      </c>
      <c r="BJ89" s="23" t="s">
        <v>77</v>
      </c>
      <c r="BK89" s="231">
        <f>ROUND(I89*H89,2)</f>
        <v>0</v>
      </c>
      <c r="BL89" s="23" t="s">
        <v>142</v>
      </c>
      <c r="BM89" s="23" t="s">
        <v>370</v>
      </c>
    </row>
    <row r="90" spans="2:47" s="1" customFormat="1" ht="13.5">
      <c r="B90" s="45"/>
      <c r="C90" s="73"/>
      <c r="D90" s="236" t="s">
        <v>176</v>
      </c>
      <c r="E90" s="73"/>
      <c r="F90" s="237" t="s">
        <v>184</v>
      </c>
      <c r="G90" s="73"/>
      <c r="H90" s="73"/>
      <c r="I90" s="190"/>
      <c r="J90" s="73"/>
      <c r="K90" s="73"/>
      <c r="L90" s="71"/>
      <c r="M90" s="238"/>
      <c r="N90" s="46"/>
      <c r="O90" s="46"/>
      <c r="P90" s="46"/>
      <c r="Q90" s="46"/>
      <c r="R90" s="46"/>
      <c r="S90" s="46"/>
      <c r="T90" s="94"/>
      <c r="AT90" s="23" t="s">
        <v>176</v>
      </c>
      <c r="AU90" s="23" t="s">
        <v>79</v>
      </c>
    </row>
    <row r="91" spans="2:51" s="11" customFormat="1" ht="13.5">
      <c r="B91" s="239"/>
      <c r="C91" s="240"/>
      <c r="D91" s="236" t="s">
        <v>178</v>
      </c>
      <c r="E91" s="241" t="s">
        <v>21</v>
      </c>
      <c r="F91" s="242" t="s">
        <v>179</v>
      </c>
      <c r="G91" s="240"/>
      <c r="H91" s="241" t="s">
        <v>21</v>
      </c>
      <c r="I91" s="243"/>
      <c r="J91" s="240"/>
      <c r="K91" s="240"/>
      <c r="L91" s="244"/>
      <c r="M91" s="245"/>
      <c r="N91" s="246"/>
      <c r="O91" s="246"/>
      <c r="P91" s="246"/>
      <c r="Q91" s="246"/>
      <c r="R91" s="246"/>
      <c r="S91" s="246"/>
      <c r="T91" s="247"/>
      <c r="AT91" s="248" t="s">
        <v>178</v>
      </c>
      <c r="AU91" s="248" t="s">
        <v>79</v>
      </c>
      <c r="AV91" s="11" t="s">
        <v>77</v>
      </c>
      <c r="AW91" s="11" t="s">
        <v>33</v>
      </c>
      <c r="AX91" s="11" t="s">
        <v>69</v>
      </c>
      <c r="AY91" s="248" t="s">
        <v>123</v>
      </c>
    </row>
    <row r="92" spans="2:51" s="12" customFormat="1" ht="13.5">
      <c r="B92" s="249"/>
      <c r="C92" s="250"/>
      <c r="D92" s="236" t="s">
        <v>178</v>
      </c>
      <c r="E92" s="251" t="s">
        <v>21</v>
      </c>
      <c r="F92" s="252" t="s">
        <v>367</v>
      </c>
      <c r="G92" s="250"/>
      <c r="H92" s="253">
        <v>96.429</v>
      </c>
      <c r="I92" s="254"/>
      <c r="J92" s="250"/>
      <c r="K92" s="250"/>
      <c r="L92" s="255"/>
      <c r="M92" s="256"/>
      <c r="N92" s="257"/>
      <c r="O92" s="257"/>
      <c r="P92" s="257"/>
      <c r="Q92" s="257"/>
      <c r="R92" s="257"/>
      <c r="S92" s="257"/>
      <c r="T92" s="258"/>
      <c r="AT92" s="259" t="s">
        <v>178</v>
      </c>
      <c r="AU92" s="259" t="s">
        <v>79</v>
      </c>
      <c r="AV92" s="12" t="s">
        <v>79</v>
      </c>
      <c r="AW92" s="12" t="s">
        <v>33</v>
      </c>
      <c r="AX92" s="12" t="s">
        <v>69</v>
      </c>
      <c r="AY92" s="259" t="s">
        <v>123</v>
      </c>
    </row>
    <row r="93" spans="2:51" s="11" customFormat="1" ht="13.5">
      <c r="B93" s="239"/>
      <c r="C93" s="240"/>
      <c r="D93" s="236" t="s">
        <v>178</v>
      </c>
      <c r="E93" s="241" t="s">
        <v>21</v>
      </c>
      <c r="F93" s="242" t="s">
        <v>185</v>
      </c>
      <c r="G93" s="240"/>
      <c r="H93" s="241" t="s">
        <v>21</v>
      </c>
      <c r="I93" s="243"/>
      <c r="J93" s="240"/>
      <c r="K93" s="240"/>
      <c r="L93" s="244"/>
      <c r="M93" s="245"/>
      <c r="N93" s="246"/>
      <c r="O93" s="246"/>
      <c r="P93" s="246"/>
      <c r="Q93" s="246"/>
      <c r="R93" s="246"/>
      <c r="S93" s="246"/>
      <c r="T93" s="247"/>
      <c r="AT93" s="248" t="s">
        <v>178</v>
      </c>
      <c r="AU93" s="248" t="s">
        <v>79</v>
      </c>
      <c r="AV93" s="11" t="s">
        <v>77</v>
      </c>
      <c r="AW93" s="11" t="s">
        <v>33</v>
      </c>
      <c r="AX93" s="11" t="s">
        <v>69</v>
      </c>
      <c r="AY93" s="248" t="s">
        <v>123</v>
      </c>
    </row>
    <row r="94" spans="2:51" s="12" customFormat="1" ht="13.5">
      <c r="B94" s="249"/>
      <c r="C94" s="250"/>
      <c r="D94" s="236" t="s">
        <v>178</v>
      </c>
      <c r="E94" s="251" t="s">
        <v>21</v>
      </c>
      <c r="F94" s="252" t="s">
        <v>371</v>
      </c>
      <c r="G94" s="250"/>
      <c r="H94" s="253">
        <v>573.436</v>
      </c>
      <c r="I94" s="254"/>
      <c r="J94" s="250"/>
      <c r="K94" s="250"/>
      <c r="L94" s="255"/>
      <c r="M94" s="256"/>
      <c r="N94" s="257"/>
      <c r="O94" s="257"/>
      <c r="P94" s="257"/>
      <c r="Q94" s="257"/>
      <c r="R94" s="257"/>
      <c r="S94" s="257"/>
      <c r="T94" s="258"/>
      <c r="AT94" s="259" t="s">
        <v>178</v>
      </c>
      <c r="AU94" s="259" t="s">
        <v>79</v>
      </c>
      <c r="AV94" s="12" t="s">
        <v>79</v>
      </c>
      <c r="AW94" s="12" t="s">
        <v>33</v>
      </c>
      <c r="AX94" s="12" t="s">
        <v>69</v>
      </c>
      <c r="AY94" s="259" t="s">
        <v>123</v>
      </c>
    </row>
    <row r="95" spans="2:51" s="13" customFormat="1" ht="13.5">
      <c r="B95" s="260"/>
      <c r="C95" s="261"/>
      <c r="D95" s="236" t="s">
        <v>178</v>
      </c>
      <c r="E95" s="262" t="s">
        <v>21</v>
      </c>
      <c r="F95" s="263" t="s">
        <v>187</v>
      </c>
      <c r="G95" s="261"/>
      <c r="H95" s="264">
        <v>669.865</v>
      </c>
      <c r="I95" s="265"/>
      <c r="J95" s="261"/>
      <c r="K95" s="261"/>
      <c r="L95" s="266"/>
      <c r="M95" s="267"/>
      <c r="N95" s="268"/>
      <c r="O95" s="268"/>
      <c r="P95" s="268"/>
      <c r="Q95" s="268"/>
      <c r="R95" s="268"/>
      <c r="S95" s="268"/>
      <c r="T95" s="269"/>
      <c r="AT95" s="270" t="s">
        <v>178</v>
      </c>
      <c r="AU95" s="270" t="s">
        <v>79</v>
      </c>
      <c r="AV95" s="13" t="s">
        <v>142</v>
      </c>
      <c r="AW95" s="13" t="s">
        <v>33</v>
      </c>
      <c r="AX95" s="13" t="s">
        <v>77</v>
      </c>
      <c r="AY95" s="270" t="s">
        <v>123</v>
      </c>
    </row>
    <row r="96" spans="2:65" s="1" customFormat="1" ht="38.25" customHeight="1">
      <c r="B96" s="45"/>
      <c r="C96" s="220" t="s">
        <v>136</v>
      </c>
      <c r="D96" s="220" t="s">
        <v>126</v>
      </c>
      <c r="E96" s="221" t="s">
        <v>372</v>
      </c>
      <c r="F96" s="222" t="s">
        <v>373</v>
      </c>
      <c r="G96" s="223" t="s">
        <v>174</v>
      </c>
      <c r="H96" s="224">
        <v>10900.855</v>
      </c>
      <c r="I96" s="225"/>
      <c r="J96" s="226">
        <f>ROUND(I96*H96,2)</f>
        <v>0</v>
      </c>
      <c r="K96" s="222" t="s">
        <v>21</v>
      </c>
      <c r="L96" s="71"/>
      <c r="M96" s="227" t="s">
        <v>21</v>
      </c>
      <c r="N96" s="228" t="s">
        <v>40</v>
      </c>
      <c r="O96" s="46"/>
      <c r="P96" s="229">
        <f>O96*H96</f>
        <v>0</v>
      </c>
      <c r="Q96" s="229">
        <v>7E-05</v>
      </c>
      <c r="R96" s="229">
        <f>Q96*H96</f>
        <v>0.7630598499999999</v>
      </c>
      <c r="S96" s="229">
        <v>0.128</v>
      </c>
      <c r="T96" s="230">
        <f>S96*H96</f>
        <v>1395.30944</v>
      </c>
      <c r="AR96" s="23" t="s">
        <v>142</v>
      </c>
      <c r="AT96" s="23" t="s">
        <v>126</v>
      </c>
      <c r="AU96" s="23" t="s">
        <v>79</v>
      </c>
      <c r="AY96" s="23" t="s">
        <v>123</v>
      </c>
      <c r="BE96" s="231">
        <f>IF(N96="základní",J96,0)</f>
        <v>0</v>
      </c>
      <c r="BF96" s="231">
        <f>IF(N96="snížená",J96,0)</f>
        <v>0</v>
      </c>
      <c r="BG96" s="231">
        <f>IF(N96="zákl. přenesená",J96,0)</f>
        <v>0</v>
      </c>
      <c r="BH96" s="231">
        <f>IF(N96="sníž. přenesená",J96,0)</f>
        <v>0</v>
      </c>
      <c r="BI96" s="231">
        <f>IF(N96="nulová",J96,0)</f>
        <v>0</v>
      </c>
      <c r="BJ96" s="23" t="s">
        <v>77</v>
      </c>
      <c r="BK96" s="231">
        <f>ROUND(I96*H96,2)</f>
        <v>0</v>
      </c>
      <c r="BL96" s="23" t="s">
        <v>142</v>
      </c>
      <c r="BM96" s="23" t="s">
        <v>374</v>
      </c>
    </row>
    <row r="97" spans="2:47" s="1" customFormat="1" ht="13.5">
      <c r="B97" s="45"/>
      <c r="C97" s="73"/>
      <c r="D97" s="236" t="s">
        <v>176</v>
      </c>
      <c r="E97" s="73"/>
      <c r="F97" s="237" t="s">
        <v>184</v>
      </c>
      <c r="G97" s="73"/>
      <c r="H97" s="73"/>
      <c r="I97" s="190"/>
      <c r="J97" s="73"/>
      <c r="K97" s="73"/>
      <c r="L97" s="71"/>
      <c r="M97" s="238"/>
      <c r="N97" s="46"/>
      <c r="O97" s="46"/>
      <c r="P97" s="46"/>
      <c r="Q97" s="46"/>
      <c r="R97" s="46"/>
      <c r="S97" s="46"/>
      <c r="T97" s="94"/>
      <c r="AT97" s="23" t="s">
        <v>176</v>
      </c>
      <c r="AU97" s="23" t="s">
        <v>79</v>
      </c>
    </row>
    <row r="98" spans="2:51" s="11" customFormat="1" ht="13.5">
      <c r="B98" s="239"/>
      <c r="C98" s="240"/>
      <c r="D98" s="236" t="s">
        <v>178</v>
      </c>
      <c r="E98" s="241" t="s">
        <v>21</v>
      </c>
      <c r="F98" s="242" t="s">
        <v>375</v>
      </c>
      <c r="G98" s="240"/>
      <c r="H98" s="241" t="s">
        <v>21</v>
      </c>
      <c r="I98" s="243"/>
      <c r="J98" s="240"/>
      <c r="K98" s="240"/>
      <c r="L98" s="244"/>
      <c r="M98" s="245"/>
      <c r="N98" s="246"/>
      <c r="O98" s="246"/>
      <c r="P98" s="246"/>
      <c r="Q98" s="246"/>
      <c r="R98" s="246"/>
      <c r="S98" s="246"/>
      <c r="T98" s="247"/>
      <c r="AT98" s="248" t="s">
        <v>178</v>
      </c>
      <c r="AU98" s="248" t="s">
        <v>79</v>
      </c>
      <c r="AV98" s="11" t="s">
        <v>77</v>
      </c>
      <c r="AW98" s="11" t="s">
        <v>33</v>
      </c>
      <c r="AX98" s="11" t="s">
        <v>69</v>
      </c>
      <c r="AY98" s="248" t="s">
        <v>123</v>
      </c>
    </row>
    <row r="99" spans="2:51" s="12" customFormat="1" ht="13.5">
      <c r="B99" s="249"/>
      <c r="C99" s="250"/>
      <c r="D99" s="236" t="s">
        <v>178</v>
      </c>
      <c r="E99" s="251" t="s">
        <v>21</v>
      </c>
      <c r="F99" s="252" t="s">
        <v>376</v>
      </c>
      <c r="G99" s="250"/>
      <c r="H99" s="253">
        <v>10798.855</v>
      </c>
      <c r="I99" s="254"/>
      <c r="J99" s="250"/>
      <c r="K99" s="250"/>
      <c r="L99" s="255"/>
      <c r="M99" s="256"/>
      <c r="N99" s="257"/>
      <c r="O99" s="257"/>
      <c r="P99" s="257"/>
      <c r="Q99" s="257"/>
      <c r="R99" s="257"/>
      <c r="S99" s="257"/>
      <c r="T99" s="258"/>
      <c r="AT99" s="259" t="s">
        <v>178</v>
      </c>
      <c r="AU99" s="259" t="s">
        <v>79</v>
      </c>
      <c r="AV99" s="12" t="s">
        <v>79</v>
      </c>
      <c r="AW99" s="12" t="s">
        <v>33</v>
      </c>
      <c r="AX99" s="12" t="s">
        <v>69</v>
      </c>
      <c r="AY99" s="259" t="s">
        <v>123</v>
      </c>
    </row>
    <row r="100" spans="2:51" s="12" customFormat="1" ht="13.5">
      <c r="B100" s="249"/>
      <c r="C100" s="250"/>
      <c r="D100" s="236" t="s">
        <v>178</v>
      </c>
      <c r="E100" s="251" t="s">
        <v>21</v>
      </c>
      <c r="F100" s="252" t="s">
        <v>377</v>
      </c>
      <c r="G100" s="250"/>
      <c r="H100" s="253">
        <v>102</v>
      </c>
      <c r="I100" s="254"/>
      <c r="J100" s="250"/>
      <c r="K100" s="250"/>
      <c r="L100" s="255"/>
      <c r="M100" s="256"/>
      <c r="N100" s="257"/>
      <c r="O100" s="257"/>
      <c r="P100" s="257"/>
      <c r="Q100" s="257"/>
      <c r="R100" s="257"/>
      <c r="S100" s="257"/>
      <c r="T100" s="258"/>
      <c r="AT100" s="259" t="s">
        <v>178</v>
      </c>
      <c r="AU100" s="259" t="s">
        <v>79</v>
      </c>
      <c r="AV100" s="12" t="s">
        <v>79</v>
      </c>
      <c r="AW100" s="12" t="s">
        <v>33</v>
      </c>
      <c r="AX100" s="12" t="s">
        <v>69</v>
      </c>
      <c r="AY100" s="259" t="s">
        <v>123</v>
      </c>
    </row>
    <row r="101" spans="2:51" s="13" customFormat="1" ht="13.5">
      <c r="B101" s="260"/>
      <c r="C101" s="261"/>
      <c r="D101" s="236" t="s">
        <v>178</v>
      </c>
      <c r="E101" s="262" t="s">
        <v>21</v>
      </c>
      <c r="F101" s="263" t="s">
        <v>187</v>
      </c>
      <c r="G101" s="261"/>
      <c r="H101" s="264">
        <v>10900.855</v>
      </c>
      <c r="I101" s="265"/>
      <c r="J101" s="261"/>
      <c r="K101" s="261"/>
      <c r="L101" s="266"/>
      <c r="M101" s="267"/>
      <c r="N101" s="268"/>
      <c r="O101" s="268"/>
      <c r="P101" s="268"/>
      <c r="Q101" s="268"/>
      <c r="R101" s="268"/>
      <c r="S101" s="268"/>
      <c r="T101" s="269"/>
      <c r="AT101" s="270" t="s">
        <v>178</v>
      </c>
      <c r="AU101" s="270" t="s">
        <v>79</v>
      </c>
      <c r="AV101" s="13" t="s">
        <v>142</v>
      </c>
      <c r="AW101" s="13" t="s">
        <v>33</v>
      </c>
      <c r="AX101" s="13" t="s">
        <v>77</v>
      </c>
      <c r="AY101" s="270" t="s">
        <v>123</v>
      </c>
    </row>
    <row r="102" spans="2:65" s="1" customFormat="1" ht="38.25" customHeight="1">
      <c r="B102" s="45"/>
      <c r="C102" s="220" t="s">
        <v>142</v>
      </c>
      <c r="D102" s="220" t="s">
        <v>126</v>
      </c>
      <c r="E102" s="221" t="s">
        <v>194</v>
      </c>
      <c r="F102" s="222" t="s">
        <v>195</v>
      </c>
      <c r="G102" s="223" t="s">
        <v>196</v>
      </c>
      <c r="H102" s="224">
        <v>48.214</v>
      </c>
      <c r="I102" s="225"/>
      <c r="J102" s="226">
        <f>ROUND(I102*H102,2)</f>
        <v>0</v>
      </c>
      <c r="K102" s="222" t="s">
        <v>130</v>
      </c>
      <c r="L102" s="71"/>
      <c r="M102" s="227" t="s">
        <v>21</v>
      </c>
      <c r="N102" s="228" t="s">
        <v>40</v>
      </c>
      <c r="O102" s="46"/>
      <c r="P102" s="229">
        <f>O102*H102</f>
        <v>0</v>
      </c>
      <c r="Q102" s="229">
        <v>0</v>
      </c>
      <c r="R102" s="229">
        <f>Q102*H102</f>
        <v>0</v>
      </c>
      <c r="S102" s="229">
        <v>0</v>
      </c>
      <c r="T102" s="230">
        <f>S102*H102</f>
        <v>0</v>
      </c>
      <c r="AR102" s="23" t="s">
        <v>142</v>
      </c>
      <c r="AT102" s="23" t="s">
        <v>126</v>
      </c>
      <c r="AU102" s="23" t="s">
        <v>79</v>
      </c>
      <c r="AY102" s="23" t="s">
        <v>123</v>
      </c>
      <c r="BE102" s="231">
        <f>IF(N102="základní",J102,0)</f>
        <v>0</v>
      </c>
      <c r="BF102" s="231">
        <f>IF(N102="snížená",J102,0)</f>
        <v>0</v>
      </c>
      <c r="BG102" s="231">
        <f>IF(N102="zákl. přenesená",J102,0)</f>
        <v>0</v>
      </c>
      <c r="BH102" s="231">
        <f>IF(N102="sníž. přenesená",J102,0)</f>
        <v>0</v>
      </c>
      <c r="BI102" s="231">
        <f>IF(N102="nulová",J102,0)</f>
        <v>0</v>
      </c>
      <c r="BJ102" s="23" t="s">
        <v>77</v>
      </c>
      <c r="BK102" s="231">
        <f>ROUND(I102*H102,2)</f>
        <v>0</v>
      </c>
      <c r="BL102" s="23" t="s">
        <v>142</v>
      </c>
      <c r="BM102" s="23" t="s">
        <v>197</v>
      </c>
    </row>
    <row r="103" spans="2:47" s="1" customFormat="1" ht="13.5">
      <c r="B103" s="45"/>
      <c r="C103" s="73"/>
      <c r="D103" s="236" t="s">
        <v>176</v>
      </c>
      <c r="E103" s="73"/>
      <c r="F103" s="237" t="s">
        <v>198</v>
      </c>
      <c r="G103" s="73"/>
      <c r="H103" s="73"/>
      <c r="I103" s="190"/>
      <c r="J103" s="73"/>
      <c r="K103" s="73"/>
      <c r="L103" s="71"/>
      <c r="M103" s="238"/>
      <c r="N103" s="46"/>
      <c r="O103" s="46"/>
      <c r="P103" s="46"/>
      <c r="Q103" s="46"/>
      <c r="R103" s="46"/>
      <c r="S103" s="46"/>
      <c r="T103" s="94"/>
      <c r="AT103" s="23" t="s">
        <v>176</v>
      </c>
      <c r="AU103" s="23" t="s">
        <v>79</v>
      </c>
    </row>
    <row r="104" spans="2:51" s="11" customFormat="1" ht="13.5">
      <c r="B104" s="239"/>
      <c r="C104" s="240"/>
      <c r="D104" s="236" t="s">
        <v>178</v>
      </c>
      <c r="E104" s="241" t="s">
        <v>21</v>
      </c>
      <c r="F104" s="242" t="s">
        <v>199</v>
      </c>
      <c r="G104" s="240"/>
      <c r="H104" s="241" t="s">
        <v>21</v>
      </c>
      <c r="I104" s="243"/>
      <c r="J104" s="240"/>
      <c r="K104" s="240"/>
      <c r="L104" s="244"/>
      <c r="M104" s="245"/>
      <c r="N104" s="246"/>
      <c r="O104" s="246"/>
      <c r="P104" s="246"/>
      <c r="Q104" s="246"/>
      <c r="R104" s="246"/>
      <c r="S104" s="246"/>
      <c r="T104" s="247"/>
      <c r="AT104" s="248" t="s">
        <v>178</v>
      </c>
      <c r="AU104" s="248" t="s">
        <v>79</v>
      </c>
      <c r="AV104" s="11" t="s">
        <v>77</v>
      </c>
      <c r="AW104" s="11" t="s">
        <v>33</v>
      </c>
      <c r="AX104" s="11" t="s">
        <v>69</v>
      </c>
      <c r="AY104" s="248" t="s">
        <v>123</v>
      </c>
    </row>
    <row r="105" spans="2:51" s="12" customFormat="1" ht="13.5">
      <c r="B105" s="249"/>
      <c r="C105" s="250"/>
      <c r="D105" s="236" t="s">
        <v>178</v>
      </c>
      <c r="E105" s="251" t="s">
        <v>21</v>
      </c>
      <c r="F105" s="252" t="s">
        <v>378</v>
      </c>
      <c r="G105" s="250"/>
      <c r="H105" s="253">
        <v>48.214</v>
      </c>
      <c r="I105" s="254"/>
      <c r="J105" s="250"/>
      <c r="K105" s="250"/>
      <c r="L105" s="255"/>
      <c r="M105" s="256"/>
      <c r="N105" s="257"/>
      <c r="O105" s="257"/>
      <c r="P105" s="257"/>
      <c r="Q105" s="257"/>
      <c r="R105" s="257"/>
      <c r="S105" s="257"/>
      <c r="T105" s="258"/>
      <c r="AT105" s="259" t="s">
        <v>178</v>
      </c>
      <c r="AU105" s="259" t="s">
        <v>79</v>
      </c>
      <c r="AV105" s="12" t="s">
        <v>79</v>
      </c>
      <c r="AW105" s="12" t="s">
        <v>33</v>
      </c>
      <c r="AX105" s="12" t="s">
        <v>77</v>
      </c>
      <c r="AY105" s="259" t="s">
        <v>123</v>
      </c>
    </row>
    <row r="106" spans="2:65" s="1" customFormat="1" ht="38.25" customHeight="1">
      <c r="B106" s="45"/>
      <c r="C106" s="220" t="s">
        <v>122</v>
      </c>
      <c r="D106" s="220" t="s">
        <v>126</v>
      </c>
      <c r="E106" s="221" t="s">
        <v>201</v>
      </c>
      <c r="F106" s="222" t="s">
        <v>202</v>
      </c>
      <c r="G106" s="223" t="s">
        <v>196</v>
      </c>
      <c r="H106" s="224">
        <v>24.107</v>
      </c>
      <c r="I106" s="225"/>
      <c r="J106" s="226">
        <f>ROUND(I106*H106,2)</f>
        <v>0</v>
      </c>
      <c r="K106" s="222" t="s">
        <v>130</v>
      </c>
      <c r="L106" s="71"/>
      <c r="M106" s="227" t="s">
        <v>21</v>
      </c>
      <c r="N106" s="228" t="s">
        <v>40</v>
      </c>
      <c r="O106" s="46"/>
      <c r="P106" s="229">
        <f>O106*H106</f>
        <v>0</v>
      </c>
      <c r="Q106" s="229">
        <v>0</v>
      </c>
      <c r="R106" s="229">
        <f>Q106*H106</f>
        <v>0</v>
      </c>
      <c r="S106" s="229">
        <v>0</v>
      </c>
      <c r="T106" s="230">
        <f>S106*H106</f>
        <v>0</v>
      </c>
      <c r="AR106" s="23" t="s">
        <v>142</v>
      </c>
      <c r="AT106" s="23" t="s">
        <v>126</v>
      </c>
      <c r="AU106" s="23" t="s">
        <v>79</v>
      </c>
      <c r="AY106" s="23" t="s">
        <v>123</v>
      </c>
      <c r="BE106" s="231">
        <f>IF(N106="základní",J106,0)</f>
        <v>0</v>
      </c>
      <c r="BF106" s="231">
        <f>IF(N106="snížená",J106,0)</f>
        <v>0</v>
      </c>
      <c r="BG106" s="231">
        <f>IF(N106="zákl. přenesená",J106,0)</f>
        <v>0</v>
      </c>
      <c r="BH106" s="231">
        <f>IF(N106="sníž. přenesená",J106,0)</f>
        <v>0</v>
      </c>
      <c r="BI106" s="231">
        <f>IF(N106="nulová",J106,0)</f>
        <v>0</v>
      </c>
      <c r="BJ106" s="23" t="s">
        <v>77</v>
      </c>
      <c r="BK106" s="231">
        <f>ROUND(I106*H106,2)</f>
        <v>0</v>
      </c>
      <c r="BL106" s="23" t="s">
        <v>142</v>
      </c>
      <c r="BM106" s="23" t="s">
        <v>203</v>
      </c>
    </row>
    <row r="107" spans="2:47" s="1" customFormat="1" ht="13.5">
      <c r="B107" s="45"/>
      <c r="C107" s="73"/>
      <c r="D107" s="236" t="s">
        <v>176</v>
      </c>
      <c r="E107" s="73"/>
      <c r="F107" s="237" t="s">
        <v>198</v>
      </c>
      <c r="G107" s="73"/>
      <c r="H107" s="73"/>
      <c r="I107" s="190"/>
      <c r="J107" s="73"/>
      <c r="K107" s="73"/>
      <c r="L107" s="71"/>
      <c r="M107" s="238"/>
      <c r="N107" s="46"/>
      <c r="O107" s="46"/>
      <c r="P107" s="46"/>
      <c r="Q107" s="46"/>
      <c r="R107" s="46"/>
      <c r="S107" s="46"/>
      <c r="T107" s="94"/>
      <c r="AT107" s="23" t="s">
        <v>176</v>
      </c>
      <c r="AU107" s="23" t="s">
        <v>79</v>
      </c>
    </row>
    <row r="108" spans="2:51" s="12" customFormat="1" ht="13.5">
      <c r="B108" s="249"/>
      <c r="C108" s="250"/>
      <c r="D108" s="236" t="s">
        <v>178</v>
      </c>
      <c r="E108" s="251" t="s">
        <v>21</v>
      </c>
      <c r="F108" s="252" t="s">
        <v>379</v>
      </c>
      <c r="G108" s="250"/>
      <c r="H108" s="253">
        <v>24.107</v>
      </c>
      <c r="I108" s="254"/>
      <c r="J108" s="250"/>
      <c r="K108" s="250"/>
      <c r="L108" s="255"/>
      <c r="M108" s="256"/>
      <c r="N108" s="257"/>
      <c r="O108" s="257"/>
      <c r="P108" s="257"/>
      <c r="Q108" s="257"/>
      <c r="R108" s="257"/>
      <c r="S108" s="257"/>
      <c r="T108" s="258"/>
      <c r="AT108" s="259" t="s">
        <v>178</v>
      </c>
      <c r="AU108" s="259" t="s">
        <v>79</v>
      </c>
      <c r="AV108" s="12" t="s">
        <v>79</v>
      </c>
      <c r="AW108" s="12" t="s">
        <v>33</v>
      </c>
      <c r="AX108" s="12" t="s">
        <v>77</v>
      </c>
      <c r="AY108" s="259" t="s">
        <v>123</v>
      </c>
    </row>
    <row r="109" spans="2:65" s="1" customFormat="1" ht="38.25" customHeight="1">
      <c r="B109" s="45"/>
      <c r="C109" s="220" t="s">
        <v>148</v>
      </c>
      <c r="D109" s="220" t="s">
        <v>126</v>
      </c>
      <c r="E109" s="221" t="s">
        <v>205</v>
      </c>
      <c r="F109" s="222" t="s">
        <v>206</v>
      </c>
      <c r="G109" s="223" t="s">
        <v>196</v>
      </c>
      <c r="H109" s="224">
        <v>48.214</v>
      </c>
      <c r="I109" s="225"/>
      <c r="J109" s="226">
        <f>ROUND(I109*H109,2)</f>
        <v>0</v>
      </c>
      <c r="K109" s="222" t="s">
        <v>130</v>
      </c>
      <c r="L109" s="71"/>
      <c r="M109" s="227" t="s">
        <v>21</v>
      </c>
      <c r="N109" s="228" t="s">
        <v>40</v>
      </c>
      <c r="O109" s="46"/>
      <c r="P109" s="229">
        <f>O109*H109</f>
        <v>0</v>
      </c>
      <c r="Q109" s="229">
        <v>0</v>
      </c>
      <c r="R109" s="229">
        <f>Q109*H109</f>
        <v>0</v>
      </c>
      <c r="S109" s="229">
        <v>0</v>
      </c>
      <c r="T109" s="230">
        <f>S109*H109</f>
        <v>0</v>
      </c>
      <c r="AR109" s="23" t="s">
        <v>142</v>
      </c>
      <c r="AT109" s="23" t="s">
        <v>126</v>
      </c>
      <c r="AU109" s="23" t="s">
        <v>79</v>
      </c>
      <c r="AY109" s="23" t="s">
        <v>123</v>
      </c>
      <c r="BE109" s="231">
        <f>IF(N109="základní",J109,0)</f>
        <v>0</v>
      </c>
      <c r="BF109" s="231">
        <f>IF(N109="snížená",J109,0)</f>
        <v>0</v>
      </c>
      <c r="BG109" s="231">
        <f>IF(N109="zákl. přenesená",J109,0)</f>
        <v>0</v>
      </c>
      <c r="BH109" s="231">
        <f>IF(N109="sníž. přenesená",J109,0)</f>
        <v>0</v>
      </c>
      <c r="BI109" s="231">
        <f>IF(N109="nulová",J109,0)</f>
        <v>0</v>
      </c>
      <c r="BJ109" s="23" t="s">
        <v>77</v>
      </c>
      <c r="BK109" s="231">
        <f>ROUND(I109*H109,2)</f>
        <v>0</v>
      </c>
      <c r="BL109" s="23" t="s">
        <v>142</v>
      </c>
      <c r="BM109" s="23" t="s">
        <v>207</v>
      </c>
    </row>
    <row r="110" spans="2:47" s="1" customFormat="1" ht="13.5">
      <c r="B110" s="45"/>
      <c r="C110" s="73"/>
      <c r="D110" s="236" t="s">
        <v>176</v>
      </c>
      <c r="E110" s="73"/>
      <c r="F110" s="237" t="s">
        <v>208</v>
      </c>
      <c r="G110" s="73"/>
      <c r="H110" s="73"/>
      <c r="I110" s="190"/>
      <c r="J110" s="73"/>
      <c r="K110" s="73"/>
      <c r="L110" s="71"/>
      <c r="M110" s="238"/>
      <c r="N110" s="46"/>
      <c r="O110" s="46"/>
      <c r="P110" s="46"/>
      <c r="Q110" s="46"/>
      <c r="R110" s="46"/>
      <c r="S110" s="46"/>
      <c r="T110" s="94"/>
      <c r="AT110" s="23" t="s">
        <v>176</v>
      </c>
      <c r="AU110" s="23" t="s">
        <v>79</v>
      </c>
    </row>
    <row r="111" spans="2:51" s="12" customFormat="1" ht="13.5">
      <c r="B111" s="249"/>
      <c r="C111" s="250"/>
      <c r="D111" s="236" t="s">
        <v>178</v>
      </c>
      <c r="E111" s="251" t="s">
        <v>21</v>
      </c>
      <c r="F111" s="252" t="s">
        <v>380</v>
      </c>
      <c r="G111" s="250"/>
      <c r="H111" s="253">
        <v>48.214</v>
      </c>
      <c r="I111" s="254"/>
      <c r="J111" s="250"/>
      <c r="K111" s="250"/>
      <c r="L111" s="255"/>
      <c r="M111" s="256"/>
      <c r="N111" s="257"/>
      <c r="O111" s="257"/>
      <c r="P111" s="257"/>
      <c r="Q111" s="257"/>
      <c r="R111" s="257"/>
      <c r="S111" s="257"/>
      <c r="T111" s="258"/>
      <c r="AT111" s="259" t="s">
        <v>178</v>
      </c>
      <c r="AU111" s="259" t="s">
        <v>79</v>
      </c>
      <c r="AV111" s="12" t="s">
        <v>79</v>
      </c>
      <c r="AW111" s="12" t="s">
        <v>33</v>
      </c>
      <c r="AX111" s="12" t="s">
        <v>77</v>
      </c>
      <c r="AY111" s="259" t="s">
        <v>123</v>
      </c>
    </row>
    <row r="112" spans="2:65" s="1" customFormat="1" ht="51" customHeight="1">
      <c r="B112" s="45"/>
      <c r="C112" s="220" t="s">
        <v>154</v>
      </c>
      <c r="D112" s="220" t="s">
        <v>126</v>
      </c>
      <c r="E112" s="221" t="s">
        <v>210</v>
      </c>
      <c r="F112" s="222" t="s">
        <v>211</v>
      </c>
      <c r="G112" s="223" t="s">
        <v>196</v>
      </c>
      <c r="H112" s="224">
        <v>385.712</v>
      </c>
      <c r="I112" s="225"/>
      <c r="J112" s="226">
        <f>ROUND(I112*H112,2)</f>
        <v>0</v>
      </c>
      <c r="K112" s="222" t="s">
        <v>130</v>
      </c>
      <c r="L112" s="71"/>
      <c r="M112" s="227" t="s">
        <v>21</v>
      </c>
      <c r="N112" s="228" t="s">
        <v>40</v>
      </c>
      <c r="O112" s="46"/>
      <c r="P112" s="229">
        <f>O112*H112</f>
        <v>0</v>
      </c>
      <c r="Q112" s="229">
        <v>0</v>
      </c>
      <c r="R112" s="229">
        <f>Q112*H112</f>
        <v>0</v>
      </c>
      <c r="S112" s="229">
        <v>0</v>
      </c>
      <c r="T112" s="230">
        <f>S112*H112</f>
        <v>0</v>
      </c>
      <c r="AR112" s="23" t="s">
        <v>142</v>
      </c>
      <c r="AT112" s="23" t="s">
        <v>126</v>
      </c>
      <c r="AU112" s="23" t="s">
        <v>79</v>
      </c>
      <c r="AY112" s="23" t="s">
        <v>123</v>
      </c>
      <c r="BE112" s="231">
        <f>IF(N112="základní",J112,0)</f>
        <v>0</v>
      </c>
      <c r="BF112" s="231">
        <f>IF(N112="snížená",J112,0)</f>
        <v>0</v>
      </c>
      <c r="BG112" s="231">
        <f>IF(N112="zákl. přenesená",J112,0)</f>
        <v>0</v>
      </c>
      <c r="BH112" s="231">
        <f>IF(N112="sníž. přenesená",J112,0)</f>
        <v>0</v>
      </c>
      <c r="BI112" s="231">
        <f>IF(N112="nulová",J112,0)</f>
        <v>0</v>
      </c>
      <c r="BJ112" s="23" t="s">
        <v>77</v>
      </c>
      <c r="BK112" s="231">
        <f>ROUND(I112*H112,2)</f>
        <v>0</v>
      </c>
      <c r="BL112" s="23" t="s">
        <v>142</v>
      </c>
      <c r="BM112" s="23" t="s">
        <v>212</v>
      </c>
    </row>
    <row r="113" spans="2:47" s="1" customFormat="1" ht="13.5">
      <c r="B113" s="45"/>
      <c r="C113" s="73"/>
      <c r="D113" s="236" t="s">
        <v>176</v>
      </c>
      <c r="E113" s="73"/>
      <c r="F113" s="237" t="s">
        <v>208</v>
      </c>
      <c r="G113" s="73"/>
      <c r="H113" s="73"/>
      <c r="I113" s="190"/>
      <c r="J113" s="73"/>
      <c r="K113" s="73"/>
      <c r="L113" s="71"/>
      <c r="M113" s="238"/>
      <c r="N113" s="46"/>
      <c r="O113" s="46"/>
      <c r="P113" s="46"/>
      <c r="Q113" s="46"/>
      <c r="R113" s="46"/>
      <c r="S113" s="46"/>
      <c r="T113" s="94"/>
      <c r="AT113" s="23" t="s">
        <v>176</v>
      </c>
      <c r="AU113" s="23" t="s">
        <v>79</v>
      </c>
    </row>
    <row r="114" spans="2:51" s="12" customFormat="1" ht="13.5">
      <c r="B114" s="249"/>
      <c r="C114" s="250"/>
      <c r="D114" s="236" t="s">
        <v>178</v>
      </c>
      <c r="E114" s="251" t="s">
        <v>21</v>
      </c>
      <c r="F114" s="252" t="s">
        <v>381</v>
      </c>
      <c r="G114" s="250"/>
      <c r="H114" s="253">
        <v>385.712</v>
      </c>
      <c r="I114" s="254"/>
      <c r="J114" s="250"/>
      <c r="K114" s="250"/>
      <c r="L114" s="255"/>
      <c r="M114" s="256"/>
      <c r="N114" s="257"/>
      <c r="O114" s="257"/>
      <c r="P114" s="257"/>
      <c r="Q114" s="257"/>
      <c r="R114" s="257"/>
      <c r="S114" s="257"/>
      <c r="T114" s="258"/>
      <c r="AT114" s="259" t="s">
        <v>178</v>
      </c>
      <c r="AU114" s="259" t="s">
        <v>79</v>
      </c>
      <c r="AV114" s="12" t="s">
        <v>79</v>
      </c>
      <c r="AW114" s="12" t="s">
        <v>33</v>
      </c>
      <c r="AX114" s="12" t="s">
        <v>77</v>
      </c>
      <c r="AY114" s="259" t="s">
        <v>123</v>
      </c>
    </row>
    <row r="115" spans="2:65" s="1" customFormat="1" ht="38.25" customHeight="1">
      <c r="B115" s="45"/>
      <c r="C115" s="220" t="s">
        <v>158</v>
      </c>
      <c r="D115" s="220" t="s">
        <v>126</v>
      </c>
      <c r="E115" s="221" t="s">
        <v>214</v>
      </c>
      <c r="F115" s="222" t="s">
        <v>215</v>
      </c>
      <c r="G115" s="223" t="s">
        <v>196</v>
      </c>
      <c r="H115" s="224">
        <v>57.857</v>
      </c>
      <c r="I115" s="225"/>
      <c r="J115" s="226">
        <f>ROUND(I115*H115,2)</f>
        <v>0</v>
      </c>
      <c r="K115" s="222" t="s">
        <v>216</v>
      </c>
      <c r="L115" s="71"/>
      <c r="M115" s="227" t="s">
        <v>21</v>
      </c>
      <c r="N115" s="228" t="s">
        <v>40</v>
      </c>
      <c r="O115" s="46"/>
      <c r="P115" s="229">
        <f>O115*H115</f>
        <v>0</v>
      </c>
      <c r="Q115" s="229">
        <v>0</v>
      </c>
      <c r="R115" s="229">
        <f>Q115*H115</f>
        <v>0</v>
      </c>
      <c r="S115" s="229">
        <v>0</v>
      </c>
      <c r="T115" s="230">
        <f>S115*H115</f>
        <v>0</v>
      </c>
      <c r="AR115" s="23" t="s">
        <v>142</v>
      </c>
      <c r="AT115" s="23" t="s">
        <v>126</v>
      </c>
      <c r="AU115" s="23" t="s">
        <v>79</v>
      </c>
      <c r="AY115" s="23" t="s">
        <v>123</v>
      </c>
      <c r="BE115" s="231">
        <f>IF(N115="základní",J115,0)</f>
        <v>0</v>
      </c>
      <c r="BF115" s="231">
        <f>IF(N115="snížená",J115,0)</f>
        <v>0</v>
      </c>
      <c r="BG115" s="231">
        <f>IF(N115="zákl. přenesená",J115,0)</f>
        <v>0</v>
      </c>
      <c r="BH115" s="231">
        <f>IF(N115="sníž. přenesená",J115,0)</f>
        <v>0</v>
      </c>
      <c r="BI115" s="231">
        <f>IF(N115="nulová",J115,0)</f>
        <v>0</v>
      </c>
      <c r="BJ115" s="23" t="s">
        <v>77</v>
      </c>
      <c r="BK115" s="231">
        <f>ROUND(I115*H115,2)</f>
        <v>0</v>
      </c>
      <c r="BL115" s="23" t="s">
        <v>142</v>
      </c>
      <c r="BM115" s="23" t="s">
        <v>217</v>
      </c>
    </row>
    <row r="116" spans="2:47" s="1" customFormat="1" ht="13.5">
      <c r="B116" s="45"/>
      <c r="C116" s="73"/>
      <c r="D116" s="236" t="s">
        <v>176</v>
      </c>
      <c r="E116" s="73"/>
      <c r="F116" s="237" t="s">
        <v>218</v>
      </c>
      <c r="G116" s="73"/>
      <c r="H116" s="73"/>
      <c r="I116" s="190"/>
      <c r="J116" s="73"/>
      <c r="K116" s="73"/>
      <c r="L116" s="71"/>
      <c r="M116" s="238"/>
      <c r="N116" s="46"/>
      <c r="O116" s="46"/>
      <c r="P116" s="46"/>
      <c r="Q116" s="46"/>
      <c r="R116" s="46"/>
      <c r="S116" s="46"/>
      <c r="T116" s="94"/>
      <c r="AT116" s="23" t="s">
        <v>176</v>
      </c>
      <c r="AU116" s="23" t="s">
        <v>79</v>
      </c>
    </row>
    <row r="117" spans="2:51" s="11" customFormat="1" ht="13.5">
      <c r="B117" s="239"/>
      <c r="C117" s="240"/>
      <c r="D117" s="236" t="s">
        <v>178</v>
      </c>
      <c r="E117" s="241" t="s">
        <v>21</v>
      </c>
      <c r="F117" s="242" t="s">
        <v>199</v>
      </c>
      <c r="G117" s="240"/>
      <c r="H117" s="241" t="s">
        <v>21</v>
      </c>
      <c r="I117" s="243"/>
      <c r="J117" s="240"/>
      <c r="K117" s="240"/>
      <c r="L117" s="244"/>
      <c r="M117" s="245"/>
      <c r="N117" s="246"/>
      <c r="O117" s="246"/>
      <c r="P117" s="246"/>
      <c r="Q117" s="246"/>
      <c r="R117" s="246"/>
      <c r="S117" s="246"/>
      <c r="T117" s="247"/>
      <c r="AT117" s="248" t="s">
        <v>178</v>
      </c>
      <c r="AU117" s="248" t="s">
        <v>79</v>
      </c>
      <c r="AV117" s="11" t="s">
        <v>77</v>
      </c>
      <c r="AW117" s="11" t="s">
        <v>33</v>
      </c>
      <c r="AX117" s="11" t="s">
        <v>69</v>
      </c>
      <c r="AY117" s="248" t="s">
        <v>123</v>
      </c>
    </row>
    <row r="118" spans="2:51" s="12" customFormat="1" ht="13.5">
      <c r="B118" s="249"/>
      <c r="C118" s="250"/>
      <c r="D118" s="236" t="s">
        <v>178</v>
      </c>
      <c r="E118" s="251" t="s">
        <v>21</v>
      </c>
      <c r="F118" s="252" t="s">
        <v>382</v>
      </c>
      <c r="G118" s="250"/>
      <c r="H118" s="253">
        <v>57.857</v>
      </c>
      <c r="I118" s="254"/>
      <c r="J118" s="250"/>
      <c r="K118" s="250"/>
      <c r="L118" s="255"/>
      <c r="M118" s="256"/>
      <c r="N118" s="257"/>
      <c r="O118" s="257"/>
      <c r="P118" s="257"/>
      <c r="Q118" s="257"/>
      <c r="R118" s="257"/>
      <c r="S118" s="257"/>
      <c r="T118" s="258"/>
      <c r="AT118" s="259" t="s">
        <v>178</v>
      </c>
      <c r="AU118" s="259" t="s">
        <v>79</v>
      </c>
      <c r="AV118" s="12" t="s">
        <v>79</v>
      </c>
      <c r="AW118" s="12" t="s">
        <v>33</v>
      </c>
      <c r="AX118" s="12" t="s">
        <v>77</v>
      </c>
      <c r="AY118" s="259" t="s">
        <v>123</v>
      </c>
    </row>
    <row r="119" spans="2:65" s="1" customFormat="1" ht="16.5" customHeight="1">
      <c r="B119" s="45"/>
      <c r="C119" s="271" t="s">
        <v>220</v>
      </c>
      <c r="D119" s="271" t="s">
        <v>221</v>
      </c>
      <c r="E119" s="272" t="s">
        <v>222</v>
      </c>
      <c r="F119" s="273" t="s">
        <v>223</v>
      </c>
      <c r="G119" s="274" t="s">
        <v>224</v>
      </c>
      <c r="H119" s="275">
        <v>109.928</v>
      </c>
      <c r="I119" s="276"/>
      <c r="J119" s="277">
        <f>ROUND(I119*H119,2)</f>
        <v>0</v>
      </c>
      <c r="K119" s="273" t="s">
        <v>216</v>
      </c>
      <c r="L119" s="278"/>
      <c r="M119" s="279" t="s">
        <v>21</v>
      </c>
      <c r="N119" s="280" t="s">
        <v>40</v>
      </c>
      <c r="O119" s="46"/>
      <c r="P119" s="229">
        <f>O119*H119</f>
        <v>0</v>
      </c>
      <c r="Q119" s="229">
        <v>1</v>
      </c>
      <c r="R119" s="229">
        <f>Q119*H119</f>
        <v>109.928</v>
      </c>
      <c r="S119" s="229">
        <v>0</v>
      </c>
      <c r="T119" s="230">
        <f>S119*H119</f>
        <v>0</v>
      </c>
      <c r="AR119" s="23" t="s">
        <v>158</v>
      </c>
      <c r="AT119" s="23" t="s">
        <v>221</v>
      </c>
      <c r="AU119" s="23" t="s">
        <v>79</v>
      </c>
      <c r="AY119" s="23" t="s">
        <v>123</v>
      </c>
      <c r="BE119" s="231">
        <f>IF(N119="základní",J119,0)</f>
        <v>0</v>
      </c>
      <c r="BF119" s="231">
        <f>IF(N119="snížená",J119,0)</f>
        <v>0</v>
      </c>
      <c r="BG119" s="231">
        <f>IF(N119="zákl. přenesená",J119,0)</f>
        <v>0</v>
      </c>
      <c r="BH119" s="231">
        <f>IF(N119="sníž. přenesená",J119,0)</f>
        <v>0</v>
      </c>
      <c r="BI119" s="231">
        <f>IF(N119="nulová",J119,0)</f>
        <v>0</v>
      </c>
      <c r="BJ119" s="23" t="s">
        <v>77</v>
      </c>
      <c r="BK119" s="231">
        <f>ROUND(I119*H119,2)</f>
        <v>0</v>
      </c>
      <c r="BL119" s="23" t="s">
        <v>142</v>
      </c>
      <c r="BM119" s="23" t="s">
        <v>225</v>
      </c>
    </row>
    <row r="120" spans="2:51" s="12" customFormat="1" ht="13.5">
      <c r="B120" s="249"/>
      <c r="C120" s="250"/>
      <c r="D120" s="236" t="s">
        <v>178</v>
      </c>
      <c r="E120" s="251" t="s">
        <v>21</v>
      </c>
      <c r="F120" s="252" t="s">
        <v>383</v>
      </c>
      <c r="G120" s="250"/>
      <c r="H120" s="253">
        <v>109.928</v>
      </c>
      <c r="I120" s="254"/>
      <c r="J120" s="250"/>
      <c r="K120" s="250"/>
      <c r="L120" s="255"/>
      <c r="M120" s="256"/>
      <c r="N120" s="257"/>
      <c r="O120" s="257"/>
      <c r="P120" s="257"/>
      <c r="Q120" s="257"/>
      <c r="R120" s="257"/>
      <c r="S120" s="257"/>
      <c r="T120" s="258"/>
      <c r="AT120" s="259" t="s">
        <v>178</v>
      </c>
      <c r="AU120" s="259" t="s">
        <v>79</v>
      </c>
      <c r="AV120" s="12" t="s">
        <v>79</v>
      </c>
      <c r="AW120" s="12" t="s">
        <v>33</v>
      </c>
      <c r="AX120" s="12" t="s">
        <v>77</v>
      </c>
      <c r="AY120" s="259" t="s">
        <v>123</v>
      </c>
    </row>
    <row r="121" spans="2:65" s="1" customFormat="1" ht="25.5" customHeight="1">
      <c r="B121" s="45"/>
      <c r="C121" s="220" t="s">
        <v>227</v>
      </c>
      <c r="D121" s="220" t="s">
        <v>126</v>
      </c>
      <c r="E121" s="221" t="s">
        <v>228</v>
      </c>
      <c r="F121" s="222" t="s">
        <v>229</v>
      </c>
      <c r="G121" s="223" t="s">
        <v>224</v>
      </c>
      <c r="H121" s="224">
        <v>54.964</v>
      </c>
      <c r="I121" s="225"/>
      <c r="J121" s="226">
        <f>ROUND(I121*H121,2)</f>
        <v>0</v>
      </c>
      <c r="K121" s="222" t="s">
        <v>130</v>
      </c>
      <c r="L121" s="71"/>
      <c r="M121" s="227" t="s">
        <v>21</v>
      </c>
      <c r="N121" s="228" t="s">
        <v>40</v>
      </c>
      <c r="O121" s="46"/>
      <c r="P121" s="229">
        <f>O121*H121</f>
        <v>0</v>
      </c>
      <c r="Q121" s="229">
        <v>0</v>
      </c>
      <c r="R121" s="229">
        <f>Q121*H121</f>
        <v>0</v>
      </c>
      <c r="S121" s="229">
        <v>0</v>
      </c>
      <c r="T121" s="230">
        <f>S121*H121</f>
        <v>0</v>
      </c>
      <c r="AR121" s="23" t="s">
        <v>142</v>
      </c>
      <c r="AT121" s="23" t="s">
        <v>126</v>
      </c>
      <c r="AU121" s="23" t="s">
        <v>79</v>
      </c>
      <c r="AY121" s="23" t="s">
        <v>123</v>
      </c>
      <c r="BE121" s="231">
        <f>IF(N121="základní",J121,0)</f>
        <v>0</v>
      </c>
      <c r="BF121" s="231">
        <f>IF(N121="snížená",J121,0)</f>
        <v>0</v>
      </c>
      <c r="BG121" s="231">
        <f>IF(N121="zákl. přenesená",J121,0)</f>
        <v>0</v>
      </c>
      <c r="BH121" s="231">
        <f>IF(N121="sníž. přenesená",J121,0)</f>
        <v>0</v>
      </c>
      <c r="BI121" s="231">
        <f>IF(N121="nulová",J121,0)</f>
        <v>0</v>
      </c>
      <c r="BJ121" s="23" t="s">
        <v>77</v>
      </c>
      <c r="BK121" s="231">
        <f>ROUND(I121*H121,2)</f>
        <v>0</v>
      </c>
      <c r="BL121" s="23" t="s">
        <v>142</v>
      </c>
      <c r="BM121" s="23" t="s">
        <v>230</v>
      </c>
    </row>
    <row r="122" spans="2:47" s="1" customFormat="1" ht="13.5">
      <c r="B122" s="45"/>
      <c r="C122" s="73"/>
      <c r="D122" s="236" t="s">
        <v>176</v>
      </c>
      <c r="E122" s="73"/>
      <c r="F122" s="237" t="s">
        <v>231</v>
      </c>
      <c r="G122" s="73"/>
      <c r="H122" s="73"/>
      <c r="I122" s="190"/>
      <c r="J122" s="73"/>
      <c r="K122" s="73"/>
      <c r="L122" s="71"/>
      <c r="M122" s="238"/>
      <c r="N122" s="46"/>
      <c r="O122" s="46"/>
      <c r="P122" s="46"/>
      <c r="Q122" s="46"/>
      <c r="R122" s="46"/>
      <c r="S122" s="46"/>
      <c r="T122" s="94"/>
      <c r="AT122" s="23" t="s">
        <v>176</v>
      </c>
      <c r="AU122" s="23" t="s">
        <v>79</v>
      </c>
    </row>
    <row r="123" spans="2:51" s="12" customFormat="1" ht="13.5">
      <c r="B123" s="249"/>
      <c r="C123" s="250"/>
      <c r="D123" s="236" t="s">
        <v>178</v>
      </c>
      <c r="E123" s="251" t="s">
        <v>21</v>
      </c>
      <c r="F123" s="252" t="s">
        <v>384</v>
      </c>
      <c r="G123" s="250"/>
      <c r="H123" s="253">
        <v>54.964</v>
      </c>
      <c r="I123" s="254"/>
      <c r="J123" s="250"/>
      <c r="K123" s="250"/>
      <c r="L123" s="255"/>
      <c r="M123" s="256"/>
      <c r="N123" s="257"/>
      <c r="O123" s="257"/>
      <c r="P123" s="257"/>
      <c r="Q123" s="257"/>
      <c r="R123" s="257"/>
      <c r="S123" s="257"/>
      <c r="T123" s="258"/>
      <c r="AT123" s="259" t="s">
        <v>178</v>
      </c>
      <c r="AU123" s="259" t="s">
        <v>79</v>
      </c>
      <c r="AV123" s="12" t="s">
        <v>79</v>
      </c>
      <c r="AW123" s="12" t="s">
        <v>33</v>
      </c>
      <c r="AX123" s="12" t="s">
        <v>77</v>
      </c>
      <c r="AY123" s="259" t="s">
        <v>123</v>
      </c>
    </row>
    <row r="124" spans="2:65" s="1" customFormat="1" ht="25.5" customHeight="1">
      <c r="B124" s="45"/>
      <c r="C124" s="220" t="s">
        <v>233</v>
      </c>
      <c r="D124" s="220" t="s">
        <v>126</v>
      </c>
      <c r="E124" s="221" t="s">
        <v>234</v>
      </c>
      <c r="F124" s="222" t="s">
        <v>229</v>
      </c>
      <c r="G124" s="223" t="s">
        <v>224</v>
      </c>
      <c r="H124" s="224">
        <v>36.643</v>
      </c>
      <c r="I124" s="225"/>
      <c r="J124" s="226">
        <f>ROUND(I124*H124,2)</f>
        <v>0</v>
      </c>
      <c r="K124" s="222" t="s">
        <v>21</v>
      </c>
      <c r="L124" s="71"/>
      <c r="M124" s="227" t="s">
        <v>21</v>
      </c>
      <c r="N124" s="228" t="s">
        <v>40</v>
      </c>
      <c r="O124" s="46"/>
      <c r="P124" s="229">
        <f>O124*H124</f>
        <v>0</v>
      </c>
      <c r="Q124" s="229">
        <v>0</v>
      </c>
      <c r="R124" s="229">
        <f>Q124*H124</f>
        <v>0</v>
      </c>
      <c r="S124" s="229">
        <v>0</v>
      </c>
      <c r="T124" s="230">
        <f>S124*H124</f>
        <v>0</v>
      </c>
      <c r="AR124" s="23" t="s">
        <v>142</v>
      </c>
      <c r="AT124" s="23" t="s">
        <v>126</v>
      </c>
      <c r="AU124" s="23" t="s">
        <v>79</v>
      </c>
      <c r="AY124" s="23" t="s">
        <v>123</v>
      </c>
      <c r="BE124" s="231">
        <f>IF(N124="základní",J124,0)</f>
        <v>0</v>
      </c>
      <c r="BF124" s="231">
        <f>IF(N124="snížená",J124,0)</f>
        <v>0</v>
      </c>
      <c r="BG124" s="231">
        <f>IF(N124="zákl. přenesená",J124,0)</f>
        <v>0</v>
      </c>
      <c r="BH124" s="231">
        <f>IF(N124="sníž. přenesená",J124,0)</f>
        <v>0</v>
      </c>
      <c r="BI124" s="231">
        <f>IF(N124="nulová",J124,0)</f>
        <v>0</v>
      </c>
      <c r="BJ124" s="23" t="s">
        <v>77</v>
      </c>
      <c r="BK124" s="231">
        <f>ROUND(I124*H124,2)</f>
        <v>0</v>
      </c>
      <c r="BL124" s="23" t="s">
        <v>142</v>
      </c>
      <c r="BM124" s="23" t="s">
        <v>235</v>
      </c>
    </row>
    <row r="125" spans="2:47" s="1" customFormat="1" ht="13.5">
      <c r="B125" s="45"/>
      <c r="C125" s="73"/>
      <c r="D125" s="236" t="s">
        <v>176</v>
      </c>
      <c r="E125" s="73"/>
      <c r="F125" s="237" t="s">
        <v>231</v>
      </c>
      <c r="G125" s="73"/>
      <c r="H125" s="73"/>
      <c r="I125" s="190"/>
      <c r="J125" s="73"/>
      <c r="K125" s="73"/>
      <c r="L125" s="71"/>
      <c r="M125" s="238"/>
      <c r="N125" s="46"/>
      <c r="O125" s="46"/>
      <c r="P125" s="46"/>
      <c r="Q125" s="46"/>
      <c r="R125" s="46"/>
      <c r="S125" s="46"/>
      <c r="T125" s="94"/>
      <c r="AT125" s="23" t="s">
        <v>176</v>
      </c>
      <c r="AU125" s="23" t="s">
        <v>79</v>
      </c>
    </row>
    <row r="126" spans="2:51" s="12" customFormat="1" ht="13.5">
      <c r="B126" s="249"/>
      <c r="C126" s="250"/>
      <c r="D126" s="236" t="s">
        <v>178</v>
      </c>
      <c r="E126" s="251" t="s">
        <v>21</v>
      </c>
      <c r="F126" s="252" t="s">
        <v>385</v>
      </c>
      <c r="G126" s="250"/>
      <c r="H126" s="253">
        <v>36.643</v>
      </c>
      <c r="I126" s="254"/>
      <c r="J126" s="250"/>
      <c r="K126" s="250"/>
      <c r="L126" s="255"/>
      <c r="M126" s="256"/>
      <c r="N126" s="257"/>
      <c r="O126" s="257"/>
      <c r="P126" s="257"/>
      <c r="Q126" s="257"/>
      <c r="R126" s="257"/>
      <c r="S126" s="257"/>
      <c r="T126" s="258"/>
      <c r="AT126" s="259" t="s">
        <v>178</v>
      </c>
      <c r="AU126" s="259" t="s">
        <v>79</v>
      </c>
      <c r="AV126" s="12" t="s">
        <v>79</v>
      </c>
      <c r="AW126" s="12" t="s">
        <v>33</v>
      </c>
      <c r="AX126" s="12" t="s">
        <v>77</v>
      </c>
      <c r="AY126" s="259" t="s">
        <v>123</v>
      </c>
    </row>
    <row r="127" spans="2:65" s="1" customFormat="1" ht="25.5" customHeight="1">
      <c r="B127" s="45"/>
      <c r="C127" s="220" t="s">
        <v>237</v>
      </c>
      <c r="D127" s="220" t="s">
        <v>126</v>
      </c>
      <c r="E127" s="221" t="s">
        <v>238</v>
      </c>
      <c r="F127" s="222" t="s">
        <v>239</v>
      </c>
      <c r="G127" s="223" t="s">
        <v>174</v>
      </c>
      <c r="H127" s="224">
        <v>96.429</v>
      </c>
      <c r="I127" s="225"/>
      <c r="J127" s="226">
        <f>ROUND(I127*H127,2)</f>
        <v>0</v>
      </c>
      <c r="K127" s="222" t="s">
        <v>130</v>
      </c>
      <c r="L127" s="71"/>
      <c r="M127" s="227" t="s">
        <v>21</v>
      </c>
      <c r="N127" s="228" t="s">
        <v>40</v>
      </c>
      <c r="O127" s="46"/>
      <c r="P127" s="229">
        <f>O127*H127</f>
        <v>0</v>
      </c>
      <c r="Q127" s="229">
        <v>0</v>
      </c>
      <c r="R127" s="229">
        <f>Q127*H127</f>
        <v>0</v>
      </c>
      <c r="S127" s="229">
        <v>0</v>
      </c>
      <c r="T127" s="230">
        <f>S127*H127</f>
        <v>0</v>
      </c>
      <c r="AR127" s="23" t="s">
        <v>142</v>
      </c>
      <c r="AT127" s="23" t="s">
        <v>126</v>
      </c>
      <c r="AU127" s="23" t="s">
        <v>79</v>
      </c>
      <c r="AY127" s="23" t="s">
        <v>123</v>
      </c>
      <c r="BE127" s="231">
        <f>IF(N127="základní",J127,0)</f>
        <v>0</v>
      </c>
      <c r="BF127" s="231">
        <f>IF(N127="snížená",J127,0)</f>
        <v>0</v>
      </c>
      <c r="BG127" s="231">
        <f>IF(N127="zákl. přenesená",J127,0)</f>
        <v>0</v>
      </c>
      <c r="BH127" s="231">
        <f>IF(N127="sníž. přenesená",J127,0)</f>
        <v>0</v>
      </c>
      <c r="BI127" s="231">
        <f>IF(N127="nulová",J127,0)</f>
        <v>0</v>
      </c>
      <c r="BJ127" s="23" t="s">
        <v>77</v>
      </c>
      <c r="BK127" s="231">
        <f>ROUND(I127*H127,2)</f>
        <v>0</v>
      </c>
      <c r="BL127" s="23" t="s">
        <v>142</v>
      </c>
      <c r="BM127" s="23" t="s">
        <v>240</v>
      </c>
    </row>
    <row r="128" spans="2:47" s="1" customFormat="1" ht="13.5">
      <c r="B128" s="45"/>
      <c r="C128" s="73"/>
      <c r="D128" s="236" t="s">
        <v>176</v>
      </c>
      <c r="E128" s="73"/>
      <c r="F128" s="237" t="s">
        <v>241</v>
      </c>
      <c r="G128" s="73"/>
      <c r="H128" s="73"/>
      <c r="I128" s="190"/>
      <c r="J128" s="73"/>
      <c r="K128" s="73"/>
      <c r="L128" s="71"/>
      <c r="M128" s="238"/>
      <c r="N128" s="46"/>
      <c r="O128" s="46"/>
      <c r="P128" s="46"/>
      <c r="Q128" s="46"/>
      <c r="R128" s="46"/>
      <c r="S128" s="46"/>
      <c r="T128" s="94"/>
      <c r="AT128" s="23" t="s">
        <v>176</v>
      </c>
      <c r="AU128" s="23" t="s">
        <v>79</v>
      </c>
    </row>
    <row r="129" spans="2:51" s="11" customFormat="1" ht="13.5">
      <c r="B129" s="239"/>
      <c r="C129" s="240"/>
      <c r="D129" s="236" t="s">
        <v>178</v>
      </c>
      <c r="E129" s="241" t="s">
        <v>21</v>
      </c>
      <c r="F129" s="242" t="s">
        <v>179</v>
      </c>
      <c r="G129" s="240"/>
      <c r="H129" s="241" t="s">
        <v>21</v>
      </c>
      <c r="I129" s="243"/>
      <c r="J129" s="240"/>
      <c r="K129" s="240"/>
      <c r="L129" s="244"/>
      <c r="M129" s="245"/>
      <c r="N129" s="246"/>
      <c r="O129" s="246"/>
      <c r="P129" s="246"/>
      <c r="Q129" s="246"/>
      <c r="R129" s="246"/>
      <c r="S129" s="246"/>
      <c r="T129" s="247"/>
      <c r="AT129" s="248" t="s">
        <v>178</v>
      </c>
      <c r="AU129" s="248" t="s">
        <v>79</v>
      </c>
      <c r="AV129" s="11" t="s">
        <v>77</v>
      </c>
      <c r="AW129" s="11" t="s">
        <v>33</v>
      </c>
      <c r="AX129" s="11" t="s">
        <v>69</v>
      </c>
      <c r="AY129" s="248" t="s">
        <v>123</v>
      </c>
    </row>
    <row r="130" spans="2:51" s="12" customFormat="1" ht="13.5">
      <c r="B130" s="249"/>
      <c r="C130" s="250"/>
      <c r="D130" s="236" t="s">
        <v>178</v>
      </c>
      <c r="E130" s="251" t="s">
        <v>21</v>
      </c>
      <c r="F130" s="252" t="s">
        <v>367</v>
      </c>
      <c r="G130" s="250"/>
      <c r="H130" s="253">
        <v>96.429</v>
      </c>
      <c r="I130" s="254"/>
      <c r="J130" s="250"/>
      <c r="K130" s="250"/>
      <c r="L130" s="255"/>
      <c r="M130" s="256"/>
      <c r="N130" s="257"/>
      <c r="O130" s="257"/>
      <c r="P130" s="257"/>
      <c r="Q130" s="257"/>
      <c r="R130" s="257"/>
      <c r="S130" s="257"/>
      <c r="T130" s="258"/>
      <c r="AT130" s="259" t="s">
        <v>178</v>
      </c>
      <c r="AU130" s="259" t="s">
        <v>79</v>
      </c>
      <c r="AV130" s="12" t="s">
        <v>79</v>
      </c>
      <c r="AW130" s="12" t="s">
        <v>33</v>
      </c>
      <c r="AX130" s="12" t="s">
        <v>77</v>
      </c>
      <c r="AY130" s="259" t="s">
        <v>123</v>
      </c>
    </row>
    <row r="131" spans="2:63" s="10" customFormat="1" ht="29.85" customHeight="1">
      <c r="B131" s="204"/>
      <c r="C131" s="205"/>
      <c r="D131" s="206" t="s">
        <v>68</v>
      </c>
      <c r="E131" s="218" t="s">
        <v>122</v>
      </c>
      <c r="F131" s="218" t="s">
        <v>242</v>
      </c>
      <c r="G131" s="205"/>
      <c r="H131" s="205"/>
      <c r="I131" s="208"/>
      <c r="J131" s="219">
        <f>BK131</f>
        <v>0</v>
      </c>
      <c r="K131" s="205"/>
      <c r="L131" s="210"/>
      <c r="M131" s="211"/>
      <c r="N131" s="212"/>
      <c r="O131" s="212"/>
      <c r="P131" s="213">
        <f>SUM(P132:P174)</f>
        <v>0</v>
      </c>
      <c r="Q131" s="212"/>
      <c r="R131" s="213">
        <f>SUM(R132:R174)</f>
        <v>4138.4921109</v>
      </c>
      <c r="S131" s="212"/>
      <c r="T131" s="214">
        <f>SUM(T132:T174)</f>
        <v>0</v>
      </c>
      <c r="AR131" s="215" t="s">
        <v>77</v>
      </c>
      <c r="AT131" s="216" t="s">
        <v>68</v>
      </c>
      <c r="AU131" s="216" t="s">
        <v>77</v>
      </c>
      <c r="AY131" s="215" t="s">
        <v>123</v>
      </c>
      <c r="BK131" s="217">
        <f>SUM(BK132:BK174)</f>
        <v>0</v>
      </c>
    </row>
    <row r="132" spans="2:65" s="1" customFormat="1" ht="25.5" customHeight="1">
      <c r="B132" s="45"/>
      <c r="C132" s="220" t="s">
        <v>243</v>
      </c>
      <c r="D132" s="220" t="s">
        <v>126</v>
      </c>
      <c r="E132" s="221" t="s">
        <v>244</v>
      </c>
      <c r="F132" s="222" t="s">
        <v>245</v>
      </c>
      <c r="G132" s="223" t="s">
        <v>174</v>
      </c>
      <c r="H132" s="224">
        <v>192.857</v>
      </c>
      <c r="I132" s="225"/>
      <c r="J132" s="226">
        <f>ROUND(I132*H132,2)</f>
        <v>0</v>
      </c>
      <c r="K132" s="222" t="s">
        <v>130</v>
      </c>
      <c r="L132" s="71"/>
      <c r="M132" s="227" t="s">
        <v>21</v>
      </c>
      <c r="N132" s="228" t="s">
        <v>40</v>
      </c>
      <c r="O132" s="46"/>
      <c r="P132" s="229">
        <f>O132*H132</f>
        <v>0</v>
      </c>
      <c r="Q132" s="229">
        <v>0.27994</v>
      </c>
      <c r="R132" s="229">
        <f>Q132*H132</f>
        <v>53.988388580000006</v>
      </c>
      <c r="S132" s="229">
        <v>0</v>
      </c>
      <c r="T132" s="230">
        <f>S132*H132</f>
        <v>0</v>
      </c>
      <c r="AR132" s="23" t="s">
        <v>142</v>
      </c>
      <c r="AT132" s="23" t="s">
        <v>126</v>
      </c>
      <c r="AU132" s="23" t="s">
        <v>79</v>
      </c>
      <c r="AY132" s="23" t="s">
        <v>123</v>
      </c>
      <c r="BE132" s="231">
        <f>IF(N132="základní",J132,0)</f>
        <v>0</v>
      </c>
      <c r="BF132" s="231">
        <f>IF(N132="snížená",J132,0)</f>
        <v>0</v>
      </c>
      <c r="BG132" s="231">
        <f>IF(N132="zákl. přenesená",J132,0)</f>
        <v>0</v>
      </c>
      <c r="BH132" s="231">
        <f>IF(N132="sníž. přenesená",J132,0)</f>
        <v>0</v>
      </c>
      <c r="BI132" s="231">
        <f>IF(N132="nulová",J132,0)</f>
        <v>0</v>
      </c>
      <c r="BJ132" s="23" t="s">
        <v>77</v>
      </c>
      <c r="BK132" s="231">
        <f>ROUND(I132*H132,2)</f>
        <v>0</v>
      </c>
      <c r="BL132" s="23" t="s">
        <v>142</v>
      </c>
      <c r="BM132" s="23" t="s">
        <v>246</v>
      </c>
    </row>
    <row r="133" spans="2:51" s="11" customFormat="1" ht="13.5">
      <c r="B133" s="239"/>
      <c r="C133" s="240"/>
      <c r="D133" s="236" t="s">
        <v>178</v>
      </c>
      <c r="E133" s="241" t="s">
        <v>21</v>
      </c>
      <c r="F133" s="242" t="s">
        <v>179</v>
      </c>
      <c r="G133" s="240"/>
      <c r="H133" s="241" t="s">
        <v>21</v>
      </c>
      <c r="I133" s="243"/>
      <c r="J133" s="240"/>
      <c r="K133" s="240"/>
      <c r="L133" s="244"/>
      <c r="M133" s="245"/>
      <c r="N133" s="246"/>
      <c r="O133" s="246"/>
      <c r="P133" s="246"/>
      <c r="Q133" s="246"/>
      <c r="R133" s="246"/>
      <c r="S133" s="246"/>
      <c r="T133" s="247"/>
      <c r="AT133" s="248" t="s">
        <v>178</v>
      </c>
      <c r="AU133" s="248" t="s">
        <v>79</v>
      </c>
      <c r="AV133" s="11" t="s">
        <v>77</v>
      </c>
      <c r="AW133" s="11" t="s">
        <v>33</v>
      </c>
      <c r="AX133" s="11" t="s">
        <v>69</v>
      </c>
      <c r="AY133" s="248" t="s">
        <v>123</v>
      </c>
    </row>
    <row r="134" spans="2:51" s="12" customFormat="1" ht="13.5">
      <c r="B134" s="249"/>
      <c r="C134" s="250"/>
      <c r="D134" s="236" t="s">
        <v>178</v>
      </c>
      <c r="E134" s="251" t="s">
        <v>21</v>
      </c>
      <c r="F134" s="252" t="s">
        <v>386</v>
      </c>
      <c r="G134" s="250"/>
      <c r="H134" s="253">
        <v>192.857</v>
      </c>
      <c r="I134" s="254"/>
      <c r="J134" s="250"/>
      <c r="K134" s="250"/>
      <c r="L134" s="255"/>
      <c r="M134" s="256"/>
      <c r="N134" s="257"/>
      <c r="O134" s="257"/>
      <c r="P134" s="257"/>
      <c r="Q134" s="257"/>
      <c r="R134" s="257"/>
      <c r="S134" s="257"/>
      <c r="T134" s="258"/>
      <c r="AT134" s="259" t="s">
        <v>178</v>
      </c>
      <c r="AU134" s="259" t="s">
        <v>79</v>
      </c>
      <c r="AV134" s="12" t="s">
        <v>79</v>
      </c>
      <c r="AW134" s="12" t="s">
        <v>33</v>
      </c>
      <c r="AX134" s="12" t="s">
        <v>77</v>
      </c>
      <c r="AY134" s="259" t="s">
        <v>123</v>
      </c>
    </row>
    <row r="135" spans="2:65" s="1" customFormat="1" ht="38.25" customHeight="1">
      <c r="B135" s="45"/>
      <c r="C135" s="220" t="s">
        <v>248</v>
      </c>
      <c r="D135" s="220" t="s">
        <v>126</v>
      </c>
      <c r="E135" s="221" t="s">
        <v>249</v>
      </c>
      <c r="F135" s="222" t="s">
        <v>250</v>
      </c>
      <c r="G135" s="223" t="s">
        <v>174</v>
      </c>
      <c r="H135" s="224">
        <v>669.865</v>
      </c>
      <c r="I135" s="225"/>
      <c r="J135" s="226">
        <f>ROUND(I135*H135,2)</f>
        <v>0</v>
      </c>
      <c r="K135" s="222" t="s">
        <v>130</v>
      </c>
      <c r="L135" s="71"/>
      <c r="M135" s="227" t="s">
        <v>21</v>
      </c>
      <c r="N135" s="228" t="s">
        <v>40</v>
      </c>
      <c r="O135" s="46"/>
      <c r="P135" s="229">
        <f>O135*H135</f>
        <v>0</v>
      </c>
      <c r="Q135" s="229">
        <v>0.13188</v>
      </c>
      <c r="R135" s="229">
        <f>Q135*H135</f>
        <v>88.3417962</v>
      </c>
      <c r="S135" s="229">
        <v>0</v>
      </c>
      <c r="T135" s="230">
        <f>S135*H135</f>
        <v>0</v>
      </c>
      <c r="AR135" s="23" t="s">
        <v>142</v>
      </c>
      <c r="AT135" s="23" t="s">
        <v>126</v>
      </c>
      <c r="AU135" s="23" t="s">
        <v>79</v>
      </c>
      <c r="AY135" s="23" t="s">
        <v>123</v>
      </c>
      <c r="BE135" s="231">
        <f>IF(N135="základní",J135,0)</f>
        <v>0</v>
      </c>
      <c r="BF135" s="231">
        <f>IF(N135="snížená",J135,0)</f>
        <v>0</v>
      </c>
      <c r="BG135" s="231">
        <f>IF(N135="zákl. přenesená",J135,0)</f>
        <v>0</v>
      </c>
      <c r="BH135" s="231">
        <f>IF(N135="sníž. přenesená",J135,0)</f>
        <v>0</v>
      </c>
      <c r="BI135" s="231">
        <f>IF(N135="nulová",J135,0)</f>
        <v>0</v>
      </c>
      <c r="BJ135" s="23" t="s">
        <v>77</v>
      </c>
      <c r="BK135" s="231">
        <f>ROUND(I135*H135,2)</f>
        <v>0</v>
      </c>
      <c r="BL135" s="23" t="s">
        <v>142</v>
      </c>
      <c r="BM135" s="23" t="s">
        <v>387</v>
      </c>
    </row>
    <row r="136" spans="2:47" s="1" customFormat="1" ht="13.5">
      <c r="B136" s="45"/>
      <c r="C136" s="73"/>
      <c r="D136" s="236" t="s">
        <v>176</v>
      </c>
      <c r="E136" s="73"/>
      <c r="F136" s="237" t="s">
        <v>252</v>
      </c>
      <c r="G136" s="73"/>
      <c r="H136" s="73"/>
      <c r="I136" s="190"/>
      <c r="J136" s="73"/>
      <c r="K136" s="73"/>
      <c r="L136" s="71"/>
      <c r="M136" s="238"/>
      <c r="N136" s="46"/>
      <c r="O136" s="46"/>
      <c r="P136" s="46"/>
      <c r="Q136" s="46"/>
      <c r="R136" s="46"/>
      <c r="S136" s="46"/>
      <c r="T136" s="94"/>
      <c r="AT136" s="23" t="s">
        <v>176</v>
      </c>
      <c r="AU136" s="23" t="s">
        <v>79</v>
      </c>
    </row>
    <row r="137" spans="2:51" s="11" customFormat="1" ht="13.5">
      <c r="B137" s="239"/>
      <c r="C137" s="240"/>
      <c r="D137" s="236" t="s">
        <v>178</v>
      </c>
      <c r="E137" s="241" t="s">
        <v>21</v>
      </c>
      <c r="F137" s="242" t="s">
        <v>179</v>
      </c>
      <c r="G137" s="240"/>
      <c r="H137" s="241" t="s">
        <v>21</v>
      </c>
      <c r="I137" s="243"/>
      <c r="J137" s="240"/>
      <c r="K137" s="240"/>
      <c r="L137" s="244"/>
      <c r="M137" s="245"/>
      <c r="N137" s="246"/>
      <c r="O137" s="246"/>
      <c r="P137" s="246"/>
      <c r="Q137" s="246"/>
      <c r="R137" s="246"/>
      <c r="S137" s="246"/>
      <c r="T137" s="247"/>
      <c r="AT137" s="248" t="s">
        <v>178</v>
      </c>
      <c r="AU137" s="248" t="s">
        <v>79</v>
      </c>
      <c r="AV137" s="11" t="s">
        <v>77</v>
      </c>
      <c r="AW137" s="11" t="s">
        <v>33</v>
      </c>
      <c r="AX137" s="11" t="s">
        <v>69</v>
      </c>
      <c r="AY137" s="248" t="s">
        <v>123</v>
      </c>
    </row>
    <row r="138" spans="2:51" s="12" customFormat="1" ht="13.5">
      <c r="B138" s="249"/>
      <c r="C138" s="250"/>
      <c r="D138" s="236" t="s">
        <v>178</v>
      </c>
      <c r="E138" s="251" t="s">
        <v>21</v>
      </c>
      <c r="F138" s="252" t="s">
        <v>367</v>
      </c>
      <c r="G138" s="250"/>
      <c r="H138" s="253">
        <v>96.429</v>
      </c>
      <c r="I138" s="254"/>
      <c r="J138" s="250"/>
      <c r="K138" s="250"/>
      <c r="L138" s="255"/>
      <c r="M138" s="256"/>
      <c r="N138" s="257"/>
      <c r="O138" s="257"/>
      <c r="P138" s="257"/>
      <c r="Q138" s="257"/>
      <c r="R138" s="257"/>
      <c r="S138" s="257"/>
      <c r="T138" s="258"/>
      <c r="AT138" s="259" t="s">
        <v>178</v>
      </c>
      <c r="AU138" s="259" t="s">
        <v>79</v>
      </c>
      <c r="AV138" s="12" t="s">
        <v>79</v>
      </c>
      <c r="AW138" s="12" t="s">
        <v>33</v>
      </c>
      <c r="AX138" s="12" t="s">
        <v>69</v>
      </c>
      <c r="AY138" s="259" t="s">
        <v>123</v>
      </c>
    </row>
    <row r="139" spans="2:51" s="11" customFormat="1" ht="13.5">
      <c r="B139" s="239"/>
      <c r="C139" s="240"/>
      <c r="D139" s="236" t="s">
        <v>178</v>
      </c>
      <c r="E139" s="241" t="s">
        <v>21</v>
      </c>
      <c r="F139" s="242" t="s">
        <v>185</v>
      </c>
      <c r="G139" s="240"/>
      <c r="H139" s="241" t="s">
        <v>21</v>
      </c>
      <c r="I139" s="243"/>
      <c r="J139" s="240"/>
      <c r="K139" s="240"/>
      <c r="L139" s="244"/>
      <c r="M139" s="245"/>
      <c r="N139" s="246"/>
      <c r="O139" s="246"/>
      <c r="P139" s="246"/>
      <c r="Q139" s="246"/>
      <c r="R139" s="246"/>
      <c r="S139" s="246"/>
      <c r="T139" s="247"/>
      <c r="AT139" s="248" t="s">
        <v>178</v>
      </c>
      <c r="AU139" s="248" t="s">
        <v>79</v>
      </c>
      <c r="AV139" s="11" t="s">
        <v>77</v>
      </c>
      <c r="AW139" s="11" t="s">
        <v>33</v>
      </c>
      <c r="AX139" s="11" t="s">
        <v>69</v>
      </c>
      <c r="AY139" s="248" t="s">
        <v>123</v>
      </c>
    </row>
    <row r="140" spans="2:51" s="12" customFormat="1" ht="13.5">
      <c r="B140" s="249"/>
      <c r="C140" s="250"/>
      <c r="D140" s="236" t="s">
        <v>178</v>
      </c>
      <c r="E140" s="251" t="s">
        <v>21</v>
      </c>
      <c r="F140" s="252" t="s">
        <v>371</v>
      </c>
      <c r="G140" s="250"/>
      <c r="H140" s="253">
        <v>573.436</v>
      </c>
      <c r="I140" s="254"/>
      <c r="J140" s="250"/>
      <c r="K140" s="250"/>
      <c r="L140" s="255"/>
      <c r="M140" s="256"/>
      <c r="N140" s="257"/>
      <c r="O140" s="257"/>
      <c r="P140" s="257"/>
      <c r="Q140" s="257"/>
      <c r="R140" s="257"/>
      <c r="S140" s="257"/>
      <c r="T140" s="258"/>
      <c r="AT140" s="259" t="s">
        <v>178</v>
      </c>
      <c r="AU140" s="259" t="s">
        <v>79</v>
      </c>
      <c r="AV140" s="12" t="s">
        <v>79</v>
      </c>
      <c r="AW140" s="12" t="s">
        <v>33</v>
      </c>
      <c r="AX140" s="12" t="s">
        <v>69</v>
      </c>
      <c r="AY140" s="259" t="s">
        <v>123</v>
      </c>
    </row>
    <row r="141" spans="2:51" s="13" customFormat="1" ht="13.5">
      <c r="B141" s="260"/>
      <c r="C141" s="261"/>
      <c r="D141" s="236" t="s">
        <v>178</v>
      </c>
      <c r="E141" s="262" t="s">
        <v>21</v>
      </c>
      <c r="F141" s="263" t="s">
        <v>187</v>
      </c>
      <c r="G141" s="261"/>
      <c r="H141" s="264">
        <v>669.865</v>
      </c>
      <c r="I141" s="265"/>
      <c r="J141" s="261"/>
      <c r="K141" s="261"/>
      <c r="L141" s="266"/>
      <c r="M141" s="267"/>
      <c r="N141" s="268"/>
      <c r="O141" s="268"/>
      <c r="P141" s="268"/>
      <c r="Q141" s="268"/>
      <c r="R141" s="268"/>
      <c r="S141" s="268"/>
      <c r="T141" s="269"/>
      <c r="AT141" s="270" t="s">
        <v>178</v>
      </c>
      <c r="AU141" s="270" t="s">
        <v>79</v>
      </c>
      <c r="AV141" s="13" t="s">
        <v>142</v>
      </c>
      <c r="AW141" s="13" t="s">
        <v>33</v>
      </c>
      <c r="AX141" s="13" t="s">
        <v>77</v>
      </c>
      <c r="AY141" s="270" t="s">
        <v>123</v>
      </c>
    </row>
    <row r="142" spans="2:65" s="1" customFormat="1" ht="25.5" customHeight="1">
      <c r="B142" s="45"/>
      <c r="C142" s="220" t="s">
        <v>10</v>
      </c>
      <c r="D142" s="220" t="s">
        <v>126</v>
      </c>
      <c r="E142" s="221" t="s">
        <v>253</v>
      </c>
      <c r="F142" s="222" t="s">
        <v>254</v>
      </c>
      <c r="G142" s="223" t="s">
        <v>174</v>
      </c>
      <c r="H142" s="224">
        <v>1928.57</v>
      </c>
      <c r="I142" s="225"/>
      <c r="J142" s="226">
        <f>ROUND(I142*H142,2)</f>
        <v>0</v>
      </c>
      <c r="K142" s="222" t="s">
        <v>130</v>
      </c>
      <c r="L142" s="71"/>
      <c r="M142" s="227" t="s">
        <v>21</v>
      </c>
      <c r="N142" s="228" t="s">
        <v>40</v>
      </c>
      <c r="O142" s="46"/>
      <c r="P142" s="229">
        <f>O142*H142</f>
        <v>0</v>
      </c>
      <c r="Q142" s="229">
        <v>0.216</v>
      </c>
      <c r="R142" s="229">
        <f>Q142*H142</f>
        <v>416.57112</v>
      </c>
      <c r="S142" s="229">
        <v>0</v>
      </c>
      <c r="T142" s="230">
        <f>S142*H142</f>
        <v>0</v>
      </c>
      <c r="AR142" s="23" t="s">
        <v>142</v>
      </c>
      <c r="AT142" s="23" t="s">
        <v>126</v>
      </c>
      <c r="AU142" s="23" t="s">
        <v>79</v>
      </c>
      <c r="AY142" s="23" t="s">
        <v>123</v>
      </c>
      <c r="BE142" s="231">
        <f>IF(N142="základní",J142,0)</f>
        <v>0</v>
      </c>
      <c r="BF142" s="231">
        <f>IF(N142="snížená",J142,0)</f>
        <v>0</v>
      </c>
      <c r="BG142" s="231">
        <f>IF(N142="zákl. přenesená",J142,0)</f>
        <v>0</v>
      </c>
      <c r="BH142" s="231">
        <f>IF(N142="sníž. přenesená",J142,0)</f>
        <v>0</v>
      </c>
      <c r="BI142" s="231">
        <f>IF(N142="nulová",J142,0)</f>
        <v>0</v>
      </c>
      <c r="BJ142" s="23" t="s">
        <v>77</v>
      </c>
      <c r="BK142" s="231">
        <f>ROUND(I142*H142,2)</f>
        <v>0</v>
      </c>
      <c r="BL142" s="23" t="s">
        <v>142</v>
      </c>
      <c r="BM142" s="23" t="s">
        <v>255</v>
      </c>
    </row>
    <row r="143" spans="2:47" s="1" customFormat="1" ht="13.5">
      <c r="B143" s="45"/>
      <c r="C143" s="73"/>
      <c r="D143" s="236" t="s">
        <v>176</v>
      </c>
      <c r="E143" s="73"/>
      <c r="F143" s="237" t="s">
        <v>256</v>
      </c>
      <c r="G143" s="73"/>
      <c r="H143" s="73"/>
      <c r="I143" s="190"/>
      <c r="J143" s="73"/>
      <c r="K143" s="73"/>
      <c r="L143" s="71"/>
      <c r="M143" s="238"/>
      <c r="N143" s="46"/>
      <c r="O143" s="46"/>
      <c r="P143" s="46"/>
      <c r="Q143" s="46"/>
      <c r="R143" s="46"/>
      <c r="S143" s="46"/>
      <c r="T143" s="94"/>
      <c r="AT143" s="23" t="s">
        <v>176</v>
      </c>
      <c r="AU143" s="23" t="s">
        <v>79</v>
      </c>
    </row>
    <row r="144" spans="2:51" s="12" customFormat="1" ht="13.5">
      <c r="B144" s="249"/>
      <c r="C144" s="250"/>
      <c r="D144" s="236" t="s">
        <v>178</v>
      </c>
      <c r="E144" s="251" t="s">
        <v>21</v>
      </c>
      <c r="F144" s="252" t="s">
        <v>388</v>
      </c>
      <c r="G144" s="250"/>
      <c r="H144" s="253">
        <v>1928.57</v>
      </c>
      <c r="I144" s="254"/>
      <c r="J144" s="250"/>
      <c r="K144" s="250"/>
      <c r="L144" s="255"/>
      <c r="M144" s="256"/>
      <c r="N144" s="257"/>
      <c r="O144" s="257"/>
      <c r="P144" s="257"/>
      <c r="Q144" s="257"/>
      <c r="R144" s="257"/>
      <c r="S144" s="257"/>
      <c r="T144" s="258"/>
      <c r="AT144" s="259" t="s">
        <v>178</v>
      </c>
      <c r="AU144" s="259" t="s">
        <v>79</v>
      </c>
      <c r="AV144" s="12" t="s">
        <v>79</v>
      </c>
      <c r="AW144" s="12" t="s">
        <v>33</v>
      </c>
      <c r="AX144" s="12" t="s">
        <v>77</v>
      </c>
      <c r="AY144" s="259" t="s">
        <v>123</v>
      </c>
    </row>
    <row r="145" spans="2:65" s="1" customFormat="1" ht="25.5" customHeight="1">
      <c r="B145" s="45"/>
      <c r="C145" s="220" t="s">
        <v>258</v>
      </c>
      <c r="D145" s="220" t="s">
        <v>126</v>
      </c>
      <c r="E145" s="221" t="s">
        <v>259</v>
      </c>
      <c r="F145" s="222" t="s">
        <v>260</v>
      </c>
      <c r="G145" s="223" t="s">
        <v>174</v>
      </c>
      <c r="H145" s="224">
        <v>573.436</v>
      </c>
      <c r="I145" s="225"/>
      <c r="J145" s="226">
        <f>ROUND(I145*H145,2)</f>
        <v>0</v>
      </c>
      <c r="K145" s="222" t="s">
        <v>21</v>
      </c>
      <c r="L145" s="71"/>
      <c r="M145" s="227" t="s">
        <v>21</v>
      </c>
      <c r="N145" s="228" t="s">
        <v>40</v>
      </c>
      <c r="O145" s="46"/>
      <c r="P145" s="229">
        <f>O145*H145</f>
        <v>0</v>
      </c>
      <c r="Q145" s="229">
        <v>0.00085</v>
      </c>
      <c r="R145" s="229">
        <f>Q145*H145</f>
        <v>0.4874206</v>
      </c>
      <c r="S145" s="229">
        <v>0</v>
      </c>
      <c r="T145" s="230">
        <f>S145*H145</f>
        <v>0</v>
      </c>
      <c r="AR145" s="23" t="s">
        <v>142</v>
      </c>
      <c r="AT145" s="23" t="s">
        <v>126</v>
      </c>
      <c r="AU145" s="23" t="s">
        <v>79</v>
      </c>
      <c r="AY145" s="23" t="s">
        <v>123</v>
      </c>
      <c r="BE145" s="231">
        <f>IF(N145="základní",J145,0)</f>
        <v>0</v>
      </c>
      <c r="BF145" s="231">
        <f>IF(N145="snížená",J145,0)</f>
        <v>0</v>
      </c>
      <c r="BG145" s="231">
        <f>IF(N145="zákl. přenesená",J145,0)</f>
        <v>0</v>
      </c>
      <c r="BH145" s="231">
        <f>IF(N145="sníž. přenesená",J145,0)</f>
        <v>0</v>
      </c>
      <c r="BI145" s="231">
        <f>IF(N145="nulová",J145,0)</f>
        <v>0</v>
      </c>
      <c r="BJ145" s="23" t="s">
        <v>77</v>
      </c>
      <c r="BK145" s="231">
        <f>ROUND(I145*H145,2)</f>
        <v>0</v>
      </c>
      <c r="BL145" s="23" t="s">
        <v>142</v>
      </c>
      <c r="BM145" s="23" t="s">
        <v>261</v>
      </c>
    </row>
    <row r="146" spans="2:47" s="1" customFormat="1" ht="13.5">
      <c r="B146" s="45"/>
      <c r="C146" s="73"/>
      <c r="D146" s="236" t="s">
        <v>176</v>
      </c>
      <c r="E146" s="73"/>
      <c r="F146" s="237" t="s">
        <v>262</v>
      </c>
      <c r="G146" s="73"/>
      <c r="H146" s="73"/>
      <c r="I146" s="190"/>
      <c r="J146" s="73"/>
      <c r="K146" s="73"/>
      <c r="L146" s="71"/>
      <c r="M146" s="238"/>
      <c r="N146" s="46"/>
      <c r="O146" s="46"/>
      <c r="P146" s="46"/>
      <c r="Q146" s="46"/>
      <c r="R146" s="46"/>
      <c r="S146" s="46"/>
      <c r="T146" s="94"/>
      <c r="AT146" s="23" t="s">
        <v>176</v>
      </c>
      <c r="AU146" s="23" t="s">
        <v>79</v>
      </c>
    </row>
    <row r="147" spans="2:51" s="11" customFormat="1" ht="13.5">
      <c r="B147" s="239"/>
      <c r="C147" s="240"/>
      <c r="D147" s="236" t="s">
        <v>178</v>
      </c>
      <c r="E147" s="241" t="s">
        <v>21</v>
      </c>
      <c r="F147" s="242" t="s">
        <v>263</v>
      </c>
      <c r="G147" s="240"/>
      <c r="H147" s="241" t="s">
        <v>21</v>
      </c>
      <c r="I147" s="243"/>
      <c r="J147" s="240"/>
      <c r="K147" s="240"/>
      <c r="L147" s="244"/>
      <c r="M147" s="245"/>
      <c r="N147" s="246"/>
      <c r="O147" s="246"/>
      <c r="P147" s="246"/>
      <c r="Q147" s="246"/>
      <c r="R147" s="246"/>
      <c r="S147" s="246"/>
      <c r="T147" s="247"/>
      <c r="AT147" s="248" t="s">
        <v>178</v>
      </c>
      <c r="AU147" s="248" t="s">
        <v>79</v>
      </c>
      <c r="AV147" s="11" t="s">
        <v>77</v>
      </c>
      <c r="AW147" s="11" t="s">
        <v>33</v>
      </c>
      <c r="AX147" s="11" t="s">
        <v>69</v>
      </c>
      <c r="AY147" s="248" t="s">
        <v>123</v>
      </c>
    </row>
    <row r="148" spans="2:51" s="12" customFormat="1" ht="13.5">
      <c r="B148" s="249"/>
      <c r="C148" s="250"/>
      <c r="D148" s="236" t="s">
        <v>178</v>
      </c>
      <c r="E148" s="251" t="s">
        <v>21</v>
      </c>
      <c r="F148" s="252" t="s">
        <v>371</v>
      </c>
      <c r="G148" s="250"/>
      <c r="H148" s="253">
        <v>573.436</v>
      </c>
      <c r="I148" s="254"/>
      <c r="J148" s="250"/>
      <c r="K148" s="250"/>
      <c r="L148" s="255"/>
      <c r="M148" s="256"/>
      <c r="N148" s="257"/>
      <c r="O148" s="257"/>
      <c r="P148" s="257"/>
      <c r="Q148" s="257"/>
      <c r="R148" s="257"/>
      <c r="S148" s="257"/>
      <c r="T148" s="258"/>
      <c r="AT148" s="259" t="s">
        <v>178</v>
      </c>
      <c r="AU148" s="259" t="s">
        <v>79</v>
      </c>
      <c r="AV148" s="12" t="s">
        <v>79</v>
      </c>
      <c r="AW148" s="12" t="s">
        <v>33</v>
      </c>
      <c r="AX148" s="12" t="s">
        <v>77</v>
      </c>
      <c r="AY148" s="259" t="s">
        <v>123</v>
      </c>
    </row>
    <row r="149" spans="2:65" s="1" customFormat="1" ht="25.5" customHeight="1">
      <c r="B149" s="45"/>
      <c r="C149" s="220" t="s">
        <v>264</v>
      </c>
      <c r="D149" s="220" t="s">
        <v>126</v>
      </c>
      <c r="E149" s="221" t="s">
        <v>265</v>
      </c>
      <c r="F149" s="222" t="s">
        <v>266</v>
      </c>
      <c r="G149" s="223" t="s">
        <v>174</v>
      </c>
      <c r="H149" s="224">
        <v>11339.291</v>
      </c>
      <c r="I149" s="225"/>
      <c r="J149" s="226">
        <f>ROUND(I149*H149,2)</f>
        <v>0</v>
      </c>
      <c r="K149" s="222" t="s">
        <v>130</v>
      </c>
      <c r="L149" s="71"/>
      <c r="M149" s="227" t="s">
        <v>21</v>
      </c>
      <c r="N149" s="228" t="s">
        <v>40</v>
      </c>
      <c r="O149" s="46"/>
      <c r="P149" s="229">
        <f>O149*H149</f>
        <v>0</v>
      </c>
      <c r="Q149" s="229">
        <v>0.00031</v>
      </c>
      <c r="R149" s="229">
        <f>Q149*H149</f>
        <v>3.5151802099999996</v>
      </c>
      <c r="S149" s="229">
        <v>0</v>
      </c>
      <c r="T149" s="230">
        <f>S149*H149</f>
        <v>0</v>
      </c>
      <c r="AR149" s="23" t="s">
        <v>142</v>
      </c>
      <c r="AT149" s="23" t="s">
        <v>126</v>
      </c>
      <c r="AU149" s="23" t="s">
        <v>79</v>
      </c>
      <c r="AY149" s="23" t="s">
        <v>123</v>
      </c>
      <c r="BE149" s="231">
        <f>IF(N149="základní",J149,0)</f>
        <v>0</v>
      </c>
      <c r="BF149" s="231">
        <f>IF(N149="snížená",J149,0)</f>
        <v>0</v>
      </c>
      <c r="BG149" s="231">
        <f>IF(N149="zákl. přenesená",J149,0)</f>
        <v>0</v>
      </c>
      <c r="BH149" s="231">
        <f>IF(N149="sníž. přenesená",J149,0)</f>
        <v>0</v>
      </c>
      <c r="BI149" s="231">
        <f>IF(N149="nulová",J149,0)</f>
        <v>0</v>
      </c>
      <c r="BJ149" s="23" t="s">
        <v>77</v>
      </c>
      <c r="BK149" s="231">
        <f>ROUND(I149*H149,2)</f>
        <v>0</v>
      </c>
      <c r="BL149" s="23" t="s">
        <v>142</v>
      </c>
      <c r="BM149" s="23" t="s">
        <v>267</v>
      </c>
    </row>
    <row r="150" spans="2:51" s="11" customFormat="1" ht="13.5">
      <c r="B150" s="239"/>
      <c r="C150" s="240"/>
      <c r="D150" s="236" t="s">
        <v>178</v>
      </c>
      <c r="E150" s="241" t="s">
        <v>21</v>
      </c>
      <c r="F150" s="242" t="s">
        <v>389</v>
      </c>
      <c r="G150" s="240"/>
      <c r="H150" s="241" t="s">
        <v>21</v>
      </c>
      <c r="I150" s="243"/>
      <c r="J150" s="240"/>
      <c r="K150" s="240"/>
      <c r="L150" s="244"/>
      <c r="M150" s="245"/>
      <c r="N150" s="246"/>
      <c r="O150" s="246"/>
      <c r="P150" s="246"/>
      <c r="Q150" s="246"/>
      <c r="R150" s="246"/>
      <c r="S150" s="246"/>
      <c r="T150" s="247"/>
      <c r="AT150" s="248" t="s">
        <v>178</v>
      </c>
      <c r="AU150" s="248" t="s">
        <v>79</v>
      </c>
      <c r="AV150" s="11" t="s">
        <v>77</v>
      </c>
      <c r="AW150" s="11" t="s">
        <v>33</v>
      </c>
      <c r="AX150" s="11" t="s">
        <v>69</v>
      </c>
      <c r="AY150" s="248" t="s">
        <v>123</v>
      </c>
    </row>
    <row r="151" spans="2:51" s="12" customFormat="1" ht="13.5">
      <c r="B151" s="249"/>
      <c r="C151" s="250"/>
      <c r="D151" s="236" t="s">
        <v>178</v>
      </c>
      <c r="E151" s="251" t="s">
        <v>21</v>
      </c>
      <c r="F151" s="252" t="s">
        <v>390</v>
      </c>
      <c r="G151" s="250"/>
      <c r="H151" s="253">
        <v>11237.291</v>
      </c>
      <c r="I151" s="254"/>
      <c r="J151" s="250"/>
      <c r="K151" s="250"/>
      <c r="L151" s="255"/>
      <c r="M151" s="256"/>
      <c r="N151" s="257"/>
      <c r="O151" s="257"/>
      <c r="P151" s="257"/>
      <c r="Q151" s="257"/>
      <c r="R151" s="257"/>
      <c r="S151" s="257"/>
      <c r="T151" s="258"/>
      <c r="AT151" s="259" t="s">
        <v>178</v>
      </c>
      <c r="AU151" s="259" t="s">
        <v>79</v>
      </c>
      <c r="AV151" s="12" t="s">
        <v>79</v>
      </c>
      <c r="AW151" s="12" t="s">
        <v>33</v>
      </c>
      <c r="AX151" s="12" t="s">
        <v>69</v>
      </c>
      <c r="AY151" s="259" t="s">
        <v>123</v>
      </c>
    </row>
    <row r="152" spans="2:51" s="12" customFormat="1" ht="13.5">
      <c r="B152" s="249"/>
      <c r="C152" s="250"/>
      <c r="D152" s="236" t="s">
        <v>178</v>
      </c>
      <c r="E152" s="251" t="s">
        <v>21</v>
      </c>
      <c r="F152" s="252" t="s">
        <v>377</v>
      </c>
      <c r="G152" s="250"/>
      <c r="H152" s="253">
        <v>102</v>
      </c>
      <c r="I152" s="254"/>
      <c r="J152" s="250"/>
      <c r="K152" s="250"/>
      <c r="L152" s="255"/>
      <c r="M152" s="256"/>
      <c r="N152" s="257"/>
      <c r="O152" s="257"/>
      <c r="P152" s="257"/>
      <c r="Q152" s="257"/>
      <c r="R152" s="257"/>
      <c r="S152" s="257"/>
      <c r="T152" s="258"/>
      <c r="AT152" s="259" t="s">
        <v>178</v>
      </c>
      <c r="AU152" s="259" t="s">
        <v>79</v>
      </c>
      <c r="AV152" s="12" t="s">
        <v>79</v>
      </c>
      <c r="AW152" s="12" t="s">
        <v>33</v>
      </c>
      <c r="AX152" s="12" t="s">
        <v>69</v>
      </c>
      <c r="AY152" s="259" t="s">
        <v>123</v>
      </c>
    </row>
    <row r="153" spans="2:51" s="13" customFormat="1" ht="13.5">
      <c r="B153" s="260"/>
      <c r="C153" s="261"/>
      <c r="D153" s="236" t="s">
        <v>178</v>
      </c>
      <c r="E153" s="262" t="s">
        <v>21</v>
      </c>
      <c r="F153" s="263" t="s">
        <v>187</v>
      </c>
      <c r="G153" s="261"/>
      <c r="H153" s="264">
        <v>11339.291</v>
      </c>
      <c r="I153" s="265"/>
      <c r="J153" s="261"/>
      <c r="K153" s="261"/>
      <c r="L153" s="266"/>
      <c r="M153" s="267"/>
      <c r="N153" s="268"/>
      <c r="O153" s="268"/>
      <c r="P153" s="268"/>
      <c r="Q153" s="268"/>
      <c r="R153" s="268"/>
      <c r="S153" s="268"/>
      <c r="T153" s="269"/>
      <c r="AT153" s="270" t="s">
        <v>178</v>
      </c>
      <c r="AU153" s="270" t="s">
        <v>79</v>
      </c>
      <c r="AV153" s="13" t="s">
        <v>142</v>
      </c>
      <c r="AW153" s="13" t="s">
        <v>33</v>
      </c>
      <c r="AX153" s="13" t="s">
        <v>77</v>
      </c>
      <c r="AY153" s="270" t="s">
        <v>123</v>
      </c>
    </row>
    <row r="154" spans="2:65" s="1" customFormat="1" ht="25.5" customHeight="1">
      <c r="B154" s="45"/>
      <c r="C154" s="220" t="s">
        <v>270</v>
      </c>
      <c r="D154" s="220" t="s">
        <v>126</v>
      </c>
      <c r="E154" s="221" t="s">
        <v>271</v>
      </c>
      <c r="F154" s="222" t="s">
        <v>272</v>
      </c>
      <c r="G154" s="223" t="s">
        <v>174</v>
      </c>
      <c r="H154" s="224">
        <v>12240.585</v>
      </c>
      <c r="I154" s="225"/>
      <c r="J154" s="226">
        <f>ROUND(I154*H154,2)</f>
        <v>0</v>
      </c>
      <c r="K154" s="222" t="s">
        <v>130</v>
      </c>
      <c r="L154" s="71"/>
      <c r="M154" s="227" t="s">
        <v>21</v>
      </c>
      <c r="N154" s="228" t="s">
        <v>40</v>
      </c>
      <c r="O154" s="46"/>
      <c r="P154" s="229">
        <f>O154*H154</f>
        <v>0</v>
      </c>
      <c r="Q154" s="229">
        <v>0.00041</v>
      </c>
      <c r="R154" s="229">
        <f>Q154*H154</f>
        <v>5.01863985</v>
      </c>
      <c r="S154" s="229">
        <v>0</v>
      </c>
      <c r="T154" s="230">
        <f>S154*H154</f>
        <v>0</v>
      </c>
      <c r="AR154" s="23" t="s">
        <v>142</v>
      </c>
      <c r="AT154" s="23" t="s">
        <v>126</v>
      </c>
      <c r="AU154" s="23" t="s">
        <v>79</v>
      </c>
      <c r="AY154" s="23" t="s">
        <v>123</v>
      </c>
      <c r="BE154" s="231">
        <f>IF(N154="základní",J154,0)</f>
        <v>0</v>
      </c>
      <c r="BF154" s="231">
        <f>IF(N154="snížená",J154,0)</f>
        <v>0</v>
      </c>
      <c r="BG154" s="231">
        <f>IF(N154="zákl. přenesená",J154,0)</f>
        <v>0</v>
      </c>
      <c r="BH154" s="231">
        <f>IF(N154="sníž. přenesená",J154,0)</f>
        <v>0</v>
      </c>
      <c r="BI154" s="231">
        <f>IF(N154="nulová",J154,0)</f>
        <v>0</v>
      </c>
      <c r="BJ154" s="23" t="s">
        <v>77</v>
      </c>
      <c r="BK154" s="231">
        <f>ROUND(I154*H154,2)</f>
        <v>0</v>
      </c>
      <c r="BL154" s="23" t="s">
        <v>142</v>
      </c>
      <c r="BM154" s="23" t="s">
        <v>273</v>
      </c>
    </row>
    <row r="155" spans="2:51" s="11" customFormat="1" ht="13.5">
      <c r="B155" s="239"/>
      <c r="C155" s="240"/>
      <c r="D155" s="236" t="s">
        <v>178</v>
      </c>
      <c r="E155" s="241" t="s">
        <v>21</v>
      </c>
      <c r="F155" s="242" t="s">
        <v>389</v>
      </c>
      <c r="G155" s="240"/>
      <c r="H155" s="241" t="s">
        <v>21</v>
      </c>
      <c r="I155" s="243"/>
      <c r="J155" s="240"/>
      <c r="K155" s="240"/>
      <c r="L155" s="244"/>
      <c r="M155" s="245"/>
      <c r="N155" s="246"/>
      <c r="O155" s="246"/>
      <c r="P155" s="246"/>
      <c r="Q155" s="246"/>
      <c r="R155" s="246"/>
      <c r="S155" s="246"/>
      <c r="T155" s="247"/>
      <c r="AT155" s="248" t="s">
        <v>178</v>
      </c>
      <c r="AU155" s="248" t="s">
        <v>79</v>
      </c>
      <c r="AV155" s="11" t="s">
        <v>77</v>
      </c>
      <c r="AW155" s="11" t="s">
        <v>33</v>
      </c>
      <c r="AX155" s="11" t="s">
        <v>69</v>
      </c>
      <c r="AY155" s="248" t="s">
        <v>123</v>
      </c>
    </row>
    <row r="156" spans="2:51" s="12" customFormat="1" ht="13.5">
      <c r="B156" s="249"/>
      <c r="C156" s="250"/>
      <c r="D156" s="236" t="s">
        <v>178</v>
      </c>
      <c r="E156" s="251" t="s">
        <v>21</v>
      </c>
      <c r="F156" s="252" t="s">
        <v>391</v>
      </c>
      <c r="G156" s="250"/>
      <c r="H156" s="253">
        <v>11468.72</v>
      </c>
      <c r="I156" s="254"/>
      <c r="J156" s="250"/>
      <c r="K156" s="250"/>
      <c r="L156" s="255"/>
      <c r="M156" s="256"/>
      <c r="N156" s="257"/>
      <c r="O156" s="257"/>
      <c r="P156" s="257"/>
      <c r="Q156" s="257"/>
      <c r="R156" s="257"/>
      <c r="S156" s="257"/>
      <c r="T156" s="258"/>
      <c r="AT156" s="259" t="s">
        <v>178</v>
      </c>
      <c r="AU156" s="259" t="s">
        <v>79</v>
      </c>
      <c r="AV156" s="12" t="s">
        <v>79</v>
      </c>
      <c r="AW156" s="12" t="s">
        <v>33</v>
      </c>
      <c r="AX156" s="12" t="s">
        <v>69</v>
      </c>
      <c r="AY156" s="259" t="s">
        <v>123</v>
      </c>
    </row>
    <row r="157" spans="2:51" s="11" customFormat="1" ht="13.5">
      <c r="B157" s="239"/>
      <c r="C157" s="240"/>
      <c r="D157" s="236" t="s">
        <v>178</v>
      </c>
      <c r="E157" s="241" t="s">
        <v>21</v>
      </c>
      <c r="F157" s="242" t="s">
        <v>179</v>
      </c>
      <c r="G157" s="240"/>
      <c r="H157" s="241" t="s">
        <v>21</v>
      </c>
      <c r="I157" s="243"/>
      <c r="J157" s="240"/>
      <c r="K157" s="240"/>
      <c r="L157" s="244"/>
      <c r="M157" s="245"/>
      <c r="N157" s="246"/>
      <c r="O157" s="246"/>
      <c r="P157" s="246"/>
      <c r="Q157" s="246"/>
      <c r="R157" s="246"/>
      <c r="S157" s="246"/>
      <c r="T157" s="247"/>
      <c r="AT157" s="248" t="s">
        <v>178</v>
      </c>
      <c r="AU157" s="248" t="s">
        <v>79</v>
      </c>
      <c r="AV157" s="11" t="s">
        <v>77</v>
      </c>
      <c r="AW157" s="11" t="s">
        <v>33</v>
      </c>
      <c r="AX157" s="11" t="s">
        <v>69</v>
      </c>
      <c r="AY157" s="248" t="s">
        <v>123</v>
      </c>
    </row>
    <row r="158" spans="2:51" s="12" customFormat="1" ht="13.5">
      <c r="B158" s="249"/>
      <c r="C158" s="250"/>
      <c r="D158" s="236" t="s">
        <v>178</v>
      </c>
      <c r="E158" s="251" t="s">
        <v>21</v>
      </c>
      <c r="F158" s="252" t="s">
        <v>367</v>
      </c>
      <c r="G158" s="250"/>
      <c r="H158" s="253">
        <v>96.429</v>
      </c>
      <c r="I158" s="254"/>
      <c r="J158" s="250"/>
      <c r="K158" s="250"/>
      <c r="L158" s="255"/>
      <c r="M158" s="256"/>
      <c r="N158" s="257"/>
      <c r="O158" s="257"/>
      <c r="P158" s="257"/>
      <c r="Q158" s="257"/>
      <c r="R158" s="257"/>
      <c r="S158" s="257"/>
      <c r="T158" s="258"/>
      <c r="AT158" s="259" t="s">
        <v>178</v>
      </c>
      <c r="AU158" s="259" t="s">
        <v>79</v>
      </c>
      <c r="AV158" s="12" t="s">
        <v>79</v>
      </c>
      <c r="AW158" s="12" t="s">
        <v>33</v>
      </c>
      <c r="AX158" s="12" t="s">
        <v>69</v>
      </c>
      <c r="AY158" s="259" t="s">
        <v>123</v>
      </c>
    </row>
    <row r="159" spans="2:51" s="11" customFormat="1" ht="13.5">
      <c r="B159" s="239"/>
      <c r="C159" s="240"/>
      <c r="D159" s="236" t="s">
        <v>178</v>
      </c>
      <c r="E159" s="241" t="s">
        <v>21</v>
      </c>
      <c r="F159" s="242" t="s">
        <v>185</v>
      </c>
      <c r="G159" s="240"/>
      <c r="H159" s="241" t="s">
        <v>21</v>
      </c>
      <c r="I159" s="243"/>
      <c r="J159" s="240"/>
      <c r="K159" s="240"/>
      <c r="L159" s="244"/>
      <c r="M159" s="245"/>
      <c r="N159" s="246"/>
      <c r="O159" s="246"/>
      <c r="P159" s="246"/>
      <c r="Q159" s="246"/>
      <c r="R159" s="246"/>
      <c r="S159" s="246"/>
      <c r="T159" s="247"/>
      <c r="AT159" s="248" t="s">
        <v>178</v>
      </c>
      <c r="AU159" s="248" t="s">
        <v>79</v>
      </c>
      <c r="AV159" s="11" t="s">
        <v>77</v>
      </c>
      <c r="AW159" s="11" t="s">
        <v>33</v>
      </c>
      <c r="AX159" s="11" t="s">
        <v>69</v>
      </c>
      <c r="AY159" s="248" t="s">
        <v>123</v>
      </c>
    </row>
    <row r="160" spans="2:51" s="12" customFormat="1" ht="13.5">
      <c r="B160" s="249"/>
      <c r="C160" s="250"/>
      <c r="D160" s="236" t="s">
        <v>178</v>
      </c>
      <c r="E160" s="251" t="s">
        <v>21</v>
      </c>
      <c r="F160" s="252" t="s">
        <v>371</v>
      </c>
      <c r="G160" s="250"/>
      <c r="H160" s="253">
        <v>573.436</v>
      </c>
      <c r="I160" s="254"/>
      <c r="J160" s="250"/>
      <c r="K160" s="250"/>
      <c r="L160" s="255"/>
      <c r="M160" s="256"/>
      <c r="N160" s="257"/>
      <c r="O160" s="257"/>
      <c r="P160" s="257"/>
      <c r="Q160" s="257"/>
      <c r="R160" s="257"/>
      <c r="S160" s="257"/>
      <c r="T160" s="258"/>
      <c r="AT160" s="259" t="s">
        <v>178</v>
      </c>
      <c r="AU160" s="259" t="s">
        <v>79</v>
      </c>
      <c r="AV160" s="12" t="s">
        <v>79</v>
      </c>
      <c r="AW160" s="12" t="s">
        <v>33</v>
      </c>
      <c r="AX160" s="12" t="s">
        <v>69</v>
      </c>
      <c r="AY160" s="259" t="s">
        <v>123</v>
      </c>
    </row>
    <row r="161" spans="2:51" s="12" customFormat="1" ht="13.5">
      <c r="B161" s="249"/>
      <c r="C161" s="250"/>
      <c r="D161" s="236" t="s">
        <v>178</v>
      </c>
      <c r="E161" s="251" t="s">
        <v>21</v>
      </c>
      <c r="F161" s="252" t="s">
        <v>392</v>
      </c>
      <c r="G161" s="250"/>
      <c r="H161" s="253">
        <v>102</v>
      </c>
      <c r="I161" s="254"/>
      <c r="J161" s="250"/>
      <c r="K161" s="250"/>
      <c r="L161" s="255"/>
      <c r="M161" s="256"/>
      <c r="N161" s="257"/>
      <c r="O161" s="257"/>
      <c r="P161" s="257"/>
      <c r="Q161" s="257"/>
      <c r="R161" s="257"/>
      <c r="S161" s="257"/>
      <c r="T161" s="258"/>
      <c r="AT161" s="259" t="s">
        <v>178</v>
      </c>
      <c r="AU161" s="259" t="s">
        <v>79</v>
      </c>
      <c r="AV161" s="12" t="s">
        <v>79</v>
      </c>
      <c r="AW161" s="12" t="s">
        <v>33</v>
      </c>
      <c r="AX161" s="12" t="s">
        <v>69</v>
      </c>
      <c r="AY161" s="259" t="s">
        <v>123</v>
      </c>
    </row>
    <row r="162" spans="2:51" s="13" customFormat="1" ht="13.5">
      <c r="B162" s="260"/>
      <c r="C162" s="261"/>
      <c r="D162" s="236" t="s">
        <v>178</v>
      </c>
      <c r="E162" s="262" t="s">
        <v>21</v>
      </c>
      <c r="F162" s="263" t="s">
        <v>187</v>
      </c>
      <c r="G162" s="261"/>
      <c r="H162" s="264">
        <v>12240.585</v>
      </c>
      <c r="I162" s="265"/>
      <c r="J162" s="261"/>
      <c r="K162" s="261"/>
      <c r="L162" s="266"/>
      <c r="M162" s="267"/>
      <c r="N162" s="268"/>
      <c r="O162" s="268"/>
      <c r="P162" s="268"/>
      <c r="Q162" s="268"/>
      <c r="R162" s="268"/>
      <c r="S162" s="268"/>
      <c r="T162" s="269"/>
      <c r="AT162" s="270" t="s">
        <v>178</v>
      </c>
      <c r="AU162" s="270" t="s">
        <v>79</v>
      </c>
      <c r="AV162" s="13" t="s">
        <v>142</v>
      </c>
      <c r="AW162" s="13" t="s">
        <v>33</v>
      </c>
      <c r="AX162" s="13" t="s">
        <v>77</v>
      </c>
      <c r="AY162" s="270" t="s">
        <v>123</v>
      </c>
    </row>
    <row r="163" spans="2:65" s="1" customFormat="1" ht="38.25" customHeight="1">
      <c r="B163" s="45"/>
      <c r="C163" s="220" t="s">
        <v>276</v>
      </c>
      <c r="D163" s="220" t="s">
        <v>126</v>
      </c>
      <c r="E163" s="221" t="s">
        <v>393</v>
      </c>
      <c r="F163" s="222" t="s">
        <v>394</v>
      </c>
      <c r="G163" s="223" t="s">
        <v>174</v>
      </c>
      <c r="H163" s="224">
        <v>11339.291</v>
      </c>
      <c r="I163" s="225"/>
      <c r="J163" s="226">
        <f>ROUND(I163*H163,2)</f>
        <v>0</v>
      </c>
      <c r="K163" s="222" t="s">
        <v>130</v>
      </c>
      <c r="L163" s="71"/>
      <c r="M163" s="227" t="s">
        <v>21</v>
      </c>
      <c r="N163" s="228" t="s">
        <v>40</v>
      </c>
      <c r="O163" s="46"/>
      <c r="P163" s="229">
        <f>O163*H163</f>
        <v>0</v>
      </c>
      <c r="Q163" s="229">
        <v>0.12966</v>
      </c>
      <c r="R163" s="229">
        <f>Q163*H163</f>
        <v>1470.2524710599998</v>
      </c>
      <c r="S163" s="229">
        <v>0</v>
      </c>
      <c r="T163" s="230">
        <f>S163*H163</f>
        <v>0</v>
      </c>
      <c r="AR163" s="23" t="s">
        <v>142</v>
      </c>
      <c r="AT163" s="23" t="s">
        <v>126</v>
      </c>
      <c r="AU163" s="23" t="s">
        <v>79</v>
      </c>
      <c r="AY163" s="23" t="s">
        <v>123</v>
      </c>
      <c r="BE163" s="231">
        <f>IF(N163="základní",J163,0)</f>
        <v>0</v>
      </c>
      <c r="BF163" s="231">
        <f>IF(N163="snížená",J163,0)</f>
        <v>0</v>
      </c>
      <c r="BG163" s="231">
        <f>IF(N163="zákl. přenesená",J163,0)</f>
        <v>0</v>
      </c>
      <c r="BH163" s="231">
        <f>IF(N163="sníž. přenesená",J163,0)</f>
        <v>0</v>
      </c>
      <c r="BI163" s="231">
        <f>IF(N163="nulová",J163,0)</f>
        <v>0</v>
      </c>
      <c r="BJ163" s="23" t="s">
        <v>77</v>
      </c>
      <c r="BK163" s="231">
        <f>ROUND(I163*H163,2)</f>
        <v>0</v>
      </c>
      <c r="BL163" s="23" t="s">
        <v>142</v>
      </c>
      <c r="BM163" s="23" t="s">
        <v>395</v>
      </c>
    </row>
    <row r="164" spans="2:47" s="1" customFormat="1" ht="13.5">
      <c r="B164" s="45"/>
      <c r="C164" s="73"/>
      <c r="D164" s="236" t="s">
        <v>176</v>
      </c>
      <c r="E164" s="73"/>
      <c r="F164" s="237" t="s">
        <v>280</v>
      </c>
      <c r="G164" s="73"/>
      <c r="H164" s="73"/>
      <c r="I164" s="190"/>
      <c r="J164" s="73"/>
      <c r="K164" s="73"/>
      <c r="L164" s="71"/>
      <c r="M164" s="238"/>
      <c r="N164" s="46"/>
      <c r="O164" s="46"/>
      <c r="P164" s="46"/>
      <c r="Q164" s="46"/>
      <c r="R164" s="46"/>
      <c r="S164" s="46"/>
      <c r="T164" s="94"/>
      <c r="AT164" s="23" t="s">
        <v>176</v>
      </c>
      <c r="AU164" s="23" t="s">
        <v>79</v>
      </c>
    </row>
    <row r="165" spans="2:51" s="11" customFormat="1" ht="13.5">
      <c r="B165" s="239"/>
      <c r="C165" s="240"/>
      <c r="D165" s="236" t="s">
        <v>178</v>
      </c>
      <c r="E165" s="241" t="s">
        <v>21</v>
      </c>
      <c r="F165" s="242" t="s">
        <v>389</v>
      </c>
      <c r="G165" s="240"/>
      <c r="H165" s="241" t="s">
        <v>21</v>
      </c>
      <c r="I165" s="243"/>
      <c r="J165" s="240"/>
      <c r="K165" s="240"/>
      <c r="L165" s="244"/>
      <c r="M165" s="245"/>
      <c r="N165" s="246"/>
      <c r="O165" s="246"/>
      <c r="P165" s="246"/>
      <c r="Q165" s="246"/>
      <c r="R165" s="246"/>
      <c r="S165" s="246"/>
      <c r="T165" s="247"/>
      <c r="AT165" s="248" t="s">
        <v>178</v>
      </c>
      <c r="AU165" s="248" t="s">
        <v>79</v>
      </c>
      <c r="AV165" s="11" t="s">
        <v>77</v>
      </c>
      <c r="AW165" s="11" t="s">
        <v>33</v>
      </c>
      <c r="AX165" s="11" t="s">
        <v>69</v>
      </c>
      <c r="AY165" s="248" t="s">
        <v>123</v>
      </c>
    </row>
    <row r="166" spans="2:51" s="12" customFormat="1" ht="13.5">
      <c r="B166" s="249"/>
      <c r="C166" s="250"/>
      <c r="D166" s="236" t="s">
        <v>178</v>
      </c>
      <c r="E166" s="251" t="s">
        <v>21</v>
      </c>
      <c r="F166" s="252" t="s">
        <v>390</v>
      </c>
      <c r="G166" s="250"/>
      <c r="H166" s="253">
        <v>11237.291</v>
      </c>
      <c r="I166" s="254"/>
      <c r="J166" s="250"/>
      <c r="K166" s="250"/>
      <c r="L166" s="255"/>
      <c r="M166" s="256"/>
      <c r="N166" s="257"/>
      <c r="O166" s="257"/>
      <c r="P166" s="257"/>
      <c r="Q166" s="257"/>
      <c r="R166" s="257"/>
      <c r="S166" s="257"/>
      <c r="T166" s="258"/>
      <c r="AT166" s="259" t="s">
        <v>178</v>
      </c>
      <c r="AU166" s="259" t="s">
        <v>79</v>
      </c>
      <c r="AV166" s="12" t="s">
        <v>79</v>
      </c>
      <c r="AW166" s="12" t="s">
        <v>33</v>
      </c>
      <c r="AX166" s="12" t="s">
        <v>69</v>
      </c>
      <c r="AY166" s="259" t="s">
        <v>123</v>
      </c>
    </row>
    <row r="167" spans="2:51" s="12" customFormat="1" ht="13.5">
      <c r="B167" s="249"/>
      <c r="C167" s="250"/>
      <c r="D167" s="236" t="s">
        <v>178</v>
      </c>
      <c r="E167" s="251" t="s">
        <v>21</v>
      </c>
      <c r="F167" s="252" t="s">
        <v>392</v>
      </c>
      <c r="G167" s="250"/>
      <c r="H167" s="253">
        <v>102</v>
      </c>
      <c r="I167" s="254"/>
      <c r="J167" s="250"/>
      <c r="K167" s="250"/>
      <c r="L167" s="255"/>
      <c r="M167" s="256"/>
      <c r="N167" s="257"/>
      <c r="O167" s="257"/>
      <c r="P167" s="257"/>
      <c r="Q167" s="257"/>
      <c r="R167" s="257"/>
      <c r="S167" s="257"/>
      <c r="T167" s="258"/>
      <c r="AT167" s="259" t="s">
        <v>178</v>
      </c>
      <c r="AU167" s="259" t="s">
        <v>79</v>
      </c>
      <c r="AV167" s="12" t="s">
        <v>79</v>
      </c>
      <c r="AW167" s="12" t="s">
        <v>33</v>
      </c>
      <c r="AX167" s="12" t="s">
        <v>69</v>
      </c>
      <c r="AY167" s="259" t="s">
        <v>123</v>
      </c>
    </row>
    <row r="168" spans="2:51" s="13" customFormat="1" ht="13.5">
      <c r="B168" s="260"/>
      <c r="C168" s="261"/>
      <c r="D168" s="236" t="s">
        <v>178</v>
      </c>
      <c r="E168" s="262" t="s">
        <v>21</v>
      </c>
      <c r="F168" s="263" t="s">
        <v>187</v>
      </c>
      <c r="G168" s="261"/>
      <c r="H168" s="264">
        <v>11339.291</v>
      </c>
      <c r="I168" s="265"/>
      <c r="J168" s="261"/>
      <c r="K168" s="261"/>
      <c r="L168" s="266"/>
      <c r="M168" s="267"/>
      <c r="N168" s="268"/>
      <c r="O168" s="268"/>
      <c r="P168" s="268"/>
      <c r="Q168" s="268"/>
      <c r="R168" s="268"/>
      <c r="S168" s="268"/>
      <c r="T168" s="269"/>
      <c r="AT168" s="270" t="s">
        <v>178</v>
      </c>
      <c r="AU168" s="270" t="s">
        <v>79</v>
      </c>
      <c r="AV168" s="13" t="s">
        <v>142</v>
      </c>
      <c r="AW168" s="13" t="s">
        <v>33</v>
      </c>
      <c r="AX168" s="13" t="s">
        <v>77</v>
      </c>
      <c r="AY168" s="270" t="s">
        <v>123</v>
      </c>
    </row>
    <row r="169" spans="2:65" s="1" customFormat="1" ht="25.5" customHeight="1">
      <c r="B169" s="45"/>
      <c r="C169" s="220" t="s">
        <v>281</v>
      </c>
      <c r="D169" s="220" t="s">
        <v>126</v>
      </c>
      <c r="E169" s="221" t="s">
        <v>396</v>
      </c>
      <c r="F169" s="222" t="s">
        <v>397</v>
      </c>
      <c r="G169" s="223" t="s">
        <v>174</v>
      </c>
      <c r="H169" s="224">
        <v>11570.72</v>
      </c>
      <c r="I169" s="225"/>
      <c r="J169" s="226">
        <f>ROUND(I169*H169,2)</f>
        <v>0</v>
      </c>
      <c r="K169" s="222" t="s">
        <v>130</v>
      </c>
      <c r="L169" s="71"/>
      <c r="M169" s="227" t="s">
        <v>21</v>
      </c>
      <c r="N169" s="228" t="s">
        <v>40</v>
      </c>
      <c r="O169" s="46"/>
      <c r="P169" s="229">
        <f>O169*H169</f>
        <v>0</v>
      </c>
      <c r="Q169" s="229">
        <v>0.18152</v>
      </c>
      <c r="R169" s="229">
        <f>Q169*H169</f>
        <v>2100.3170944</v>
      </c>
      <c r="S169" s="229">
        <v>0</v>
      </c>
      <c r="T169" s="230">
        <f>S169*H169</f>
        <v>0</v>
      </c>
      <c r="AR169" s="23" t="s">
        <v>142</v>
      </c>
      <c r="AT169" s="23" t="s">
        <v>126</v>
      </c>
      <c r="AU169" s="23" t="s">
        <v>79</v>
      </c>
      <c r="AY169" s="23" t="s">
        <v>123</v>
      </c>
      <c r="BE169" s="231">
        <f>IF(N169="základní",J169,0)</f>
        <v>0</v>
      </c>
      <c r="BF169" s="231">
        <f>IF(N169="snížená",J169,0)</f>
        <v>0</v>
      </c>
      <c r="BG169" s="231">
        <f>IF(N169="zákl. přenesená",J169,0)</f>
        <v>0</v>
      </c>
      <c r="BH169" s="231">
        <f>IF(N169="sníž. přenesená",J169,0)</f>
        <v>0</v>
      </c>
      <c r="BI169" s="231">
        <f>IF(N169="nulová",J169,0)</f>
        <v>0</v>
      </c>
      <c r="BJ169" s="23" t="s">
        <v>77</v>
      </c>
      <c r="BK169" s="231">
        <f>ROUND(I169*H169,2)</f>
        <v>0</v>
      </c>
      <c r="BL169" s="23" t="s">
        <v>142</v>
      </c>
      <c r="BM169" s="23" t="s">
        <v>398</v>
      </c>
    </row>
    <row r="170" spans="2:47" s="1" customFormat="1" ht="13.5">
      <c r="B170" s="45"/>
      <c r="C170" s="73"/>
      <c r="D170" s="236" t="s">
        <v>176</v>
      </c>
      <c r="E170" s="73"/>
      <c r="F170" s="237" t="s">
        <v>285</v>
      </c>
      <c r="G170" s="73"/>
      <c r="H170" s="73"/>
      <c r="I170" s="190"/>
      <c r="J170" s="73"/>
      <c r="K170" s="73"/>
      <c r="L170" s="71"/>
      <c r="M170" s="238"/>
      <c r="N170" s="46"/>
      <c r="O170" s="46"/>
      <c r="P170" s="46"/>
      <c r="Q170" s="46"/>
      <c r="R170" s="46"/>
      <c r="S170" s="46"/>
      <c r="T170" s="94"/>
      <c r="AT170" s="23" t="s">
        <v>176</v>
      </c>
      <c r="AU170" s="23" t="s">
        <v>79</v>
      </c>
    </row>
    <row r="171" spans="2:51" s="11" customFormat="1" ht="13.5">
      <c r="B171" s="239"/>
      <c r="C171" s="240"/>
      <c r="D171" s="236" t="s">
        <v>178</v>
      </c>
      <c r="E171" s="241" t="s">
        <v>21</v>
      </c>
      <c r="F171" s="242" t="s">
        <v>389</v>
      </c>
      <c r="G171" s="240"/>
      <c r="H171" s="241" t="s">
        <v>21</v>
      </c>
      <c r="I171" s="243"/>
      <c r="J171" s="240"/>
      <c r="K171" s="240"/>
      <c r="L171" s="244"/>
      <c r="M171" s="245"/>
      <c r="N171" s="246"/>
      <c r="O171" s="246"/>
      <c r="P171" s="246"/>
      <c r="Q171" s="246"/>
      <c r="R171" s="246"/>
      <c r="S171" s="246"/>
      <c r="T171" s="247"/>
      <c r="AT171" s="248" t="s">
        <v>178</v>
      </c>
      <c r="AU171" s="248" t="s">
        <v>79</v>
      </c>
      <c r="AV171" s="11" t="s">
        <v>77</v>
      </c>
      <c r="AW171" s="11" t="s">
        <v>33</v>
      </c>
      <c r="AX171" s="11" t="s">
        <v>69</v>
      </c>
      <c r="AY171" s="248" t="s">
        <v>123</v>
      </c>
    </row>
    <row r="172" spans="2:51" s="12" customFormat="1" ht="13.5">
      <c r="B172" s="249"/>
      <c r="C172" s="250"/>
      <c r="D172" s="236" t="s">
        <v>178</v>
      </c>
      <c r="E172" s="251" t="s">
        <v>21</v>
      </c>
      <c r="F172" s="252" t="s">
        <v>391</v>
      </c>
      <c r="G172" s="250"/>
      <c r="H172" s="253">
        <v>11468.72</v>
      </c>
      <c r="I172" s="254"/>
      <c r="J172" s="250"/>
      <c r="K172" s="250"/>
      <c r="L172" s="255"/>
      <c r="M172" s="256"/>
      <c r="N172" s="257"/>
      <c r="O172" s="257"/>
      <c r="P172" s="257"/>
      <c r="Q172" s="257"/>
      <c r="R172" s="257"/>
      <c r="S172" s="257"/>
      <c r="T172" s="258"/>
      <c r="AT172" s="259" t="s">
        <v>178</v>
      </c>
      <c r="AU172" s="259" t="s">
        <v>79</v>
      </c>
      <c r="AV172" s="12" t="s">
        <v>79</v>
      </c>
      <c r="AW172" s="12" t="s">
        <v>33</v>
      </c>
      <c r="AX172" s="12" t="s">
        <v>69</v>
      </c>
      <c r="AY172" s="259" t="s">
        <v>123</v>
      </c>
    </row>
    <row r="173" spans="2:51" s="12" customFormat="1" ht="13.5">
      <c r="B173" s="249"/>
      <c r="C173" s="250"/>
      <c r="D173" s="236" t="s">
        <v>178</v>
      </c>
      <c r="E173" s="251" t="s">
        <v>21</v>
      </c>
      <c r="F173" s="252" t="s">
        <v>392</v>
      </c>
      <c r="G173" s="250"/>
      <c r="H173" s="253">
        <v>102</v>
      </c>
      <c r="I173" s="254"/>
      <c r="J173" s="250"/>
      <c r="K173" s="250"/>
      <c r="L173" s="255"/>
      <c r="M173" s="256"/>
      <c r="N173" s="257"/>
      <c r="O173" s="257"/>
      <c r="P173" s="257"/>
      <c r="Q173" s="257"/>
      <c r="R173" s="257"/>
      <c r="S173" s="257"/>
      <c r="T173" s="258"/>
      <c r="AT173" s="259" t="s">
        <v>178</v>
      </c>
      <c r="AU173" s="259" t="s">
        <v>79</v>
      </c>
      <c r="AV173" s="12" t="s">
        <v>79</v>
      </c>
      <c r="AW173" s="12" t="s">
        <v>33</v>
      </c>
      <c r="AX173" s="12" t="s">
        <v>69</v>
      </c>
      <c r="AY173" s="259" t="s">
        <v>123</v>
      </c>
    </row>
    <row r="174" spans="2:51" s="13" customFormat="1" ht="13.5">
      <c r="B174" s="260"/>
      <c r="C174" s="261"/>
      <c r="D174" s="236" t="s">
        <v>178</v>
      </c>
      <c r="E174" s="262" t="s">
        <v>21</v>
      </c>
      <c r="F174" s="263" t="s">
        <v>187</v>
      </c>
      <c r="G174" s="261"/>
      <c r="H174" s="264">
        <v>11570.72</v>
      </c>
      <c r="I174" s="265"/>
      <c r="J174" s="261"/>
      <c r="K174" s="261"/>
      <c r="L174" s="266"/>
      <c r="M174" s="267"/>
      <c r="N174" s="268"/>
      <c r="O174" s="268"/>
      <c r="P174" s="268"/>
      <c r="Q174" s="268"/>
      <c r="R174" s="268"/>
      <c r="S174" s="268"/>
      <c r="T174" s="269"/>
      <c r="AT174" s="270" t="s">
        <v>178</v>
      </c>
      <c r="AU174" s="270" t="s">
        <v>79</v>
      </c>
      <c r="AV174" s="13" t="s">
        <v>142</v>
      </c>
      <c r="AW174" s="13" t="s">
        <v>33</v>
      </c>
      <c r="AX174" s="13" t="s">
        <v>77</v>
      </c>
      <c r="AY174" s="270" t="s">
        <v>123</v>
      </c>
    </row>
    <row r="175" spans="2:63" s="10" customFormat="1" ht="29.85" customHeight="1">
      <c r="B175" s="204"/>
      <c r="C175" s="205"/>
      <c r="D175" s="206" t="s">
        <v>68</v>
      </c>
      <c r="E175" s="218" t="s">
        <v>220</v>
      </c>
      <c r="F175" s="218" t="s">
        <v>286</v>
      </c>
      <c r="G175" s="205"/>
      <c r="H175" s="205"/>
      <c r="I175" s="208"/>
      <c r="J175" s="219">
        <f>BK175</f>
        <v>0</v>
      </c>
      <c r="K175" s="205"/>
      <c r="L175" s="210"/>
      <c r="M175" s="211"/>
      <c r="N175" s="212"/>
      <c r="O175" s="212"/>
      <c r="P175" s="213">
        <f>SUM(P176:P222)</f>
        <v>0</v>
      </c>
      <c r="Q175" s="212"/>
      <c r="R175" s="213">
        <f>SUM(R176:R222)</f>
        <v>1.12891</v>
      </c>
      <c r="S175" s="212"/>
      <c r="T175" s="214">
        <f>SUM(T176:T222)</f>
        <v>1444.85662</v>
      </c>
      <c r="AR175" s="215" t="s">
        <v>77</v>
      </c>
      <c r="AT175" s="216" t="s">
        <v>68</v>
      </c>
      <c r="AU175" s="216" t="s">
        <v>77</v>
      </c>
      <c r="AY175" s="215" t="s">
        <v>123</v>
      </c>
      <c r="BK175" s="217">
        <f>SUM(BK176:BK222)</f>
        <v>0</v>
      </c>
    </row>
    <row r="176" spans="2:65" s="1" customFormat="1" ht="25.5" customHeight="1">
      <c r="B176" s="45"/>
      <c r="C176" s="220" t="s">
        <v>9</v>
      </c>
      <c r="D176" s="220" t="s">
        <v>126</v>
      </c>
      <c r="E176" s="221" t="s">
        <v>399</v>
      </c>
      <c r="F176" s="222" t="s">
        <v>400</v>
      </c>
      <c r="G176" s="223" t="s">
        <v>401</v>
      </c>
      <c r="H176" s="224">
        <v>154.286</v>
      </c>
      <c r="I176" s="225"/>
      <c r="J176" s="226">
        <f>ROUND(I176*H176,2)</f>
        <v>0</v>
      </c>
      <c r="K176" s="222" t="s">
        <v>130</v>
      </c>
      <c r="L176" s="71"/>
      <c r="M176" s="227" t="s">
        <v>21</v>
      </c>
      <c r="N176" s="228" t="s">
        <v>40</v>
      </c>
      <c r="O176" s="46"/>
      <c r="P176" s="229">
        <f>O176*H176</f>
        <v>0</v>
      </c>
      <c r="Q176" s="229">
        <v>0</v>
      </c>
      <c r="R176" s="229">
        <f>Q176*H176</f>
        <v>0</v>
      </c>
      <c r="S176" s="229">
        <v>0</v>
      </c>
      <c r="T176" s="230">
        <f>S176*H176</f>
        <v>0</v>
      </c>
      <c r="AR176" s="23" t="s">
        <v>142</v>
      </c>
      <c r="AT176" s="23" t="s">
        <v>126</v>
      </c>
      <c r="AU176" s="23" t="s">
        <v>79</v>
      </c>
      <c r="AY176" s="23" t="s">
        <v>123</v>
      </c>
      <c r="BE176" s="231">
        <f>IF(N176="základní",J176,0)</f>
        <v>0</v>
      </c>
      <c r="BF176" s="231">
        <f>IF(N176="snížená",J176,0)</f>
        <v>0</v>
      </c>
      <c r="BG176" s="231">
        <f>IF(N176="zákl. přenesená",J176,0)</f>
        <v>0</v>
      </c>
      <c r="BH176" s="231">
        <f>IF(N176="sníž. přenesená",J176,0)</f>
        <v>0</v>
      </c>
      <c r="BI176" s="231">
        <f>IF(N176="nulová",J176,0)</f>
        <v>0</v>
      </c>
      <c r="BJ176" s="23" t="s">
        <v>77</v>
      </c>
      <c r="BK176" s="231">
        <f>ROUND(I176*H176,2)</f>
        <v>0</v>
      </c>
      <c r="BL176" s="23" t="s">
        <v>142</v>
      </c>
      <c r="BM176" s="23" t="s">
        <v>402</v>
      </c>
    </row>
    <row r="177" spans="2:47" s="1" customFormat="1" ht="13.5">
      <c r="B177" s="45"/>
      <c r="C177" s="73"/>
      <c r="D177" s="236" t="s">
        <v>176</v>
      </c>
      <c r="E177" s="73"/>
      <c r="F177" s="237" t="s">
        <v>403</v>
      </c>
      <c r="G177" s="73"/>
      <c r="H177" s="73"/>
      <c r="I177" s="190"/>
      <c r="J177" s="73"/>
      <c r="K177" s="73"/>
      <c r="L177" s="71"/>
      <c r="M177" s="238"/>
      <c r="N177" s="46"/>
      <c r="O177" s="46"/>
      <c r="P177" s="46"/>
      <c r="Q177" s="46"/>
      <c r="R177" s="46"/>
      <c r="S177" s="46"/>
      <c r="T177" s="94"/>
      <c r="AT177" s="23" t="s">
        <v>176</v>
      </c>
      <c r="AU177" s="23" t="s">
        <v>79</v>
      </c>
    </row>
    <row r="178" spans="2:51" s="12" customFormat="1" ht="13.5">
      <c r="B178" s="249"/>
      <c r="C178" s="250"/>
      <c r="D178" s="236" t="s">
        <v>178</v>
      </c>
      <c r="E178" s="251" t="s">
        <v>21</v>
      </c>
      <c r="F178" s="252" t="s">
        <v>404</v>
      </c>
      <c r="G178" s="250"/>
      <c r="H178" s="253">
        <v>154.286</v>
      </c>
      <c r="I178" s="254"/>
      <c r="J178" s="250"/>
      <c r="K178" s="250"/>
      <c r="L178" s="255"/>
      <c r="M178" s="256"/>
      <c r="N178" s="257"/>
      <c r="O178" s="257"/>
      <c r="P178" s="257"/>
      <c r="Q178" s="257"/>
      <c r="R178" s="257"/>
      <c r="S178" s="257"/>
      <c r="T178" s="258"/>
      <c r="AT178" s="259" t="s">
        <v>178</v>
      </c>
      <c r="AU178" s="259" t="s">
        <v>79</v>
      </c>
      <c r="AV178" s="12" t="s">
        <v>79</v>
      </c>
      <c r="AW178" s="12" t="s">
        <v>33</v>
      </c>
      <c r="AX178" s="12" t="s">
        <v>77</v>
      </c>
      <c r="AY178" s="259" t="s">
        <v>123</v>
      </c>
    </row>
    <row r="179" spans="2:65" s="1" customFormat="1" ht="16.5" customHeight="1">
      <c r="B179" s="45"/>
      <c r="C179" s="271" t="s">
        <v>293</v>
      </c>
      <c r="D179" s="271" t="s">
        <v>221</v>
      </c>
      <c r="E179" s="272" t="s">
        <v>405</v>
      </c>
      <c r="F179" s="273" t="s">
        <v>406</v>
      </c>
      <c r="G179" s="274" t="s">
        <v>401</v>
      </c>
      <c r="H179" s="275">
        <v>155</v>
      </c>
      <c r="I179" s="276"/>
      <c r="J179" s="277">
        <f>ROUND(I179*H179,2)</f>
        <v>0</v>
      </c>
      <c r="K179" s="273" t="s">
        <v>216</v>
      </c>
      <c r="L179" s="278"/>
      <c r="M179" s="279" t="s">
        <v>21</v>
      </c>
      <c r="N179" s="280" t="s">
        <v>40</v>
      </c>
      <c r="O179" s="46"/>
      <c r="P179" s="229">
        <f>O179*H179</f>
        <v>0</v>
      </c>
      <c r="Q179" s="229">
        <v>0.0022</v>
      </c>
      <c r="R179" s="229">
        <f>Q179*H179</f>
        <v>0.341</v>
      </c>
      <c r="S179" s="229">
        <v>0</v>
      </c>
      <c r="T179" s="230">
        <f>S179*H179</f>
        <v>0</v>
      </c>
      <c r="AR179" s="23" t="s">
        <v>158</v>
      </c>
      <c r="AT179" s="23" t="s">
        <v>221</v>
      </c>
      <c r="AU179" s="23" t="s">
        <v>79</v>
      </c>
      <c r="AY179" s="23" t="s">
        <v>123</v>
      </c>
      <c r="BE179" s="231">
        <f>IF(N179="základní",J179,0)</f>
        <v>0</v>
      </c>
      <c r="BF179" s="231">
        <f>IF(N179="snížená",J179,0)</f>
        <v>0</v>
      </c>
      <c r="BG179" s="231">
        <f>IF(N179="zákl. přenesená",J179,0)</f>
        <v>0</v>
      </c>
      <c r="BH179" s="231">
        <f>IF(N179="sníž. přenesená",J179,0)</f>
        <v>0</v>
      </c>
      <c r="BI179" s="231">
        <f>IF(N179="nulová",J179,0)</f>
        <v>0</v>
      </c>
      <c r="BJ179" s="23" t="s">
        <v>77</v>
      </c>
      <c r="BK179" s="231">
        <f>ROUND(I179*H179,2)</f>
        <v>0</v>
      </c>
      <c r="BL179" s="23" t="s">
        <v>142</v>
      </c>
      <c r="BM179" s="23" t="s">
        <v>407</v>
      </c>
    </row>
    <row r="180" spans="2:51" s="12" customFormat="1" ht="13.5">
      <c r="B180" s="249"/>
      <c r="C180" s="250"/>
      <c r="D180" s="236" t="s">
        <v>178</v>
      </c>
      <c r="E180" s="251" t="s">
        <v>21</v>
      </c>
      <c r="F180" s="252" t="s">
        <v>408</v>
      </c>
      <c r="G180" s="250"/>
      <c r="H180" s="253">
        <v>155</v>
      </c>
      <c r="I180" s="254"/>
      <c r="J180" s="250"/>
      <c r="K180" s="250"/>
      <c r="L180" s="255"/>
      <c r="M180" s="256"/>
      <c r="N180" s="257"/>
      <c r="O180" s="257"/>
      <c r="P180" s="257"/>
      <c r="Q180" s="257"/>
      <c r="R180" s="257"/>
      <c r="S180" s="257"/>
      <c r="T180" s="258"/>
      <c r="AT180" s="259" t="s">
        <v>178</v>
      </c>
      <c r="AU180" s="259" t="s">
        <v>79</v>
      </c>
      <c r="AV180" s="12" t="s">
        <v>79</v>
      </c>
      <c r="AW180" s="12" t="s">
        <v>33</v>
      </c>
      <c r="AX180" s="12" t="s">
        <v>77</v>
      </c>
      <c r="AY180" s="259" t="s">
        <v>123</v>
      </c>
    </row>
    <row r="181" spans="2:65" s="1" customFormat="1" ht="25.5" customHeight="1">
      <c r="B181" s="45"/>
      <c r="C181" s="220" t="s">
        <v>300</v>
      </c>
      <c r="D181" s="220" t="s">
        <v>126</v>
      </c>
      <c r="E181" s="221" t="s">
        <v>287</v>
      </c>
      <c r="F181" s="222" t="s">
        <v>288</v>
      </c>
      <c r="G181" s="223" t="s">
        <v>289</v>
      </c>
      <c r="H181" s="224">
        <v>3853</v>
      </c>
      <c r="I181" s="225"/>
      <c r="J181" s="226">
        <f>ROUND(I181*H181,2)</f>
        <v>0</v>
      </c>
      <c r="K181" s="222" t="s">
        <v>130</v>
      </c>
      <c r="L181" s="71"/>
      <c r="M181" s="227" t="s">
        <v>21</v>
      </c>
      <c r="N181" s="228" t="s">
        <v>40</v>
      </c>
      <c r="O181" s="46"/>
      <c r="P181" s="229">
        <f>O181*H181</f>
        <v>0</v>
      </c>
      <c r="Q181" s="229">
        <v>0.0002</v>
      </c>
      <c r="R181" s="229">
        <f>Q181*H181</f>
        <v>0.7706000000000001</v>
      </c>
      <c r="S181" s="229">
        <v>0</v>
      </c>
      <c r="T181" s="230">
        <f>S181*H181</f>
        <v>0</v>
      </c>
      <c r="AR181" s="23" t="s">
        <v>142</v>
      </c>
      <c r="AT181" s="23" t="s">
        <v>126</v>
      </c>
      <c r="AU181" s="23" t="s">
        <v>79</v>
      </c>
      <c r="AY181" s="23" t="s">
        <v>123</v>
      </c>
      <c r="BE181" s="231">
        <f>IF(N181="základní",J181,0)</f>
        <v>0</v>
      </c>
      <c r="BF181" s="231">
        <f>IF(N181="snížená",J181,0)</f>
        <v>0</v>
      </c>
      <c r="BG181" s="231">
        <f>IF(N181="zákl. přenesená",J181,0)</f>
        <v>0</v>
      </c>
      <c r="BH181" s="231">
        <f>IF(N181="sníž. přenesená",J181,0)</f>
        <v>0</v>
      </c>
      <c r="BI181" s="231">
        <f>IF(N181="nulová",J181,0)</f>
        <v>0</v>
      </c>
      <c r="BJ181" s="23" t="s">
        <v>77</v>
      </c>
      <c r="BK181" s="231">
        <f>ROUND(I181*H181,2)</f>
        <v>0</v>
      </c>
      <c r="BL181" s="23" t="s">
        <v>142</v>
      </c>
      <c r="BM181" s="23" t="s">
        <v>290</v>
      </c>
    </row>
    <row r="182" spans="2:47" s="1" customFormat="1" ht="13.5">
      <c r="B182" s="45"/>
      <c r="C182" s="73"/>
      <c r="D182" s="236" t="s">
        <v>176</v>
      </c>
      <c r="E182" s="73"/>
      <c r="F182" s="237" t="s">
        <v>291</v>
      </c>
      <c r="G182" s="73"/>
      <c r="H182" s="73"/>
      <c r="I182" s="190"/>
      <c r="J182" s="73"/>
      <c r="K182" s="73"/>
      <c r="L182" s="71"/>
      <c r="M182" s="238"/>
      <c r="N182" s="46"/>
      <c r="O182" s="46"/>
      <c r="P182" s="46"/>
      <c r="Q182" s="46"/>
      <c r="R182" s="46"/>
      <c r="S182" s="46"/>
      <c r="T182" s="94"/>
      <c r="AT182" s="23" t="s">
        <v>176</v>
      </c>
      <c r="AU182" s="23" t="s">
        <v>79</v>
      </c>
    </row>
    <row r="183" spans="2:51" s="12" customFormat="1" ht="13.5">
      <c r="B183" s="249"/>
      <c r="C183" s="250"/>
      <c r="D183" s="236" t="s">
        <v>178</v>
      </c>
      <c r="E183" s="251" t="s">
        <v>21</v>
      </c>
      <c r="F183" s="252" t="s">
        <v>409</v>
      </c>
      <c r="G183" s="250"/>
      <c r="H183" s="253">
        <v>3853</v>
      </c>
      <c r="I183" s="254"/>
      <c r="J183" s="250"/>
      <c r="K183" s="250"/>
      <c r="L183" s="255"/>
      <c r="M183" s="256"/>
      <c r="N183" s="257"/>
      <c r="O183" s="257"/>
      <c r="P183" s="257"/>
      <c r="Q183" s="257"/>
      <c r="R183" s="257"/>
      <c r="S183" s="257"/>
      <c r="T183" s="258"/>
      <c r="AT183" s="259" t="s">
        <v>178</v>
      </c>
      <c r="AU183" s="259" t="s">
        <v>79</v>
      </c>
      <c r="AV183" s="12" t="s">
        <v>79</v>
      </c>
      <c r="AW183" s="12" t="s">
        <v>33</v>
      </c>
      <c r="AX183" s="12" t="s">
        <v>77</v>
      </c>
      <c r="AY183" s="259" t="s">
        <v>123</v>
      </c>
    </row>
    <row r="184" spans="2:65" s="1" customFormat="1" ht="25.5" customHeight="1">
      <c r="B184" s="45"/>
      <c r="C184" s="220" t="s">
        <v>410</v>
      </c>
      <c r="D184" s="220" t="s">
        <v>126</v>
      </c>
      <c r="E184" s="221" t="s">
        <v>294</v>
      </c>
      <c r="F184" s="222" t="s">
        <v>295</v>
      </c>
      <c r="G184" s="223" t="s">
        <v>289</v>
      </c>
      <c r="H184" s="224">
        <v>90</v>
      </c>
      <c r="I184" s="225"/>
      <c r="J184" s="226">
        <f>ROUND(I184*H184,2)</f>
        <v>0</v>
      </c>
      <c r="K184" s="222" t="s">
        <v>130</v>
      </c>
      <c r="L184" s="71"/>
      <c r="M184" s="227" t="s">
        <v>21</v>
      </c>
      <c r="N184" s="228" t="s">
        <v>40</v>
      </c>
      <c r="O184" s="46"/>
      <c r="P184" s="229">
        <f>O184*H184</f>
        <v>0</v>
      </c>
      <c r="Q184" s="229">
        <v>0.00013</v>
      </c>
      <c r="R184" s="229">
        <f>Q184*H184</f>
        <v>0.011699999999999999</v>
      </c>
      <c r="S184" s="229">
        <v>0</v>
      </c>
      <c r="T184" s="230">
        <f>S184*H184</f>
        <v>0</v>
      </c>
      <c r="AR184" s="23" t="s">
        <v>142</v>
      </c>
      <c r="AT184" s="23" t="s">
        <v>126</v>
      </c>
      <c r="AU184" s="23" t="s">
        <v>79</v>
      </c>
      <c r="AY184" s="23" t="s">
        <v>123</v>
      </c>
      <c r="BE184" s="231">
        <f>IF(N184="základní",J184,0)</f>
        <v>0</v>
      </c>
      <c r="BF184" s="231">
        <f>IF(N184="snížená",J184,0)</f>
        <v>0</v>
      </c>
      <c r="BG184" s="231">
        <f>IF(N184="zákl. přenesená",J184,0)</f>
        <v>0</v>
      </c>
      <c r="BH184" s="231">
        <f>IF(N184="sníž. přenesená",J184,0)</f>
        <v>0</v>
      </c>
      <c r="BI184" s="231">
        <f>IF(N184="nulová",J184,0)</f>
        <v>0</v>
      </c>
      <c r="BJ184" s="23" t="s">
        <v>77</v>
      </c>
      <c r="BK184" s="231">
        <f>ROUND(I184*H184,2)</f>
        <v>0</v>
      </c>
      <c r="BL184" s="23" t="s">
        <v>142</v>
      </c>
      <c r="BM184" s="23" t="s">
        <v>296</v>
      </c>
    </row>
    <row r="185" spans="2:47" s="1" customFormat="1" ht="13.5">
      <c r="B185" s="45"/>
      <c r="C185" s="73"/>
      <c r="D185" s="236" t="s">
        <v>176</v>
      </c>
      <c r="E185" s="73"/>
      <c r="F185" s="237" t="s">
        <v>291</v>
      </c>
      <c r="G185" s="73"/>
      <c r="H185" s="73"/>
      <c r="I185" s="190"/>
      <c r="J185" s="73"/>
      <c r="K185" s="73"/>
      <c r="L185" s="71"/>
      <c r="M185" s="238"/>
      <c r="N185" s="46"/>
      <c r="O185" s="46"/>
      <c r="P185" s="46"/>
      <c r="Q185" s="46"/>
      <c r="R185" s="46"/>
      <c r="S185" s="46"/>
      <c r="T185" s="94"/>
      <c r="AT185" s="23" t="s">
        <v>176</v>
      </c>
      <c r="AU185" s="23" t="s">
        <v>79</v>
      </c>
    </row>
    <row r="186" spans="2:51" s="12" customFormat="1" ht="13.5">
      <c r="B186" s="249"/>
      <c r="C186" s="250"/>
      <c r="D186" s="236" t="s">
        <v>178</v>
      </c>
      <c r="E186" s="251" t="s">
        <v>21</v>
      </c>
      <c r="F186" s="252" t="s">
        <v>411</v>
      </c>
      <c r="G186" s="250"/>
      <c r="H186" s="253">
        <v>90</v>
      </c>
      <c r="I186" s="254"/>
      <c r="J186" s="250"/>
      <c r="K186" s="250"/>
      <c r="L186" s="255"/>
      <c r="M186" s="256"/>
      <c r="N186" s="257"/>
      <c r="O186" s="257"/>
      <c r="P186" s="257"/>
      <c r="Q186" s="257"/>
      <c r="R186" s="257"/>
      <c r="S186" s="257"/>
      <c r="T186" s="258"/>
      <c r="AT186" s="259" t="s">
        <v>178</v>
      </c>
      <c r="AU186" s="259" t="s">
        <v>79</v>
      </c>
      <c r="AV186" s="12" t="s">
        <v>79</v>
      </c>
      <c r="AW186" s="12" t="s">
        <v>33</v>
      </c>
      <c r="AX186" s="12" t="s">
        <v>77</v>
      </c>
      <c r="AY186" s="259" t="s">
        <v>123</v>
      </c>
    </row>
    <row r="187" spans="2:65" s="1" customFormat="1" ht="25.5" customHeight="1">
      <c r="B187" s="45"/>
      <c r="C187" s="220" t="s">
        <v>412</v>
      </c>
      <c r="D187" s="220" t="s">
        <v>126</v>
      </c>
      <c r="E187" s="221" t="s">
        <v>301</v>
      </c>
      <c r="F187" s="222" t="s">
        <v>302</v>
      </c>
      <c r="G187" s="223" t="s">
        <v>289</v>
      </c>
      <c r="H187" s="224">
        <v>3943</v>
      </c>
      <c r="I187" s="225"/>
      <c r="J187" s="226">
        <f>ROUND(I187*H187,2)</f>
        <v>0</v>
      </c>
      <c r="K187" s="222" t="s">
        <v>130</v>
      </c>
      <c r="L187" s="71"/>
      <c r="M187" s="227" t="s">
        <v>21</v>
      </c>
      <c r="N187" s="228" t="s">
        <v>40</v>
      </c>
      <c r="O187" s="46"/>
      <c r="P187" s="229">
        <f>O187*H187</f>
        <v>0</v>
      </c>
      <c r="Q187" s="229">
        <v>0</v>
      </c>
      <c r="R187" s="229">
        <f>Q187*H187</f>
        <v>0</v>
      </c>
      <c r="S187" s="229">
        <v>0</v>
      </c>
      <c r="T187" s="230">
        <f>S187*H187</f>
        <v>0</v>
      </c>
      <c r="AR187" s="23" t="s">
        <v>142</v>
      </c>
      <c r="AT187" s="23" t="s">
        <v>126</v>
      </c>
      <c r="AU187" s="23" t="s">
        <v>79</v>
      </c>
      <c r="AY187" s="23" t="s">
        <v>123</v>
      </c>
      <c r="BE187" s="231">
        <f>IF(N187="základní",J187,0)</f>
        <v>0</v>
      </c>
      <c r="BF187" s="231">
        <f>IF(N187="snížená",J187,0)</f>
        <v>0</v>
      </c>
      <c r="BG187" s="231">
        <f>IF(N187="zákl. přenesená",J187,0)</f>
        <v>0</v>
      </c>
      <c r="BH187" s="231">
        <f>IF(N187="sníž. přenesená",J187,0)</f>
        <v>0</v>
      </c>
      <c r="BI187" s="231">
        <f>IF(N187="nulová",J187,0)</f>
        <v>0</v>
      </c>
      <c r="BJ187" s="23" t="s">
        <v>77</v>
      </c>
      <c r="BK187" s="231">
        <f>ROUND(I187*H187,2)</f>
        <v>0</v>
      </c>
      <c r="BL187" s="23" t="s">
        <v>142</v>
      </c>
      <c r="BM187" s="23" t="s">
        <v>303</v>
      </c>
    </row>
    <row r="188" spans="2:47" s="1" customFormat="1" ht="13.5">
      <c r="B188" s="45"/>
      <c r="C188" s="73"/>
      <c r="D188" s="236" t="s">
        <v>176</v>
      </c>
      <c r="E188" s="73"/>
      <c r="F188" s="237" t="s">
        <v>304</v>
      </c>
      <c r="G188" s="73"/>
      <c r="H188" s="73"/>
      <c r="I188" s="190"/>
      <c r="J188" s="73"/>
      <c r="K188" s="73"/>
      <c r="L188" s="71"/>
      <c r="M188" s="238"/>
      <c r="N188" s="46"/>
      <c r="O188" s="46"/>
      <c r="P188" s="46"/>
      <c r="Q188" s="46"/>
      <c r="R188" s="46"/>
      <c r="S188" s="46"/>
      <c r="T188" s="94"/>
      <c r="AT188" s="23" t="s">
        <v>176</v>
      </c>
      <c r="AU188" s="23" t="s">
        <v>79</v>
      </c>
    </row>
    <row r="189" spans="2:51" s="12" customFormat="1" ht="13.5">
      <c r="B189" s="249"/>
      <c r="C189" s="250"/>
      <c r="D189" s="236" t="s">
        <v>178</v>
      </c>
      <c r="E189" s="251" t="s">
        <v>21</v>
      </c>
      <c r="F189" s="252" t="s">
        <v>413</v>
      </c>
      <c r="G189" s="250"/>
      <c r="H189" s="253">
        <v>3943</v>
      </c>
      <c r="I189" s="254"/>
      <c r="J189" s="250"/>
      <c r="K189" s="250"/>
      <c r="L189" s="255"/>
      <c r="M189" s="256"/>
      <c r="N189" s="257"/>
      <c r="O189" s="257"/>
      <c r="P189" s="257"/>
      <c r="Q189" s="257"/>
      <c r="R189" s="257"/>
      <c r="S189" s="257"/>
      <c r="T189" s="258"/>
      <c r="AT189" s="259" t="s">
        <v>178</v>
      </c>
      <c r="AU189" s="259" t="s">
        <v>79</v>
      </c>
      <c r="AV189" s="12" t="s">
        <v>79</v>
      </c>
      <c r="AW189" s="12" t="s">
        <v>33</v>
      </c>
      <c r="AX189" s="12" t="s">
        <v>77</v>
      </c>
      <c r="AY189" s="259" t="s">
        <v>123</v>
      </c>
    </row>
    <row r="190" spans="2:65" s="1" customFormat="1" ht="25.5" customHeight="1">
      <c r="B190" s="45"/>
      <c r="C190" s="220" t="s">
        <v>312</v>
      </c>
      <c r="D190" s="220" t="s">
        <v>126</v>
      </c>
      <c r="E190" s="221" t="s">
        <v>307</v>
      </c>
      <c r="F190" s="222" t="s">
        <v>308</v>
      </c>
      <c r="G190" s="223" t="s">
        <v>289</v>
      </c>
      <c r="H190" s="224">
        <v>33</v>
      </c>
      <c r="I190" s="225"/>
      <c r="J190" s="226">
        <f>ROUND(I190*H190,2)</f>
        <v>0</v>
      </c>
      <c r="K190" s="222" t="s">
        <v>130</v>
      </c>
      <c r="L190" s="71"/>
      <c r="M190" s="227" t="s">
        <v>21</v>
      </c>
      <c r="N190" s="228" t="s">
        <v>40</v>
      </c>
      <c r="O190" s="46"/>
      <c r="P190" s="229">
        <f>O190*H190</f>
        <v>0</v>
      </c>
      <c r="Q190" s="229">
        <v>0</v>
      </c>
      <c r="R190" s="229">
        <f>Q190*H190</f>
        <v>0</v>
      </c>
      <c r="S190" s="229">
        <v>0</v>
      </c>
      <c r="T190" s="230">
        <f>S190*H190</f>
        <v>0</v>
      </c>
      <c r="AR190" s="23" t="s">
        <v>142</v>
      </c>
      <c r="AT190" s="23" t="s">
        <v>126</v>
      </c>
      <c r="AU190" s="23" t="s">
        <v>79</v>
      </c>
      <c r="AY190" s="23" t="s">
        <v>123</v>
      </c>
      <c r="BE190" s="231">
        <f>IF(N190="základní",J190,0)</f>
        <v>0</v>
      </c>
      <c r="BF190" s="231">
        <f>IF(N190="snížená",J190,0)</f>
        <v>0</v>
      </c>
      <c r="BG190" s="231">
        <f>IF(N190="zákl. přenesená",J190,0)</f>
        <v>0</v>
      </c>
      <c r="BH190" s="231">
        <f>IF(N190="sníž. přenesená",J190,0)</f>
        <v>0</v>
      </c>
      <c r="BI190" s="231">
        <f>IF(N190="nulová",J190,0)</f>
        <v>0</v>
      </c>
      <c r="BJ190" s="23" t="s">
        <v>77</v>
      </c>
      <c r="BK190" s="231">
        <f>ROUND(I190*H190,2)</f>
        <v>0</v>
      </c>
      <c r="BL190" s="23" t="s">
        <v>142</v>
      </c>
      <c r="BM190" s="23" t="s">
        <v>414</v>
      </c>
    </row>
    <row r="191" spans="2:47" s="1" customFormat="1" ht="13.5">
      <c r="B191" s="45"/>
      <c r="C191" s="73"/>
      <c r="D191" s="236" t="s">
        <v>176</v>
      </c>
      <c r="E191" s="73"/>
      <c r="F191" s="237" t="s">
        <v>310</v>
      </c>
      <c r="G191" s="73"/>
      <c r="H191" s="73"/>
      <c r="I191" s="190"/>
      <c r="J191" s="73"/>
      <c r="K191" s="73"/>
      <c r="L191" s="71"/>
      <c r="M191" s="238"/>
      <c r="N191" s="46"/>
      <c r="O191" s="46"/>
      <c r="P191" s="46"/>
      <c r="Q191" s="46"/>
      <c r="R191" s="46"/>
      <c r="S191" s="46"/>
      <c r="T191" s="94"/>
      <c r="AT191" s="23" t="s">
        <v>176</v>
      </c>
      <c r="AU191" s="23" t="s">
        <v>79</v>
      </c>
    </row>
    <row r="192" spans="2:51" s="12" customFormat="1" ht="13.5">
      <c r="B192" s="249"/>
      <c r="C192" s="250"/>
      <c r="D192" s="236" t="s">
        <v>178</v>
      </c>
      <c r="E192" s="251" t="s">
        <v>21</v>
      </c>
      <c r="F192" s="252" t="s">
        <v>415</v>
      </c>
      <c r="G192" s="250"/>
      <c r="H192" s="253">
        <v>33</v>
      </c>
      <c r="I192" s="254"/>
      <c r="J192" s="250"/>
      <c r="K192" s="250"/>
      <c r="L192" s="255"/>
      <c r="M192" s="256"/>
      <c r="N192" s="257"/>
      <c r="O192" s="257"/>
      <c r="P192" s="257"/>
      <c r="Q192" s="257"/>
      <c r="R192" s="257"/>
      <c r="S192" s="257"/>
      <c r="T192" s="258"/>
      <c r="AT192" s="259" t="s">
        <v>178</v>
      </c>
      <c r="AU192" s="259" t="s">
        <v>79</v>
      </c>
      <c r="AV192" s="12" t="s">
        <v>79</v>
      </c>
      <c r="AW192" s="12" t="s">
        <v>33</v>
      </c>
      <c r="AX192" s="12" t="s">
        <v>69</v>
      </c>
      <c r="AY192" s="259" t="s">
        <v>123</v>
      </c>
    </row>
    <row r="193" spans="2:51" s="13" customFormat="1" ht="13.5">
      <c r="B193" s="260"/>
      <c r="C193" s="261"/>
      <c r="D193" s="236" t="s">
        <v>178</v>
      </c>
      <c r="E193" s="262" t="s">
        <v>21</v>
      </c>
      <c r="F193" s="263" t="s">
        <v>187</v>
      </c>
      <c r="G193" s="261"/>
      <c r="H193" s="264">
        <v>33</v>
      </c>
      <c r="I193" s="265"/>
      <c r="J193" s="261"/>
      <c r="K193" s="261"/>
      <c r="L193" s="266"/>
      <c r="M193" s="267"/>
      <c r="N193" s="268"/>
      <c r="O193" s="268"/>
      <c r="P193" s="268"/>
      <c r="Q193" s="268"/>
      <c r="R193" s="268"/>
      <c r="S193" s="268"/>
      <c r="T193" s="269"/>
      <c r="AT193" s="270" t="s">
        <v>178</v>
      </c>
      <c r="AU193" s="270" t="s">
        <v>79</v>
      </c>
      <c r="AV193" s="13" t="s">
        <v>142</v>
      </c>
      <c r="AW193" s="13" t="s">
        <v>33</v>
      </c>
      <c r="AX193" s="13" t="s">
        <v>77</v>
      </c>
      <c r="AY193" s="270" t="s">
        <v>123</v>
      </c>
    </row>
    <row r="194" spans="2:65" s="1" customFormat="1" ht="38.25" customHeight="1">
      <c r="B194" s="45"/>
      <c r="C194" s="220" t="s">
        <v>317</v>
      </c>
      <c r="D194" s="220" t="s">
        <v>126</v>
      </c>
      <c r="E194" s="221" t="s">
        <v>313</v>
      </c>
      <c r="F194" s="222" t="s">
        <v>314</v>
      </c>
      <c r="G194" s="223" t="s">
        <v>289</v>
      </c>
      <c r="H194" s="224">
        <v>33</v>
      </c>
      <c r="I194" s="225"/>
      <c r="J194" s="226">
        <f>ROUND(I194*H194,2)</f>
        <v>0</v>
      </c>
      <c r="K194" s="222" t="s">
        <v>130</v>
      </c>
      <c r="L194" s="71"/>
      <c r="M194" s="227" t="s">
        <v>21</v>
      </c>
      <c r="N194" s="228" t="s">
        <v>40</v>
      </c>
      <c r="O194" s="46"/>
      <c r="P194" s="229">
        <f>O194*H194</f>
        <v>0</v>
      </c>
      <c r="Q194" s="229">
        <v>0.00017</v>
      </c>
      <c r="R194" s="229">
        <f>Q194*H194</f>
        <v>0.00561</v>
      </c>
      <c r="S194" s="229">
        <v>0</v>
      </c>
      <c r="T194" s="230">
        <f>S194*H194</f>
        <v>0</v>
      </c>
      <c r="AR194" s="23" t="s">
        <v>142</v>
      </c>
      <c r="AT194" s="23" t="s">
        <v>126</v>
      </c>
      <c r="AU194" s="23" t="s">
        <v>79</v>
      </c>
      <c r="AY194" s="23" t="s">
        <v>123</v>
      </c>
      <c r="BE194" s="231">
        <f>IF(N194="základní",J194,0)</f>
        <v>0</v>
      </c>
      <c r="BF194" s="231">
        <f>IF(N194="snížená",J194,0)</f>
        <v>0</v>
      </c>
      <c r="BG194" s="231">
        <f>IF(N194="zákl. přenesená",J194,0)</f>
        <v>0</v>
      </c>
      <c r="BH194" s="231">
        <f>IF(N194="sníž. přenesená",J194,0)</f>
        <v>0</v>
      </c>
      <c r="BI194" s="231">
        <f>IF(N194="nulová",J194,0)</f>
        <v>0</v>
      </c>
      <c r="BJ194" s="23" t="s">
        <v>77</v>
      </c>
      <c r="BK194" s="231">
        <f>ROUND(I194*H194,2)</f>
        <v>0</v>
      </c>
      <c r="BL194" s="23" t="s">
        <v>142</v>
      </c>
      <c r="BM194" s="23" t="s">
        <v>315</v>
      </c>
    </row>
    <row r="195" spans="2:47" s="1" customFormat="1" ht="13.5">
      <c r="B195" s="45"/>
      <c r="C195" s="73"/>
      <c r="D195" s="236" t="s">
        <v>176</v>
      </c>
      <c r="E195" s="73"/>
      <c r="F195" s="237" t="s">
        <v>316</v>
      </c>
      <c r="G195" s="73"/>
      <c r="H195" s="73"/>
      <c r="I195" s="190"/>
      <c r="J195" s="73"/>
      <c r="K195" s="73"/>
      <c r="L195" s="71"/>
      <c r="M195" s="238"/>
      <c r="N195" s="46"/>
      <c r="O195" s="46"/>
      <c r="P195" s="46"/>
      <c r="Q195" s="46"/>
      <c r="R195" s="46"/>
      <c r="S195" s="46"/>
      <c r="T195" s="94"/>
      <c r="AT195" s="23" t="s">
        <v>176</v>
      </c>
      <c r="AU195" s="23" t="s">
        <v>79</v>
      </c>
    </row>
    <row r="196" spans="2:51" s="12" customFormat="1" ht="13.5">
      <c r="B196" s="249"/>
      <c r="C196" s="250"/>
      <c r="D196" s="236" t="s">
        <v>178</v>
      </c>
      <c r="E196" s="251" t="s">
        <v>21</v>
      </c>
      <c r="F196" s="252" t="s">
        <v>415</v>
      </c>
      <c r="G196" s="250"/>
      <c r="H196" s="253">
        <v>33</v>
      </c>
      <c r="I196" s="254"/>
      <c r="J196" s="250"/>
      <c r="K196" s="250"/>
      <c r="L196" s="255"/>
      <c r="M196" s="256"/>
      <c r="N196" s="257"/>
      <c r="O196" s="257"/>
      <c r="P196" s="257"/>
      <c r="Q196" s="257"/>
      <c r="R196" s="257"/>
      <c r="S196" s="257"/>
      <c r="T196" s="258"/>
      <c r="AT196" s="259" t="s">
        <v>178</v>
      </c>
      <c r="AU196" s="259" t="s">
        <v>79</v>
      </c>
      <c r="AV196" s="12" t="s">
        <v>79</v>
      </c>
      <c r="AW196" s="12" t="s">
        <v>33</v>
      </c>
      <c r="AX196" s="12" t="s">
        <v>69</v>
      </c>
      <c r="AY196" s="259" t="s">
        <v>123</v>
      </c>
    </row>
    <row r="197" spans="2:51" s="13" customFormat="1" ht="13.5">
      <c r="B197" s="260"/>
      <c r="C197" s="261"/>
      <c r="D197" s="236" t="s">
        <v>178</v>
      </c>
      <c r="E197" s="262" t="s">
        <v>21</v>
      </c>
      <c r="F197" s="263" t="s">
        <v>187</v>
      </c>
      <c r="G197" s="261"/>
      <c r="H197" s="264">
        <v>33</v>
      </c>
      <c r="I197" s="265"/>
      <c r="J197" s="261"/>
      <c r="K197" s="261"/>
      <c r="L197" s="266"/>
      <c r="M197" s="267"/>
      <c r="N197" s="268"/>
      <c r="O197" s="268"/>
      <c r="P197" s="268"/>
      <c r="Q197" s="268"/>
      <c r="R197" s="268"/>
      <c r="S197" s="268"/>
      <c r="T197" s="269"/>
      <c r="AT197" s="270" t="s">
        <v>178</v>
      </c>
      <c r="AU197" s="270" t="s">
        <v>79</v>
      </c>
      <c r="AV197" s="13" t="s">
        <v>142</v>
      </c>
      <c r="AW197" s="13" t="s">
        <v>33</v>
      </c>
      <c r="AX197" s="13" t="s">
        <v>77</v>
      </c>
      <c r="AY197" s="270" t="s">
        <v>123</v>
      </c>
    </row>
    <row r="198" spans="2:65" s="1" customFormat="1" ht="25.5" customHeight="1">
      <c r="B198" s="45"/>
      <c r="C198" s="220" t="s">
        <v>322</v>
      </c>
      <c r="D198" s="220" t="s">
        <v>126</v>
      </c>
      <c r="E198" s="221" t="s">
        <v>318</v>
      </c>
      <c r="F198" s="222" t="s">
        <v>319</v>
      </c>
      <c r="G198" s="223" t="s">
        <v>289</v>
      </c>
      <c r="H198" s="224">
        <v>33</v>
      </c>
      <c r="I198" s="225"/>
      <c r="J198" s="226">
        <f>ROUND(I198*H198,2)</f>
        <v>0</v>
      </c>
      <c r="K198" s="222" t="s">
        <v>130</v>
      </c>
      <c r="L198" s="71"/>
      <c r="M198" s="227" t="s">
        <v>21</v>
      </c>
      <c r="N198" s="228" t="s">
        <v>40</v>
      </c>
      <c r="O198" s="46"/>
      <c r="P198" s="229">
        <f>O198*H198</f>
        <v>0</v>
      </c>
      <c r="Q198" s="229">
        <v>0</v>
      </c>
      <c r="R198" s="229">
        <f>Q198*H198</f>
        <v>0</v>
      </c>
      <c r="S198" s="229">
        <v>0</v>
      </c>
      <c r="T198" s="230">
        <f>S198*H198</f>
        <v>0</v>
      </c>
      <c r="AR198" s="23" t="s">
        <v>142</v>
      </c>
      <c r="AT198" s="23" t="s">
        <v>126</v>
      </c>
      <c r="AU198" s="23" t="s">
        <v>79</v>
      </c>
      <c r="AY198" s="23" t="s">
        <v>123</v>
      </c>
      <c r="BE198" s="231">
        <f>IF(N198="základní",J198,0)</f>
        <v>0</v>
      </c>
      <c r="BF198" s="231">
        <f>IF(N198="snížená",J198,0)</f>
        <v>0</v>
      </c>
      <c r="BG198" s="231">
        <f>IF(N198="zákl. přenesená",J198,0)</f>
        <v>0</v>
      </c>
      <c r="BH198" s="231">
        <f>IF(N198="sníž. přenesená",J198,0)</f>
        <v>0</v>
      </c>
      <c r="BI198" s="231">
        <f>IF(N198="nulová",J198,0)</f>
        <v>0</v>
      </c>
      <c r="BJ198" s="23" t="s">
        <v>77</v>
      </c>
      <c r="BK198" s="231">
        <f>ROUND(I198*H198,2)</f>
        <v>0</v>
      </c>
      <c r="BL198" s="23" t="s">
        <v>142</v>
      </c>
      <c r="BM198" s="23" t="s">
        <v>320</v>
      </c>
    </row>
    <row r="199" spans="2:47" s="1" customFormat="1" ht="13.5">
      <c r="B199" s="45"/>
      <c r="C199" s="73"/>
      <c r="D199" s="236" t="s">
        <v>176</v>
      </c>
      <c r="E199" s="73"/>
      <c r="F199" s="237" t="s">
        <v>321</v>
      </c>
      <c r="G199" s="73"/>
      <c r="H199" s="73"/>
      <c r="I199" s="190"/>
      <c r="J199" s="73"/>
      <c r="K199" s="73"/>
      <c r="L199" s="71"/>
      <c r="M199" s="238"/>
      <c r="N199" s="46"/>
      <c r="O199" s="46"/>
      <c r="P199" s="46"/>
      <c r="Q199" s="46"/>
      <c r="R199" s="46"/>
      <c r="S199" s="46"/>
      <c r="T199" s="94"/>
      <c r="AT199" s="23" t="s">
        <v>176</v>
      </c>
      <c r="AU199" s="23" t="s">
        <v>79</v>
      </c>
    </row>
    <row r="200" spans="2:51" s="12" customFormat="1" ht="13.5">
      <c r="B200" s="249"/>
      <c r="C200" s="250"/>
      <c r="D200" s="236" t="s">
        <v>178</v>
      </c>
      <c r="E200" s="251" t="s">
        <v>21</v>
      </c>
      <c r="F200" s="252" t="s">
        <v>415</v>
      </c>
      <c r="G200" s="250"/>
      <c r="H200" s="253">
        <v>33</v>
      </c>
      <c r="I200" s="254"/>
      <c r="J200" s="250"/>
      <c r="K200" s="250"/>
      <c r="L200" s="255"/>
      <c r="M200" s="256"/>
      <c r="N200" s="257"/>
      <c r="O200" s="257"/>
      <c r="P200" s="257"/>
      <c r="Q200" s="257"/>
      <c r="R200" s="257"/>
      <c r="S200" s="257"/>
      <c r="T200" s="258"/>
      <c r="AT200" s="259" t="s">
        <v>178</v>
      </c>
      <c r="AU200" s="259" t="s">
        <v>79</v>
      </c>
      <c r="AV200" s="12" t="s">
        <v>79</v>
      </c>
      <c r="AW200" s="12" t="s">
        <v>33</v>
      </c>
      <c r="AX200" s="12" t="s">
        <v>69</v>
      </c>
      <c r="AY200" s="259" t="s">
        <v>123</v>
      </c>
    </row>
    <row r="201" spans="2:51" s="13" customFormat="1" ht="13.5">
      <c r="B201" s="260"/>
      <c r="C201" s="261"/>
      <c r="D201" s="236" t="s">
        <v>178</v>
      </c>
      <c r="E201" s="262" t="s">
        <v>21</v>
      </c>
      <c r="F201" s="263" t="s">
        <v>187</v>
      </c>
      <c r="G201" s="261"/>
      <c r="H201" s="264">
        <v>33</v>
      </c>
      <c r="I201" s="265"/>
      <c r="J201" s="261"/>
      <c r="K201" s="261"/>
      <c r="L201" s="266"/>
      <c r="M201" s="267"/>
      <c r="N201" s="268"/>
      <c r="O201" s="268"/>
      <c r="P201" s="268"/>
      <c r="Q201" s="268"/>
      <c r="R201" s="268"/>
      <c r="S201" s="268"/>
      <c r="T201" s="269"/>
      <c r="AT201" s="270" t="s">
        <v>178</v>
      </c>
      <c r="AU201" s="270" t="s">
        <v>79</v>
      </c>
      <c r="AV201" s="13" t="s">
        <v>142</v>
      </c>
      <c r="AW201" s="13" t="s">
        <v>33</v>
      </c>
      <c r="AX201" s="13" t="s">
        <v>77</v>
      </c>
      <c r="AY201" s="270" t="s">
        <v>123</v>
      </c>
    </row>
    <row r="202" spans="2:65" s="1" customFormat="1" ht="25.5" customHeight="1">
      <c r="B202" s="45"/>
      <c r="C202" s="220" t="s">
        <v>327</v>
      </c>
      <c r="D202" s="220" t="s">
        <v>126</v>
      </c>
      <c r="E202" s="221" t="s">
        <v>323</v>
      </c>
      <c r="F202" s="222" t="s">
        <v>324</v>
      </c>
      <c r="G202" s="223" t="s">
        <v>289</v>
      </c>
      <c r="H202" s="224">
        <v>33</v>
      </c>
      <c r="I202" s="225"/>
      <c r="J202" s="226">
        <f>ROUND(I202*H202,2)</f>
        <v>0</v>
      </c>
      <c r="K202" s="222" t="s">
        <v>130</v>
      </c>
      <c r="L202" s="71"/>
      <c r="M202" s="227" t="s">
        <v>21</v>
      </c>
      <c r="N202" s="228" t="s">
        <v>40</v>
      </c>
      <c r="O202" s="46"/>
      <c r="P202" s="229">
        <f>O202*H202</f>
        <v>0</v>
      </c>
      <c r="Q202" s="229">
        <v>0</v>
      </c>
      <c r="R202" s="229">
        <f>Q202*H202</f>
        <v>0</v>
      </c>
      <c r="S202" s="229">
        <v>0</v>
      </c>
      <c r="T202" s="230">
        <f>S202*H202</f>
        <v>0</v>
      </c>
      <c r="AR202" s="23" t="s">
        <v>142</v>
      </c>
      <c r="AT202" s="23" t="s">
        <v>126</v>
      </c>
      <c r="AU202" s="23" t="s">
        <v>79</v>
      </c>
      <c r="AY202" s="23" t="s">
        <v>123</v>
      </c>
      <c r="BE202" s="231">
        <f>IF(N202="základní",J202,0)</f>
        <v>0</v>
      </c>
      <c r="BF202" s="231">
        <f>IF(N202="snížená",J202,0)</f>
        <v>0</v>
      </c>
      <c r="BG202" s="231">
        <f>IF(N202="zákl. přenesená",J202,0)</f>
        <v>0</v>
      </c>
      <c r="BH202" s="231">
        <f>IF(N202="sníž. přenesená",J202,0)</f>
        <v>0</v>
      </c>
      <c r="BI202" s="231">
        <f>IF(N202="nulová",J202,0)</f>
        <v>0</v>
      </c>
      <c r="BJ202" s="23" t="s">
        <v>77</v>
      </c>
      <c r="BK202" s="231">
        <f>ROUND(I202*H202,2)</f>
        <v>0</v>
      </c>
      <c r="BL202" s="23" t="s">
        <v>142</v>
      </c>
      <c r="BM202" s="23" t="s">
        <v>325</v>
      </c>
    </row>
    <row r="203" spans="2:47" s="1" customFormat="1" ht="13.5">
      <c r="B203" s="45"/>
      <c r="C203" s="73"/>
      <c r="D203" s="236" t="s">
        <v>176</v>
      </c>
      <c r="E203" s="73"/>
      <c r="F203" s="237" t="s">
        <v>326</v>
      </c>
      <c r="G203" s="73"/>
      <c r="H203" s="73"/>
      <c r="I203" s="190"/>
      <c r="J203" s="73"/>
      <c r="K203" s="73"/>
      <c r="L203" s="71"/>
      <c r="M203" s="238"/>
      <c r="N203" s="46"/>
      <c r="O203" s="46"/>
      <c r="P203" s="46"/>
      <c r="Q203" s="46"/>
      <c r="R203" s="46"/>
      <c r="S203" s="46"/>
      <c r="T203" s="94"/>
      <c r="AT203" s="23" t="s">
        <v>176</v>
      </c>
      <c r="AU203" s="23" t="s">
        <v>79</v>
      </c>
    </row>
    <row r="204" spans="2:51" s="12" customFormat="1" ht="13.5">
      <c r="B204" s="249"/>
      <c r="C204" s="250"/>
      <c r="D204" s="236" t="s">
        <v>178</v>
      </c>
      <c r="E204" s="251" t="s">
        <v>21</v>
      </c>
      <c r="F204" s="252" t="s">
        <v>415</v>
      </c>
      <c r="G204" s="250"/>
      <c r="H204" s="253">
        <v>33</v>
      </c>
      <c r="I204" s="254"/>
      <c r="J204" s="250"/>
      <c r="K204" s="250"/>
      <c r="L204" s="255"/>
      <c r="M204" s="256"/>
      <c r="N204" s="257"/>
      <c r="O204" s="257"/>
      <c r="P204" s="257"/>
      <c r="Q204" s="257"/>
      <c r="R204" s="257"/>
      <c r="S204" s="257"/>
      <c r="T204" s="258"/>
      <c r="AT204" s="259" t="s">
        <v>178</v>
      </c>
      <c r="AU204" s="259" t="s">
        <v>79</v>
      </c>
      <c r="AV204" s="12" t="s">
        <v>79</v>
      </c>
      <c r="AW204" s="12" t="s">
        <v>33</v>
      </c>
      <c r="AX204" s="12" t="s">
        <v>77</v>
      </c>
      <c r="AY204" s="259" t="s">
        <v>123</v>
      </c>
    </row>
    <row r="205" spans="2:65" s="1" customFormat="1" ht="38.25" customHeight="1">
      <c r="B205" s="45"/>
      <c r="C205" s="220" t="s">
        <v>332</v>
      </c>
      <c r="D205" s="220" t="s">
        <v>126</v>
      </c>
      <c r="E205" s="221" t="s">
        <v>416</v>
      </c>
      <c r="F205" s="222" t="s">
        <v>417</v>
      </c>
      <c r="G205" s="223" t="s">
        <v>289</v>
      </c>
      <c r="H205" s="224">
        <v>3857.14</v>
      </c>
      <c r="I205" s="225"/>
      <c r="J205" s="226">
        <f>ROUND(I205*H205,2)</f>
        <v>0</v>
      </c>
      <c r="K205" s="222" t="s">
        <v>130</v>
      </c>
      <c r="L205" s="71"/>
      <c r="M205" s="227" t="s">
        <v>21</v>
      </c>
      <c r="N205" s="228" t="s">
        <v>40</v>
      </c>
      <c r="O205" s="46"/>
      <c r="P205" s="229">
        <f>O205*H205</f>
        <v>0</v>
      </c>
      <c r="Q205" s="229">
        <v>0</v>
      </c>
      <c r="R205" s="229">
        <f>Q205*H205</f>
        <v>0</v>
      </c>
      <c r="S205" s="229">
        <v>0.194</v>
      </c>
      <c r="T205" s="230">
        <f>S205*H205</f>
        <v>748.28516</v>
      </c>
      <c r="AR205" s="23" t="s">
        <v>142</v>
      </c>
      <c r="AT205" s="23" t="s">
        <v>126</v>
      </c>
      <c r="AU205" s="23" t="s">
        <v>79</v>
      </c>
      <c r="AY205" s="23" t="s">
        <v>123</v>
      </c>
      <c r="BE205" s="231">
        <f>IF(N205="základní",J205,0)</f>
        <v>0</v>
      </c>
      <c r="BF205" s="231">
        <f>IF(N205="snížená",J205,0)</f>
        <v>0</v>
      </c>
      <c r="BG205" s="231">
        <f>IF(N205="zákl. přenesená",J205,0)</f>
        <v>0</v>
      </c>
      <c r="BH205" s="231">
        <f>IF(N205="sníž. přenesená",J205,0)</f>
        <v>0</v>
      </c>
      <c r="BI205" s="231">
        <f>IF(N205="nulová",J205,0)</f>
        <v>0</v>
      </c>
      <c r="BJ205" s="23" t="s">
        <v>77</v>
      </c>
      <c r="BK205" s="231">
        <f>ROUND(I205*H205,2)</f>
        <v>0</v>
      </c>
      <c r="BL205" s="23" t="s">
        <v>142</v>
      </c>
      <c r="BM205" s="23" t="s">
        <v>418</v>
      </c>
    </row>
    <row r="206" spans="2:47" s="1" customFormat="1" ht="13.5">
      <c r="B206" s="45"/>
      <c r="C206" s="73"/>
      <c r="D206" s="236" t="s">
        <v>176</v>
      </c>
      <c r="E206" s="73"/>
      <c r="F206" s="237" t="s">
        <v>419</v>
      </c>
      <c r="G206" s="73"/>
      <c r="H206" s="73"/>
      <c r="I206" s="190"/>
      <c r="J206" s="73"/>
      <c r="K206" s="73"/>
      <c r="L206" s="71"/>
      <c r="M206" s="238"/>
      <c r="N206" s="46"/>
      <c r="O206" s="46"/>
      <c r="P206" s="46"/>
      <c r="Q206" s="46"/>
      <c r="R206" s="46"/>
      <c r="S206" s="46"/>
      <c r="T206" s="94"/>
      <c r="AT206" s="23" t="s">
        <v>176</v>
      </c>
      <c r="AU206" s="23" t="s">
        <v>79</v>
      </c>
    </row>
    <row r="207" spans="2:51" s="12" customFormat="1" ht="13.5">
      <c r="B207" s="249"/>
      <c r="C207" s="250"/>
      <c r="D207" s="236" t="s">
        <v>178</v>
      </c>
      <c r="E207" s="251" t="s">
        <v>21</v>
      </c>
      <c r="F207" s="252" t="s">
        <v>420</v>
      </c>
      <c r="G207" s="250"/>
      <c r="H207" s="253">
        <v>3857.14</v>
      </c>
      <c r="I207" s="254"/>
      <c r="J207" s="250"/>
      <c r="K207" s="250"/>
      <c r="L207" s="255"/>
      <c r="M207" s="256"/>
      <c r="N207" s="257"/>
      <c r="O207" s="257"/>
      <c r="P207" s="257"/>
      <c r="Q207" s="257"/>
      <c r="R207" s="257"/>
      <c r="S207" s="257"/>
      <c r="T207" s="258"/>
      <c r="AT207" s="259" t="s">
        <v>178</v>
      </c>
      <c r="AU207" s="259" t="s">
        <v>79</v>
      </c>
      <c r="AV207" s="12" t="s">
        <v>79</v>
      </c>
      <c r="AW207" s="12" t="s">
        <v>33</v>
      </c>
      <c r="AX207" s="12" t="s">
        <v>77</v>
      </c>
      <c r="AY207" s="259" t="s">
        <v>123</v>
      </c>
    </row>
    <row r="208" spans="2:65" s="1" customFormat="1" ht="25.5" customHeight="1">
      <c r="B208" s="45"/>
      <c r="C208" s="220" t="s">
        <v>336</v>
      </c>
      <c r="D208" s="220" t="s">
        <v>126</v>
      </c>
      <c r="E208" s="221" t="s">
        <v>328</v>
      </c>
      <c r="F208" s="222" t="s">
        <v>329</v>
      </c>
      <c r="G208" s="223" t="s">
        <v>174</v>
      </c>
      <c r="H208" s="224">
        <v>11339.291</v>
      </c>
      <c r="I208" s="225"/>
      <c r="J208" s="226">
        <f>ROUND(I208*H208,2)</f>
        <v>0</v>
      </c>
      <c r="K208" s="222" t="s">
        <v>130</v>
      </c>
      <c r="L208" s="71"/>
      <c r="M208" s="227" t="s">
        <v>21</v>
      </c>
      <c r="N208" s="228" t="s">
        <v>40</v>
      </c>
      <c r="O208" s="46"/>
      <c r="P208" s="229">
        <f>O208*H208</f>
        <v>0</v>
      </c>
      <c r="Q208" s="229">
        <v>0</v>
      </c>
      <c r="R208" s="229">
        <f>Q208*H208</f>
        <v>0</v>
      </c>
      <c r="S208" s="229">
        <v>0.02</v>
      </c>
      <c r="T208" s="230">
        <f>S208*H208</f>
        <v>226.78582</v>
      </c>
      <c r="AR208" s="23" t="s">
        <v>142</v>
      </c>
      <c r="AT208" s="23" t="s">
        <v>126</v>
      </c>
      <c r="AU208" s="23" t="s">
        <v>79</v>
      </c>
      <c r="AY208" s="23" t="s">
        <v>123</v>
      </c>
      <c r="BE208" s="231">
        <f>IF(N208="základní",J208,0)</f>
        <v>0</v>
      </c>
      <c r="BF208" s="231">
        <f>IF(N208="snížená",J208,0)</f>
        <v>0</v>
      </c>
      <c r="BG208" s="231">
        <f>IF(N208="zákl. přenesená",J208,0)</f>
        <v>0</v>
      </c>
      <c r="BH208" s="231">
        <f>IF(N208="sníž. přenesená",J208,0)</f>
        <v>0</v>
      </c>
      <c r="BI208" s="231">
        <f>IF(N208="nulová",J208,0)</f>
        <v>0</v>
      </c>
      <c r="BJ208" s="23" t="s">
        <v>77</v>
      </c>
      <c r="BK208" s="231">
        <f>ROUND(I208*H208,2)</f>
        <v>0</v>
      </c>
      <c r="BL208" s="23" t="s">
        <v>142</v>
      </c>
      <c r="BM208" s="23" t="s">
        <v>330</v>
      </c>
    </row>
    <row r="209" spans="2:47" s="1" customFormat="1" ht="13.5">
      <c r="B209" s="45"/>
      <c r="C209" s="73"/>
      <c r="D209" s="236" t="s">
        <v>176</v>
      </c>
      <c r="E209" s="73"/>
      <c r="F209" s="237" t="s">
        <v>331</v>
      </c>
      <c r="G209" s="73"/>
      <c r="H209" s="73"/>
      <c r="I209" s="190"/>
      <c r="J209" s="73"/>
      <c r="K209" s="73"/>
      <c r="L209" s="71"/>
      <c r="M209" s="238"/>
      <c r="N209" s="46"/>
      <c r="O209" s="46"/>
      <c r="P209" s="46"/>
      <c r="Q209" s="46"/>
      <c r="R209" s="46"/>
      <c r="S209" s="46"/>
      <c r="T209" s="94"/>
      <c r="AT209" s="23" t="s">
        <v>176</v>
      </c>
      <c r="AU209" s="23" t="s">
        <v>79</v>
      </c>
    </row>
    <row r="210" spans="2:51" s="11" customFormat="1" ht="13.5">
      <c r="B210" s="239"/>
      <c r="C210" s="240"/>
      <c r="D210" s="236" t="s">
        <v>178</v>
      </c>
      <c r="E210" s="241" t="s">
        <v>21</v>
      </c>
      <c r="F210" s="242" t="s">
        <v>389</v>
      </c>
      <c r="G210" s="240"/>
      <c r="H210" s="241" t="s">
        <v>21</v>
      </c>
      <c r="I210" s="243"/>
      <c r="J210" s="240"/>
      <c r="K210" s="240"/>
      <c r="L210" s="244"/>
      <c r="M210" s="245"/>
      <c r="N210" s="246"/>
      <c r="O210" s="246"/>
      <c r="P210" s="246"/>
      <c r="Q210" s="246"/>
      <c r="R210" s="246"/>
      <c r="S210" s="246"/>
      <c r="T210" s="247"/>
      <c r="AT210" s="248" t="s">
        <v>178</v>
      </c>
      <c r="AU210" s="248" t="s">
        <v>79</v>
      </c>
      <c r="AV210" s="11" t="s">
        <v>77</v>
      </c>
      <c r="AW210" s="11" t="s">
        <v>33</v>
      </c>
      <c r="AX210" s="11" t="s">
        <v>69</v>
      </c>
      <c r="AY210" s="248" t="s">
        <v>123</v>
      </c>
    </row>
    <row r="211" spans="2:51" s="12" customFormat="1" ht="13.5">
      <c r="B211" s="249"/>
      <c r="C211" s="250"/>
      <c r="D211" s="236" t="s">
        <v>178</v>
      </c>
      <c r="E211" s="251" t="s">
        <v>21</v>
      </c>
      <c r="F211" s="252" t="s">
        <v>390</v>
      </c>
      <c r="G211" s="250"/>
      <c r="H211" s="253">
        <v>11237.291</v>
      </c>
      <c r="I211" s="254"/>
      <c r="J211" s="250"/>
      <c r="K211" s="250"/>
      <c r="L211" s="255"/>
      <c r="M211" s="256"/>
      <c r="N211" s="257"/>
      <c r="O211" s="257"/>
      <c r="P211" s="257"/>
      <c r="Q211" s="257"/>
      <c r="R211" s="257"/>
      <c r="S211" s="257"/>
      <c r="T211" s="258"/>
      <c r="AT211" s="259" t="s">
        <v>178</v>
      </c>
      <c r="AU211" s="259" t="s">
        <v>79</v>
      </c>
      <c r="AV211" s="12" t="s">
        <v>79</v>
      </c>
      <c r="AW211" s="12" t="s">
        <v>33</v>
      </c>
      <c r="AX211" s="12" t="s">
        <v>69</v>
      </c>
      <c r="AY211" s="259" t="s">
        <v>123</v>
      </c>
    </row>
    <row r="212" spans="2:51" s="12" customFormat="1" ht="13.5">
      <c r="B212" s="249"/>
      <c r="C212" s="250"/>
      <c r="D212" s="236" t="s">
        <v>178</v>
      </c>
      <c r="E212" s="251" t="s">
        <v>21</v>
      </c>
      <c r="F212" s="252" t="s">
        <v>392</v>
      </c>
      <c r="G212" s="250"/>
      <c r="H212" s="253">
        <v>102</v>
      </c>
      <c r="I212" s="254"/>
      <c r="J212" s="250"/>
      <c r="K212" s="250"/>
      <c r="L212" s="255"/>
      <c r="M212" s="256"/>
      <c r="N212" s="257"/>
      <c r="O212" s="257"/>
      <c r="P212" s="257"/>
      <c r="Q212" s="257"/>
      <c r="R212" s="257"/>
      <c r="S212" s="257"/>
      <c r="T212" s="258"/>
      <c r="AT212" s="259" t="s">
        <v>178</v>
      </c>
      <c r="AU212" s="259" t="s">
        <v>79</v>
      </c>
      <c r="AV212" s="12" t="s">
        <v>79</v>
      </c>
      <c r="AW212" s="12" t="s">
        <v>33</v>
      </c>
      <c r="AX212" s="12" t="s">
        <v>69</v>
      </c>
      <c r="AY212" s="259" t="s">
        <v>123</v>
      </c>
    </row>
    <row r="213" spans="2:51" s="13" customFormat="1" ht="13.5">
      <c r="B213" s="260"/>
      <c r="C213" s="261"/>
      <c r="D213" s="236" t="s">
        <v>178</v>
      </c>
      <c r="E213" s="262" t="s">
        <v>21</v>
      </c>
      <c r="F213" s="263" t="s">
        <v>187</v>
      </c>
      <c r="G213" s="261"/>
      <c r="H213" s="264">
        <v>11339.291</v>
      </c>
      <c r="I213" s="265"/>
      <c r="J213" s="261"/>
      <c r="K213" s="261"/>
      <c r="L213" s="266"/>
      <c r="M213" s="267"/>
      <c r="N213" s="268"/>
      <c r="O213" s="268"/>
      <c r="P213" s="268"/>
      <c r="Q213" s="268"/>
      <c r="R213" s="268"/>
      <c r="S213" s="268"/>
      <c r="T213" s="269"/>
      <c r="AT213" s="270" t="s">
        <v>178</v>
      </c>
      <c r="AU213" s="270" t="s">
        <v>79</v>
      </c>
      <c r="AV213" s="13" t="s">
        <v>142</v>
      </c>
      <c r="AW213" s="13" t="s">
        <v>33</v>
      </c>
      <c r="AX213" s="13" t="s">
        <v>77</v>
      </c>
      <c r="AY213" s="270" t="s">
        <v>123</v>
      </c>
    </row>
    <row r="214" spans="2:65" s="1" customFormat="1" ht="38.25" customHeight="1">
      <c r="B214" s="45"/>
      <c r="C214" s="220" t="s">
        <v>343</v>
      </c>
      <c r="D214" s="220" t="s">
        <v>126</v>
      </c>
      <c r="E214" s="221" t="s">
        <v>333</v>
      </c>
      <c r="F214" s="222" t="s">
        <v>334</v>
      </c>
      <c r="G214" s="223" t="s">
        <v>174</v>
      </c>
      <c r="H214" s="224">
        <v>11339.291</v>
      </c>
      <c r="I214" s="225"/>
      <c r="J214" s="226">
        <f>ROUND(I214*H214,2)</f>
        <v>0</v>
      </c>
      <c r="K214" s="222" t="s">
        <v>130</v>
      </c>
      <c r="L214" s="71"/>
      <c r="M214" s="227" t="s">
        <v>21</v>
      </c>
      <c r="N214" s="228" t="s">
        <v>40</v>
      </c>
      <c r="O214" s="46"/>
      <c r="P214" s="229">
        <f>O214*H214</f>
        <v>0</v>
      </c>
      <c r="Q214" s="229">
        <v>0</v>
      </c>
      <c r="R214" s="229">
        <f>Q214*H214</f>
        <v>0</v>
      </c>
      <c r="S214" s="229">
        <v>0.02</v>
      </c>
      <c r="T214" s="230">
        <f>S214*H214</f>
        <v>226.78582</v>
      </c>
      <c r="AR214" s="23" t="s">
        <v>142</v>
      </c>
      <c r="AT214" s="23" t="s">
        <v>126</v>
      </c>
      <c r="AU214" s="23" t="s">
        <v>79</v>
      </c>
      <c r="AY214" s="23" t="s">
        <v>123</v>
      </c>
      <c r="BE214" s="231">
        <f>IF(N214="základní",J214,0)</f>
        <v>0</v>
      </c>
      <c r="BF214" s="231">
        <f>IF(N214="snížená",J214,0)</f>
        <v>0</v>
      </c>
      <c r="BG214" s="231">
        <f>IF(N214="zákl. přenesená",J214,0)</f>
        <v>0</v>
      </c>
      <c r="BH214" s="231">
        <f>IF(N214="sníž. přenesená",J214,0)</f>
        <v>0</v>
      </c>
      <c r="BI214" s="231">
        <f>IF(N214="nulová",J214,0)</f>
        <v>0</v>
      </c>
      <c r="BJ214" s="23" t="s">
        <v>77</v>
      </c>
      <c r="BK214" s="231">
        <f>ROUND(I214*H214,2)</f>
        <v>0</v>
      </c>
      <c r="BL214" s="23" t="s">
        <v>142</v>
      </c>
      <c r="BM214" s="23" t="s">
        <v>335</v>
      </c>
    </row>
    <row r="215" spans="2:47" s="1" customFormat="1" ht="13.5">
      <c r="B215" s="45"/>
      <c r="C215" s="73"/>
      <c r="D215" s="236" t="s">
        <v>176</v>
      </c>
      <c r="E215" s="73"/>
      <c r="F215" s="237" t="s">
        <v>331</v>
      </c>
      <c r="G215" s="73"/>
      <c r="H215" s="73"/>
      <c r="I215" s="190"/>
      <c r="J215" s="73"/>
      <c r="K215" s="73"/>
      <c r="L215" s="71"/>
      <c r="M215" s="238"/>
      <c r="N215" s="46"/>
      <c r="O215" s="46"/>
      <c r="P215" s="46"/>
      <c r="Q215" s="46"/>
      <c r="R215" s="46"/>
      <c r="S215" s="46"/>
      <c r="T215" s="94"/>
      <c r="AT215" s="23" t="s">
        <v>176</v>
      </c>
      <c r="AU215" s="23" t="s">
        <v>79</v>
      </c>
    </row>
    <row r="216" spans="2:51" s="11" customFormat="1" ht="13.5">
      <c r="B216" s="239"/>
      <c r="C216" s="240"/>
      <c r="D216" s="236" t="s">
        <v>178</v>
      </c>
      <c r="E216" s="241" t="s">
        <v>21</v>
      </c>
      <c r="F216" s="242" t="s">
        <v>389</v>
      </c>
      <c r="G216" s="240"/>
      <c r="H216" s="241" t="s">
        <v>21</v>
      </c>
      <c r="I216" s="243"/>
      <c r="J216" s="240"/>
      <c r="K216" s="240"/>
      <c r="L216" s="244"/>
      <c r="M216" s="245"/>
      <c r="N216" s="246"/>
      <c r="O216" s="246"/>
      <c r="P216" s="246"/>
      <c r="Q216" s="246"/>
      <c r="R216" s="246"/>
      <c r="S216" s="246"/>
      <c r="T216" s="247"/>
      <c r="AT216" s="248" t="s">
        <v>178</v>
      </c>
      <c r="AU216" s="248" t="s">
        <v>79</v>
      </c>
      <c r="AV216" s="11" t="s">
        <v>77</v>
      </c>
      <c r="AW216" s="11" t="s">
        <v>33</v>
      </c>
      <c r="AX216" s="11" t="s">
        <v>69</v>
      </c>
      <c r="AY216" s="248" t="s">
        <v>123</v>
      </c>
    </row>
    <row r="217" spans="2:51" s="12" customFormat="1" ht="13.5">
      <c r="B217" s="249"/>
      <c r="C217" s="250"/>
      <c r="D217" s="236" t="s">
        <v>178</v>
      </c>
      <c r="E217" s="251" t="s">
        <v>21</v>
      </c>
      <c r="F217" s="252" t="s">
        <v>390</v>
      </c>
      <c r="G217" s="250"/>
      <c r="H217" s="253">
        <v>11237.291</v>
      </c>
      <c r="I217" s="254"/>
      <c r="J217" s="250"/>
      <c r="K217" s="250"/>
      <c r="L217" s="255"/>
      <c r="M217" s="256"/>
      <c r="N217" s="257"/>
      <c r="O217" s="257"/>
      <c r="P217" s="257"/>
      <c r="Q217" s="257"/>
      <c r="R217" s="257"/>
      <c r="S217" s="257"/>
      <c r="T217" s="258"/>
      <c r="AT217" s="259" t="s">
        <v>178</v>
      </c>
      <c r="AU217" s="259" t="s">
        <v>79</v>
      </c>
      <c r="AV217" s="12" t="s">
        <v>79</v>
      </c>
      <c r="AW217" s="12" t="s">
        <v>33</v>
      </c>
      <c r="AX217" s="12" t="s">
        <v>69</v>
      </c>
      <c r="AY217" s="259" t="s">
        <v>123</v>
      </c>
    </row>
    <row r="218" spans="2:51" s="12" customFormat="1" ht="13.5">
      <c r="B218" s="249"/>
      <c r="C218" s="250"/>
      <c r="D218" s="236" t="s">
        <v>178</v>
      </c>
      <c r="E218" s="251" t="s">
        <v>21</v>
      </c>
      <c r="F218" s="252" t="s">
        <v>392</v>
      </c>
      <c r="G218" s="250"/>
      <c r="H218" s="253">
        <v>102</v>
      </c>
      <c r="I218" s="254"/>
      <c r="J218" s="250"/>
      <c r="K218" s="250"/>
      <c r="L218" s="255"/>
      <c r="M218" s="256"/>
      <c r="N218" s="257"/>
      <c r="O218" s="257"/>
      <c r="P218" s="257"/>
      <c r="Q218" s="257"/>
      <c r="R218" s="257"/>
      <c r="S218" s="257"/>
      <c r="T218" s="258"/>
      <c r="AT218" s="259" t="s">
        <v>178</v>
      </c>
      <c r="AU218" s="259" t="s">
        <v>79</v>
      </c>
      <c r="AV218" s="12" t="s">
        <v>79</v>
      </c>
      <c r="AW218" s="12" t="s">
        <v>33</v>
      </c>
      <c r="AX218" s="12" t="s">
        <v>69</v>
      </c>
      <c r="AY218" s="259" t="s">
        <v>123</v>
      </c>
    </row>
    <row r="219" spans="2:51" s="13" customFormat="1" ht="13.5">
      <c r="B219" s="260"/>
      <c r="C219" s="261"/>
      <c r="D219" s="236" t="s">
        <v>178</v>
      </c>
      <c r="E219" s="262" t="s">
        <v>21</v>
      </c>
      <c r="F219" s="263" t="s">
        <v>187</v>
      </c>
      <c r="G219" s="261"/>
      <c r="H219" s="264">
        <v>11339.291</v>
      </c>
      <c r="I219" s="265"/>
      <c r="J219" s="261"/>
      <c r="K219" s="261"/>
      <c r="L219" s="266"/>
      <c r="M219" s="267"/>
      <c r="N219" s="268"/>
      <c r="O219" s="268"/>
      <c r="P219" s="268"/>
      <c r="Q219" s="268"/>
      <c r="R219" s="268"/>
      <c r="S219" s="268"/>
      <c r="T219" s="269"/>
      <c r="AT219" s="270" t="s">
        <v>178</v>
      </c>
      <c r="AU219" s="270" t="s">
        <v>79</v>
      </c>
      <c r="AV219" s="13" t="s">
        <v>142</v>
      </c>
      <c r="AW219" s="13" t="s">
        <v>33</v>
      </c>
      <c r="AX219" s="13" t="s">
        <v>77</v>
      </c>
      <c r="AY219" s="270" t="s">
        <v>123</v>
      </c>
    </row>
    <row r="220" spans="2:65" s="1" customFormat="1" ht="51" customHeight="1">
      <c r="B220" s="45"/>
      <c r="C220" s="220" t="s">
        <v>350</v>
      </c>
      <c r="D220" s="220" t="s">
        <v>126</v>
      </c>
      <c r="E220" s="221" t="s">
        <v>337</v>
      </c>
      <c r="F220" s="222" t="s">
        <v>338</v>
      </c>
      <c r="G220" s="223" t="s">
        <v>174</v>
      </c>
      <c r="H220" s="224">
        <v>1928.57</v>
      </c>
      <c r="I220" s="225"/>
      <c r="J220" s="226">
        <f>ROUND(I220*H220,2)</f>
        <v>0</v>
      </c>
      <c r="K220" s="222" t="s">
        <v>130</v>
      </c>
      <c r="L220" s="71"/>
      <c r="M220" s="227" t="s">
        <v>21</v>
      </c>
      <c r="N220" s="228" t="s">
        <v>40</v>
      </c>
      <c r="O220" s="46"/>
      <c r="P220" s="229">
        <f>O220*H220</f>
        <v>0</v>
      </c>
      <c r="Q220" s="229">
        <v>0</v>
      </c>
      <c r="R220" s="229">
        <f>Q220*H220</f>
        <v>0</v>
      </c>
      <c r="S220" s="229">
        <v>0.126</v>
      </c>
      <c r="T220" s="230">
        <f>S220*H220</f>
        <v>242.99982</v>
      </c>
      <c r="AR220" s="23" t="s">
        <v>142</v>
      </c>
      <c r="AT220" s="23" t="s">
        <v>126</v>
      </c>
      <c r="AU220" s="23" t="s">
        <v>79</v>
      </c>
      <c r="AY220" s="23" t="s">
        <v>123</v>
      </c>
      <c r="BE220" s="231">
        <f>IF(N220="základní",J220,0)</f>
        <v>0</v>
      </c>
      <c r="BF220" s="231">
        <f>IF(N220="snížená",J220,0)</f>
        <v>0</v>
      </c>
      <c r="BG220" s="231">
        <f>IF(N220="zákl. přenesená",J220,0)</f>
        <v>0</v>
      </c>
      <c r="BH220" s="231">
        <f>IF(N220="sníž. přenesená",J220,0)</f>
        <v>0</v>
      </c>
      <c r="BI220" s="231">
        <f>IF(N220="nulová",J220,0)</f>
        <v>0</v>
      </c>
      <c r="BJ220" s="23" t="s">
        <v>77</v>
      </c>
      <c r="BK220" s="231">
        <f>ROUND(I220*H220,2)</f>
        <v>0</v>
      </c>
      <c r="BL220" s="23" t="s">
        <v>142</v>
      </c>
      <c r="BM220" s="23" t="s">
        <v>339</v>
      </c>
    </row>
    <row r="221" spans="2:47" s="1" customFormat="1" ht="13.5">
      <c r="B221" s="45"/>
      <c r="C221" s="73"/>
      <c r="D221" s="236" t="s">
        <v>176</v>
      </c>
      <c r="E221" s="73"/>
      <c r="F221" s="237" t="s">
        <v>340</v>
      </c>
      <c r="G221" s="73"/>
      <c r="H221" s="73"/>
      <c r="I221" s="190"/>
      <c r="J221" s="73"/>
      <c r="K221" s="73"/>
      <c r="L221" s="71"/>
      <c r="M221" s="238"/>
      <c r="N221" s="46"/>
      <c r="O221" s="46"/>
      <c r="P221" s="46"/>
      <c r="Q221" s="46"/>
      <c r="R221" s="46"/>
      <c r="S221" s="46"/>
      <c r="T221" s="94"/>
      <c r="AT221" s="23" t="s">
        <v>176</v>
      </c>
      <c r="AU221" s="23" t="s">
        <v>79</v>
      </c>
    </row>
    <row r="222" spans="2:51" s="12" customFormat="1" ht="13.5">
      <c r="B222" s="249"/>
      <c r="C222" s="250"/>
      <c r="D222" s="236" t="s">
        <v>178</v>
      </c>
      <c r="E222" s="251" t="s">
        <v>21</v>
      </c>
      <c r="F222" s="252" t="s">
        <v>388</v>
      </c>
      <c r="G222" s="250"/>
      <c r="H222" s="253">
        <v>1928.57</v>
      </c>
      <c r="I222" s="254"/>
      <c r="J222" s="250"/>
      <c r="K222" s="250"/>
      <c r="L222" s="255"/>
      <c r="M222" s="256"/>
      <c r="N222" s="257"/>
      <c r="O222" s="257"/>
      <c r="P222" s="257"/>
      <c r="Q222" s="257"/>
      <c r="R222" s="257"/>
      <c r="S222" s="257"/>
      <c r="T222" s="258"/>
      <c r="AT222" s="259" t="s">
        <v>178</v>
      </c>
      <c r="AU222" s="259" t="s">
        <v>79</v>
      </c>
      <c r="AV222" s="12" t="s">
        <v>79</v>
      </c>
      <c r="AW222" s="12" t="s">
        <v>33</v>
      </c>
      <c r="AX222" s="12" t="s">
        <v>77</v>
      </c>
      <c r="AY222" s="259" t="s">
        <v>123</v>
      </c>
    </row>
    <row r="223" spans="2:63" s="10" customFormat="1" ht="29.85" customHeight="1">
      <c r="B223" s="204"/>
      <c r="C223" s="205"/>
      <c r="D223" s="206" t="s">
        <v>68</v>
      </c>
      <c r="E223" s="218" t="s">
        <v>341</v>
      </c>
      <c r="F223" s="218" t="s">
        <v>342</v>
      </c>
      <c r="G223" s="205"/>
      <c r="H223" s="205"/>
      <c r="I223" s="208"/>
      <c r="J223" s="219">
        <f>BK223</f>
        <v>0</v>
      </c>
      <c r="K223" s="205"/>
      <c r="L223" s="210"/>
      <c r="M223" s="211"/>
      <c r="N223" s="212"/>
      <c r="O223" s="212"/>
      <c r="P223" s="213">
        <f>SUM(P224:P236)</f>
        <v>0</v>
      </c>
      <c r="Q223" s="212"/>
      <c r="R223" s="213">
        <f>SUM(R224:R236)</f>
        <v>0</v>
      </c>
      <c r="S223" s="212"/>
      <c r="T223" s="214">
        <f>SUM(T224:T236)</f>
        <v>0</v>
      </c>
      <c r="AR223" s="215" t="s">
        <v>77</v>
      </c>
      <c r="AT223" s="216" t="s">
        <v>68</v>
      </c>
      <c r="AU223" s="216" t="s">
        <v>77</v>
      </c>
      <c r="AY223" s="215" t="s">
        <v>123</v>
      </c>
      <c r="BK223" s="217">
        <f>SUM(BK224:BK236)</f>
        <v>0</v>
      </c>
    </row>
    <row r="224" spans="2:65" s="1" customFormat="1" ht="25.5" customHeight="1">
      <c r="B224" s="45"/>
      <c r="C224" s="220" t="s">
        <v>355</v>
      </c>
      <c r="D224" s="220" t="s">
        <v>126</v>
      </c>
      <c r="E224" s="221" t="s">
        <v>344</v>
      </c>
      <c r="F224" s="222" t="s">
        <v>345</v>
      </c>
      <c r="G224" s="223" t="s">
        <v>224</v>
      </c>
      <c r="H224" s="224">
        <v>1210.946</v>
      </c>
      <c r="I224" s="225"/>
      <c r="J224" s="226">
        <f>ROUND(I224*H224,2)</f>
        <v>0</v>
      </c>
      <c r="K224" s="222" t="s">
        <v>130</v>
      </c>
      <c r="L224" s="71"/>
      <c r="M224" s="227" t="s">
        <v>21</v>
      </c>
      <c r="N224" s="228" t="s">
        <v>40</v>
      </c>
      <c r="O224" s="46"/>
      <c r="P224" s="229">
        <f>O224*H224</f>
        <v>0</v>
      </c>
      <c r="Q224" s="229">
        <v>0</v>
      </c>
      <c r="R224" s="229">
        <f>Q224*H224</f>
        <v>0</v>
      </c>
      <c r="S224" s="229">
        <v>0</v>
      </c>
      <c r="T224" s="230">
        <f>S224*H224</f>
        <v>0</v>
      </c>
      <c r="AR224" s="23" t="s">
        <v>142</v>
      </c>
      <c r="AT224" s="23" t="s">
        <v>126</v>
      </c>
      <c r="AU224" s="23" t="s">
        <v>79</v>
      </c>
      <c r="AY224" s="23" t="s">
        <v>123</v>
      </c>
      <c r="BE224" s="231">
        <f>IF(N224="základní",J224,0)</f>
        <v>0</v>
      </c>
      <c r="BF224" s="231">
        <f>IF(N224="snížená",J224,0)</f>
        <v>0</v>
      </c>
      <c r="BG224" s="231">
        <f>IF(N224="zákl. přenesená",J224,0)</f>
        <v>0</v>
      </c>
      <c r="BH224" s="231">
        <f>IF(N224="sníž. přenesená",J224,0)</f>
        <v>0</v>
      </c>
      <c r="BI224" s="231">
        <f>IF(N224="nulová",J224,0)</f>
        <v>0</v>
      </c>
      <c r="BJ224" s="23" t="s">
        <v>77</v>
      </c>
      <c r="BK224" s="231">
        <f>ROUND(I224*H224,2)</f>
        <v>0</v>
      </c>
      <c r="BL224" s="23" t="s">
        <v>142</v>
      </c>
      <c r="BM224" s="23" t="s">
        <v>346</v>
      </c>
    </row>
    <row r="225" spans="2:47" s="1" customFormat="1" ht="13.5">
      <c r="B225" s="45"/>
      <c r="C225" s="73"/>
      <c r="D225" s="236" t="s">
        <v>176</v>
      </c>
      <c r="E225" s="73"/>
      <c r="F225" s="237" t="s">
        <v>347</v>
      </c>
      <c r="G225" s="73"/>
      <c r="H225" s="73"/>
      <c r="I225" s="190"/>
      <c r="J225" s="73"/>
      <c r="K225" s="73"/>
      <c r="L225" s="71"/>
      <c r="M225" s="238"/>
      <c r="N225" s="46"/>
      <c r="O225" s="46"/>
      <c r="P225" s="46"/>
      <c r="Q225" s="46"/>
      <c r="R225" s="46"/>
      <c r="S225" s="46"/>
      <c r="T225" s="94"/>
      <c r="AT225" s="23" t="s">
        <v>176</v>
      </c>
      <c r="AU225" s="23" t="s">
        <v>79</v>
      </c>
    </row>
    <row r="226" spans="2:51" s="12" customFormat="1" ht="13.5">
      <c r="B226" s="249"/>
      <c r="C226" s="250"/>
      <c r="D226" s="236" t="s">
        <v>178</v>
      </c>
      <c r="E226" s="251" t="s">
        <v>21</v>
      </c>
      <c r="F226" s="252" t="s">
        <v>421</v>
      </c>
      <c r="G226" s="250"/>
      <c r="H226" s="253">
        <v>54.965</v>
      </c>
      <c r="I226" s="254"/>
      <c r="J226" s="250"/>
      <c r="K226" s="250"/>
      <c r="L226" s="255"/>
      <c r="M226" s="256"/>
      <c r="N226" s="257"/>
      <c r="O226" s="257"/>
      <c r="P226" s="257"/>
      <c r="Q226" s="257"/>
      <c r="R226" s="257"/>
      <c r="S226" s="257"/>
      <c r="T226" s="258"/>
      <c r="AT226" s="259" t="s">
        <v>178</v>
      </c>
      <c r="AU226" s="259" t="s">
        <v>79</v>
      </c>
      <c r="AV226" s="12" t="s">
        <v>79</v>
      </c>
      <c r="AW226" s="12" t="s">
        <v>33</v>
      </c>
      <c r="AX226" s="12" t="s">
        <v>69</v>
      </c>
      <c r="AY226" s="259" t="s">
        <v>123</v>
      </c>
    </row>
    <row r="227" spans="2:51" s="12" customFormat="1" ht="13.5">
      <c r="B227" s="249"/>
      <c r="C227" s="250"/>
      <c r="D227" s="236" t="s">
        <v>178</v>
      </c>
      <c r="E227" s="251" t="s">
        <v>21</v>
      </c>
      <c r="F227" s="252" t="s">
        <v>422</v>
      </c>
      <c r="G227" s="250"/>
      <c r="H227" s="253">
        <v>1155.981</v>
      </c>
      <c r="I227" s="254"/>
      <c r="J227" s="250"/>
      <c r="K227" s="250"/>
      <c r="L227" s="255"/>
      <c r="M227" s="256"/>
      <c r="N227" s="257"/>
      <c r="O227" s="257"/>
      <c r="P227" s="257"/>
      <c r="Q227" s="257"/>
      <c r="R227" s="257"/>
      <c r="S227" s="257"/>
      <c r="T227" s="258"/>
      <c r="AT227" s="259" t="s">
        <v>178</v>
      </c>
      <c r="AU227" s="259" t="s">
        <v>79</v>
      </c>
      <c r="AV227" s="12" t="s">
        <v>79</v>
      </c>
      <c r="AW227" s="12" t="s">
        <v>33</v>
      </c>
      <c r="AX227" s="12" t="s">
        <v>69</v>
      </c>
      <c r="AY227" s="259" t="s">
        <v>123</v>
      </c>
    </row>
    <row r="228" spans="2:51" s="13" customFormat="1" ht="13.5">
      <c r="B228" s="260"/>
      <c r="C228" s="261"/>
      <c r="D228" s="236" t="s">
        <v>178</v>
      </c>
      <c r="E228" s="262" t="s">
        <v>21</v>
      </c>
      <c r="F228" s="263" t="s">
        <v>187</v>
      </c>
      <c r="G228" s="261"/>
      <c r="H228" s="264">
        <v>1210.946</v>
      </c>
      <c r="I228" s="265"/>
      <c r="J228" s="261"/>
      <c r="K228" s="261"/>
      <c r="L228" s="266"/>
      <c r="M228" s="267"/>
      <c r="N228" s="268"/>
      <c r="O228" s="268"/>
      <c r="P228" s="268"/>
      <c r="Q228" s="268"/>
      <c r="R228" s="268"/>
      <c r="S228" s="268"/>
      <c r="T228" s="269"/>
      <c r="AT228" s="270" t="s">
        <v>178</v>
      </c>
      <c r="AU228" s="270" t="s">
        <v>79</v>
      </c>
      <c r="AV228" s="13" t="s">
        <v>142</v>
      </c>
      <c r="AW228" s="13" t="s">
        <v>33</v>
      </c>
      <c r="AX228" s="13" t="s">
        <v>77</v>
      </c>
      <c r="AY228" s="270" t="s">
        <v>123</v>
      </c>
    </row>
    <row r="229" spans="2:65" s="1" customFormat="1" ht="25.5" customHeight="1">
      <c r="B229" s="45"/>
      <c r="C229" s="220" t="s">
        <v>361</v>
      </c>
      <c r="D229" s="220" t="s">
        <v>126</v>
      </c>
      <c r="E229" s="221" t="s">
        <v>351</v>
      </c>
      <c r="F229" s="222" t="s">
        <v>352</v>
      </c>
      <c r="G229" s="223" t="s">
        <v>224</v>
      </c>
      <c r="H229" s="224">
        <v>20586.082</v>
      </c>
      <c r="I229" s="225"/>
      <c r="J229" s="226">
        <f>ROUND(I229*H229,2)</f>
        <v>0</v>
      </c>
      <c r="K229" s="222" t="s">
        <v>130</v>
      </c>
      <c r="L229" s="71"/>
      <c r="M229" s="227" t="s">
        <v>21</v>
      </c>
      <c r="N229" s="228" t="s">
        <v>40</v>
      </c>
      <c r="O229" s="46"/>
      <c r="P229" s="229">
        <f>O229*H229</f>
        <v>0</v>
      </c>
      <c r="Q229" s="229">
        <v>0</v>
      </c>
      <c r="R229" s="229">
        <f>Q229*H229</f>
        <v>0</v>
      </c>
      <c r="S229" s="229">
        <v>0</v>
      </c>
      <c r="T229" s="230">
        <f>S229*H229</f>
        <v>0</v>
      </c>
      <c r="AR229" s="23" t="s">
        <v>142</v>
      </c>
      <c r="AT229" s="23" t="s">
        <v>126</v>
      </c>
      <c r="AU229" s="23" t="s">
        <v>79</v>
      </c>
      <c r="AY229" s="23" t="s">
        <v>123</v>
      </c>
      <c r="BE229" s="231">
        <f>IF(N229="základní",J229,0)</f>
        <v>0</v>
      </c>
      <c r="BF229" s="231">
        <f>IF(N229="snížená",J229,0)</f>
        <v>0</v>
      </c>
      <c r="BG229" s="231">
        <f>IF(N229="zákl. přenesená",J229,0)</f>
        <v>0</v>
      </c>
      <c r="BH229" s="231">
        <f>IF(N229="sníž. přenesená",J229,0)</f>
        <v>0</v>
      </c>
      <c r="BI229" s="231">
        <f>IF(N229="nulová",J229,0)</f>
        <v>0</v>
      </c>
      <c r="BJ229" s="23" t="s">
        <v>77</v>
      </c>
      <c r="BK229" s="231">
        <f>ROUND(I229*H229,2)</f>
        <v>0</v>
      </c>
      <c r="BL229" s="23" t="s">
        <v>142</v>
      </c>
      <c r="BM229" s="23" t="s">
        <v>353</v>
      </c>
    </row>
    <row r="230" spans="2:47" s="1" customFormat="1" ht="13.5">
      <c r="B230" s="45"/>
      <c r="C230" s="73"/>
      <c r="D230" s="236" t="s">
        <v>176</v>
      </c>
      <c r="E230" s="73"/>
      <c r="F230" s="237" t="s">
        <v>347</v>
      </c>
      <c r="G230" s="73"/>
      <c r="H230" s="73"/>
      <c r="I230" s="190"/>
      <c r="J230" s="73"/>
      <c r="K230" s="73"/>
      <c r="L230" s="71"/>
      <c r="M230" s="238"/>
      <c r="N230" s="46"/>
      <c r="O230" s="46"/>
      <c r="P230" s="46"/>
      <c r="Q230" s="46"/>
      <c r="R230" s="46"/>
      <c r="S230" s="46"/>
      <c r="T230" s="94"/>
      <c r="AT230" s="23" t="s">
        <v>176</v>
      </c>
      <c r="AU230" s="23" t="s">
        <v>79</v>
      </c>
    </row>
    <row r="231" spans="2:51" s="12" customFormat="1" ht="13.5">
      <c r="B231" s="249"/>
      <c r="C231" s="250"/>
      <c r="D231" s="236" t="s">
        <v>178</v>
      </c>
      <c r="E231" s="251" t="s">
        <v>21</v>
      </c>
      <c r="F231" s="252" t="s">
        <v>423</v>
      </c>
      <c r="G231" s="250"/>
      <c r="H231" s="253">
        <v>20586.082</v>
      </c>
      <c r="I231" s="254"/>
      <c r="J231" s="250"/>
      <c r="K231" s="250"/>
      <c r="L231" s="255"/>
      <c r="M231" s="256"/>
      <c r="N231" s="257"/>
      <c r="O231" s="257"/>
      <c r="P231" s="257"/>
      <c r="Q231" s="257"/>
      <c r="R231" s="257"/>
      <c r="S231" s="257"/>
      <c r="T231" s="258"/>
      <c r="AT231" s="259" t="s">
        <v>178</v>
      </c>
      <c r="AU231" s="259" t="s">
        <v>79</v>
      </c>
      <c r="AV231" s="12" t="s">
        <v>79</v>
      </c>
      <c r="AW231" s="12" t="s">
        <v>33</v>
      </c>
      <c r="AX231" s="12" t="s">
        <v>77</v>
      </c>
      <c r="AY231" s="259" t="s">
        <v>123</v>
      </c>
    </row>
    <row r="232" spans="2:65" s="1" customFormat="1" ht="25.5" customHeight="1">
      <c r="B232" s="45"/>
      <c r="C232" s="220" t="s">
        <v>306</v>
      </c>
      <c r="D232" s="220" t="s">
        <v>126</v>
      </c>
      <c r="E232" s="221" t="s">
        <v>356</v>
      </c>
      <c r="F232" s="222" t="s">
        <v>229</v>
      </c>
      <c r="G232" s="223" t="s">
        <v>224</v>
      </c>
      <c r="H232" s="224">
        <v>1210.946</v>
      </c>
      <c r="I232" s="225"/>
      <c r="J232" s="226">
        <f>ROUND(I232*H232,2)</f>
        <v>0</v>
      </c>
      <c r="K232" s="222" t="s">
        <v>130</v>
      </c>
      <c r="L232" s="71"/>
      <c r="M232" s="227" t="s">
        <v>21</v>
      </c>
      <c r="N232" s="228" t="s">
        <v>40</v>
      </c>
      <c r="O232" s="46"/>
      <c r="P232" s="229">
        <f>O232*H232</f>
        <v>0</v>
      </c>
      <c r="Q232" s="229">
        <v>0</v>
      </c>
      <c r="R232" s="229">
        <f>Q232*H232</f>
        <v>0</v>
      </c>
      <c r="S232" s="229">
        <v>0</v>
      </c>
      <c r="T232" s="230">
        <f>S232*H232</f>
        <v>0</v>
      </c>
      <c r="AR232" s="23" t="s">
        <v>142</v>
      </c>
      <c r="AT232" s="23" t="s">
        <v>126</v>
      </c>
      <c r="AU232" s="23" t="s">
        <v>79</v>
      </c>
      <c r="AY232" s="23" t="s">
        <v>123</v>
      </c>
      <c r="BE232" s="231">
        <f>IF(N232="základní",J232,0)</f>
        <v>0</v>
      </c>
      <c r="BF232" s="231">
        <f>IF(N232="snížená",J232,0)</f>
        <v>0</v>
      </c>
      <c r="BG232" s="231">
        <f>IF(N232="zákl. přenesená",J232,0)</f>
        <v>0</v>
      </c>
      <c r="BH232" s="231">
        <f>IF(N232="sníž. přenesená",J232,0)</f>
        <v>0</v>
      </c>
      <c r="BI232" s="231">
        <f>IF(N232="nulová",J232,0)</f>
        <v>0</v>
      </c>
      <c r="BJ232" s="23" t="s">
        <v>77</v>
      </c>
      <c r="BK232" s="231">
        <f>ROUND(I232*H232,2)</f>
        <v>0</v>
      </c>
      <c r="BL232" s="23" t="s">
        <v>142</v>
      </c>
      <c r="BM232" s="23" t="s">
        <v>357</v>
      </c>
    </row>
    <row r="233" spans="2:47" s="1" customFormat="1" ht="13.5">
      <c r="B233" s="45"/>
      <c r="C233" s="73"/>
      <c r="D233" s="236" t="s">
        <v>176</v>
      </c>
      <c r="E233" s="73"/>
      <c r="F233" s="237" t="s">
        <v>358</v>
      </c>
      <c r="G233" s="73"/>
      <c r="H233" s="73"/>
      <c r="I233" s="190"/>
      <c r="J233" s="73"/>
      <c r="K233" s="73"/>
      <c r="L233" s="71"/>
      <c r="M233" s="238"/>
      <c r="N233" s="46"/>
      <c r="O233" s="46"/>
      <c r="P233" s="46"/>
      <c r="Q233" s="46"/>
      <c r="R233" s="46"/>
      <c r="S233" s="46"/>
      <c r="T233" s="94"/>
      <c r="AT233" s="23" t="s">
        <v>176</v>
      </c>
      <c r="AU233" s="23" t="s">
        <v>79</v>
      </c>
    </row>
    <row r="234" spans="2:51" s="12" customFormat="1" ht="13.5">
      <c r="B234" s="249"/>
      <c r="C234" s="250"/>
      <c r="D234" s="236" t="s">
        <v>178</v>
      </c>
      <c r="E234" s="251" t="s">
        <v>21</v>
      </c>
      <c r="F234" s="252" t="s">
        <v>421</v>
      </c>
      <c r="G234" s="250"/>
      <c r="H234" s="253">
        <v>54.965</v>
      </c>
      <c r="I234" s="254"/>
      <c r="J234" s="250"/>
      <c r="K234" s="250"/>
      <c r="L234" s="255"/>
      <c r="M234" s="256"/>
      <c r="N234" s="257"/>
      <c r="O234" s="257"/>
      <c r="P234" s="257"/>
      <c r="Q234" s="257"/>
      <c r="R234" s="257"/>
      <c r="S234" s="257"/>
      <c r="T234" s="258"/>
      <c r="AT234" s="259" t="s">
        <v>178</v>
      </c>
      <c r="AU234" s="259" t="s">
        <v>79</v>
      </c>
      <c r="AV234" s="12" t="s">
        <v>79</v>
      </c>
      <c r="AW234" s="12" t="s">
        <v>33</v>
      </c>
      <c r="AX234" s="12" t="s">
        <v>69</v>
      </c>
      <c r="AY234" s="259" t="s">
        <v>123</v>
      </c>
    </row>
    <row r="235" spans="2:51" s="12" customFormat="1" ht="13.5">
      <c r="B235" s="249"/>
      <c r="C235" s="250"/>
      <c r="D235" s="236" t="s">
        <v>178</v>
      </c>
      <c r="E235" s="251" t="s">
        <v>21</v>
      </c>
      <c r="F235" s="252" t="s">
        <v>422</v>
      </c>
      <c r="G235" s="250"/>
      <c r="H235" s="253">
        <v>1155.981</v>
      </c>
      <c r="I235" s="254"/>
      <c r="J235" s="250"/>
      <c r="K235" s="250"/>
      <c r="L235" s="255"/>
      <c r="M235" s="256"/>
      <c r="N235" s="257"/>
      <c r="O235" s="257"/>
      <c r="P235" s="257"/>
      <c r="Q235" s="257"/>
      <c r="R235" s="257"/>
      <c r="S235" s="257"/>
      <c r="T235" s="258"/>
      <c r="AT235" s="259" t="s">
        <v>178</v>
      </c>
      <c r="AU235" s="259" t="s">
        <v>79</v>
      </c>
      <c r="AV235" s="12" t="s">
        <v>79</v>
      </c>
      <c r="AW235" s="12" t="s">
        <v>33</v>
      </c>
      <c r="AX235" s="12" t="s">
        <v>69</v>
      </c>
      <c r="AY235" s="259" t="s">
        <v>123</v>
      </c>
    </row>
    <row r="236" spans="2:51" s="13" customFormat="1" ht="13.5">
      <c r="B236" s="260"/>
      <c r="C236" s="261"/>
      <c r="D236" s="236" t="s">
        <v>178</v>
      </c>
      <c r="E236" s="262" t="s">
        <v>21</v>
      </c>
      <c r="F236" s="263" t="s">
        <v>187</v>
      </c>
      <c r="G236" s="261"/>
      <c r="H236" s="264">
        <v>1210.946</v>
      </c>
      <c r="I236" s="265"/>
      <c r="J236" s="261"/>
      <c r="K236" s="261"/>
      <c r="L236" s="266"/>
      <c r="M236" s="267"/>
      <c r="N236" s="268"/>
      <c r="O236" s="268"/>
      <c r="P236" s="268"/>
      <c r="Q236" s="268"/>
      <c r="R236" s="268"/>
      <c r="S236" s="268"/>
      <c r="T236" s="269"/>
      <c r="AT236" s="270" t="s">
        <v>178</v>
      </c>
      <c r="AU236" s="270" t="s">
        <v>79</v>
      </c>
      <c r="AV236" s="13" t="s">
        <v>142</v>
      </c>
      <c r="AW236" s="13" t="s">
        <v>33</v>
      </c>
      <c r="AX236" s="13" t="s">
        <v>77</v>
      </c>
      <c r="AY236" s="270" t="s">
        <v>123</v>
      </c>
    </row>
    <row r="237" spans="2:63" s="10" customFormat="1" ht="29.85" customHeight="1">
      <c r="B237" s="204"/>
      <c r="C237" s="205"/>
      <c r="D237" s="206" t="s">
        <v>68</v>
      </c>
      <c r="E237" s="218" t="s">
        <v>359</v>
      </c>
      <c r="F237" s="218" t="s">
        <v>360</v>
      </c>
      <c r="G237" s="205"/>
      <c r="H237" s="205"/>
      <c r="I237" s="208"/>
      <c r="J237" s="219">
        <f>BK237</f>
        <v>0</v>
      </c>
      <c r="K237" s="205"/>
      <c r="L237" s="210"/>
      <c r="M237" s="211"/>
      <c r="N237" s="212"/>
      <c r="O237" s="212"/>
      <c r="P237" s="213">
        <f>SUM(P238:P239)</f>
        <v>0</v>
      </c>
      <c r="Q237" s="212"/>
      <c r="R237" s="213">
        <f>SUM(R238:R239)</f>
        <v>0</v>
      </c>
      <c r="S237" s="212"/>
      <c r="T237" s="214">
        <f>SUM(T238:T239)</f>
        <v>0</v>
      </c>
      <c r="AR237" s="215" t="s">
        <v>77</v>
      </c>
      <c r="AT237" s="216" t="s">
        <v>68</v>
      </c>
      <c r="AU237" s="216" t="s">
        <v>77</v>
      </c>
      <c r="AY237" s="215" t="s">
        <v>123</v>
      </c>
      <c r="BK237" s="217">
        <f>SUM(BK238:BK239)</f>
        <v>0</v>
      </c>
    </row>
    <row r="238" spans="2:65" s="1" customFormat="1" ht="25.5" customHeight="1">
      <c r="B238" s="45"/>
      <c r="C238" s="220" t="s">
        <v>424</v>
      </c>
      <c r="D238" s="220" t="s">
        <v>126</v>
      </c>
      <c r="E238" s="221" t="s">
        <v>362</v>
      </c>
      <c r="F238" s="222" t="s">
        <v>363</v>
      </c>
      <c r="G238" s="223" t="s">
        <v>224</v>
      </c>
      <c r="H238" s="224">
        <v>4250.372</v>
      </c>
      <c r="I238" s="225"/>
      <c r="J238" s="226">
        <f>ROUND(I238*H238,2)</f>
        <v>0</v>
      </c>
      <c r="K238" s="222" t="s">
        <v>130</v>
      </c>
      <c r="L238" s="71"/>
      <c r="M238" s="227" t="s">
        <v>21</v>
      </c>
      <c r="N238" s="228" t="s">
        <v>40</v>
      </c>
      <c r="O238" s="46"/>
      <c r="P238" s="229">
        <f>O238*H238</f>
        <v>0</v>
      </c>
      <c r="Q238" s="229">
        <v>0</v>
      </c>
      <c r="R238" s="229">
        <f>Q238*H238</f>
        <v>0</v>
      </c>
      <c r="S238" s="229">
        <v>0</v>
      </c>
      <c r="T238" s="230">
        <f>S238*H238</f>
        <v>0</v>
      </c>
      <c r="AR238" s="23" t="s">
        <v>142</v>
      </c>
      <c r="AT238" s="23" t="s">
        <v>126</v>
      </c>
      <c r="AU238" s="23" t="s">
        <v>79</v>
      </c>
      <c r="AY238" s="23" t="s">
        <v>123</v>
      </c>
      <c r="BE238" s="231">
        <f>IF(N238="základní",J238,0)</f>
        <v>0</v>
      </c>
      <c r="BF238" s="231">
        <f>IF(N238="snížená",J238,0)</f>
        <v>0</v>
      </c>
      <c r="BG238" s="231">
        <f>IF(N238="zákl. přenesená",J238,0)</f>
        <v>0</v>
      </c>
      <c r="BH238" s="231">
        <f>IF(N238="sníž. přenesená",J238,0)</f>
        <v>0</v>
      </c>
      <c r="BI238" s="231">
        <f>IF(N238="nulová",J238,0)</f>
        <v>0</v>
      </c>
      <c r="BJ238" s="23" t="s">
        <v>77</v>
      </c>
      <c r="BK238" s="231">
        <f>ROUND(I238*H238,2)</f>
        <v>0</v>
      </c>
      <c r="BL238" s="23" t="s">
        <v>142</v>
      </c>
      <c r="BM238" s="23" t="s">
        <v>364</v>
      </c>
    </row>
    <row r="239" spans="2:47" s="1" customFormat="1" ht="13.5">
      <c r="B239" s="45"/>
      <c r="C239" s="73"/>
      <c r="D239" s="236" t="s">
        <v>176</v>
      </c>
      <c r="E239" s="73"/>
      <c r="F239" s="237" t="s">
        <v>365</v>
      </c>
      <c r="G239" s="73"/>
      <c r="H239" s="73"/>
      <c r="I239" s="190"/>
      <c r="J239" s="73"/>
      <c r="K239" s="73"/>
      <c r="L239" s="71"/>
      <c r="M239" s="281"/>
      <c r="N239" s="233"/>
      <c r="O239" s="233"/>
      <c r="P239" s="233"/>
      <c r="Q239" s="233"/>
      <c r="R239" s="233"/>
      <c r="S239" s="233"/>
      <c r="T239" s="282"/>
      <c r="AT239" s="23" t="s">
        <v>176</v>
      </c>
      <c r="AU239" s="23" t="s">
        <v>79</v>
      </c>
    </row>
    <row r="240" spans="2:12" s="1" customFormat="1" ht="6.95" customHeight="1">
      <c r="B240" s="66"/>
      <c r="C240" s="67"/>
      <c r="D240" s="67"/>
      <c r="E240" s="67"/>
      <c r="F240" s="67"/>
      <c r="G240" s="67"/>
      <c r="H240" s="67"/>
      <c r="I240" s="165"/>
      <c r="J240" s="67"/>
      <c r="K240" s="67"/>
      <c r="L240" s="71"/>
    </row>
  </sheetData>
  <sheetProtection password="CC35" sheet="1" objects="1" scenarios="1" formatColumns="0" formatRows="0" autoFilter="0"/>
  <autoFilter ref="C81:K239"/>
  <mergeCells count="10">
    <mergeCell ref="E7:H7"/>
    <mergeCell ref="E9:H9"/>
    <mergeCell ref="E24:H24"/>
    <mergeCell ref="E45:H45"/>
    <mergeCell ref="E47:H47"/>
    <mergeCell ref="J51:J52"/>
    <mergeCell ref="E72:H72"/>
    <mergeCell ref="E74:H74"/>
    <mergeCell ref="G1:H1"/>
    <mergeCell ref="L2:V2"/>
  </mergeCells>
  <hyperlinks>
    <hyperlink ref="F1:G1" location="C2" display="1) Krycí list soupisu"/>
    <hyperlink ref="G1:H1" location="C54" display="2) Rekapitulace"/>
    <hyperlink ref="J1" location="C8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R238"/>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36"/>
      <c r="C1" s="136"/>
      <c r="D1" s="137" t="s">
        <v>1</v>
      </c>
      <c r="E1" s="136"/>
      <c r="F1" s="138" t="s">
        <v>89</v>
      </c>
      <c r="G1" s="138" t="s">
        <v>90</v>
      </c>
      <c r="H1" s="138"/>
      <c r="I1" s="139"/>
      <c r="J1" s="138" t="s">
        <v>91</v>
      </c>
      <c r="K1" s="137" t="s">
        <v>92</v>
      </c>
      <c r="L1" s="138" t="s">
        <v>93</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88</v>
      </c>
    </row>
    <row r="3" spans="2:46" ht="6.95" customHeight="1">
      <c r="B3" s="24"/>
      <c r="C3" s="25"/>
      <c r="D3" s="25"/>
      <c r="E3" s="25"/>
      <c r="F3" s="25"/>
      <c r="G3" s="25"/>
      <c r="H3" s="25"/>
      <c r="I3" s="140"/>
      <c r="J3" s="25"/>
      <c r="K3" s="26"/>
      <c r="AT3" s="23" t="s">
        <v>79</v>
      </c>
    </row>
    <row r="4" spans="2:46" ht="36.95" customHeight="1">
      <c r="B4" s="27"/>
      <c r="C4" s="28"/>
      <c r="D4" s="29" t="s">
        <v>94</v>
      </c>
      <c r="E4" s="28"/>
      <c r="F4" s="28"/>
      <c r="G4" s="28"/>
      <c r="H4" s="28"/>
      <c r="I4" s="141"/>
      <c r="J4" s="28"/>
      <c r="K4" s="30"/>
      <c r="M4" s="31" t="s">
        <v>12</v>
      </c>
      <c r="AT4" s="23" t="s">
        <v>6</v>
      </c>
    </row>
    <row r="5" spans="2:11" ht="6.95" customHeight="1">
      <c r="B5" s="27"/>
      <c r="C5" s="28"/>
      <c r="D5" s="28"/>
      <c r="E5" s="28"/>
      <c r="F5" s="28"/>
      <c r="G5" s="28"/>
      <c r="H5" s="28"/>
      <c r="I5" s="141"/>
      <c r="J5" s="28"/>
      <c r="K5" s="30"/>
    </row>
    <row r="6" spans="2:11" ht="13.5">
      <c r="B6" s="27"/>
      <c r="C6" s="28"/>
      <c r="D6" s="39" t="s">
        <v>18</v>
      </c>
      <c r="E6" s="28"/>
      <c r="F6" s="28"/>
      <c r="G6" s="28"/>
      <c r="H6" s="28"/>
      <c r="I6" s="141"/>
      <c r="J6" s="28"/>
      <c r="K6" s="30"/>
    </row>
    <row r="7" spans="2:11" ht="16.5" customHeight="1">
      <c r="B7" s="27"/>
      <c r="C7" s="28"/>
      <c r="D7" s="28"/>
      <c r="E7" s="142" t="str">
        <f>'Rekapitulace stavby'!K6</f>
        <v>II/183 NETUNICE - HÁJE, OPRAVA</v>
      </c>
      <c r="F7" s="39"/>
      <c r="G7" s="39"/>
      <c r="H7" s="39"/>
      <c r="I7" s="141"/>
      <c r="J7" s="28"/>
      <c r="K7" s="30"/>
    </row>
    <row r="8" spans="2:11" s="1" customFormat="1" ht="13.5">
      <c r="B8" s="45"/>
      <c r="C8" s="46"/>
      <c r="D8" s="39" t="s">
        <v>95</v>
      </c>
      <c r="E8" s="46"/>
      <c r="F8" s="46"/>
      <c r="G8" s="46"/>
      <c r="H8" s="46"/>
      <c r="I8" s="143"/>
      <c r="J8" s="46"/>
      <c r="K8" s="50"/>
    </row>
    <row r="9" spans="2:11" s="1" customFormat="1" ht="36.95" customHeight="1">
      <c r="B9" s="45"/>
      <c r="C9" s="46"/>
      <c r="D9" s="46"/>
      <c r="E9" s="144" t="s">
        <v>425</v>
      </c>
      <c r="F9" s="46"/>
      <c r="G9" s="46"/>
      <c r="H9" s="46"/>
      <c r="I9" s="143"/>
      <c r="J9" s="46"/>
      <c r="K9" s="50"/>
    </row>
    <row r="10" spans="2:11" s="1" customFormat="1" ht="13.5">
      <c r="B10" s="45"/>
      <c r="C10" s="46"/>
      <c r="D10" s="46"/>
      <c r="E10" s="46"/>
      <c r="F10" s="46"/>
      <c r="G10" s="46"/>
      <c r="H10" s="46"/>
      <c r="I10" s="143"/>
      <c r="J10" s="46"/>
      <c r="K10" s="50"/>
    </row>
    <row r="11" spans="2:11" s="1" customFormat="1" ht="14.4" customHeight="1">
      <c r="B11" s="45"/>
      <c r="C11" s="46"/>
      <c r="D11" s="39" t="s">
        <v>20</v>
      </c>
      <c r="E11" s="46"/>
      <c r="F11" s="34" t="s">
        <v>21</v>
      </c>
      <c r="G11" s="46"/>
      <c r="H11" s="46"/>
      <c r="I11" s="145" t="s">
        <v>22</v>
      </c>
      <c r="J11" s="34" t="s">
        <v>21</v>
      </c>
      <c r="K11" s="50"/>
    </row>
    <row r="12" spans="2:11" s="1" customFormat="1" ht="14.4" customHeight="1">
      <c r="B12" s="45"/>
      <c r="C12" s="46"/>
      <c r="D12" s="39" t="s">
        <v>23</v>
      </c>
      <c r="E12" s="46"/>
      <c r="F12" s="34" t="s">
        <v>24</v>
      </c>
      <c r="G12" s="46"/>
      <c r="H12" s="46"/>
      <c r="I12" s="145" t="s">
        <v>25</v>
      </c>
      <c r="J12" s="146" t="str">
        <f>'Rekapitulace stavby'!AN8</f>
        <v>6. 1. 2019</v>
      </c>
      <c r="K12" s="50"/>
    </row>
    <row r="13" spans="2:11" s="1" customFormat="1" ht="10.8" customHeight="1">
      <c r="B13" s="45"/>
      <c r="C13" s="46"/>
      <c r="D13" s="46"/>
      <c r="E13" s="46"/>
      <c r="F13" s="46"/>
      <c r="G13" s="46"/>
      <c r="H13" s="46"/>
      <c r="I13" s="143"/>
      <c r="J13" s="46"/>
      <c r="K13" s="50"/>
    </row>
    <row r="14" spans="2:11" s="1" customFormat="1" ht="14.4" customHeight="1">
      <c r="B14" s="45"/>
      <c r="C14" s="46"/>
      <c r="D14" s="39" t="s">
        <v>27</v>
      </c>
      <c r="E14" s="46"/>
      <c r="F14" s="46"/>
      <c r="G14" s="46"/>
      <c r="H14" s="46"/>
      <c r="I14" s="145" t="s">
        <v>28</v>
      </c>
      <c r="J14" s="34" t="str">
        <f>IF('Rekapitulace stavby'!AN10="","",'Rekapitulace stavby'!AN10)</f>
        <v/>
      </c>
      <c r="K14" s="50"/>
    </row>
    <row r="15" spans="2:11" s="1" customFormat="1" ht="18" customHeight="1">
      <c r="B15" s="45"/>
      <c r="C15" s="46"/>
      <c r="D15" s="46"/>
      <c r="E15" s="34" t="str">
        <f>IF('Rekapitulace stavby'!E11="","",'Rekapitulace stavby'!E11)</f>
        <v xml:space="preserve"> </v>
      </c>
      <c r="F15" s="46"/>
      <c r="G15" s="46"/>
      <c r="H15" s="46"/>
      <c r="I15" s="145" t="s">
        <v>29</v>
      </c>
      <c r="J15" s="34" t="str">
        <f>IF('Rekapitulace stavby'!AN11="","",'Rekapitulace stavby'!AN11)</f>
        <v/>
      </c>
      <c r="K15" s="50"/>
    </row>
    <row r="16" spans="2:11" s="1" customFormat="1" ht="6.95" customHeight="1">
      <c r="B16" s="45"/>
      <c r="C16" s="46"/>
      <c r="D16" s="46"/>
      <c r="E16" s="46"/>
      <c r="F16" s="46"/>
      <c r="G16" s="46"/>
      <c r="H16" s="46"/>
      <c r="I16" s="143"/>
      <c r="J16" s="46"/>
      <c r="K16" s="50"/>
    </row>
    <row r="17" spans="2:11" s="1" customFormat="1" ht="14.4" customHeight="1">
      <c r="B17" s="45"/>
      <c r="C17" s="46"/>
      <c r="D17" s="39" t="s">
        <v>30</v>
      </c>
      <c r="E17" s="46"/>
      <c r="F17" s="46"/>
      <c r="G17" s="46"/>
      <c r="H17" s="46"/>
      <c r="I17" s="145" t="s">
        <v>28</v>
      </c>
      <c r="J17" s="34" t="str">
        <f>IF('Rekapitulace stavby'!AN13="Vyplň údaj","",IF('Rekapitulace stavby'!AN13="","",'Rekapitulace stavby'!AN13))</f>
        <v/>
      </c>
      <c r="K17" s="50"/>
    </row>
    <row r="18" spans="2:11" s="1" customFormat="1" ht="18" customHeight="1">
      <c r="B18" s="45"/>
      <c r="C18" s="46"/>
      <c r="D18" s="46"/>
      <c r="E18" s="34" t="str">
        <f>IF('Rekapitulace stavby'!E14="Vyplň údaj","",IF('Rekapitulace stavby'!E14="","",'Rekapitulace stavby'!E14))</f>
        <v/>
      </c>
      <c r="F18" s="46"/>
      <c r="G18" s="46"/>
      <c r="H18" s="46"/>
      <c r="I18" s="145" t="s">
        <v>29</v>
      </c>
      <c r="J18" s="34" t="str">
        <f>IF('Rekapitulace stavby'!AN14="Vyplň údaj","",IF('Rekapitulace stavby'!AN14="","",'Rekapitulace stavby'!AN14))</f>
        <v/>
      </c>
      <c r="K18" s="50"/>
    </row>
    <row r="19" spans="2:11" s="1" customFormat="1" ht="6.95" customHeight="1">
      <c r="B19" s="45"/>
      <c r="C19" s="46"/>
      <c r="D19" s="46"/>
      <c r="E19" s="46"/>
      <c r="F19" s="46"/>
      <c r="G19" s="46"/>
      <c r="H19" s="46"/>
      <c r="I19" s="143"/>
      <c r="J19" s="46"/>
      <c r="K19" s="50"/>
    </row>
    <row r="20" spans="2:11" s="1" customFormat="1" ht="14.4" customHeight="1">
      <c r="B20" s="45"/>
      <c r="C20" s="46"/>
      <c r="D20" s="39" t="s">
        <v>32</v>
      </c>
      <c r="E20" s="46"/>
      <c r="F20" s="46"/>
      <c r="G20" s="46"/>
      <c r="H20" s="46"/>
      <c r="I20" s="145" t="s">
        <v>28</v>
      </c>
      <c r="J20" s="34" t="str">
        <f>IF('Rekapitulace stavby'!AN16="","",'Rekapitulace stavby'!AN16)</f>
        <v/>
      </c>
      <c r="K20" s="50"/>
    </row>
    <row r="21" spans="2:11" s="1" customFormat="1" ht="18" customHeight="1">
      <c r="B21" s="45"/>
      <c r="C21" s="46"/>
      <c r="D21" s="46"/>
      <c r="E21" s="34" t="str">
        <f>IF('Rekapitulace stavby'!E17="","",'Rekapitulace stavby'!E17)</f>
        <v xml:space="preserve"> </v>
      </c>
      <c r="F21" s="46"/>
      <c r="G21" s="46"/>
      <c r="H21" s="46"/>
      <c r="I21" s="145" t="s">
        <v>29</v>
      </c>
      <c r="J21" s="34" t="str">
        <f>IF('Rekapitulace stavby'!AN17="","",'Rekapitulace stavby'!AN17)</f>
        <v/>
      </c>
      <c r="K21" s="50"/>
    </row>
    <row r="22" spans="2:11" s="1" customFormat="1" ht="6.95" customHeight="1">
      <c r="B22" s="45"/>
      <c r="C22" s="46"/>
      <c r="D22" s="46"/>
      <c r="E22" s="46"/>
      <c r="F22" s="46"/>
      <c r="G22" s="46"/>
      <c r="H22" s="46"/>
      <c r="I22" s="143"/>
      <c r="J22" s="46"/>
      <c r="K22" s="50"/>
    </row>
    <row r="23" spans="2:11" s="1" customFormat="1" ht="14.4" customHeight="1">
      <c r="B23" s="45"/>
      <c r="C23" s="46"/>
      <c r="D23" s="39" t="s">
        <v>34</v>
      </c>
      <c r="E23" s="46"/>
      <c r="F23" s="46"/>
      <c r="G23" s="46"/>
      <c r="H23" s="46"/>
      <c r="I23" s="143"/>
      <c r="J23" s="46"/>
      <c r="K23" s="50"/>
    </row>
    <row r="24" spans="2:11" s="6" customFormat="1" ht="16.5" customHeight="1">
      <c r="B24" s="147"/>
      <c r="C24" s="148"/>
      <c r="D24" s="148"/>
      <c r="E24" s="43" t="s">
        <v>21</v>
      </c>
      <c r="F24" s="43"/>
      <c r="G24" s="43"/>
      <c r="H24" s="43"/>
      <c r="I24" s="149"/>
      <c r="J24" s="148"/>
      <c r="K24" s="150"/>
    </row>
    <row r="25" spans="2:11" s="1" customFormat="1" ht="6.95" customHeight="1">
      <c r="B25" s="45"/>
      <c r="C25" s="46"/>
      <c r="D25" s="46"/>
      <c r="E25" s="46"/>
      <c r="F25" s="46"/>
      <c r="G25" s="46"/>
      <c r="H25" s="46"/>
      <c r="I25" s="143"/>
      <c r="J25" s="46"/>
      <c r="K25" s="50"/>
    </row>
    <row r="26" spans="2:11" s="1" customFormat="1" ht="6.95" customHeight="1">
      <c r="B26" s="45"/>
      <c r="C26" s="46"/>
      <c r="D26" s="105"/>
      <c r="E26" s="105"/>
      <c r="F26" s="105"/>
      <c r="G26" s="105"/>
      <c r="H26" s="105"/>
      <c r="I26" s="151"/>
      <c r="J26" s="105"/>
      <c r="K26" s="152"/>
    </row>
    <row r="27" spans="2:11" s="1" customFormat="1" ht="25.4" customHeight="1">
      <c r="B27" s="45"/>
      <c r="C27" s="46"/>
      <c r="D27" s="153" t="s">
        <v>35</v>
      </c>
      <c r="E27" s="46"/>
      <c r="F27" s="46"/>
      <c r="G27" s="46"/>
      <c r="H27" s="46"/>
      <c r="I27" s="143"/>
      <c r="J27" s="154">
        <f>ROUND(J82,2)</f>
        <v>0</v>
      </c>
      <c r="K27" s="50"/>
    </row>
    <row r="28" spans="2:11" s="1" customFormat="1" ht="6.95" customHeight="1">
      <c r="B28" s="45"/>
      <c r="C28" s="46"/>
      <c r="D28" s="105"/>
      <c r="E28" s="105"/>
      <c r="F28" s="105"/>
      <c r="G28" s="105"/>
      <c r="H28" s="105"/>
      <c r="I28" s="151"/>
      <c r="J28" s="105"/>
      <c r="K28" s="152"/>
    </row>
    <row r="29" spans="2:11" s="1" customFormat="1" ht="14.4" customHeight="1">
      <c r="B29" s="45"/>
      <c r="C29" s="46"/>
      <c r="D29" s="46"/>
      <c r="E29" s="46"/>
      <c r="F29" s="51" t="s">
        <v>37</v>
      </c>
      <c r="G29" s="46"/>
      <c r="H29" s="46"/>
      <c r="I29" s="155" t="s">
        <v>36</v>
      </c>
      <c r="J29" s="51" t="s">
        <v>38</v>
      </c>
      <c r="K29" s="50"/>
    </row>
    <row r="30" spans="2:11" s="1" customFormat="1" ht="14.4" customHeight="1">
      <c r="B30" s="45"/>
      <c r="C30" s="46"/>
      <c r="D30" s="54" t="s">
        <v>39</v>
      </c>
      <c r="E30" s="54" t="s">
        <v>40</v>
      </c>
      <c r="F30" s="156">
        <f>ROUND(SUM(BE82:BE237),2)</f>
        <v>0</v>
      </c>
      <c r="G30" s="46"/>
      <c r="H30" s="46"/>
      <c r="I30" s="157">
        <v>0.21</v>
      </c>
      <c r="J30" s="156">
        <f>ROUND(ROUND((SUM(BE82:BE237)),2)*I30,2)</f>
        <v>0</v>
      </c>
      <c r="K30" s="50"/>
    </row>
    <row r="31" spans="2:11" s="1" customFormat="1" ht="14.4" customHeight="1">
      <c r="B31" s="45"/>
      <c r="C31" s="46"/>
      <c r="D31" s="46"/>
      <c r="E31" s="54" t="s">
        <v>41</v>
      </c>
      <c r="F31" s="156">
        <f>ROUND(SUM(BF82:BF237),2)</f>
        <v>0</v>
      </c>
      <c r="G31" s="46"/>
      <c r="H31" s="46"/>
      <c r="I31" s="157">
        <v>0.15</v>
      </c>
      <c r="J31" s="156">
        <f>ROUND(ROUND((SUM(BF82:BF237)),2)*I31,2)</f>
        <v>0</v>
      </c>
      <c r="K31" s="50"/>
    </row>
    <row r="32" spans="2:11" s="1" customFormat="1" ht="14.4" customHeight="1" hidden="1">
      <c r="B32" s="45"/>
      <c r="C32" s="46"/>
      <c r="D32" s="46"/>
      <c r="E32" s="54" t="s">
        <v>42</v>
      </c>
      <c r="F32" s="156">
        <f>ROUND(SUM(BG82:BG237),2)</f>
        <v>0</v>
      </c>
      <c r="G32" s="46"/>
      <c r="H32" s="46"/>
      <c r="I32" s="157">
        <v>0.21</v>
      </c>
      <c r="J32" s="156">
        <v>0</v>
      </c>
      <c r="K32" s="50"/>
    </row>
    <row r="33" spans="2:11" s="1" customFormat="1" ht="14.4" customHeight="1" hidden="1">
      <c r="B33" s="45"/>
      <c r="C33" s="46"/>
      <c r="D33" s="46"/>
      <c r="E33" s="54" t="s">
        <v>43</v>
      </c>
      <c r="F33" s="156">
        <f>ROUND(SUM(BH82:BH237),2)</f>
        <v>0</v>
      </c>
      <c r="G33" s="46"/>
      <c r="H33" s="46"/>
      <c r="I33" s="157">
        <v>0.15</v>
      </c>
      <c r="J33" s="156">
        <v>0</v>
      </c>
      <c r="K33" s="50"/>
    </row>
    <row r="34" spans="2:11" s="1" customFormat="1" ht="14.4" customHeight="1" hidden="1">
      <c r="B34" s="45"/>
      <c r="C34" s="46"/>
      <c r="D34" s="46"/>
      <c r="E34" s="54" t="s">
        <v>44</v>
      </c>
      <c r="F34" s="156">
        <f>ROUND(SUM(BI82:BI237),2)</f>
        <v>0</v>
      </c>
      <c r="G34" s="46"/>
      <c r="H34" s="46"/>
      <c r="I34" s="157">
        <v>0</v>
      </c>
      <c r="J34" s="156">
        <v>0</v>
      </c>
      <c r="K34" s="50"/>
    </row>
    <row r="35" spans="2:11" s="1" customFormat="1" ht="6.95" customHeight="1">
      <c r="B35" s="45"/>
      <c r="C35" s="46"/>
      <c r="D35" s="46"/>
      <c r="E35" s="46"/>
      <c r="F35" s="46"/>
      <c r="G35" s="46"/>
      <c r="H35" s="46"/>
      <c r="I35" s="143"/>
      <c r="J35" s="46"/>
      <c r="K35" s="50"/>
    </row>
    <row r="36" spans="2:11" s="1" customFormat="1" ht="25.4" customHeight="1">
      <c r="B36" s="45"/>
      <c r="C36" s="158"/>
      <c r="D36" s="159" t="s">
        <v>45</v>
      </c>
      <c r="E36" s="97"/>
      <c r="F36" s="97"/>
      <c r="G36" s="160" t="s">
        <v>46</v>
      </c>
      <c r="H36" s="161" t="s">
        <v>47</v>
      </c>
      <c r="I36" s="162"/>
      <c r="J36" s="163">
        <f>SUM(J27:J34)</f>
        <v>0</v>
      </c>
      <c r="K36" s="164"/>
    </row>
    <row r="37" spans="2:11" s="1" customFormat="1" ht="14.4" customHeight="1">
      <c r="B37" s="66"/>
      <c r="C37" s="67"/>
      <c r="D37" s="67"/>
      <c r="E37" s="67"/>
      <c r="F37" s="67"/>
      <c r="G37" s="67"/>
      <c r="H37" s="67"/>
      <c r="I37" s="165"/>
      <c r="J37" s="67"/>
      <c r="K37" s="68"/>
    </row>
    <row r="41" spans="2:11" s="1" customFormat="1" ht="6.95" customHeight="1">
      <c r="B41" s="166"/>
      <c r="C41" s="167"/>
      <c r="D41" s="167"/>
      <c r="E41" s="167"/>
      <c r="F41" s="167"/>
      <c r="G41" s="167"/>
      <c r="H41" s="167"/>
      <c r="I41" s="168"/>
      <c r="J41" s="167"/>
      <c r="K41" s="169"/>
    </row>
    <row r="42" spans="2:11" s="1" customFormat="1" ht="36.95" customHeight="1">
      <c r="B42" s="45"/>
      <c r="C42" s="29" t="s">
        <v>97</v>
      </c>
      <c r="D42" s="46"/>
      <c r="E42" s="46"/>
      <c r="F42" s="46"/>
      <c r="G42" s="46"/>
      <c r="H42" s="46"/>
      <c r="I42" s="143"/>
      <c r="J42" s="46"/>
      <c r="K42" s="50"/>
    </row>
    <row r="43" spans="2:11" s="1" customFormat="1" ht="6.95" customHeight="1">
      <c r="B43" s="45"/>
      <c r="C43" s="46"/>
      <c r="D43" s="46"/>
      <c r="E43" s="46"/>
      <c r="F43" s="46"/>
      <c r="G43" s="46"/>
      <c r="H43" s="46"/>
      <c r="I43" s="143"/>
      <c r="J43" s="46"/>
      <c r="K43" s="50"/>
    </row>
    <row r="44" spans="2:11" s="1" customFormat="1" ht="14.4" customHeight="1">
      <c r="B44" s="45"/>
      <c r="C44" s="39" t="s">
        <v>18</v>
      </c>
      <c r="D44" s="46"/>
      <c r="E44" s="46"/>
      <c r="F44" s="46"/>
      <c r="G44" s="46"/>
      <c r="H44" s="46"/>
      <c r="I44" s="143"/>
      <c r="J44" s="46"/>
      <c r="K44" s="50"/>
    </row>
    <row r="45" spans="2:11" s="1" customFormat="1" ht="16.5" customHeight="1">
      <c r="B45" s="45"/>
      <c r="C45" s="46"/>
      <c r="D45" s="46"/>
      <c r="E45" s="142" t="str">
        <f>E7</f>
        <v>II/183 NETUNICE - HÁJE, OPRAVA</v>
      </c>
      <c r="F45" s="39"/>
      <c r="G45" s="39"/>
      <c r="H45" s="39"/>
      <c r="I45" s="143"/>
      <c r="J45" s="46"/>
      <c r="K45" s="50"/>
    </row>
    <row r="46" spans="2:11" s="1" customFormat="1" ht="14.4" customHeight="1">
      <c r="B46" s="45"/>
      <c r="C46" s="39" t="s">
        <v>95</v>
      </c>
      <c r="D46" s="46"/>
      <c r="E46" s="46"/>
      <c r="F46" s="46"/>
      <c r="G46" s="46"/>
      <c r="H46" s="46"/>
      <c r="I46" s="143"/>
      <c r="J46" s="46"/>
      <c r="K46" s="50"/>
    </row>
    <row r="47" spans="2:11" s="1" customFormat="1" ht="17.25" customHeight="1">
      <c r="B47" s="45"/>
      <c r="C47" s="46"/>
      <c r="D47" s="46"/>
      <c r="E47" s="144" t="str">
        <f>E9</f>
        <v>SO 130 - KOMUNIKACE SILNICE II/183 NETUNICE</v>
      </c>
      <c r="F47" s="46"/>
      <c r="G47" s="46"/>
      <c r="H47" s="46"/>
      <c r="I47" s="143"/>
      <c r="J47" s="46"/>
      <c r="K47" s="50"/>
    </row>
    <row r="48" spans="2:11" s="1" customFormat="1" ht="6.95" customHeight="1">
      <c r="B48" s="45"/>
      <c r="C48" s="46"/>
      <c r="D48" s="46"/>
      <c r="E48" s="46"/>
      <c r="F48" s="46"/>
      <c r="G48" s="46"/>
      <c r="H48" s="46"/>
      <c r="I48" s="143"/>
      <c r="J48" s="46"/>
      <c r="K48" s="50"/>
    </row>
    <row r="49" spans="2:11" s="1" customFormat="1" ht="18" customHeight="1">
      <c r="B49" s="45"/>
      <c r="C49" s="39" t="s">
        <v>23</v>
      </c>
      <c r="D49" s="46"/>
      <c r="E49" s="46"/>
      <c r="F49" s="34" t="str">
        <f>F12</f>
        <v xml:space="preserve"> </v>
      </c>
      <c r="G49" s="46"/>
      <c r="H49" s="46"/>
      <c r="I49" s="145" t="s">
        <v>25</v>
      </c>
      <c r="J49" s="146" t="str">
        <f>IF(J12="","",J12)</f>
        <v>6. 1. 2019</v>
      </c>
      <c r="K49" s="50"/>
    </row>
    <row r="50" spans="2:11" s="1" customFormat="1" ht="6.95" customHeight="1">
      <c r="B50" s="45"/>
      <c r="C50" s="46"/>
      <c r="D50" s="46"/>
      <c r="E50" s="46"/>
      <c r="F50" s="46"/>
      <c r="G50" s="46"/>
      <c r="H50" s="46"/>
      <c r="I50" s="143"/>
      <c r="J50" s="46"/>
      <c r="K50" s="50"/>
    </row>
    <row r="51" spans="2:11" s="1" customFormat="1" ht="13.5">
      <c r="B51" s="45"/>
      <c r="C51" s="39" t="s">
        <v>27</v>
      </c>
      <c r="D51" s="46"/>
      <c r="E51" s="46"/>
      <c r="F51" s="34" t="str">
        <f>E15</f>
        <v xml:space="preserve"> </v>
      </c>
      <c r="G51" s="46"/>
      <c r="H51" s="46"/>
      <c r="I51" s="145" t="s">
        <v>32</v>
      </c>
      <c r="J51" s="43" t="str">
        <f>E21</f>
        <v xml:space="preserve"> </v>
      </c>
      <c r="K51" s="50"/>
    </row>
    <row r="52" spans="2:11" s="1" customFormat="1" ht="14.4" customHeight="1">
      <c r="B52" s="45"/>
      <c r="C52" s="39" t="s">
        <v>30</v>
      </c>
      <c r="D52" s="46"/>
      <c r="E52" s="46"/>
      <c r="F52" s="34" t="str">
        <f>IF(E18="","",E18)</f>
        <v/>
      </c>
      <c r="G52" s="46"/>
      <c r="H52" s="46"/>
      <c r="I52" s="143"/>
      <c r="J52" s="170"/>
      <c r="K52" s="50"/>
    </row>
    <row r="53" spans="2:11" s="1" customFormat="1" ht="10.3" customHeight="1">
      <c r="B53" s="45"/>
      <c r="C53" s="46"/>
      <c r="D53" s="46"/>
      <c r="E53" s="46"/>
      <c r="F53" s="46"/>
      <c r="G53" s="46"/>
      <c r="H53" s="46"/>
      <c r="I53" s="143"/>
      <c r="J53" s="46"/>
      <c r="K53" s="50"/>
    </row>
    <row r="54" spans="2:11" s="1" customFormat="1" ht="29.25" customHeight="1">
      <c r="B54" s="45"/>
      <c r="C54" s="171" t="s">
        <v>98</v>
      </c>
      <c r="D54" s="158"/>
      <c r="E54" s="158"/>
      <c r="F54" s="158"/>
      <c r="G54" s="158"/>
      <c r="H54" s="158"/>
      <c r="I54" s="172"/>
      <c r="J54" s="173" t="s">
        <v>99</v>
      </c>
      <c r="K54" s="174"/>
    </row>
    <row r="55" spans="2:11" s="1" customFormat="1" ht="10.3" customHeight="1">
      <c r="B55" s="45"/>
      <c r="C55" s="46"/>
      <c r="D55" s="46"/>
      <c r="E55" s="46"/>
      <c r="F55" s="46"/>
      <c r="G55" s="46"/>
      <c r="H55" s="46"/>
      <c r="I55" s="143"/>
      <c r="J55" s="46"/>
      <c r="K55" s="50"/>
    </row>
    <row r="56" spans="2:47" s="1" customFormat="1" ht="29.25" customHeight="1">
      <c r="B56" s="45"/>
      <c r="C56" s="175" t="s">
        <v>100</v>
      </c>
      <c r="D56" s="46"/>
      <c r="E56" s="46"/>
      <c r="F56" s="46"/>
      <c r="G56" s="46"/>
      <c r="H56" s="46"/>
      <c r="I56" s="143"/>
      <c r="J56" s="154">
        <f>J82</f>
        <v>0</v>
      </c>
      <c r="K56" s="50"/>
      <c r="AU56" s="23" t="s">
        <v>101</v>
      </c>
    </row>
    <row r="57" spans="2:11" s="7" customFormat="1" ht="24.95" customHeight="1">
      <c r="B57" s="176"/>
      <c r="C57" s="177"/>
      <c r="D57" s="178" t="s">
        <v>163</v>
      </c>
      <c r="E57" s="179"/>
      <c r="F57" s="179"/>
      <c r="G57" s="179"/>
      <c r="H57" s="179"/>
      <c r="I57" s="180"/>
      <c r="J57" s="181">
        <f>J83</f>
        <v>0</v>
      </c>
      <c r="K57" s="182"/>
    </row>
    <row r="58" spans="2:11" s="8" customFormat="1" ht="19.9" customHeight="1">
      <c r="B58" s="183"/>
      <c r="C58" s="184"/>
      <c r="D58" s="185" t="s">
        <v>164</v>
      </c>
      <c r="E58" s="186"/>
      <c r="F58" s="186"/>
      <c r="G58" s="186"/>
      <c r="H58" s="186"/>
      <c r="I58" s="187"/>
      <c r="J58" s="188">
        <f>J84</f>
        <v>0</v>
      </c>
      <c r="K58" s="189"/>
    </row>
    <row r="59" spans="2:11" s="8" customFormat="1" ht="19.9" customHeight="1">
      <c r="B59" s="183"/>
      <c r="C59" s="184"/>
      <c r="D59" s="185" t="s">
        <v>165</v>
      </c>
      <c r="E59" s="186"/>
      <c r="F59" s="186"/>
      <c r="G59" s="186"/>
      <c r="H59" s="186"/>
      <c r="I59" s="187"/>
      <c r="J59" s="188">
        <f>J131</f>
        <v>0</v>
      </c>
      <c r="K59" s="189"/>
    </row>
    <row r="60" spans="2:11" s="8" customFormat="1" ht="19.9" customHeight="1">
      <c r="B60" s="183"/>
      <c r="C60" s="184"/>
      <c r="D60" s="185" t="s">
        <v>166</v>
      </c>
      <c r="E60" s="186"/>
      <c r="F60" s="186"/>
      <c r="G60" s="186"/>
      <c r="H60" s="186"/>
      <c r="I60" s="187"/>
      <c r="J60" s="188">
        <f>J175</f>
        <v>0</v>
      </c>
      <c r="K60" s="189"/>
    </row>
    <row r="61" spans="2:11" s="8" customFormat="1" ht="19.9" customHeight="1">
      <c r="B61" s="183"/>
      <c r="C61" s="184"/>
      <c r="D61" s="185" t="s">
        <v>167</v>
      </c>
      <c r="E61" s="186"/>
      <c r="F61" s="186"/>
      <c r="G61" s="186"/>
      <c r="H61" s="186"/>
      <c r="I61" s="187"/>
      <c r="J61" s="188">
        <f>J221</f>
        <v>0</v>
      </c>
      <c r="K61" s="189"/>
    </row>
    <row r="62" spans="2:11" s="8" customFormat="1" ht="19.9" customHeight="1">
      <c r="B62" s="183"/>
      <c r="C62" s="184"/>
      <c r="D62" s="185" t="s">
        <v>168</v>
      </c>
      <c r="E62" s="186"/>
      <c r="F62" s="186"/>
      <c r="G62" s="186"/>
      <c r="H62" s="186"/>
      <c r="I62" s="187"/>
      <c r="J62" s="188">
        <f>J235</f>
        <v>0</v>
      </c>
      <c r="K62" s="189"/>
    </row>
    <row r="63" spans="2:11" s="1" customFormat="1" ht="21.8" customHeight="1">
      <c r="B63" s="45"/>
      <c r="C63" s="46"/>
      <c r="D63" s="46"/>
      <c r="E63" s="46"/>
      <c r="F63" s="46"/>
      <c r="G63" s="46"/>
      <c r="H63" s="46"/>
      <c r="I63" s="143"/>
      <c r="J63" s="46"/>
      <c r="K63" s="50"/>
    </row>
    <row r="64" spans="2:11" s="1" customFormat="1" ht="6.95" customHeight="1">
      <c r="B64" s="66"/>
      <c r="C64" s="67"/>
      <c r="D64" s="67"/>
      <c r="E64" s="67"/>
      <c r="F64" s="67"/>
      <c r="G64" s="67"/>
      <c r="H64" s="67"/>
      <c r="I64" s="165"/>
      <c r="J64" s="67"/>
      <c r="K64" s="68"/>
    </row>
    <row r="68" spans="2:12" s="1" customFormat="1" ht="6.95" customHeight="1">
      <c r="B68" s="69"/>
      <c r="C68" s="70"/>
      <c r="D68" s="70"/>
      <c r="E68" s="70"/>
      <c r="F68" s="70"/>
      <c r="G68" s="70"/>
      <c r="H68" s="70"/>
      <c r="I68" s="168"/>
      <c r="J68" s="70"/>
      <c r="K68" s="70"/>
      <c r="L68" s="71"/>
    </row>
    <row r="69" spans="2:12" s="1" customFormat="1" ht="36.95" customHeight="1">
      <c r="B69" s="45"/>
      <c r="C69" s="72" t="s">
        <v>106</v>
      </c>
      <c r="D69" s="73"/>
      <c r="E69" s="73"/>
      <c r="F69" s="73"/>
      <c r="G69" s="73"/>
      <c r="H69" s="73"/>
      <c r="I69" s="190"/>
      <c r="J69" s="73"/>
      <c r="K69" s="73"/>
      <c r="L69" s="71"/>
    </row>
    <row r="70" spans="2:12" s="1" customFormat="1" ht="6.95" customHeight="1">
      <c r="B70" s="45"/>
      <c r="C70" s="73"/>
      <c r="D70" s="73"/>
      <c r="E70" s="73"/>
      <c r="F70" s="73"/>
      <c r="G70" s="73"/>
      <c r="H70" s="73"/>
      <c r="I70" s="190"/>
      <c r="J70" s="73"/>
      <c r="K70" s="73"/>
      <c r="L70" s="71"/>
    </row>
    <row r="71" spans="2:12" s="1" customFormat="1" ht="14.4" customHeight="1">
      <c r="B71" s="45"/>
      <c r="C71" s="75" t="s">
        <v>18</v>
      </c>
      <c r="D71" s="73"/>
      <c r="E71" s="73"/>
      <c r="F71" s="73"/>
      <c r="G71" s="73"/>
      <c r="H71" s="73"/>
      <c r="I71" s="190"/>
      <c r="J71" s="73"/>
      <c r="K71" s="73"/>
      <c r="L71" s="71"/>
    </row>
    <row r="72" spans="2:12" s="1" customFormat="1" ht="16.5" customHeight="1">
      <c r="B72" s="45"/>
      <c r="C72" s="73"/>
      <c r="D72" s="73"/>
      <c r="E72" s="191" t="str">
        <f>E7</f>
        <v>II/183 NETUNICE - HÁJE, OPRAVA</v>
      </c>
      <c r="F72" s="75"/>
      <c r="G72" s="75"/>
      <c r="H72" s="75"/>
      <c r="I72" s="190"/>
      <c r="J72" s="73"/>
      <c r="K72" s="73"/>
      <c r="L72" s="71"/>
    </row>
    <row r="73" spans="2:12" s="1" customFormat="1" ht="14.4" customHeight="1">
      <c r="B73" s="45"/>
      <c r="C73" s="75" t="s">
        <v>95</v>
      </c>
      <c r="D73" s="73"/>
      <c r="E73" s="73"/>
      <c r="F73" s="73"/>
      <c r="G73" s="73"/>
      <c r="H73" s="73"/>
      <c r="I73" s="190"/>
      <c r="J73" s="73"/>
      <c r="K73" s="73"/>
      <c r="L73" s="71"/>
    </row>
    <row r="74" spans="2:12" s="1" customFormat="1" ht="17.25" customHeight="1">
      <c r="B74" s="45"/>
      <c r="C74" s="73"/>
      <c r="D74" s="73"/>
      <c r="E74" s="81" t="str">
        <f>E9</f>
        <v>SO 130 - KOMUNIKACE SILNICE II/183 NETUNICE</v>
      </c>
      <c r="F74" s="73"/>
      <c r="G74" s="73"/>
      <c r="H74" s="73"/>
      <c r="I74" s="190"/>
      <c r="J74" s="73"/>
      <c r="K74" s="73"/>
      <c r="L74" s="71"/>
    </row>
    <row r="75" spans="2:12" s="1" customFormat="1" ht="6.95" customHeight="1">
      <c r="B75" s="45"/>
      <c r="C75" s="73"/>
      <c r="D75" s="73"/>
      <c r="E75" s="73"/>
      <c r="F75" s="73"/>
      <c r="G75" s="73"/>
      <c r="H75" s="73"/>
      <c r="I75" s="190"/>
      <c r="J75" s="73"/>
      <c r="K75" s="73"/>
      <c r="L75" s="71"/>
    </row>
    <row r="76" spans="2:12" s="1" customFormat="1" ht="18" customHeight="1">
      <c r="B76" s="45"/>
      <c r="C76" s="75" t="s">
        <v>23</v>
      </c>
      <c r="D76" s="73"/>
      <c r="E76" s="73"/>
      <c r="F76" s="192" t="str">
        <f>F12</f>
        <v xml:space="preserve"> </v>
      </c>
      <c r="G76" s="73"/>
      <c r="H76" s="73"/>
      <c r="I76" s="193" t="s">
        <v>25</v>
      </c>
      <c r="J76" s="84" t="str">
        <f>IF(J12="","",J12)</f>
        <v>6. 1. 2019</v>
      </c>
      <c r="K76" s="73"/>
      <c r="L76" s="71"/>
    </row>
    <row r="77" spans="2:12" s="1" customFormat="1" ht="6.95" customHeight="1">
      <c r="B77" s="45"/>
      <c r="C77" s="73"/>
      <c r="D77" s="73"/>
      <c r="E77" s="73"/>
      <c r="F77" s="73"/>
      <c r="G77" s="73"/>
      <c r="H77" s="73"/>
      <c r="I77" s="190"/>
      <c r="J77" s="73"/>
      <c r="K77" s="73"/>
      <c r="L77" s="71"/>
    </row>
    <row r="78" spans="2:12" s="1" customFormat="1" ht="13.5">
      <c r="B78" s="45"/>
      <c r="C78" s="75" t="s">
        <v>27</v>
      </c>
      <c r="D78" s="73"/>
      <c r="E78" s="73"/>
      <c r="F78" s="192" t="str">
        <f>E15</f>
        <v xml:space="preserve"> </v>
      </c>
      <c r="G78" s="73"/>
      <c r="H78" s="73"/>
      <c r="I78" s="193" t="s">
        <v>32</v>
      </c>
      <c r="J78" s="192" t="str">
        <f>E21</f>
        <v xml:space="preserve"> </v>
      </c>
      <c r="K78" s="73"/>
      <c r="L78" s="71"/>
    </row>
    <row r="79" spans="2:12" s="1" customFormat="1" ht="14.4" customHeight="1">
      <c r="B79" s="45"/>
      <c r="C79" s="75" t="s">
        <v>30</v>
      </c>
      <c r="D79" s="73"/>
      <c r="E79" s="73"/>
      <c r="F79" s="192" t="str">
        <f>IF(E18="","",E18)</f>
        <v/>
      </c>
      <c r="G79" s="73"/>
      <c r="H79" s="73"/>
      <c r="I79" s="190"/>
      <c r="J79" s="73"/>
      <c r="K79" s="73"/>
      <c r="L79" s="71"/>
    </row>
    <row r="80" spans="2:12" s="1" customFormat="1" ht="10.3" customHeight="1">
      <c r="B80" s="45"/>
      <c r="C80" s="73"/>
      <c r="D80" s="73"/>
      <c r="E80" s="73"/>
      <c r="F80" s="73"/>
      <c r="G80" s="73"/>
      <c r="H80" s="73"/>
      <c r="I80" s="190"/>
      <c r="J80" s="73"/>
      <c r="K80" s="73"/>
      <c r="L80" s="71"/>
    </row>
    <row r="81" spans="2:20" s="9" customFormat="1" ht="29.25" customHeight="1">
      <c r="B81" s="194"/>
      <c r="C81" s="195" t="s">
        <v>107</v>
      </c>
      <c r="D81" s="196" t="s">
        <v>54</v>
      </c>
      <c r="E81" s="196" t="s">
        <v>50</v>
      </c>
      <c r="F81" s="196" t="s">
        <v>108</v>
      </c>
      <c r="G81" s="196" t="s">
        <v>109</v>
      </c>
      <c r="H81" s="196" t="s">
        <v>110</v>
      </c>
      <c r="I81" s="197" t="s">
        <v>111</v>
      </c>
      <c r="J81" s="196" t="s">
        <v>99</v>
      </c>
      <c r="K81" s="198" t="s">
        <v>112</v>
      </c>
      <c r="L81" s="199"/>
      <c r="M81" s="101" t="s">
        <v>113</v>
      </c>
      <c r="N81" s="102" t="s">
        <v>39</v>
      </c>
      <c r="O81" s="102" t="s">
        <v>114</v>
      </c>
      <c r="P81" s="102" t="s">
        <v>115</v>
      </c>
      <c r="Q81" s="102" t="s">
        <v>116</v>
      </c>
      <c r="R81" s="102" t="s">
        <v>117</v>
      </c>
      <c r="S81" s="102" t="s">
        <v>118</v>
      </c>
      <c r="T81" s="103" t="s">
        <v>119</v>
      </c>
    </row>
    <row r="82" spans="2:63" s="1" customFormat="1" ht="29.25" customHeight="1">
      <c r="B82" s="45"/>
      <c r="C82" s="107" t="s">
        <v>100</v>
      </c>
      <c r="D82" s="73"/>
      <c r="E82" s="73"/>
      <c r="F82" s="73"/>
      <c r="G82" s="73"/>
      <c r="H82" s="73"/>
      <c r="I82" s="190"/>
      <c r="J82" s="200">
        <f>BK82</f>
        <v>0</v>
      </c>
      <c r="K82" s="73"/>
      <c r="L82" s="71"/>
      <c r="M82" s="104"/>
      <c r="N82" s="105"/>
      <c r="O82" s="105"/>
      <c r="P82" s="201">
        <f>P83</f>
        <v>0</v>
      </c>
      <c r="Q82" s="105"/>
      <c r="R82" s="201">
        <f>R83</f>
        <v>614.33500858</v>
      </c>
      <c r="S82" s="105"/>
      <c r="T82" s="202">
        <f>T83</f>
        <v>684.3844280000001</v>
      </c>
      <c r="AT82" s="23" t="s">
        <v>68</v>
      </c>
      <c r="AU82" s="23" t="s">
        <v>101</v>
      </c>
      <c r="BK82" s="203">
        <f>BK83</f>
        <v>0</v>
      </c>
    </row>
    <row r="83" spans="2:63" s="10" customFormat="1" ht="37.4" customHeight="1">
      <c r="B83" s="204"/>
      <c r="C83" s="205"/>
      <c r="D83" s="206" t="s">
        <v>68</v>
      </c>
      <c r="E83" s="207" t="s">
        <v>169</v>
      </c>
      <c r="F83" s="207" t="s">
        <v>170</v>
      </c>
      <c r="G83" s="205"/>
      <c r="H83" s="205"/>
      <c r="I83" s="208"/>
      <c r="J83" s="209">
        <f>BK83</f>
        <v>0</v>
      </c>
      <c r="K83" s="205"/>
      <c r="L83" s="210"/>
      <c r="M83" s="211"/>
      <c r="N83" s="212"/>
      <c r="O83" s="212"/>
      <c r="P83" s="213">
        <f>P84+P131+P175+P221+P235</f>
        <v>0</v>
      </c>
      <c r="Q83" s="212"/>
      <c r="R83" s="213">
        <f>R84+R131+R175+R221+R235</f>
        <v>614.33500858</v>
      </c>
      <c r="S83" s="212"/>
      <c r="T83" s="214">
        <f>T84+T131+T175+T221+T235</f>
        <v>684.3844280000001</v>
      </c>
      <c r="AR83" s="215" t="s">
        <v>77</v>
      </c>
      <c r="AT83" s="216" t="s">
        <v>68</v>
      </c>
      <c r="AU83" s="216" t="s">
        <v>69</v>
      </c>
      <c r="AY83" s="215" t="s">
        <v>123</v>
      </c>
      <c r="BK83" s="217">
        <f>BK84+BK131+BK175+BK221+BK235</f>
        <v>0</v>
      </c>
    </row>
    <row r="84" spans="2:63" s="10" customFormat="1" ht="19.9" customHeight="1">
      <c r="B84" s="204"/>
      <c r="C84" s="205"/>
      <c r="D84" s="206" t="s">
        <v>68</v>
      </c>
      <c r="E84" s="218" t="s">
        <v>77</v>
      </c>
      <c r="F84" s="218" t="s">
        <v>171</v>
      </c>
      <c r="G84" s="205"/>
      <c r="H84" s="205"/>
      <c r="I84" s="208"/>
      <c r="J84" s="219">
        <f>BK84</f>
        <v>0</v>
      </c>
      <c r="K84" s="205"/>
      <c r="L84" s="210"/>
      <c r="M84" s="211"/>
      <c r="N84" s="212"/>
      <c r="O84" s="212"/>
      <c r="P84" s="213">
        <f>SUM(P85:P130)</f>
        <v>0</v>
      </c>
      <c r="Q84" s="212"/>
      <c r="R84" s="213">
        <f>SUM(R85:R130)</f>
        <v>13.5148385</v>
      </c>
      <c r="S84" s="212"/>
      <c r="T84" s="214">
        <f>SUM(T85:T130)</f>
        <v>572.130848</v>
      </c>
      <c r="AR84" s="215" t="s">
        <v>77</v>
      </c>
      <c r="AT84" s="216" t="s">
        <v>68</v>
      </c>
      <c r="AU84" s="216" t="s">
        <v>77</v>
      </c>
      <c r="AY84" s="215" t="s">
        <v>123</v>
      </c>
      <c r="BK84" s="217">
        <f>SUM(BK85:BK130)</f>
        <v>0</v>
      </c>
    </row>
    <row r="85" spans="2:65" s="1" customFormat="1" ht="51" customHeight="1">
      <c r="B85" s="45"/>
      <c r="C85" s="220" t="s">
        <v>77</v>
      </c>
      <c r="D85" s="220" t="s">
        <v>126</v>
      </c>
      <c r="E85" s="221" t="s">
        <v>172</v>
      </c>
      <c r="F85" s="222" t="s">
        <v>173</v>
      </c>
      <c r="G85" s="223" t="s">
        <v>174</v>
      </c>
      <c r="H85" s="224">
        <v>11.612</v>
      </c>
      <c r="I85" s="225"/>
      <c r="J85" s="226">
        <f>ROUND(I85*H85,2)</f>
        <v>0</v>
      </c>
      <c r="K85" s="222" t="s">
        <v>130</v>
      </c>
      <c r="L85" s="71"/>
      <c r="M85" s="227" t="s">
        <v>21</v>
      </c>
      <c r="N85" s="228" t="s">
        <v>40</v>
      </c>
      <c r="O85" s="46"/>
      <c r="P85" s="229">
        <f>O85*H85</f>
        <v>0</v>
      </c>
      <c r="Q85" s="229">
        <v>0</v>
      </c>
      <c r="R85" s="229">
        <f>Q85*H85</f>
        <v>0</v>
      </c>
      <c r="S85" s="229">
        <v>0.44</v>
      </c>
      <c r="T85" s="230">
        <f>S85*H85</f>
        <v>5.10928</v>
      </c>
      <c r="AR85" s="23" t="s">
        <v>142</v>
      </c>
      <c r="AT85" s="23" t="s">
        <v>126</v>
      </c>
      <c r="AU85" s="23" t="s">
        <v>79</v>
      </c>
      <c r="AY85" s="23" t="s">
        <v>123</v>
      </c>
      <c r="BE85" s="231">
        <f>IF(N85="základní",J85,0)</f>
        <v>0</v>
      </c>
      <c r="BF85" s="231">
        <f>IF(N85="snížená",J85,0)</f>
        <v>0</v>
      </c>
      <c r="BG85" s="231">
        <f>IF(N85="zákl. přenesená",J85,0)</f>
        <v>0</v>
      </c>
      <c r="BH85" s="231">
        <f>IF(N85="sníž. přenesená",J85,0)</f>
        <v>0</v>
      </c>
      <c r="BI85" s="231">
        <f>IF(N85="nulová",J85,0)</f>
        <v>0</v>
      </c>
      <c r="BJ85" s="23" t="s">
        <v>77</v>
      </c>
      <c r="BK85" s="231">
        <f>ROUND(I85*H85,2)</f>
        <v>0</v>
      </c>
      <c r="BL85" s="23" t="s">
        <v>142</v>
      </c>
      <c r="BM85" s="23" t="s">
        <v>175</v>
      </c>
    </row>
    <row r="86" spans="2:47" s="1" customFormat="1" ht="13.5">
      <c r="B86" s="45"/>
      <c r="C86" s="73"/>
      <c r="D86" s="236" t="s">
        <v>176</v>
      </c>
      <c r="E86" s="73"/>
      <c r="F86" s="237" t="s">
        <v>177</v>
      </c>
      <c r="G86" s="73"/>
      <c r="H86" s="73"/>
      <c r="I86" s="190"/>
      <c r="J86" s="73"/>
      <c r="K86" s="73"/>
      <c r="L86" s="71"/>
      <c r="M86" s="238"/>
      <c r="N86" s="46"/>
      <c r="O86" s="46"/>
      <c r="P86" s="46"/>
      <c r="Q86" s="46"/>
      <c r="R86" s="46"/>
      <c r="S86" s="46"/>
      <c r="T86" s="94"/>
      <c r="AT86" s="23" t="s">
        <v>176</v>
      </c>
      <c r="AU86" s="23" t="s">
        <v>79</v>
      </c>
    </row>
    <row r="87" spans="2:51" s="11" customFormat="1" ht="13.5">
      <c r="B87" s="239"/>
      <c r="C87" s="240"/>
      <c r="D87" s="236" t="s">
        <v>178</v>
      </c>
      <c r="E87" s="241" t="s">
        <v>21</v>
      </c>
      <c r="F87" s="242" t="s">
        <v>179</v>
      </c>
      <c r="G87" s="240"/>
      <c r="H87" s="241" t="s">
        <v>21</v>
      </c>
      <c r="I87" s="243"/>
      <c r="J87" s="240"/>
      <c r="K87" s="240"/>
      <c r="L87" s="244"/>
      <c r="M87" s="245"/>
      <c r="N87" s="246"/>
      <c r="O87" s="246"/>
      <c r="P87" s="246"/>
      <c r="Q87" s="246"/>
      <c r="R87" s="246"/>
      <c r="S87" s="246"/>
      <c r="T87" s="247"/>
      <c r="AT87" s="248" t="s">
        <v>178</v>
      </c>
      <c r="AU87" s="248" t="s">
        <v>79</v>
      </c>
      <c r="AV87" s="11" t="s">
        <v>77</v>
      </c>
      <c r="AW87" s="11" t="s">
        <v>33</v>
      </c>
      <c r="AX87" s="11" t="s">
        <v>69</v>
      </c>
      <c r="AY87" s="248" t="s">
        <v>123</v>
      </c>
    </row>
    <row r="88" spans="2:51" s="12" customFormat="1" ht="13.5">
      <c r="B88" s="249"/>
      <c r="C88" s="250"/>
      <c r="D88" s="236" t="s">
        <v>178</v>
      </c>
      <c r="E88" s="251" t="s">
        <v>21</v>
      </c>
      <c r="F88" s="252" t="s">
        <v>426</v>
      </c>
      <c r="G88" s="250"/>
      <c r="H88" s="253">
        <v>11.612</v>
      </c>
      <c r="I88" s="254"/>
      <c r="J88" s="250"/>
      <c r="K88" s="250"/>
      <c r="L88" s="255"/>
      <c r="M88" s="256"/>
      <c r="N88" s="257"/>
      <c r="O88" s="257"/>
      <c r="P88" s="257"/>
      <c r="Q88" s="257"/>
      <c r="R88" s="257"/>
      <c r="S88" s="257"/>
      <c r="T88" s="258"/>
      <c r="AT88" s="259" t="s">
        <v>178</v>
      </c>
      <c r="AU88" s="259" t="s">
        <v>79</v>
      </c>
      <c r="AV88" s="12" t="s">
        <v>79</v>
      </c>
      <c r="AW88" s="12" t="s">
        <v>33</v>
      </c>
      <c r="AX88" s="12" t="s">
        <v>77</v>
      </c>
      <c r="AY88" s="259" t="s">
        <v>123</v>
      </c>
    </row>
    <row r="89" spans="2:65" s="1" customFormat="1" ht="38.25" customHeight="1">
      <c r="B89" s="45"/>
      <c r="C89" s="220" t="s">
        <v>79</v>
      </c>
      <c r="D89" s="220" t="s">
        <v>126</v>
      </c>
      <c r="E89" s="221" t="s">
        <v>427</v>
      </c>
      <c r="F89" s="222" t="s">
        <v>428</v>
      </c>
      <c r="G89" s="223" t="s">
        <v>174</v>
      </c>
      <c r="H89" s="224">
        <v>112.246</v>
      </c>
      <c r="I89" s="225"/>
      <c r="J89" s="226">
        <f>ROUND(I89*H89,2)</f>
        <v>0</v>
      </c>
      <c r="K89" s="222" t="s">
        <v>21</v>
      </c>
      <c r="L89" s="71"/>
      <c r="M89" s="227" t="s">
        <v>21</v>
      </c>
      <c r="N89" s="228" t="s">
        <v>40</v>
      </c>
      <c r="O89" s="46"/>
      <c r="P89" s="229">
        <f>O89*H89</f>
        <v>0</v>
      </c>
      <c r="Q89" s="229">
        <v>0.00017</v>
      </c>
      <c r="R89" s="229">
        <f>Q89*H89</f>
        <v>0.01908182</v>
      </c>
      <c r="S89" s="229">
        <v>0.512</v>
      </c>
      <c r="T89" s="230">
        <f>S89*H89</f>
        <v>57.469952</v>
      </c>
      <c r="AR89" s="23" t="s">
        <v>142</v>
      </c>
      <c r="AT89" s="23" t="s">
        <v>126</v>
      </c>
      <c r="AU89" s="23" t="s">
        <v>79</v>
      </c>
      <c r="AY89" s="23" t="s">
        <v>123</v>
      </c>
      <c r="BE89" s="231">
        <f>IF(N89="základní",J89,0)</f>
        <v>0</v>
      </c>
      <c r="BF89" s="231">
        <f>IF(N89="snížená",J89,0)</f>
        <v>0</v>
      </c>
      <c r="BG89" s="231">
        <f>IF(N89="zákl. přenesená",J89,0)</f>
        <v>0</v>
      </c>
      <c r="BH89" s="231">
        <f>IF(N89="sníž. přenesená",J89,0)</f>
        <v>0</v>
      </c>
      <c r="BI89" s="231">
        <f>IF(N89="nulová",J89,0)</f>
        <v>0</v>
      </c>
      <c r="BJ89" s="23" t="s">
        <v>77</v>
      </c>
      <c r="BK89" s="231">
        <f>ROUND(I89*H89,2)</f>
        <v>0</v>
      </c>
      <c r="BL89" s="23" t="s">
        <v>142</v>
      </c>
      <c r="BM89" s="23" t="s">
        <v>429</v>
      </c>
    </row>
    <row r="90" spans="2:47" s="1" customFormat="1" ht="13.5">
      <c r="B90" s="45"/>
      <c r="C90" s="73"/>
      <c r="D90" s="236" t="s">
        <v>176</v>
      </c>
      <c r="E90" s="73"/>
      <c r="F90" s="237" t="s">
        <v>184</v>
      </c>
      <c r="G90" s="73"/>
      <c r="H90" s="73"/>
      <c r="I90" s="190"/>
      <c r="J90" s="73"/>
      <c r="K90" s="73"/>
      <c r="L90" s="71"/>
      <c r="M90" s="238"/>
      <c r="N90" s="46"/>
      <c r="O90" s="46"/>
      <c r="P90" s="46"/>
      <c r="Q90" s="46"/>
      <c r="R90" s="46"/>
      <c r="S90" s="46"/>
      <c r="T90" s="94"/>
      <c r="AT90" s="23" t="s">
        <v>176</v>
      </c>
      <c r="AU90" s="23" t="s">
        <v>79</v>
      </c>
    </row>
    <row r="91" spans="2:51" s="11" customFormat="1" ht="13.5">
      <c r="B91" s="239"/>
      <c r="C91" s="240"/>
      <c r="D91" s="236" t="s">
        <v>178</v>
      </c>
      <c r="E91" s="241" t="s">
        <v>21</v>
      </c>
      <c r="F91" s="242" t="s">
        <v>179</v>
      </c>
      <c r="G91" s="240"/>
      <c r="H91" s="241" t="s">
        <v>21</v>
      </c>
      <c r="I91" s="243"/>
      <c r="J91" s="240"/>
      <c r="K91" s="240"/>
      <c r="L91" s="244"/>
      <c r="M91" s="245"/>
      <c r="N91" s="246"/>
      <c r="O91" s="246"/>
      <c r="P91" s="246"/>
      <c r="Q91" s="246"/>
      <c r="R91" s="246"/>
      <c r="S91" s="246"/>
      <c r="T91" s="247"/>
      <c r="AT91" s="248" t="s">
        <v>178</v>
      </c>
      <c r="AU91" s="248" t="s">
        <v>79</v>
      </c>
      <c r="AV91" s="11" t="s">
        <v>77</v>
      </c>
      <c r="AW91" s="11" t="s">
        <v>33</v>
      </c>
      <c r="AX91" s="11" t="s">
        <v>69</v>
      </c>
      <c r="AY91" s="248" t="s">
        <v>123</v>
      </c>
    </row>
    <row r="92" spans="2:51" s="12" customFormat="1" ht="13.5">
      <c r="B92" s="249"/>
      <c r="C92" s="250"/>
      <c r="D92" s="236" t="s">
        <v>178</v>
      </c>
      <c r="E92" s="251" t="s">
        <v>21</v>
      </c>
      <c r="F92" s="252" t="s">
        <v>426</v>
      </c>
      <c r="G92" s="250"/>
      <c r="H92" s="253">
        <v>11.612</v>
      </c>
      <c r="I92" s="254"/>
      <c r="J92" s="250"/>
      <c r="K92" s="250"/>
      <c r="L92" s="255"/>
      <c r="M92" s="256"/>
      <c r="N92" s="257"/>
      <c r="O92" s="257"/>
      <c r="P92" s="257"/>
      <c r="Q92" s="257"/>
      <c r="R92" s="257"/>
      <c r="S92" s="257"/>
      <c r="T92" s="258"/>
      <c r="AT92" s="259" t="s">
        <v>178</v>
      </c>
      <c r="AU92" s="259" t="s">
        <v>79</v>
      </c>
      <c r="AV92" s="12" t="s">
        <v>79</v>
      </c>
      <c r="AW92" s="12" t="s">
        <v>33</v>
      </c>
      <c r="AX92" s="12" t="s">
        <v>69</v>
      </c>
      <c r="AY92" s="259" t="s">
        <v>123</v>
      </c>
    </row>
    <row r="93" spans="2:51" s="11" customFormat="1" ht="13.5">
      <c r="B93" s="239"/>
      <c r="C93" s="240"/>
      <c r="D93" s="236" t="s">
        <v>178</v>
      </c>
      <c r="E93" s="241" t="s">
        <v>21</v>
      </c>
      <c r="F93" s="242" t="s">
        <v>185</v>
      </c>
      <c r="G93" s="240"/>
      <c r="H93" s="241" t="s">
        <v>21</v>
      </c>
      <c r="I93" s="243"/>
      <c r="J93" s="240"/>
      <c r="K93" s="240"/>
      <c r="L93" s="244"/>
      <c r="M93" s="245"/>
      <c r="N93" s="246"/>
      <c r="O93" s="246"/>
      <c r="P93" s="246"/>
      <c r="Q93" s="246"/>
      <c r="R93" s="246"/>
      <c r="S93" s="246"/>
      <c r="T93" s="247"/>
      <c r="AT93" s="248" t="s">
        <v>178</v>
      </c>
      <c r="AU93" s="248" t="s">
        <v>79</v>
      </c>
      <c r="AV93" s="11" t="s">
        <v>77</v>
      </c>
      <c r="AW93" s="11" t="s">
        <v>33</v>
      </c>
      <c r="AX93" s="11" t="s">
        <v>69</v>
      </c>
      <c r="AY93" s="248" t="s">
        <v>123</v>
      </c>
    </row>
    <row r="94" spans="2:51" s="12" customFormat="1" ht="13.5">
      <c r="B94" s="249"/>
      <c r="C94" s="250"/>
      <c r="D94" s="236" t="s">
        <v>178</v>
      </c>
      <c r="E94" s="251" t="s">
        <v>21</v>
      </c>
      <c r="F94" s="252" t="s">
        <v>430</v>
      </c>
      <c r="G94" s="250"/>
      <c r="H94" s="253">
        <v>100.634</v>
      </c>
      <c r="I94" s="254"/>
      <c r="J94" s="250"/>
      <c r="K94" s="250"/>
      <c r="L94" s="255"/>
      <c r="M94" s="256"/>
      <c r="N94" s="257"/>
      <c r="O94" s="257"/>
      <c r="P94" s="257"/>
      <c r="Q94" s="257"/>
      <c r="R94" s="257"/>
      <c r="S94" s="257"/>
      <c r="T94" s="258"/>
      <c r="AT94" s="259" t="s">
        <v>178</v>
      </c>
      <c r="AU94" s="259" t="s">
        <v>79</v>
      </c>
      <c r="AV94" s="12" t="s">
        <v>79</v>
      </c>
      <c r="AW94" s="12" t="s">
        <v>33</v>
      </c>
      <c r="AX94" s="12" t="s">
        <v>69</v>
      </c>
      <c r="AY94" s="259" t="s">
        <v>123</v>
      </c>
    </row>
    <row r="95" spans="2:51" s="13" customFormat="1" ht="13.5">
      <c r="B95" s="260"/>
      <c r="C95" s="261"/>
      <c r="D95" s="236" t="s">
        <v>178</v>
      </c>
      <c r="E95" s="262" t="s">
        <v>21</v>
      </c>
      <c r="F95" s="263" t="s">
        <v>187</v>
      </c>
      <c r="G95" s="261"/>
      <c r="H95" s="264">
        <v>112.246</v>
      </c>
      <c r="I95" s="265"/>
      <c r="J95" s="261"/>
      <c r="K95" s="261"/>
      <c r="L95" s="266"/>
      <c r="M95" s="267"/>
      <c r="N95" s="268"/>
      <c r="O95" s="268"/>
      <c r="P95" s="268"/>
      <c r="Q95" s="268"/>
      <c r="R95" s="268"/>
      <c r="S95" s="268"/>
      <c r="T95" s="269"/>
      <c r="AT95" s="270" t="s">
        <v>178</v>
      </c>
      <c r="AU95" s="270" t="s">
        <v>79</v>
      </c>
      <c r="AV95" s="13" t="s">
        <v>142</v>
      </c>
      <c r="AW95" s="13" t="s">
        <v>33</v>
      </c>
      <c r="AX95" s="13" t="s">
        <v>77</v>
      </c>
      <c r="AY95" s="270" t="s">
        <v>123</v>
      </c>
    </row>
    <row r="96" spans="2:65" s="1" customFormat="1" ht="38.25" customHeight="1">
      <c r="B96" s="45"/>
      <c r="C96" s="220" t="s">
        <v>136</v>
      </c>
      <c r="D96" s="220" t="s">
        <v>126</v>
      </c>
      <c r="E96" s="221" t="s">
        <v>188</v>
      </c>
      <c r="F96" s="222" t="s">
        <v>189</v>
      </c>
      <c r="G96" s="223" t="s">
        <v>174</v>
      </c>
      <c r="H96" s="224">
        <v>1990.436</v>
      </c>
      <c r="I96" s="225"/>
      <c r="J96" s="226">
        <f>ROUND(I96*H96,2)</f>
        <v>0</v>
      </c>
      <c r="K96" s="222" t="s">
        <v>130</v>
      </c>
      <c r="L96" s="71"/>
      <c r="M96" s="227" t="s">
        <v>21</v>
      </c>
      <c r="N96" s="228" t="s">
        <v>40</v>
      </c>
      <c r="O96" s="46"/>
      <c r="P96" s="229">
        <f>O96*H96</f>
        <v>0</v>
      </c>
      <c r="Q96" s="229">
        <v>0.00013</v>
      </c>
      <c r="R96" s="229">
        <f>Q96*H96</f>
        <v>0.25875667999999996</v>
      </c>
      <c r="S96" s="229">
        <v>0.256</v>
      </c>
      <c r="T96" s="230">
        <f>S96*H96</f>
        <v>509.55161599999997</v>
      </c>
      <c r="AR96" s="23" t="s">
        <v>142</v>
      </c>
      <c r="AT96" s="23" t="s">
        <v>126</v>
      </c>
      <c r="AU96" s="23" t="s">
        <v>79</v>
      </c>
      <c r="AY96" s="23" t="s">
        <v>123</v>
      </c>
      <c r="BE96" s="231">
        <f>IF(N96="základní",J96,0)</f>
        <v>0</v>
      </c>
      <c r="BF96" s="231">
        <f>IF(N96="snížená",J96,0)</f>
        <v>0</v>
      </c>
      <c r="BG96" s="231">
        <f>IF(N96="zákl. přenesená",J96,0)</f>
        <v>0</v>
      </c>
      <c r="BH96" s="231">
        <f>IF(N96="sníž. přenesená",J96,0)</f>
        <v>0</v>
      </c>
      <c r="BI96" s="231">
        <f>IF(N96="nulová",J96,0)</f>
        <v>0</v>
      </c>
      <c r="BJ96" s="23" t="s">
        <v>77</v>
      </c>
      <c r="BK96" s="231">
        <f>ROUND(I96*H96,2)</f>
        <v>0</v>
      </c>
      <c r="BL96" s="23" t="s">
        <v>142</v>
      </c>
      <c r="BM96" s="23" t="s">
        <v>190</v>
      </c>
    </row>
    <row r="97" spans="2:47" s="1" customFormat="1" ht="13.5">
      <c r="B97" s="45"/>
      <c r="C97" s="73"/>
      <c r="D97" s="236" t="s">
        <v>176</v>
      </c>
      <c r="E97" s="73"/>
      <c r="F97" s="237" t="s">
        <v>184</v>
      </c>
      <c r="G97" s="73"/>
      <c r="H97" s="73"/>
      <c r="I97" s="190"/>
      <c r="J97" s="73"/>
      <c r="K97" s="73"/>
      <c r="L97" s="71"/>
      <c r="M97" s="238"/>
      <c r="N97" s="46"/>
      <c r="O97" s="46"/>
      <c r="P97" s="46"/>
      <c r="Q97" s="46"/>
      <c r="R97" s="46"/>
      <c r="S97" s="46"/>
      <c r="T97" s="94"/>
      <c r="AT97" s="23" t="s">
        <v>176</v>
      </c>
      <c r="AU97" s="23" t="s">
        <v>79</v>
      </c>
    </row>
    <row r="98" spans="2:51" s="11" customFormat="1" ht="13.5">
      <c r="B98" s="239"/>
      <c r="C98" s="240"/>
      <c r="D98" s="236" t="s">
        <v>178</v>
      </c>
      <c r="E98" s="241" t="s">
        <v>21</v>
      </c>
      <c r="F98" s="242" t="s">
        <v>431</v>
      </c>
      <c r="G98" s="240"/>
      <c r="H98" s="241" t="s">
        <v>21</v>
      </c>
      <c r="I98" s="243"/>
      <c r="J98" s="240"/>
      <c r="K98" s="240"/>
      <c r="L98" s="244"/>
      <c r="M98" s="245"/>
      <c r="N98" s="246"/>
      <c r="O98" s="246"/>
      <c r="P98" s="246"/>
      <c r="Q98" s="246"/>
      <c r="R98" s="246"/>
      <c r="S98" s="246"/>
      <c r="T98" s="247"/>
      <c r="AT98" s="248" t="s">
        <v>178</v>
      </c>
      <c r="AU98" s="248" t="s">
        <v>79</v>
      </c>
      <c r="AV98" s="11" t="s">
        <v>77</v>
      </c>
      <c r="AW98" s="11" t="s">
        <v>33</v>
      </c>
      <c r="AX98" s="11" t="s">
        <v>69</v>
      </c>
      <c r="AY98" s="248" t="s">
        <v>123</v>
      </c>
    </row>
    <row r="99" spans="2:51" s="12" customFormat="1" ht="13.5">
      <c r="B99" s="249"/>
      <c r="C99" s="250"/>
      <c r="D99" s="236" t="s">
        <v>178</v>
      </c>
      <c r="E99" s="251" t="s">
        <v>21</v>
      </c>
      <c r="F99" s="252" t="s">
        <v>432</v>
      </c>
      <c r="G99" s="250"/>
      <c r="H99" s="253">
        <v>1900.436</v>
      </c>
      <c r="I99" s="254"/>
      <c r="J99" s="250"/>
      <c r="K99" s="250"/>
      <c r="L99" s="255"/>
      <c r="M99" s="256"/>
      <c r="N99" s="257"/>
      <c r="O99" s="257"/>
      <c r="P99" s="257"/>
      <c r="Q99" s="257"/>
      <c r="R99" s="257"/>
      <c r="S99" s="257"/>
      <c r="T99" s="258"/>
      <c r="AT99" s="259" t="s">
        <v>178</v>
      </c>
      <c r="AU99" s="259" t="s">
        <v>79</v>
      </c>
      <c r="AV99" s="12" t="s">
        <v>79</v>
      </c>
      <c r="AW99" s="12" t="s">
        <v>33</v>
      </c>
      <c r="AX99" s="12" t="s">
        <v>69</v>
      </c>
      <c r="AY99" s="259" t="s">
        <v>123</v>
      </c>
    </row>
    <row r="100" spans="2:51" s="12" customFormat="1" ht="13.5">
      <c r="B100" s="249"/>
      <c r="C100" s="250"/>
      <c r="D100" s="236" t="s">
        <v>178</v>
      </c>
      <c r="E100" s="251" t="s">
        <v>21</v>
      </c>
      <c r="F100" s="252" t="s">
        <v>433</v>
      </c>
      <c r="G100" s="250"/>
      <c r="H100" s="253">
        <v>90</v>
      </c>
      <c r="I100" s="254"/>
      <c r="J100" s="250"/>
      <c r="K100" s="250"/>
      <c r="L100" s="255"/>
      <c r="M100" s="256"/>
      <c r="N100" s="257"/>
      <c r="O100" s="257"/>
      <c r="P100" s="257"/>
      <c r="Q100" s="257"/>
      <c r="R100" s="257"/>
      <c r="S100" s="257"/>
      <c r="T100" s="258"/>
      <c r="AT100" s="259" t="s">
        <v>178</v>
      </c>
      <c r="AU100" s="259" t="s">
        <v>79</v>
      </c>
      <c r="AV100" s="12" t="s">
        <v>79</v>
      </c>
      <c r="AW100" s="12" t="s">
        <v>33</v>
      </c>
      <c r="AX100" s="12" t="s">
        <v>69</v>
      </c>
      <c r="AY100" s="259" t="s">
        <v>123</v>
      </c>
    </row>
    <row r="101" spans="2:51" s="13" customFormat="1" ht="13.5">
      <c r="B101" s="260"/>
      <c r="C101" s="261"/>
      <c r="D101" s="236" t="s">
        <v>178</v>
      </c>
      <c r="E101" s="262" t="s">
        <v>21</v>
      </c>
      <c r="F101" s="263" t="s">
        <v>187</v>
      </c>
      <c r="G101" s="261"/>
      <c r="H101" s="264">
        <v>1990.436</v>
      </c>
      <c r="I101" s="265"/>
      <c r="J101" s="261"/>
      <c r="K101" s="261"/>
      <c r="L101" s="266"/>
      <c r="M101" s="267"/>
      <c r="N101" s="268"/>
      <c r="O101" s="268"/>
      <c r="P101" s="268"/>
      <c r="Q101" s="268"/>
      <c r="R101" s="268"/>
      <c r="S101" s="268"/>
      <c r="T101" s="269"/>
      <c r="AT101" s="270" t="s">
        <v>178</v>
      </c>
      <c r="AU101" s="270" t="s">
        <v>79</v>
      </c>
      <c r="AV101" s="13" t="s">
        <v>142</v>
      </c>
      <c r="AW101" s="13" t="s">
        <v>33</v>
      </c>
      <c r="AX101" s="13" t="s">
        <v>77</v>
      </c>
      <c r="AY101" s="270" t="s">
        <v>123</v>
      </c>
    </row>
    <row r="102" spans="2:65" s="1" customFormat="1" ht="38.25" customHeight="1">
      <c r="B102" s="45"/>
      <c r="C102" s="220" t="s">
        <v>142</v>
      </c>
      <c r="D102" s="220" t="s">
        <v>126</v>
      </c>
      <c r="E102" s="221" t="s">
        <v>194</v>
      </c>
      <c r="F102" s="222" t="s">
        <v>195</v>
      </c>
      <c r="G102" s="223" t="s">
        <v>196</v>
      </c>
      <c r="H102" s="224">
        <v>5.806</v>
      </c>
      <c r="I102" s="225"/>
      <c r="J102" s="226">
        <f>ROUND(I102*H102,2)</f>
        <v>0</v>
      </c>
      <c r="K102" s="222" t="s">
        <v>130</v>
      </c>
      <c r="L102" s="71"/>
      <c r="M102" s="227" t="s">
        <v>21</v>
      </c>
      <c r="N102" s="228" t="s">
        <v>40</v>
      </c>
      <c r="O102" s="46"/>
      <c r="P102" s="229">
        <f>O102*H102</f>
        <v>0</v>
      </c>
      <c r="Q102" s="229">
        <v>0</v>
      </c>
      <c r="R102" s="229">
        <f>Q102*H102</f>
        <v>0</v>
      </c>
      <c r="S102" s="229">
        <v>0</v>
      </c>
      <c r="T102" s="230">
        <f>S102*H102</f>
        <v>0</v>
      </c>
      <c r="AR102" s="23" t="s">
        <v>142</v>
      </c>
      <c r="AT102" s="23" t="s">
        <v>126</v>
      </c>
      <c r="AU102" s="23" t="s">
        <v>79</v>
      </c>
      <c r="AY102" s="23" t="s">
        <v>123</v>
      </c>
      <c r="BE102" s="231">
        <f>IF(N102="základní",J102,0)</f>
        <v>0</v>
      </c>
      <c r="BF102" s="231">
        <f>IF(N102="snížená",J102,0)</f>
        <v>0</v>
      </c>
      <c r="BG102" s="231">
        <f>IF(N102="zákl. přenesená",J102,0)</f>
        <v>0</v>
      </c>
      <c r="BH102" s="231">
        <f>IF(N102="sníž. přenesená",J102,0)</f>
        <v>0</v>
      </c>
      <c r="BI102" s="231">
        <f>IF(N102="nulová",J102,0)</f>
        <v>0</v>
      </c>
      <c r="BJ102" s="23" t="s">
        <v>77</v>
      </c>
      <c r="BK102" s="231">
        <f>ROUND(I102*H102,2)</f>
        <v>0</v>
      </c>
      <c r="BL102" s="23" t="s">
        <v>142</v>
      </c>
      <c r="BM102" s="23" t="s">
        <v>197</v>
      </c>
    </row>
    <row r="103" spans="2:47" s="1" customFormat="1" ht="13.5">
      <c r="B103" s="45"/>
      <c r="C103" s="73"/>
      <c r="D103" s="236" t="s">
        <v>176</v>
      </c>
      <c r="E103" s="73"/>
      <c r="F103" s="237" t="s">
        <v>198</v>
      </c>
      <c r="G103" s="73"/>
      <c r="H103" s="73"/>
      <c r="I103" s="190"/>
      <c r="J103" s="73"/>
      <c r="K103" s="73"/>
      <c r="L103" s="71"/>
      <c r="M103" s="238"/>
      <c r="N103" s="46"/>
      <c r="O103" s="46"/>
      <c r="P103" s="46"/>
      <c r="Q103" s="46"/>
      <c r="R103" s="46"/>
      <c r="S103" s="46"/>
      <c r="T103" s="94"/>
      <c r="AT103" s="23" t="s">
        <v>176</v>
      </c>
      <c r="AU103" s="23" t="s">
        <v>79</v>
      </c>
    </row>
    <row r="104" spans="2:51" s="11" customFormat="1" ht="13.5">
      <c r="B104" s="239"/>
      <c r="C104" s="240"/>
      <c r="D104" s="236" t="s">
        <v>178</v>
      </c>
      <c r="E104" s="241" t="s">
        <v>21</v>
      </c>
      <c r="F104" s="242" t="s">
        <v>199</v>
      </c>
      <c r="G104" s="240"/>
      <c r="H104" s="241" t="s">
        <v>21</v>
      </c>
      <c r="I104" s="243"/>
      <c r="J104" s="240"/>
      <c r="K104" s="240"/>
      <c r="L104" s="244"/>
      <c r="M104" s="245"/>
      <c r="N104" s="246"/>
      <c r="O104" s="246"/>
      <c r="P104" s="246"/>
      <c r="Q104" s="246"/>
      <c r="R104" s="246"/>
      <c r="S104" s="246"/>
      <c r="T104" s="247"/>
      <c r="AT104" s="248" t="s">
        <v>178</v>
      </c>
      <c r="AU104" s="248" t="s">
        <v>79</v>
      </c>
      <c r="AV104" s="11" t="s">
        <v>77</v>
      </c>
      <c r="AW104" s="11" t="s">
        <v>33</v>
      </c>
      <c r="AX104" s="11" t="s">
        <v>69</v>
      </c>
      <c r="AY104" s="248" t="s">
        <v>123</v>
      </c>
    </row>
    <row r="105" spans="2:51" s="12" customFormat="1" ht="13.5">
      <c r="B105" s="249"/>
      <c r="C105" s="250"/>
      <c r="D105" s="236" t="s">
        <v>178</v>
      </c>
      <c r="E105" s="251" t="s">
        <v>21</v>
      </c>
      <c r="F105" s="252" t="s">
        <v>434</v>
      </c>
      <c r="G105" s="250"/>
      <c r="H105" s="253">
        <v>5.806</v>
      </c>
      <c r="I105" s="254"/>
      <c r="J105" s="250"/>
      <c r="K105" s="250"/>
      <c r="L105" s="255"/>
      <c r="M105" s="256"/>
      <c r="N105" s="257"/>
      <c r="O105" s="257"/>
      <c r="P105" s="257"/>
      <c r="Q105" s="257"/>
      <c r="R105" s="257"/>
      <c r="S105" s="257"/>
      <c r="T105" s="258"/>
      <c r="AT105" s="259" t="s">
        <v>178</v>
      </c>
      <c r="AU105" s="259" t="s">
        <v>79</v>
      </c>
      <c r="AV105" s="12" t="s">
        <v>79</v>
      </c>
      <c r="AW105" s="12" t="s">
        <v>33</v>
      </c>
      <c r="AX105" s="12" t="s">
        <v>77</v>
      </c>
      <c r="AY105" s="259" t="s">
        <v>123</v>
      </c>
    </row>
    <row r="106" spans="2:65" s="1" customFormat="1" ht="38.25" customHeight="1">
      <c r="B106" s="45"/>
      <c r="C106" s="220" t="s">
        <v>122</v>
      </c>
      <c r="D106" s="220" t="s">
        <v>126</v>
      </c>
      <c r="E106" s="221" t="s">
        <v>201</v>
      </c>
      <c r="F106" s="222" t="s">
        <v>202</v>
      </c>
      <c r="G106" s="223" t="s">
        <v>196</v>
      </c>
      <c r="H106" s="224">
        <v>2.903</v>
      </c>
      <c r="I106" s="225"/>
      <c r="J106" s="226">
        <f>ROUND(I106*H106,2)</f>
        <v>0</v>
      </c>
      <c r="K106" s="222" t="s">
        <v>130</v>
      </c>
      <c r="L106" s="71"/>
      <c r="M106" s="227" t="s">
        <v>21</v>
      </c>
      <c r="N106" s="228" t="s">
        <v>40</v>
      </c>
      <c r="O106" s="46"/>
      <c r="P106" s="229">
        <f>O106*H106</f>
        <v>0</v>
      </c>
      <c r="Q106" s="229">
        <v>0</v>
      </c>
      <c r="R106" s="229">
        <f>Q106*H106</f>
        <v>0</v>
      </c>
      <c r="S106" s="229">
        <v>0</v>
      </c>
      <c r="T106" s="230">
        <f>S106*H106</f>
        <v>0</v>
      </c>
      <c r="AR106" s="23" t="s">
        <v>142</v>
      </c>
      <c r="AT106" s="23" t="s">
        <v>126</v>
      </c>
      <c r="AU106" s="23" t="s">
        <v>79</v>
      </c>
      <c r="AY106" s="23" t="s">
        <v>123</v>
      </c>
      <c r="BE106" s="231">
        <f>IF(N106="základní",J106,0)</f>
        <v>0</v>
      </c>
      <c r="BF106" s="231">
        <f>IF(N106="snížená",J106,0)</f>
        <v>0</v>
      </c>
      <c r="BG106" s="231">
        <f>IF(N106="zákl. přenesená",J106,0)</f>
        <v>0</v>
      </c>
      <c r="BH106" s="231">
        <f>IF(N106="sníž. přenesená",J106,0)</f>
        <v>0</v>
      </c>
      <c r="BI106" s="231">
        <f>IF(N106="nulová",J106,0)</f>
        <v>0</v>
      </c>
      <c r="BJ106" s="23" t="s">
        <v>77</v>
      </c>
      <c r="BK106" s="231">
        <f>ROUND(I106*H106,2)</f>
        <v>0</v>
      </c>
      <c r="BL106" s="23" t="s">
        <v>142</v>
      </c>
      <c r="BM106" s="23" t="s">
        <v>203</v>
      </c>
    </row>
    <row r="107" spans="2:47" s="1" customFormat="1" ht="13.5">
      <c r="B107" s="45"/>
      <c r="C107" s="73"/>
      <c r="D107" s="236" t="s">
        <v>176</v>
      </c>
      <c r="E107" s="73"/>
      <c r="F107" s="237" t="s">
        <v>198</v>
      </c>
      <c r="G107" s="73"/>
      <c r="H107" s="73"/>
      <c r="I107" s="190"/>
      <c r="J107" s="73"/>
      <c r="K107" s="73"/>
      <c r="L107" s="71"/>
      <c r="M107" s="238"/>
      <c r="N107" s="46"/>
      <c r="O107" s="46"/>
      <c r="P107" s="46"/>
      <c r="Q107" s="46"/>
      <c r="R107" s="46"/>
      <c r="S107" s="46"/>
      <c r="T107" s="94"/>
      <c r="AT107" s="23" t="s">
        <v>176</v>
      </c>
      <c r="AU107" s="23" t="s">
        <v>79</v>
      </c>
    </row>
    <row r="108" spans="2:51" s="12" customFormat="1" ht="13.5">
      <c r="B108" s="249"/>
      <c r="C108" s="250"/>
      <c r="D108" s="236" t="s">
        <v>178</v>
      </c>
      <c r="E108" s="251" t="s">
        <v>21</v>
      </c>
      <c r="F108" s="252" t="s">
        <v>435</v>
      </c>
      <c r="G108" s="250"/>
      <c r="H108" s="253">
        <v>2.903</v>
      </c>
      <c r="I108" s="254"/>
      <c r="J108" s="250"/>
      <c r="K108" s="250"/>
      <c r="L108" s="255"/>
      <c r="M108" s="256"/>
      <c r="N108" s="257"/>
      <c r="O108" s="257"/>
      <c r="P108" s="257"/>
      <c r="Q108" s="257"/>
      <c r="R108" s="257"/>
      <c r="S108" s="257"/>
      <c r="T108" s="258"/>
      <c r="AT108" s="259" t="s">
        <v>178</v>
      </c>
      <c r="AU108" s="259" t="s">
        <v>79</v>
      </c>
      <c r="AV108" s="12" t="s">
        <v>79</v>
      </c>
      <c r="AW108" s="12" t="s">
        <v>33</v>
      </c>
      <c r="AX108" s="12" t="s">
        <v>77</v>
      </c>
      <c r="AY108" s="259" t="s">
        <v>123</v>
      </c>
    </row>
    <row r="109" spans="2:65" s="1" customFormat="1" ht="38.25" customHeight="1">
      <c r="B109" s="45"/>
      <c r="C109" s="220" t="s">
        <v>148</v>
      </c>
      <c r="D109" s="220" t="s">
        <v>126</v>
      </c>
      <c r="E109" s="221" t="s">
        <v>205</v>
      </c>
      <c r="F109" s="222" t="s">
        <v>206</v>
      </c>
      <c r="G109" s="223" t="s">
        <v>196</v>
      </c>
      <c r="H109" s="224">
        <v>5.806</v>
      </c>
      <c r="I109" s="225"/>
      <c r="J109" s="226">
        <f>ROUND(I109*H109,2)</f>
        <v>0</v>
      </c>
      <c r="K109" s="222" t="s">
        <v>130</v>
      </c>
      <c r="L109" s="71"/>
      <c r="M109" s="227" t="s">
        <v>21</v>
      </c>
      <c r="N109" s="228" t="s">
        <v>40</v>
      </c>
      <c r="O109" s="46"/>
      <c r="P109" s="229">
        <f>O109*H109</f>
        <v>0</v>
      </c>
      <c r="Q109" s="229">
        <v>0</v>
      </c>
      <c r="R109" s="229">
        <f>Q109*H109</f>
        <v>0</v>
      </c>
      <c r="S109" s="229">
        <v>0</v>
      </c>
      <c r="T109" s="230">
        <f>S109*H109</f>
        <v>0</v>
      </c>
      <c r="AR109" s="23" t="s">
        <v>142</v>
      </c>
      <c r="AT109" s="23" t="s">
        <v>126</v>
      </c>
      <c r="AU109" s="23" t="s">
        <v>79</v>
      </c>
      <c r="AY109" s="23" t="s">
        <v>123</v>
      </c>
      <c r="BE109" s="231">
        <f>IF(N109="základní",J109,0)</f>
        <v>0</v>
      </c>
      <c r="BF109" s="231">
        <f>IF(N109="snížená",J109,0)</f>
        <v>0</v>
      </c>
      <c r="BG109" s="231">
        <f>IF(N109="zákl. přenesená",J109,0)</f>
        <v>0</v>
      </c>
      <c r="BH109" s="231">
        <f>IF(N109="sníž. přenesená",J109,0)</f>
        <v>0</v>
      </c>
      <c r="BI109" s="231">
        <f>IF(N109="nulová",J109,0)</f>
        <v>0</v>
      </c>
      <c r="BJ109" s="23" t="s">
        <v>77</v>
      </c>
      <c r="BK109" s="231">
        <f>ROUND(I109*H109,2)</f>
        <v>0</v>
      </c>
      <c r="BL109" s="23" t="s">
        <v>142</v>
      </c>
      <c r="BM109" s="23" t="s">
        <v>207</v>
      </c>
    </row>
    <row r="110" spans="2:47" s="1" customFormat="1" ht="13.5">
      <c r="B110" s="45"/>
      <c r="C110" s="73"/>
      <c r="D110" s="236" t="s">
        <v>176</v>
      </c>
      <c r="E110" s="73"/>
      <c r="F110" s="237" t="s">
        <v>208</v>
      </c>
      <c r="G110" s="73"/>
      <c r="H110" s="73"/>
      <c r="I110" s="190"/>
      <c r="J110" s="73"/>
      <c r="K110" s="73"/>
      <c r="L110" s="71"/>
      <c r="M110" s="238"/>
      <c r="N110" s="46"/>
      <c r="O110" s="46"/>
      <c r="P110" s="46"/>
      <c r="Q110" s="46"/>
      <c r="R110" s="46"/>
      <c r="S110" s="46"/>
      <c r="T110" s="94"/>
      <c r="AT110" s="23" t="s">
        <v>176</v>
      </c>
      <c r="AU110" s="23" t="s">
        <v>79</v>
      </c>
    </row>
    <row r="111" spans="2:51" s="12" customFormat="1" ht="13.5">
      <c r="B111" s="249"/>
      <c r="C111" s="250"/>
      <c r="D111" s="236" t="s">
        <v>178</v>
      </c>
      <c r="E111" s="251" t="s">
        <v>21</v>
      </c>
      <c r="F111" s="252" t="s">
        <v>436</v>
      </c>
      <c r="G111" s="250"/>
      <c r="H111" s="253">
        <v>5.806</v>
      </c>
      <c r="I111" s="254"/>
      <c r="J111" s="250"/>
      <c r="K111" s="250"/>
      <c r="L111" s="255"/>
      <c r="M111" s="256"/>
      <c r="N111" s="257"/>
      <c r="O111" s="257"/>
      <c r="P111" s="257"/>
      <c r="Q111" s="257"/>
      <c r="R111" s="257"/>
      <c r="S111" s="257"/>
      <c r="T111" s="258"/>
      <c r="AT111" s="259" t="s">
        <v>178</v>
      </c>
      <c r="AU111" s="259" t="s">
        <v>79</v>
      </c>
      <c r="AV111" s="12" t="s">
        <v>79</v>
      </c>
      <c r="AW111" s="12" t="s">
        <v>33</v>
      </c>
      <c r="AX111" s="12" t="s">
        <v>77</v>
      </c>
      <c r="AY111" s="259" t="s">
        <v>123</v>
      </c>
    </row>
    <row r="112" spans="2:65" s="1" customFormat="1" ht="51" customHeight="1">
      <c r="B112" s="45"/>
      <c r="C112" s="220" t="s">
        <v>154</v>
      </c>
      <c r="D112" s="220" t="s">
        <v>126</v>
      </c>
      <c r="E112" s="221" t="s">
        <v>210</v>
      </c>
      <c r="F112" s="222" t="s">
        <v>211</v>
      </c>
      <c r="G112" s="223" t="s">
        <v>196</v>
      </c>
      <c r="H112" s="224">
        <v>46.448</v>
      </c>
      <c r="I112" s="225"/>
      <c r="J112" s="226">
        <f>ROUND(I112*H112,2)</f>
        <v>0</v>
      </c>
      <c r="K112" s="222" t="s">
        <v>130</v>
      </c>
      <c r="L112" s="71"/>
      <c r="M112" s="227" t="s">
        <v>21</v>
      </c>
      <c r="N112" s="228" t="s">
        <v>40</v>
      </c>
      <c r="O112" s="46"/>
      <c r="P112" s="229">
        <f>O112*H112</f>
        <v>0</v>
      </c>
      <c r="Q112" s="229">
        <v>0</v>
      </c>
      <c r="R112" s="229">
        <f>Q112*H112</f>
        <v>0</v>
      </c>
      <c r="S112" s="229">
        <v>0</v>
      </c>
      <c r="T112" s="230">
        <f>S112*H112</f>
        <v>0</v>
      </c>
      <c r="AR112" s="23" t="s">
        <v>142</v>
      </c>
      <c r="AT112" s="23" t="s">
        <v>126</v>
      </c>
      <c r="AU112" s="23" t="s">
        <v>79</v>
      </c>
      <c r="AY112" s="23" t="s">
        <v>123</v>
      </c>
      <c r="BE112" s="231">
        <f>IF(N112="základní",J112,0)</f>
        <v>0</v>
      </c>
      <c r="BF112" s="231">
        <f>IF(N112="snížená",J112,0)</f>
        <v>0</v>
      </c>
      <c r="BG112" s="231">
        <f>IF(N112="zákl. přenesená",J112,0)</f>
        <v>0</v>
      </c>
      <c r="BH112" s="231">
        <f>IF(N112="sníž. přenesená",J112,0)</f>
        <v>0</v>
      </c>
      <c r="BI112" s="231">
        <f>IF(N112="nulová",J112,0)</f>
        <v>0</v>
      </c>
      <c r="BJ112" s="23" t="s">
        <v>77</v>
      </c>
      <c r="BK112" s="231">
        <f>ROUND(I112*H112,2)</f>
        <v>0</v>
      </c>
      <c r="BL112" s="23" t="s">
        <v>142</v>
      </c>
      <c r="BM112" s="23" t="s">
        <v>212</v>
      </c>
    </row>
    <row r="113" spans="2:47" s="1" customFormat="1" ht="13.5">
      <c r="B113" s="45"/>
      <c r="C113" s="73"/>
      <c r="D113" s="236" t="s">
        <v>176</v>
      </c>
      <c r="E113" s="73"/>
      <c r="F113" s="237" t="s">
        <v>208</v>
      </c>
      <c r="G113" s="73"/>
      <c r="H113" s="73"/>
      <c r="I113" s="190"/>
      <c r="J113" s="73"/>
      <c r="K113" s="73"/>
      <c r="L113" s="71"/>
      <c r="M113" s="238"/>
      <c r="N113" s="46"/>
      <c r="O113" s="46"/>
      <c r="P113" s="46"/>
      <c r="Q113" s="46"/>
      <c r="R113" s="46"/>
      <c r="S113" s="46"/>
      <c r="T113" s="94"/>
      <c r="AT113" s="23" t="s">
        <v>176</v>
      </c>
      <c r="AU113" s="23" t="s">
        <v>79</v>
      </c>
    </row>
    <row r="114" spans="2:51" s="12" customFormat="1" ht="13.5">
      <c r="B114" s="249"/>
      <c r="C114" s="250"/>
      <c r="D114" s="236" t="s">
        <v>178</v>
      </c>
      <c r="E114" s="251" t="s">
        <v>21</v>
      </c>
      <c r="F114" s="252" t="s">
        <v>437</v>
      </c>
      <c r="G114" s="250"/>
      <c r="H114" s="253">
        <v>46.448</v>
      </c>
      <c r="I114" s="254"/>
      <c r="J114" s="250"/>
      <c r="K114" s="250"/>
      <c r="L114" s="255"/>
      <c r="M114" s="256"/>
      <c r="N114" s="257"/>
      <c r="O114" s="257"/>
      <c r="P114" s="257"/>
      <c r="Q114" s="257"/>
      <c r="R114" s="257"/>
      <c r="S114" s="257"/>
      <c r="T114" s="258"/>
      <c r="AT114" s="259" t="s">
        <v>178</v>
      </c>
      <c r="AU114" s="259" t="s">
        <v>79</v>
      </c>
      <c r="AV114" s="12" t="s">
        <v>79</v>
      </c>
      <c r="AW114" s="12" t="s">
        <v>33</v>
      </c>
      <c r="AX114" s="12" t="s">
        <v>77</v>
      </c>
      <c r="AY114" s="259" t="s">
        <v>123</v>
      </c>
    </row>
    <row r="115" spans="2:65" s="1" customFormat="1" ht="38.25" customHeight="1">
      <c r="B115" s="45"/>
      <c r="C115" s="220" t="s">
        <v>158</v>
      </c>
      <c r="D115" s="220" t="s">
        <v>126</v>
      </c>
      <c r="E115" s="221" t="s">
        <v>214</v>
      </c>
      <c r="F115" s="222" t="s">
        <v>215</v>
      </c>
      <c r="G115" s="223" t="s">
        <v>196</v>
      </c>
      <c r="H115" s="224">
        <v>6.967</v>
      </c>
      <c r="I115" s="225"/>
      <c r="J115" s="226">
        <f>ROUND(I115*H115,2)</f>
        <v>0</v>
      </c>
      <c r="K115" s="222" t="s">
        <v>216</v>
      </c>
      <c r="L115" s="71"/>
      <c r="M115" s="227" t="s">
        <v>21</v>
      </c>
      <c r="N115" s="228" t="s">
        <v>40</v>
      </c>
      <c r="O115" s="46"/>
      <c r="P115" s="229">
        <f>O115*H115</f>
        <v>0</v>
      </c>
      <c r="Q115" s="229">
        <v>0</v>
      </c>
      <c r="R115" s="229">
        <f>Q115*H115</f>
        <v>0</v>
      </c>
      <c r="S115" s="229">
        <v>0</v>
      </c>
      <c r="T115" s="230">
        <f>S115*H115</f>
        <v>0</v>
      </c>
      <c r="AR115" s="23" t="s">
        <v>142</v>
      </c>
      <c r="AT115" s="23" t="s">
        <v>126</v>
      </c>
      <c r="AU115" s="23" t="s">
        <v>79</v>
      </c>
      <c r="AY115" s="23" t="s">
        <v>123</v>
      </c>
      <c r="BE115" s="231">
        <f>IF(N115="základní",J115,0)</f>
        <v>0</v>
      </c>
      <c r="BF115" s="231">
        <f>IF(N115="snížená",J115,0)</f>
        <v>0</v>
      </c>
      <c r="BG115" s="231">
        <f>IF(N115="zákl. přenesená",J115,0)</f>
        <v>0</v>
      </c>
      <c r="BH115" s="231">
        <f>IF(N115="sníž. přenesená",J115,0)</f>
        <v>0</v>
      </c>
      <c r="BI115" s="231">
        <f>IF(N115="nulová",J115,0)</f>
        <v>0</v>
      </c>
      <c r="BJ115" s="23" t="s">
        <v>77</v>
      </c>
      <c r="BK115" s="231">
        <f>ROUND(I115*H115,2)</f>
        <v>0</v>
      </c>
      <c r="BL115" s="23" t="s">
        <v>142</v>
      </c>
      <c r="BM115" s="23" t="s">
        <v>217</v>
      </c>
    </row>
    <row r="116" spans="2:47" s="1" customFormat="1" ht="13.5">
      <c r="B116" s="45"/>
      <c r="C116" s="73"/>
      <c r="D116" s="236" t="s">
        <v>176</v>
      </c>
      <c r="E116" s="73"/>
      <c r="F116" s="237" t="s">
        <v>218</v>
      </c>
      <c r="G116" s="73"/>
      <c r="H116" s="73"/>
      <c r="I116" s="190"/>
      <c r="J116" s="73"/>
      <c r="K116" s="73"/>
      <c r="L116" s="71"/>
      <c r="M116" s="238"/>
      <c r="N116" s="46"/>
      <c r="O116" s="46"/>
      <c r="P116" s="46"/>
      <c r="Q116" s="46"/>
      <c r="R116" s="46"/>
      <c r="S116" s="46"/>
      <c r="T116" s="94"/>
      <c r="AT116" s="23" t="s">
        <v>176</v>
      </c>
      <c r="AU116" s="23" t="s">
        <v>79</v>
      </c>
    </row>
    <row r="117" spans="2:51" s="11" customFormat="1" ht="13.5">
      <c r="B117" s="239"/>
      <c r="C117" s="240"/>
      <c r="D117" s="236" t="s">
        <v>178</v>
      </c>
      <c r="E117" s="241" t="s">
        <v>21</v>
      </c>
      <c r="F117" s="242" t="s">
        <v>199</v>
      </c>
      <c r="G117" s="240"/>
      <c r="H117" s="241" t="s">
        <v>21</v>
      </c>
      <c r="I117" s="243"/>
      <c r="J117" s="240"/>
      <c r="K117" s="240"/>
      <c r="L117" s="244"/>
      <c r="M117" s="245"/>
      <c r="N117" s="246"/>
      <c r="O117" s="246"/>
      <c r="P117" s="246"/>
      <c r="Q117" s="246"/>
      <c r="R117" s="246"/>
      <c r="S117" s="246"/>
      <c r="T117" s="247"/>
      <c r="AT117" s="248" t="s">
        <v>178</v>
      </c>
      <c r="AU117" s="248" t="s">
        <v>79</v>
      </c>
      <c r="AV117" s="11" t="s">
        <v>77</v>
      </c>
      <c r="AW117" s="11" t="s">
        <v>33</v>
      </c>
      <c r="AX117" s="11" t="s">
        <v>69</v>
      </c>
      <c r="AY117" s="248" t="s">
        <v>123</v>
      </c>
    </row>
    <row r="118" spans="2:51" s="12" customFormat="1" ht="13.5">
      <c r="B118" s="249"/>
      <c r="C118" s="250"/>
      <c r="D118" s="236" t="s">
        <v>178</v>
      </c>
      <c r="E118" s="251" t="s">
        <v>21</v>
      </c>
      <c r="F118" s="252" t="s">
        <v>438</v>
      </c>
      <c r="G118" s="250"/>
      <c r="H118" s="253">
        <v>6.967</v>
      </c>
      <c r="I118" s="254"/>
      <c r="J118" s="250"/>
      <c r="K118" s="250"/>
      <c r="L118" s="255"/>
      <c r="M118" s="256"/>
      <c r="N118" s="257"/>
      <c r="O118" s="257"/>
      <c r="P118" s="257"/>
      <c r="Q118" s="257"/>
      <c r="R118" s="257"/>
      <c r="S118" s="257"/>
      <c r="T118" s="258"/>
      <c r="AT118" s="259" t="s">
        <v>178</v>
      </c>
      <c r="AU118" s="259" t="s">
        <v>79</v>
      </c>
      <c r="AV118" s="12" t="s">
        <v>79</v>
      </c>
      <c r="AW118" s="12" t="s">
        <v>33</v>
      </c>
      <c r="AX118" s="12" t="s">
        <v>77</v>
      </c>
      <c r="AY118" s="259" t="s">
        <v>123</v>
      </c>
    </row>
    <row r="119" spans="2:65" s="1" customFormat="1" ht="16.5" customHeight="1">
      <c r="B119" s="45"/>
      <c r="C119" s="271" t="s">
        <v>220</v>
      </c>
      <c r="D119" s="271" t="s">
        <v>221</v>
      </c>
      <c r="E119" s="272" t="s">
        <v>222</v>
      </c>
      <c r="F119" s="273" t="s">
        <v>223</v>
      </c>
      <c r="G119" s="274" t="s">
        <v>224</v>
      </c>
      <c r="H119" s="275">
        <v>13.237</v>
      </c>
      <c r="I119" s="276"/>
      <c r="J119" s="277">
        <f>ROUND(I119*H119,2)</f>
        <v>0</v>
      </c>
      <c r="K119" s="273" t="s">
        <v>216</v>
      </c>
      <c r="L119" s="278"/>
      <c r="M119" s="279" t="s">
        <v>21</v>
      </c>
      <c r="N119" s="280" t="s">
        <v>40</v>
      </c>
      <c r="O119" s="46"/>
      <c r="P119" s="229">
        <f>O119*H119</f>
        <v>0</v>
      </c>
      <c r="Q119" s="229">
        <v>1</v>
      </c>
      <c r="R119" s="229">
        <f>Q119*H119</f>
        <v>13.237</v>
      </c>
      <c r="S119" s="229">
        <v>0</v>
      </c>
      <c r="T119" s="230">
        <f>S119*H119</f>
        <v>0</v>
      </c>
      <c r="AR119" s="23" t="s">
        <v>158</v>
      </c>
      <c r="AT119" s="23" t="s">
        <v>221</v>
      </c>
      <c r="AU119" s="23" t="s">
        <v>79</v>
      </c>
      <c r="AY119" s="23" t="s">
        <v>123</v>
      </c>
      <c r="BE119" s="231">
        <f>IF(N119="základní",J119,0)</f>
        <v>0</v>
      </c>
      <c r="BF119" s="231">
        <f>IF(N119="snížená",J119,0)</f>
        <v>0</v>
      </c>
      <c r="BG119" s="231">
        <f>IF(N119="zákl. přenesená",J119,0)</f>
        <v>0</v>
      </c>
      <c r="BH119" s="231">
        <f>IF(N119="sníž. přenesená",J119,0)</f>
        <v>0</v>
      </c>
      <c r="BI119" s="231">
        <f>IF(N119="nulová",J119,0)</f>
        <v>0</v>
      </c>
      <c r="BJ119" s="23" t="s">
        <v>77</v>
      </c>
      <c r="BK119" s="231">
        <f>ROUND(I119*H119,2)</f>
        <v>0</v>
      </c>
      <c r="BL119" s="23" t="s">
        <v>142</v>
      </c>
      <c r="BM119" s="23" t="s">
        <v>225</v>
      </c>
    </row>
    <row r="120" spans="2:51" s="12" customFormat="1" ht="13.5">
      <c r="B120" s="249"/>
      <c r="C120" s="250"/>
      <c r="D120" s="236" t="s">
        <v>178</v>
      </c>
      <c r="E120" s="251" t="s">
        <v>21</v>
      </c>
      <c r="F120" s="252" t="s">
        <v>439</v>
      </c>
      <c r="G120" s="250"/>
      <c r="H120" s="253">
        <v>13.237</v>
      </c>
      <c r="I120" s="254"/>
      <c r="J120" s="250"/>
      <c r="K120" s="250"/>
      <c r="L120" s="255"/>
      <c r="M120" s="256"/>
      <c r="N120" s="257"/>
      <c r="O120" s="257"/>
      <c r="P120" s="257"/>
      <c r="Q120" s="257"/>
      <c r="R120" s="257"/>
      <c r="S120" s="257"/>
      <c r="T120" s="258"/>
      <c r="AT120" s="259" t="s">
        <v>178</v>
      </c>
      <c r="AU120" s="259" t="s">
        <v>79</v>
      </c>
      <c r="AV120" s="12" t="s">
        <v>79</v>
      </c>
      <c r="AW120" s="12" t="s">
        <v>33</v>
      </c>
      <c r="AX120" s="12" t="s">
        <v>77</v>
      </c>
      <c r="AY120" s="259" t="s">
        <v>123</v>
      </c>
    </row>
    <row r="121" spans="2:65" s="1" customFormat="1" ht="25.5" customHeight="1">
      <c r="B121" s="45"/>
      <c r="C121" s="220" t="s">
        <v>227</v>
      </c>
      <c r="D121" s="220" t="s">
        <v>126</v>
      </c>
      <c r="E121" s="221" t="s">
        <v>228</v>
      </c>
      <c r="F121" s="222" t="s">
        <v>229</v>
      </c>
      <c r="G121" s="223" t="s">
        <v>224</v>
      </c>
      <c r="H121" s="224">
        <v>6.619</v>
      </c>
      <c r="I121" s="225"/>
      <c r="J121" s="226">
        <f>ROUND(I121*H121,2)</f>
        <v>0</v>
      </c>
      <c r="K121" s="222" t="s">
        <v>130</v>
      </c>
      <c r="L121" s="71"/>
      <c r="M121" s="227" t="s">
        <v>21</v>
      </c>
      <c r="N121" s="228" t="s">
        <v>40</v>
      </c>
      <c r="O121" s="46"/>
      <c r="P121" s="229">
        <f>O121*H121</f>
        <v>0</v>
      </c>
      <c r="Q121" s="229">
        <v>0</v>
      </c>
      <c r="R121" s="229">
        <f>Q121*H121</f>
        <v>0</v>
      </c>
      <c r="S121" s="229">
        <v>0</v>
      </c>
      <c r="T121" s="230">
        <f>S121*H121</f>
        <v>0</v>
      </c>
      <c r="AR121" s="23" t="s">
        <v>142</v>
      </c>
      <c r="AT121" s="23" t="s">
        <v>126</v>
      </c>
      <c r="AU121" s="23" t="s">
        <v>79</v>
      </c>
      <c r="AY121" s="23" t="s">
        <v>123</v>
      </c>
      <c r="BE121" s="231">
        <f>IF(N121="základní",J121,0)</f>
        <v>0</v>
      </c>
      <c r="BF121" s="231">
        <f>IF(N121="snížená",J121,0)</f>
        <v>0</v>
      </c>
      <c r="BG121" s="231">
        <f>IF(N121="zákl. přenesená",J121,0)</f>
        <v>0</v>
      </c>
      <c r="BH121" s="231">
        <f>IF(N121="sníž. přenesená",J121,0)</f>
        <v>0</v>
      </c>
      <c r="BI121" s="231">
        <f>IF(N121="nulová",J121,0)</f>
        <v>0</v>
      </c>
      <c r="BJ121" s="23" t="s">
        <v>77</v>
      </c>
      <c r="BK121" s="231">
        <f>ROUND(I121*H121,2)</f>
        <v>0</v>
      </c>
      <c r="BL121" s="23" t="s">
        <v>142</v>
      </c>
      <c r="BM121" s="23" t="s">
        <v>230</v>
      </c>
    </row>
    <row r="122" spans="2:47" s="1" customFormat="1" ht="13.5">
      <c r="B122" s="45"/>
      <c r="C122" s="73"/>
      <c r="D122" s="236" t="s">
        <v>176</v>
      </c>
      <c r="E122" s="73"/>
      <c r="F122" s="237" t="s">
        <v>231</v>
      </c>
      <c r="G122" s="73"/>
      <c r="H122" s="73"/>
      <c r="I122" s="190"/>
      <c r="J122" s="73"/>
      <c r="K122" s="73"/>
      <c r="L122" s="71"/>
      <c r="M122" s="238"/>
      <c r="N122" s="46"/>
      <c r="O122" s="46"/>
      <c r="P122" s="46"/>
      <c r="Q122" s="46"/>
      <c r="R122" s="46"/>
      <c r="S122" s="46"/>
      <c r="T122" s="94"/>
      <c r="AT122" s="23" t="s">
        <v>176</v>
      </c>
      <c r="AU122" s="23" t="s">
        <v>79</v>
      </c>
    </row>
    <row r="123" spans="2:51" s="12" customFormat="1" ht="13.5">
      <c r="B123" s="249"/>
      <c r="C123" s="250"/>
      <c r="D123" s="236" t="s">
        <v>178</v>
      </c>
      <c r="E123" s="251" t="s">
        <v>21</v>
      </c>
      <c r="F123" s="252" t="s">
        <v>440</v>
      </c>
      <c r="G123" s="250"/>
      <c r="H123" s="253">
        <v>6.619</v>
      </c>
      <c r="I123" s="254"/>
      <c r="J123" s="250"/>
      <c r="K123" s="250"/>
      <c r="L123" s="255"/>
      <c r="M123" s="256"/>
      <c r="N123" s="257"/>
      <c r="O123" s="257"/>
      <c r="P123" s="257"/>
      <c r="Q123" s="257"/>
      <c r="R123" s="257"/>
      <c r="S123" s="257"/>
      <c r="T123" s="258"/>
      <c r="AT123" s="259" t="s">
        <v>178</v>
      </c>
      <c r="AU123" s="259" t="s">
        <v>79</v>
      </c>
      <c r="AV123" s="12" t="s">
        <v>79</v>
      </c>
      <c r="AW123" s="12" t="s">
        <v>33</v>
      </c>
      <c r="AX123" s="12" t="s">
        <v>77</v>
      </c>
      <c r="AY123" s="259" t="s">
        <v>123</v>
      </c>
    </row>
    <row r="124" spans="2:65" s="1" customFormat="1" ht="25.5" customHeight="1">
      <c r="B124" s="45"/>
      <c r="C124" s="220" t="s">
        <v>233</v>
      </c>
      <c r="D124" s="220" t="s">
        <v>126</v>
      </c>
      <c r="E124" s="221" t="s">
        <v>234</v>
      </c>
      <c r="F124" s="222" t="s">
        <v>229</v>
      </c>
      <c r="G124" s="223" t="s">
        <v>224</v>
      </c>
      <c r="H124" s="224">
        <v>4.413</v>
      </c>
      <c r="I124" s="225"/>
      <c r="J124" s="226">
        <f>ROUND(I124*H124,2)</f>
        <v>0</v>
      </c>
      <c r="K124" s="222" t="s">
        <v>21</v>
      </c>
      <c r="L124" s="71"/>
      <c r="M124" s="227" t="s">
        <v>21</v>
      </c>
      <c r="N124" s="228" t="s">
        <v>40</v>
      </c>
      <c r="O124" s="46"/>
      <c r="P124" s="229">
        <f>O124*H124</f>
        <v>0</v>
      </c>
      <c r="Q124" s="229">
        <v>0</v>
      </c>
      <c r="R124" s="229">
        <f>Q124*H124</f>
        <v>0</v>
      </c>
      <c r="S124" s="229">
        <v>0</v>
      </c>
      <c r="T124" s="230">
        <f>S124*H124</f>
        <v>0</v>
      </c>
      <c r="AR124" s="23" t="s">
        <v>142</v>
      </c>
      <c r="AT124" s="23" t="s">
        <v>126</v>
      </c>
      <c r="AU124" s="23" t="s">
        <v>79</v>
      </c>
      <c r="AY124" s="23" t="s">
        <v>123</v>
      </c>
      <c r="BE124" s="231">
        <f>IF(N124="základní",J124,0)</f>
        <v>0</v>
      </c>
      <c r="BF124" s="231">
        <f>IF(N124="snížená",J124,0)</f>
        <v>0</v>
      </c>
      <c r="BG124" s="231">
        <f>IF(N124="zákl. přenesená",J124,0)</f>
        <v>0</v>
      </c>
      <c r="BH124" s="231">
        <f>IF(N124="sníž. přenesená",J124,0)</f>
        <v>0</v>
      </c>
      <c r="BI124" s="231">
        <f>IF(N124="nulová",J124,0)</f>
        <v>0</v>
      </c>
      <c r="BJ124" s="23" t="s">
        <v>77</v>
      </c>
      <c r="BK124" s="231">
        <f>ROUND(I124*H124,2)</f>
        <v>0</v>
      </c>
      <c r="BL124" s="23" t="s">
        <v>142</v>
      </c>
      <c r="BM124" s="23" t="s">
        <v>235</v>
      </c>
    </row>
    <row r="125" spans="2:47" s="1" customFormat="1" ht="13.5">
      <c r="B125" s="45"/>
      <c r="C125" s="73"/>
      <c r="D125" s="236" t="s">
        <v>176</v>
      </c>
      <c r="E125" s="73"/>
      <c r="F125" s="237" t="s">
        <v>231</v>
      </c>
      <c r="G125" s="73"/>
      <c r="H125" s="73"/>
      <c r="I125" s="190"/>
      <c r="J125" s="73"/>
      <c r="K125" s="73"/>
      <c r="L125" s="71"/>
      <c r="M125" s="238"/>
      <c r="N125" s="46"/>
      <c r="O125" s="46"/>
      <c r="P125" s="46"/>
      <c r="Q125" s="46"/>
      <c r="R125" s="46"/>
      <c r="S125" s="46"/>
      <c r="T125" s="94"/>
      <c r="AT125" s="23" t="s">
        <v>176</v>
      </c>
      <c r="AU125" s="23" t="s">
        <v>79</v>
      </c>
    </row>
    <row r="126" spans="2:51" s="12" customFormat="1" ht="13.5">
      <c r="B126" s="249"/>
      <c r="C126" s="250"/>
      <c r="D126" s="236" t="s">
        <v>178</v>
      </c>
      <c r="E126" s="251" t="s">
        <v>21</v>
      </c>
      <c r="F126" s="252" t="s">
        <v>441</v>
      </c>
      <c r="G126" s="250"/>
      <c r="H126" s="253">
        <v>4.413</v>
      </c>
      <c r="I126" s="254"/>
      <c r="J126" s="250"/>
      <c r="K126" s="250"/>
      <c r="L126" s="255"/>
      <c r="M126" s="256"/>
      <c r="N126" s="257"/>
      <c r="O126" s="257"/>
      <c r="P126" s="257"/>
      <c r="Q126" s="257"/>
      <c r="R126" s="257"/>
      <c r="S126" s="257"/>
      <c r="T126" s="258"/>
      <c r="AT126" s="259" t="s">
        <v>178</v>
      </c>
      <c r="AU126" s="259" t="s">
        <v>79</v>
      </c>
      <c r="AV126" s="12" t="s">
        <v>79</v>
      </c>
      <c r="AW126" s="12" t="s">
        <v>33</v>
      </c>
      <c r="AX126" s="12" t="s">
        <v>77</v>
      </c>
      <c r="AY126" s="259" t="s">
        <v>123</v>
      </c>
    </row>
    <row r="127" spans="2:65" s="1" customFormat="1" ht="25.5" customHeight="1">
      <c r="B127" s="45"/>
      <c r="C127" s="220" t="s">
        <v>237</v>
      </c>
      <c r="D127" s="220" t="s">
        <v>126</v>
      </c>
      <c r="E127" s="221" t="s">
        <v>238</v>
      </c>
      <c r="F127" s="222" t="s">
        <v>239</v>
      </c>
      <c r="G127" s="223" t="s">
        <v>174</v>
      </c>
      <c r="H127" s="224">
        <v>11.612</v>
      </c>
      <c r="I127" s="225"/>
      <c r="J127" s="226">
        <f>ROUND(I127*H127,2)</f>
        <v>0</v>
      </c>
      <c r="K127" s="222" t="s">
        <v>130</v>
      </c>
      <c r="L127" s="71"/>
      <c r="M127" s="227" t="s">
        <v>21</v>
      </c>
      <c r="N127" s="228" t="s">
        <v>40</v>
      </c>
      <c r="O127" s="46"/>
      <c r="P127" s="229">
        <f>O127*H127</f>
        <v>0</v>
      </c>
      <c r="Q127" s="229">
        <v>0</v>
      </c>
      <c r="R127" s="229">
        <f>Q127*H127</f>
        <v>0</v>
      </c>
      <c r="S127" s="229">
        <v>0</v>
      </c>
      <c r="T127" s="230">
        <f>S127*H127</f>
        <v>0</v>
      </c>
      <c r="AR127" s="23" t="s">
        <v>142</v>
      </c>
      <c r="AT127" s="23" t="s">
        <v>126</v>
      </c>
      <c r="AU127" s="23" t="s">
        <v>79</v>
      </c>
      <c r="AY127" s="23" t="s">
        <v>123</v>
      </c>
      <c r="BE127" s="231">
        <f>IF(N127="základní",J127,0)</f>
        <v>0</v>
      </c>
      <c r="BF127" s="231">
        <f>IF(N127="snížená",J127,0)</f>
        <v>0</v>
      </c>
      <c r="BG127" s="231">
        <f>IF(N127="zákl. přenesená",J127,0)</f>
        <v>0</v>
      </c>
      <c r="BH127" s="231">
        <f>IF(N127="sníž. přenesená",J127,0)</f>
        <v>0</v>
      </c>
      <c r="BI127" s="231">
        <f>IF(N127="nulová",J127,0)</f>
        <v>0</v>
      </c>
      <c r="BJ127" s="23" t="s">
        <v>77</v>
      </c>
      <c r="BK127" s="231">
        <f>ROUND(I127*H127,2)</f>
        <v>0</v>
      </c>
      <c r="BL127" s="23" t="s">
        <v>142</v>
      </c>
      <c r="BM127" s="23" t="s">
        <v>240</v>
      </c>
    </row>
    <row r="128" spans="2:47" s="1" customFormat="1" ht="13.5">
      <c r="B128" s="45"/>
      <c r="C128" s="73"/>
      <c r="D128" s="236" t="s">
        <v>176</v>
      </c>
      <c r="E128" s="73"/>
      <c r="F128" s="237" t="s">
        <v>241</v>
      </c>
      <c r="G128" s="73"/>
      <c r="H128" s="73"/>
      <c r="I128" s="190"/>
      <c r="J128" s="73"/>
      <c r="K128" s="73"/>
      <c r="L128" s="71"/>
      <c r="M128" s="238"/>
      <c r="N128" s="46"/>
      <c r="O128" s="46"/>
      <c r="P128" s="46"/>
      <c r="Q128" s="46"/>
      <c r="R128" s="46"/>
      <c r="S128" s="46"/>
      <c r="T128" s="94"/>
      <c r="AT128" s="23" t="s">
        <v>176</v>
      </c>
      <c r="AU128" s="23" t="s">
        <v>79</v>
      </c>
    </row>
    <row r="129" spans="2:51" s="11" customFormat="1" ht="13.5">
      <c r="B129" s="239"/>
      <c r="C129" s="240"/>
      <c r="D129" s="236" t="s">
        <v>178</v>
      </c>
      <c r="E129" s="241" t="s">
        <v>21</v>
      </c>
      <c r="F129" s="242" t="s">
        <v>179</v>
      </c>
      <c r="G129" s="240"/>
      <c r="H129" s="241" t="s">
        <v>21</v>
      </c>
      <c r="I129" s="243"/>
      <c r="J129" s="240"/>
      <c r="K129" s="240"/>
      <c r="L129" s="244"/>
      <c r="M129" s="245"/>
      <c r="N129" s="246"/>
      <c r="O129" s="246"/>
      <c r="P129" s="246"/>
      <c r="Q129" s="246"/>
      <c r="R129" s="246"/>
      <c r="S129" s="246"/>
      <c r="T129" s="247"/>
      <c r="AT129" s="248" t="s">
        <v>178</v>
      </c>
      <c r="AU129" s="248" t="s">
        <v>79</v>
      </c>
      <c r="AV129" s="11" t="s">
        <v>77</v>
      </c>
      <c r="AW129" s="11" t="s">
        <v>33</v>
      </c>
      <c r="AX129" s="11" t="s">
        <v>69</v>
      </c>
      <c r="AY129" s="248" t="s">
        <v>123</v>
      </c>
    </row>
    <row r="130" spans="2:51" s="12" customFormat="1" ht="13.5">
      <c r="B130" s="249"/>
      <c r="C130" s="250"/>
      <c r="D130" s="236" t="s">
        <v>178</v>
      </c>
      <c r="E130" s="251" t="s">
        <v>21</v>
      </c>
      <c r="F130" s="252" t="s">
        <v>426</v>
      </c>
      <c r="G130" s="250"/>
      <c r="H130" s="253">
        <v>11.612</v>
      </c>
      <c r="I130" s="254"/>
      <c r="J130" s="250"/>
      <c r="K130" s="250"/>
      <c r="L130" s="255"/>
      <c r="M130" s="256"/>
      <c r="N130" s="257"/>
      <c r="O130" s="257"/>
      <c r="P130" s="257"/>
      <c r="Q130" s="257"/>
      <c r="R130" s="257"/>
      <c r="S130" s="257"/>
      <c r="T130" s="258"/>
      <c r="AT130" s="259" t="s">
        <v>178</v>
      </c>
      <c r="AU130" s="259" t="s">
        <v>79</v>
      </c>
      <c r="AV130" s="12" t="s">
        <v>79</v>
      </c>
      <c r="AW130" s="12" t="s">
        <v>33</v>
      </c>
      <c r="AX130" s="12" t="s">
        <v>77</v>
      </c>
      <c r="AY130" s="259" t="s">
        <v>123</v>
      </c>
    </row>
    <row r="131" spans="2:63" s="10" customFormat="1" ht="29.85" customHeight="1">
      <c r="B131" s="204"/>
      <c r="C131" s="205"/>
      <c r="D131" s="206" t="s">
        <v>68</v>
      </c>
      <c r="E131" s="218" t="s">
        <v>122</v>
      </c>
      <c r="F131" s="218" t="s">
        <v>242</v>
      </c>
      <c r="G131" s="205"/>
      <c r="H131" s="205"/>
      <c r="I131" s="208"/>
      <c r="J131" s="219">
        <f>BK131</f>
        <v>0</v>
      </c>
      <c r="K131" s="205"/>
      <c r="L131" s="210"/>
      <c r="M131" s="211"/>
      <c r="N131" s="212"/>
      <c r="O131" s="212"/>
      <c r="P131" s="213">
        <f>SUM(P132:P174)</f>
        <v>0</v>
      </c>
      <c r="Q131" s="212"/>
      <c r="R131" s="213">
        <f>SUM(R132:R174)</f>
        <v>600.6764309800001</v>
      </c>
      <c r="S131" s="212"/>
      <c r="T131" s="214">
        <f>SUM(T132:T174)</f>
        <v>0</v>
      </c>
      <c r="AR131" s="215" t="s">
        <v>77</v>
      </c>
      <c r="AT131" s="216" t="s">
        <v>68</v>
      </c>
      <c r="AU131" s="216" t="s">
        <v>77</v>
      </c>
      <c r="AY131" s="215" t="s">
        <v>123</v>
      </c>
      <c r="BK131" s="217">
        <f>SUM(BK132:BK174)</f>
        <v>0</v>
      </c>
    </row>
    <row r="132" spans="2:65" s="1" customFormat="1" ht="25.5" customHeight="1">
      <c r="B132" s="45"/>
      <c r="C132" s="220" t="s">
        <v>243</v>
      </c>
      <c r="D132" s="220" t="s">
        <v>126</v>
      </c>
      <c r="E132" s="221" t="s">
        <v>244</v>
      </c>
      <c r="F132" s="222" t="s">
        <v>245</v>
      </c>
      <c r="G132" s="223" t="s">
        <v>174</v>
      </c>
      <c r="H132" s="224">
        <v>23.223</v>
      </c>
      <c r="I132" s="225"/>
      <c r="J132" s="226">
        <f>ROUND(I132*H132,2)</f>
        <v>0</v>
      </c>
      <c r="K132" s="222" t="s">
        <v>130</v>
      </c>
      <c r="L132" s="71"/>
      <c r="M132" s="227" t="s">
        <v>21</v>
      </c>
      <c r="N132" s="228" t="s">
        <v>40</v>
      </c>
      <c r="O132" s="46"/>
      <c r="P132" s="229">
        <f>O132*H132</f>
        <v>0</v>
      </c>
      <c r="Q132" s="229">
        <v>0.27994</v>
      </c>
      <c r="R132" s="229">
        <f>Q132*H132</f>
        <v>6.50104662</v>
      </c>
      <c r="S132" s="229">
        <v>0</v>
      </c>
      <c r="T132" s="230">
        <f>S132*H132</f>
        <v>0</v>
      </c>
      <c r="AR132" s="23" t="s">
        <v>142</v>
      </c>
      <c r="AT132" s="23" t="s">
        <v>126</v>
      </c>
      <c r="AU132" s="23" t="s">
        <v>79</v>
      </c>
      <c r="AY132" s="23" t="s">
        <v>123</v>
      </c>
      <c r="BE132" s="231">
        <f>IF(N132="základní",J132,0)</f>
        <v>0</v>
      </c>
      <c r="BF132" s="231">
        <f>IF(N132="snížená",J132,0)</f>
        <v>0</v>
      </c>
      <c r="BG132" s="231">
        <f>IF(N132="zákl. přenesená",J132,0)</f>
        <v>0</v>
      </c>
      <c r="BH132" s="231">
        <f>IF(N132="sníž. přenesená",J132,0)</f>
        <v>0</v>
      </c>
      <c r="BI132" s="231">
        <f>IF(N132="nulová",J132,0)</f>
        <v>0</v>
      </c>
      <c r="BJ132" s="23" t="s">
        <v>77</v>
      </c>
      <c r="BK132" s="231">
        <f>ROUND(I132*H132,2)</f>
        <v>0</v>
      </c>
      <c r="BL132" s="23" t="s">
        <v>142</v>
      </c>
      <c r="BM132" s="23" t="s">
        <v>246</v>
      </c>
    </row>
    <row r="133" spans="2:51" s="11" customFormat="1" ht="13.5">
      <c r="B133" s="239"/>
      <c r="C133" s="240"/>
      <c r="D133" s="236" t="s">
        <v>178</v>
      </c>
      <c r="E133" s="241" t="s">
        <v>21</v>
      </c>
      <c r="F133" s="242" t="s">
        <v>179</v>
      </c>
      <c r="G133" s="240"/>
      <c r="H133" s="241" t="s">
        <v>21</v>
      </c>
      <c r="I133" s="243"/>
      <c r="J133" s="240"/>
      <c r="K133" s="240"/>
      <c r="L133" s="244"/>
      <c r="M133" s="245"/>
      <c r="N133" s="246"/>
      <c r="O133" s="246"/>
      <c r="P133" s="246"/>
      <c r="Q133" s="246"/>
      <c r="R133" s="246"/>
      <c r="S133" s="246"/>
      <c r="T133" s="247"/>
      <c r="AT133" s="248" t="s">
        <v>178</v>
      </c>
      <c r="AU133" s="248" t="s">
        <v>79</v>
      </c>
      <c r="AV133" s="11" t="s">
        <v>77</v>
      </c>
      <c r="AW133" s="11" t="s">
        <v>33</v>
      </c>
      <c r="AX133" s="11" t="s">
        <v>69</v>
      </c>
      <c r="AY133" s="248" t="s">
        <v>123</v>
      </c>
    </row>
    <row r="134" spans="2:51" s="12" customFormat="1" ht="13.5">
      <c r="B134" s="249"/>
      <c r="C134" s="250"/>
      <c r="D134" s="236" t="s">
        <v>178</v>
      </c>
      <c r="E134" s="251" t="s">
        <v>21</v>
      </c>
      <c r="F134" s="252" t="s">
        <v>442</v>
      </c>
      <c r="G134" s="250"/>
      <c r="H134" s="253">
        <v>23.223</v>
      </c>
      <c r="I134" s="254"/>
      <c r="J134" s="250"/>
      <c r="K134" s="250"/>
      <c r="L134" s="255"/>
      <c r="M134" s="256"/>
      <c r="N134" s="257"/>
      <c r="O134" s="257"/>
      <c r="P134" s="257"/>
      <c r="Q134" s="257"/>
      <c r="R134" s="257"/>
      <c r="S134" s="257"/>
      <c r="T134" s="258"/>
      <c r="AT134" s="259" t="s">
        <v>178</v>
      </c>
      <c r="AU134" s="259" t="s">
        <v>79</v>
      </c>
      <c r="AV134" s="12" t="s">
        <v>79</v>
      </c>
      <c r="AW134" s="12" t="s">
        <v>33</v>
      </c>
      <c r="AX134" s="12" t="s">
        <v>77</v>
      </c>
      <c r="AY134" s="259" t="s">
        <v>123</v>
      </c>
    </row>
    <row r="135" spans="2:65" s="1" customFormat="1" ht="38.25" customHeight="1">
      <c r="B135" s="45"/>
      <c r="C135" s="220" t="s">
        <v>248</v>
      </c>
      <c r="D135" s="220" t="s">
        <v>126</v>
      </c>
      <c r="E135" s="221" t="s">
        <v>249</v>
      </c>
      <c r="F135" s="222" t="s">
        <v>250</v>
      </c>
      <c r="G135" s="223" t="s">
        <v>174</v>
      </c>
      <c r="H135" s="224">
        <v>112.246</v>
      </c>
      <c r="I135" s="225"/>
      <c r="J135" s="226">
        <f>ROUND(I135*H135,2)</f>
        <v>0</v>
      </c>
      <c r="K135" s="222" t="s">
        <v>130</v>
      </c>
      <c r="L135" s="71"/>
      <c r="M135" s="227" t="s">
        <v>21</v>
      </c>
      <c r="N135" s="228" t="s">
        <v>40</v>
      </c>
      <c r="O135" s="46"/>
      <c r="P135" s="229">
        <f>O135*H135</f>
        <v>0</v>
      </c>
      <c r="Q135" s="229">
        <v>0</v>
      </c>
      <c r="R135" s="229">
        <f>Q135*H135</f>
        <v>0</v>
      </c>
      <c r="S135" s="229">
        <v>0</v>
      </c>
      <c r="T135" s="230">
        <f>S135*H135</f>
        <v>0</v>
      </c>
      <c r="AR135" s="23" t="s">
        <v>142</v>
      </c>
      <c r="AT135" s="23" t="s">
        <v>126</v>
      </c>
      <c r="AU135" s="23" t="s">
        <v>79</v>
      </c>
      <c r="AY135" s="23" t="s">
        <v>123</v>
      </c>
      <c r="BE135" s="231">
        <f>IF(N135="základní",J135,0)</f>
        <v>0</v>
      </c>
      <c r="BF135" s="231">
        <f>IF(N135="snížená",J135,0)</f>
        <v>0</v>
      </c>
      <c r="BG135" s="231">
        <f>IF(N135="zákl. přenesená",J135,0)</f>
        <v>0</v>
      </c>
      <c r="BH135" s="231">
        <f>IF(N135="sníž. přenesená",J135,0)</f>
        <v>0</v>
      </c>
      <c r="BI135" s="231">
        <f>IF(N135="nulová",J135,0)</f>
        <v>0</v>
      </c>
      <c r="BJ135" s="23" t="s">
        <v>77</v>
      </c>
      <c r="BK135" s="231">
        <f>ROUND(I135*H135,2)</f>
        <v>0</v>
      </c>
      <c r="BL135" s="23" t="s">
        <v>142</v>
      </c>
      <c r="BM135" s="23" t="s">
        <v>443</v>
      </c>
    </row>
    <row r="136" spans="2:47" s="1" customFormat="1" ht="13.5">
      <c r="B136" s="45"/>
      <c r="C136" s="73"/>
      <c r="D136" s="236" t="s">
        <v>176</v>
      </c>
      <c r="E136" s="73"/>
      <c r="F136" s="237" t="s">
        <v>252</v>
      </c>
      <c r="G136" s="73"/>
      <c r="H136" s="73"/>
      <c r="I136" s="190"/>
      <c r="J136" s="73"/>
      <c r="K136" s="73"/>
      <c r="L136" s="71"/>
      <c r="M136" s="238"/>
      <c r="N136" s="46"/>
      <c r="O136" s="46"/>
      <c r="P136" s="46"/>
      <c r="Q136" s="46"/>
      <c r="R136" s="46"/>
      <c r="S136" s="46"/>
      <c r="T136" s="94"/>
      <c r="AT136" s="23" t="s">
        <v>176</v>
      </c>
      <c r="AU136" s="23" t="s">
        <v>79</v>
      </c>
    </row>
    <row r="137" spans="2:51" s="11" customFormat="1" ht="13.5">
      <c r="B137" s="239"/>
      <c r="C137" s="240"/>
      <c r="D137" s="236" t="s">
        <v>178</v>
      </c>
      <c r="E137" s="241" t="s">
        <v>21</v>
      </c>
      <c r="F137" s="242" t="s">
        <v>179</v>
      </c>
      <c r="G137" s="240"/>
      <c r="H137" s="241" t="s">
        <v>21</v>
      </c>
      <c r="I137" s="243"/>
      <c r="J137" s="240"/>
      <c r="K137" s="240"/>
      <c r="L137" s="244"/>
      <c r="M137" s="245"/>
      <c r="N137" s="246"/>
      <c r="O137" s="246"/>
      <c r="P137" s="246"/>
      <c r="Q137" s="246"/>
      <c r="R137" s="246"/>
      <c r="S137" s="246"/>
      <c r="T137" s="247"/>
      <c r="AT137" s="248" t="s">
        <v>178</v>
      </c>
      <c r="AU137" s="248" t="s">
        <v>79</v>
      </c>
      <c r="AV137" s="11" t="s">
        <v>77</v>
      </c>
      <c r="AW137" s="11" t="s">
        <v>33</v>
      </c>
      <c r="AX137" s="11" t="s">
        <v>69</v>
      </c>
      <c r="AY137" s="248" t="s">
        <v>123</v>
      </c>
    </row>
    <row r="138" spans="2:51" s="12" customFormat="1" ht="13.5">
      <c r="B138" s="249"/>
      <c r="C138" s="250"/>
      <c r="D138" s="236" t="s">
        <v>178</v>
      </c>
      <c r="E138" s="251" t="s">
        <v>21</v>
      </c>
      <c r="F138" s="252" t="s">
        <v>426</v>
      </c>
      <c r="G138" s="250"/>
      <c r="H138" s="253">
        <v>11.612</v>
      </c>
      <c r="I138" s="254"/>
      <c r="J138" s="250"/>
      <c r="K138" s="250"/>
      <c r="L138" s="255"/>
      <c r="M138" s="256"/>
      <c r="N138" s="257"/>
      <c r="O138" s="257"/>
      <c r="P138" s="257"/>
      <c r="Q138" s="257"/>
      <c r="R138" s="257"/>
      <c r="S138" s="257"/>
      <c r="T138" s="258"/>
      <c r="AT138" s="259" t="s">
        <v>178</v>
      </c>
      <c r="AU138" s="259" t="s">
        <v>79</v>
      </c>
      <c r="AV138" s="12" t="s">
        <v>79</v>
      </c>
      <c r="AW138" s="12" t="s">
        <v>33</v>
      </c>
      <c r="AX138" s="12" t="s">
        <v>69</v>
      </c>
      <c r="AY138" s="259" t="s">
        <v>123</v>
      </c>
    </row>
    <row r="139" spans="2:51" s="11" customFormat="1" ht="13.5">
      <c r="B139" s="239"/>
      <c r="C139" s="240"/>
      <c r="D139" s="236" t="s">
        <v>178</v>
      </c>
      <c r="E139" s="241" t="s">
        <v>21</v>
      </c>
      <c r="F139" s="242" t="s">
        <v>185</v>
      </c>
      <c r="G139" s="240"/>
      <c r="H139" s="241" t="s">
        <v>21</v>
      </c>
      <c r="I139" s="243"/>
      <c r="J139" s="240"/>
      <c r="K139" s="240"/>
      <c r="L139" s="244"/>
      <c r="M139" s="245"/>
      <c r="N139" s="246"/>
      <c r="O139" s="246"/>
      <c r="P139" s="246"/>
      <c r="Q139" s="246"/>
      <c r="R139" s="246"/>
      <c r="S139" s="246"/>
      <c r="T139" s="247"/>
      <c r="AT139" s="248" t="s">
        <v>178</v>
      </c>
      <c r="AU139" s="248" t="s">
        <v>79</v>
      </c>
      <c r="AV139" s="11" t="s">
        <v>77</v>
      </c>
      <c r="AW139" s="11" t="s">
        <v>33</v>
      </c>
      <c r="AX139" s="11" t="s">
        <v>69</v>
      </c>
      <c r="AY139" s="248" t="s">
        <v>123</v>
      </c>
    </row>
    <row r="140" spans="2:51" s="12" customFormat="1" ht="13.5">
      <c r="B140" s="249"/>
      <c r="C140" s="250"/>
      <c r="D140" s="236" t="s">
        <v>178</v>
      </c>
      <c r="E140" s="251" t="s">
        <v>21</v>
      </c>
      <c r="F140" s="252" t="s">
        <v>430</v>
      </c>
      <c r="G140" s="250"/>
      <c r="H140" s="253">
        <v>100.634</v>
      </c>
      <c r="I140" s="254"/>
      <c r="J140" s="250"/>
      <c r="K140" s="250"/>
      <c r="L140" s="255"/>
      <c r="M140" s="256"/>
      <c r="N140" s="257"/>
      <c r="O140" s="257"/>
      <c r="P140" s="257"/>
      <c r="Q140" s="257"/>
      <c r="R140" s="257"/>
      <c r="S140" s="257"/>
      <c r="T140" s="258"/>
      <c r="AT140" s="259" t="s">
        <v>178</v>
      </c>
      <c r="AU140" s="259" t="s">
        <v>79</v>
      </c>
      <c r="AV140" s="12" t="s">
        <v>79</v>
      </c>
      <c r="AW140" s="12" t="s">
        <v>33</v>
      </c>
      <c r="AX140" s="12" t="s">
        <v>69</v>
      </c>
      <c r="AY140" s="259" t="s">
        <v>123</v>
      </c>
    </row>
    <row r="141" spans="2:51" s="13" customFormat="1" ht="13.5">
      <c r="B141" s="260"/>
      <c r="C141" s="261"/>
      <c r="D141" s="236" t="s">
        <v>178</v>
      </c>
      <c r="E141" s="262" t="s">
        <v>21</v>
      </c>
      <c r="F141" s="263" t="s">
        <v>187</v>
      </c>
      <c r="G141" s="261"/>
      <c r="H141" s="264">
        <v>112.246</v>
      </c>
      <c r="I141" s="265"/>
      <c r="J141" s="261"/>
      <c r="K141" s="261"/>
      <c r="L141" s="266"/>
      <c r="M141" s="267"/>
      <c r="N141" s="268"/>
      <c r="O141" s="268"/>
      <c r="P141" s="268"/>
      <c r="Q141" s="268"/>
      <c r="R141" s="268"/>
      <c r="S141" s="268"/>
      <c r="T141" s="269"/>
      <c r="AT141" s="270" t="s">
        <v>178</v>
      </c>
      <c r="AU141" s="270" t="s">
        <v>79</v>
      </c>
      <c r="AV141" s="13" t="s">
        <v>142</v>
      </c>
      <c r="AW141" s="13" t="s">
        <v>33</v>
      </c>
      <c r="AX141" s="13" t="s">
        <v>77</v>
      </c>
      <c r="AY141" s="270" t="s">
        <v>123</v>
      </c>
    </row>
    <row r="142" spans="2:65" s="1" customFormat="1" ht="25.5" customHeight="1">
      <c r="B142" s="45"/>
      <c r="C142" s="220" t="s">
        <v>10</v>
      </c>
      <c r="D142" s="220" t="s">
        <v>126</v>
      </c>
      <c r="E142" s="221" t="s">
        <v>253</v>
      </c>
      <c r="F142" s="222" t="s">
        <v>254</v>
      </c>
      <c r="G142" s="223" t="s">
        <v>174</v>
      </c>
      <c r="H142" s="224">
        <v>232.23</v>
      </c>
      <c r="I142" s="225"/>
      <c r="J142" s="226">
        <f>ROUND(I142*H142,2)</f>
        <v>0</v>
      </c>
      <c r="K142" s="222" t="s">
        <v>130</v>
      </c>
      <c r="L142" s="71"/>
      <c r="M142" s="227" t="s">
        <v>21</v>
      </c>
      <c r="N142" s="228" t="s">
        <v>40</v>
      </c>
      <c r="O142" s="46"/>
      <c r="P142" s="229">
        <f>O142*H142</f>
        <v>0</v>
      </c>
      <c r="Q142" s="229">
        <v>0.216</v>
      </c>
      <c r="R142" s="229">
        <f>Q142*H142</f>
        <v>50.16168</v>
      </c>
      <c r="S142" s="229">
        <v>0</v>
      </c>
      <c r="T142" s="230">
        <f>S142*H142</f>
        <v>0</v>
      </c>
      <c r="AR142" s="23" t="s">
        <v>142</v>
      </c>
      <c r="AT142" s="23" t="s">
        <v>126</v>
      </c>
      <c r="AU142" s="23" t="s">
        <v>79</v>
      </c>
      <c r="AY142" s="23" t="s">
        <v>123</v>
      </c>
      <c r="BE142" s="231">
        <f>IF(N142="základní",J142,0)</f>
        <v>0</v>
      </c>
      <c r="BF142" s="231">
        <f>IF(N142="snížená",J142,0)</f>
        <v>0</v>
      </c>
      <c r="BG142" s="231">
        <f>IF(N142="zákl. přenesená",J142,0)</f>
        <v>0</v>
      </c>
      <c r="BH142" s="231">
        <f>IF(N142="sníž. přenesená",J142,0)</f>
        <v>0</v>
      </c>
      <c r="BI142" s="231">
        <f>IF(N142="nulová",J142,0)</f>
        <v>0</v>
      </c>
      <c r="BJ142" s="23" t="s">
        <v>77</v>
      </c>
      <c r="BK142" s="231">
        <f>ROUND(I142*H142,2)</f>
        <v>0</v>
      </c>
      <c r="BL142" s="23" t="s">
        <v>142</v>
      </c>
      <c r="BM142" s="23" t="s">
        <v>255</v>
      </c>
    </row>
    <row r="143" spans="2:47" s="1" customFormat="1" ht="13.5">
      <c r="B143" s="45"/>
      <c r="C143" s="73"/>
      <c r="D143" s="236" t="s">
        <v>176</v>
      </c>
      <c r="E143" s="73"/>
      <c r="F143" s="237" t="s">
        <v>256</v>
      </c>
      <c r="G143" s="73"/>
      <c r="H143" s="73"/>
      <c r="I143" s="190"/>
      <c r="J143" s="73"/>
      <c r="K143" s="73"/>
      <c r="L143" s="71"/>
      <c r="M143" s="238"/>
      <c r="N143" s="46"/>
      <c r="O143" s="46"/>
      <c r="P143" s="46"/>
      <c r="Q143" s="46"/>
      <c r="R143" s="46"/>
      <c r="S143" s="46"/>
      <c r="T143" s="94"/>
      <c r="AT143" s="23" t="s">
        <v>176</v>
      </c>
      <c r="AU143" s="23" t="s">
        <v>79</v>
      </c>
    </row>
    <row r="144" spans="2:51" s="12" customFormat="1" ht="13.5">
      <c r="B144" s="249"/>
      <c r="C144" s="250"/>
      <c r="D144" s="236" t="s">
        <v>178</v>
      </c>
      <c r="E144" s="251" t="s">
        <v>21</v>
      </c>
      <c r="F144" s="252" t="s">
        <v>444</v>
      </c>
      <c r="G144" s="250"/>
      <c r="H144" s="253">
        <v>232.23</v>
      </c>
      <c r="I144" s="254"/>
      <c r="J144" s="250"/>
      <c r="K144" s="250"/>
      <c r="L144" s="255"/>
      <c r="M144" s="256"/>
      <c r="N144" s="257"/>
      <c r="O144" s="257"/>
      <c r="P144" s="257"/>
      <c r="Q144" s="257"/>
      <c r="R144" s="257"/>
      <c r="S144" s="257"/>
      <c r="T144" s="258"/>
      <c r="AT144" s="259" t="s">
        <v>178</v>
      </c>
      <c r="AU144" s="259" t="s">
        <v>79</v>
      </c>
      <c r="AV144" s="12" t="s">
        <v>79</v>
      </c>
      <c r="AW144" s="12" t="s">
        <v>33</v>
      </c>
      <c r="AX144" s="12" t="s">
        <v>77</v>
      </c>
      <c r="AY144" s="259" t="s">
        <v>123</v>
      </c>
    </row>
    <row r="145" spans="2:65" s="1" customFormat="1" ht="25.5" customHeight="1">
      <c r="B145" s="45"/>
      <c r="C145" s="220" t="s">
        <v>258</v>
      </c>
      <c r="D145" s="220" t="s">
        <v>126</v>
      </c>
      <c r="E145" s="221" t="s">
        <v>259</v>
      </c>
      <c r="F145" s="222" t="s">
        <v>260</v>
      </c>
      <c r="G145" s="223" t="s">
        <v>174</v>
      </c>
      <c r="H145" s="224">
        <v>100.634</v>
      </c>
      <c r="I145" s="225"/>
      <c r="J145" s="226">
        <f>ROUND(I145*H145,2)</f>
        <v>0</v>
      </c>
      <c r="K145" s="222" t="s">
        <v>21</v>
      </c>
      <c r="L145" s="71"/>
      <c r="M145" s="227" t="s">
        <v>21</v>
      </c>
      <c r="N145" s="228" t="s">
        <v>40</v>
      </c>
      <c r="O145" s="46"/>
      <c r="P145" s="229">
        <f>O145*H145</f>
        <v>0</v>
      </c>
      <c r="Q145" s="229">
        <v>0.00085</v>
      </c>
      <c r="R145" s="229">
        <f>Q145*H145</f>
        <v>0.0855389</v>
      </c>
      <c r="S145" s="229">
        <v>0</v>
      </c>
      <c r="T145" s="230">
        <f>S145*H145</f>
        <v>0</v>
      </c>
      <c r="AR145" s="23" t="s">
        <v>142</v>
      </c>
      <c r="AT145" s="23" t="s">
        <v>126</v>
      </c>
      <c r="AU145" s="23" t="s">
        <v>79</v>
      </c>
      <c r="AY145" s="23" t="s">
        <v>123</v>
      </c>
      <c r="BE145" s="231">
        <f>IF(N145="základní",J145,0)</f>
        <v>0</v>
      </c>
      <c r="BF145" s="231">
        <f>IF(N145="snížená",J145,0)</f>
        <v>0</v>
      </c>
      <c r="BG145" s="231">
        <f>IF(N145="zákl. přenesená",J145,0)</f>
        <v>0</v>
      </c>
      <c r="BH145" s="231">
        <f>IF(N145="sníž. přenesená",J145,0)</f>
        <v>0</v>
      </c>
      <c r="BI145" s="231">
        <f>IF(N145="nulová",J145,0)</f>
        <v>0</v>
      </c>
      <c r="BJ145" s="23" t="s">
        <v>77</v>
      </c>
      <c r="BK145" s="231">
        <f>ROUND(I145*H145,2)</f>
        <v>0</v>
      </c>
      <c r="BL145" s="23" t="s">
        <v>142</v>
      </c>
      <c r="BM145" s="23" t="s">
        <v>261</v>
      </c>
    </row>
    <row r="146" spans="2:47" s="1" customFormat="1" ht="13.5">
      <c r="B146" s="45"/>
      <c r="C146" s="73"/>
      <c r="D146" s="236" t="s">
        <v>176</v>
      </c>
      <c r="E146" s="73"/>
      <c r="F146" s="237" t="s">
        <v>262</v>
      </c>
      <c r="G146" s="73"/>
      <c r="H146" s="73"/>
      <c r="I146" s="190"/>
      <c r="J146" s="73"/>
      <c r="K146" s="73"/>
      <c r="L146" s="71"/>
      <c r="M146" s="238"/>
      <c r="N146" s="46"/>
      <c r="O146" s="46"/>
      <c r="P146" s="46"/>
      <c r="Q146" s="46"/>
      <c r="R146" s="46"/>
      <c r="S146" s="46"/>
      <c r="T146" s="94"/>
      <c r="AT146" s="23" t="s">
        <v>176</v>
      </c>
      <c r="AU146" s="23" t="s">
        <v>79</v>
      </c>
    </row>
    <row r="147" spans="2:51" s="11" customFormat="1" ht="13.5">
      <c r="B147" s="239"/>
      <c r="C147" s="240"/>
      <c r="D147" s="236" t="s">
        <v>178</v>
      </c>
      <c r="E147" s="241" t="s">
        <v>21</v>
      </c>
      <c r="F147" s="242" t="s">
        <v>263</v>
      </c>
      <c r="G147" s="240"/>
      <c r="H147" s="241" t="s">
        <v>21</v>
      </c>
      <c r="I147" s="243"/>
      <c r="J147" s="240"/>
      <c r="K147" s="240"/>
      <c r="L147" s="244"/>
      <c r="M147" s="245"/>
      <c r="N147" s="246"/>
      <c r="O147" s="246"/>
      <c r="P147" s="246"/>
      <c r="Q147" s="246"/>
      <c r="R147" s="246"/>
      <c r="S147" s="246"/>
      <c r="T147" s="247"/>
      <c r="AT147" s="248" t="s">
        <v>178</v>
      </c>
      <c r="AU147" s="248" t="s">
        <v>79</v>
      </c>
      <c r="AV147" s="11" t="s">
        <v>77</v>
      </c>
      <c r="AW147" s="11" t="s">
        <v>33</v>
      </c>
      <c r="AX147" s="11" t="s">
        <v>69</v>
      </c>
      <c r="AY147" s="248" t="s">
        <v>123</v>
      </c>
    </row>
    <row r="148" spans="2:51" s="12" customFormat="1" ht="13.5">
      <c r="B148" s="249"/>
      <c r="C148" s="250"/>
      <c r="D148" s="236" t="s">
        <v>178</v>
      </c>
      <c r="E148" s="251" t="s">
        <v>21</v>
      </c>
      <c r="F148" s="252" t="s">
        <v>430</v>
      </c>
      <c r="G148" s="250"/>
      <c r="H148" s="253">
        <v>100.634</v>
      </c>
      <c r="I148" s="254"/>
      <c r="J148" s="250"/>
      <c r="K148" s="250"/>
      <c r="L148" s="255"/>
      <c r="M148" s="256"/>
      <c r="N148" s="257"/>
      <c r="O148" s="257"/>
      <c r="P148" s="257"/>
      <c r="Q148" s="257"/>
      <c r="R148" s="257"/>
      <c r="S148" s="257"/>
      <c r="T148" s="258"/>
      <c r="AT148" s="259" t="s">
        <v>178</v>
      </c>
      <c r="AU148" s="259" t="s">
        <v>79</v>
      </c>
      <c r="AV148" s="12" t="s">
        <v>79</v>
      </c>
      <c r="AW148" s="12" t="s">
        <v>33</v>
      </c>
      <c r="AX148" s="12" t="s">
        <v>77</v>
      </c>
      <c r="AY148" s="259" t="s">
        <v>123</v>
      </c>
    </row>
    <row r="149" spans="2:65" s="1" customFormat="1" ht="25.5" customHeight="1">
      <c r="B149" s="45"/>
      <c r="C149" s="220" t="s">
        <v>264</v>
      </c>
      <c r="D149" s="220" t="s">
        <v>126</v>
      </c>
      <c r="E149" s="221" t="s">
        <v>265</v>
      </c>
      <c r="F149" s="222" t="s">
        <v>266</v>
      </c>
      <c r="G149" s="223" t="s">
        <v>174</v>
      </c>
      <c r="H149" s="224">
        <v>2074.815</v>
      </c>
      <c r="I149" s="225"/>
      <c r="J149" s="226">
        <f>ROUND(I149*H149,2)</f>
        <v>0</v>
      </c>
      <c r="K149" s="222" t="s">
        <v>130</v>
      </c>
      <c r="L149" s="71"/>
      <c r="M149" s="227" t="s">
        <v>21</v>
      </c>
      <c r="N149" s="228" t="s">
        <v>40</v>
      </c>
      <c r="O149" s="46"/>
      <c r="P149" s="229">
        <f>O149*H149</f>
        <v>0</v>
      </c>
      <c r="Q149" s="229">
        <v>0.00031</v>
      </c>
      <c r="R149" s="229">
        <f>Q149*H149</f>
        <v>0.64319265</v>
      </c>
      <c r="S149" s="229">
        <v>0</v>
      </c>
      <c r="T149" s="230">
        <f>S149*H149</f>
        <v>0</v>
      </c>
      <c r="AR149" s="23" t="s">
        <v>142</v>
      </c>
      <c r="AT149" s="23" t="s">
        <v>126</v>
      </c>
      <c r="AU149" s="23" t="s">
        <v>79</v>
      </c>
      <c r="AY149" s="23" t="s">
        <v>123</v>
      </c>
      <c r="BE149" s="231">
        <f>IF(N149="základní",J149,0)</f>
        <v>0</v>
      </c>
      <c r="BF149" s="231">
        <f>IF(N149="snížená",J149,0)</f>
        <v>0</v>
      </c>
      <c r="BG149" s="231">
        <f>IF(N149="zákl. přenesená",J149,0)</f>
        <v>0</v>
      </c>
      <c r="BH149" s="231">
        <f>IF(N149="sníž. přenesená",J149,0)</f>
        <v>0</v>
      </c>
      <c r="BI149" s="231">
        <f>IF(N149="nulová",J149,0)</f>
        <v>0</v>
      </c>
      <c r="BJ149" s="23" t="s">
        <v>77</v>
      </c>
      <c r="BK149" s="231">
        <f>ROUND(I149*H149,2)</f>
        <v>0</v>
      </c>
      <c r="BL149" s="23" t="s">
        <v>142</v>
      </c>
      <c r="BM149" s="23" t="s">
        <v>267</v>
      </c>
    </row>
    <row r="150" spans="2:51" s="11" customFormat="1" ht="13.5">
      <c r="B150" s="239"/>
      <c r="C150" s="240"/>
      <c r="D150" s="236" t="s">
        <v>178</v>
      </c>
      <c r="E150" s="241" t="s">
        <v>21</v>
      </c>
      <c r="F150" s="242" t="s">
        <v>445</v>
      </c>
      <c r="G150" s="240"/>
      <c r="H150" s="241" t="s">
        <v>21</v>
      </c>
      <c r="I150" s="243"/>
      <c r="J150" s="240"/>
      <c r="K150" s="240"/>
      <c r="L150" s="244"/>
      <c r="M150" s="245"/>
      <c r="N150" s="246"/>
      <c r="O150" s="246"/>
      <c r="P150" s="246"/>
      <c r="Q150" s="246"/>
      <c r="R150" s="246"/>
      <c r="S150" s="246"/>
      <c r="T150" s="247"/>
      <c r="AT150" s="248" t="s">
        <v>178</v>
      </c>
      <c r="AU150" s="248" t="s">
        <v>79</v>
      </c>
      <c r="AV150" s="11" t="s">
        <v>77</v>
      </c>
      <c r="AW150" s="11" t="s">
        <v>33</v>
      </c>
      <c r="AX150" s="11" t="s">
        <v>69</v>
      </c>
      <c r="AY150" s="248" t="s">
        <v>123</v>
      </c>
    </row>
    <row r="151" spans="2:51" s="12" customFormat="1" ht="13.5">
      <c r="B151" s="249"/>
      <c r="C151" s="250"/>
      <c r="D151" s="236" t="s">
        <v>178</v>
      </c>
      <c r="E151" s="251" t="s">
        <v>21</v>
      </c>
      <c r="F151" s="252" t="s">
        <v>446</v>
      </c>
      <c r="G151" s="250"/>
      <c r="H151" s="253">
        <v>1984.815</v>
      </c>
      <c r="I151" s="254"/>
      <c r="J151" s="250"/>
      <c r="K151" s="250"/>
      <c r="L151" s="255"/>
      <c r="M151" s="256"/>
      <c r="N151" s="257"/>
      <c r="O151" s="257"/>
      <c r="P151" s="257"/>
      <c r="Q151" s="257"/>
      <c r="R151" s="257"/>
      <c r="S151" s="257"/>
      <c r="T151" s="258"/>
      <c r="AT151" s="259" t="s">
        <v>178</v>
      </c>
      <c r="AU151" s="259" t="s">
        <v>79</v>
      </c>
      <c r="AV151" s="12" t="s">
        <v>79</v>
      </c>
      <c r="AW151" s="12" t="s">
        <v>33</v>
      </c>
      <c r="AX151" s="12" t="s">
        <v>69</v>
      </c>
      <c r="AY151" s="259" t="s">
        <v>123</v>
      </c>
    </row>
    <row r="152" spans="2:51" s="12" customFormat="1" ht="13.5">
      <c r="B152" s="249"/>
      <c r="C152" s="250"/>
      <c r="D152" s="236" t="s">
        <v>178</v>
      </c>
      <c r="E152" s="251" t="s">
        <v>21</v>
      </c>
      <c r="F152" s="252" t="s">
        <v>433</v>
      </c>
      <c r="G152" s="250"/>
      <c r="H152" s="253">
        <v>90</v>
      </c>
      <c r="I152" s="254"/>
      <c r="J152" s="250"/>
      <c r="K152" s="250"/>
      <c r="L152" s="255"/>
      <c r="M152" s="256"/>
      <c r="N152" s="257"/>
      <c r="O152" s="257"/>
      <c r="P152" s="257"/>
      <c r="Q152" s="257"/>
      <c r="R152" s="257"/>
      <c r="S152" s="257"/>
      <c r="T152" s="258"/>
      <c r="AT152" s="259" t="s">
        <v>178</v>
      </c>
      <c r="AU152" s="259" t="s">
        <v>79</v>
      </c>
      <c r="AV152" s="12" t="s">
        <v>79</v>
      </c>
      <c r="AW152" s="12" t="s">
        <v>33</v>
      </c>
      <c r="AX152" s="12" t="s">
        <v>69</v>
      </c>
      <c r="AY152" s="259" t="s">
        <v>123</v>
      </c>
    </row>
    <row r="153" spans="2:51" s="13" customFormat="1" ht="13.5">
      <c r="B153" s="260"/>
      <c r="C153" s="261"/>
      <c r="D153" s="236" t="s">
        <v>178</v>
      </c>
      <c r="E153" s="262" t="s">
        <v>21</v>
      </c>
      <c r="F153" s="263" t="s">
        <v>187</v>
      </c>
      <c r="G153" s="261"/>
      <c r="H153" s="264">
        <v>2074.815</v>
      </c>
      <c r="I153" s="265"/>
      <c r="J153" s="261"/>
      <c r="K153" s="261"/>
      <c r="L153" s="266"/>
      <c r="M153" s="267"/>
      <c r="N153" s="268"/>
      <c r="O153" s="268"/>
      <c r="P153" s="268"/>
      <c r="Q153" s="268"/>
      <c r="R153" s="268"/>
      <c r="S153" s="268"/>
      <c r="T153" s="269"/>
      <c r="AT153" s="270" t="s">
        <v>178</v>
      </c>
      <c r="AU153" s="270" t="s">
        <v>79</v>
      </c>
      <c r="AV153" s="13" t="s">
        <v>142</v>
      </c>
      <c r="AW153" s="13" t="s">
        <v>33</v>
      </c>
      <c r="AX153" s="13" t="s">
        <v>77</v>
      </c>
      <c r="AY153" s="270" t="s">
        <v>123</v>
      </c>
    </row>
    <row r="154" spans="2:65" s="1" customFormat="1" ht="25.5" customHeight="1">
      <c r="B154" s="45"/>
      <c r="C154" s="220" t="s">
        <v>270</v>
      </c>
      <c r="D154" s="220" t="s">
        <v>126</v>
      </c>
      <c r="E154" s="221" t="s">
        <v>271</v>
      </c>
      <c r="F154" s="222" t="s">
        <v>272</v>
      </c>
      <c r="G154" s="223" t="s">
        <v>174</v>
      </c>
      <c r="H154" s="224">
        <v>2214.928</v>
      </c>
      <c r="I154" s="225"/>
      <c r="J154" s="226">
        <f>ROUND(I154*H154,2)</f>
        <v>0</v>
      </c>
      <c r="K154" s="222" t="s">
        <v>130</v>
      </c>
      <c r="L154" s="71"/>
      <c r="M154" s="227" t="s">
        <v>21</v>
      </c>
      <c r="N154" s="228" t="s">
        <v>40</v>
      </c>
      <c r="O154" s="46"/>
      <c r="P154" s="229">
        <f>O154*H154</f>
        <v>0</v>
      </c>
      <c r="Q154" s="229">
        <v>0.00041</v>
      </c>
      <c r="R154" s="229">
        <f>Q154*H154</f>
        <v>0.9081204799999999</v>
      </c>
      <c r="S154" s="229">
        <v>0</v>
      </c>
      <c r="T154" s="230">
        <f>S154*H154</f>
        <v>0</v>
      </c>
      <c r="AR154" s="23" t="s">
        <v>142</v>
      </c>
      <c r="AT154" s="23" t="s">
        <v>126</v>
      </c>
      <c r="AU154" s="23" t="s">
        <v>79</v>
      </c>
      <c r="AY154" s="23" t="s">
        <v>123</v>
      </c>
      <c r="BE154" s="231">
        <f>IF(N154="základní",J154,0)</f>
        <v>0</v>
      </c>
      <c r="BF154" s="231">
        <f>IF(N154="snížená",J154,0)</f>
        <v>0</v>
      </c>
      <c r="BG154" s="231">
        <f>IF(N154="zákl. přenesená",J154,0)</f>
        <v>0</v>
      </c>
      <c r="BH154" s="231">
        <f>IF(N154="sníž. přenesená",J154,0)</f>
        <v>0</v>
      </c>
      <c r="BI154" s="231">
        <f>IF(N154="nulová",J154,0)</f>
        <v>0</v>
      </c>
      <c r="BJ154" s="23" t="s">
        <v>77</v>
      </c>
      <c r="BK154" s="231">
        <f>ROUND(I154*H154,2)</f>
        <v>0</v>
      </c>
      <c r="BL154" s="23" t="s">
        <v>142</v>
      </c>
      <c r="BM154" s="23" t="s">
        <v>273</v>
      </c>
    </row>
    <row r="155" spans="2:51" s="11" customFormat="1" ht="13.5">
      <c r="B155" s="239"/>
      <c r="C155" s="240"/>
      <c r="D155" s="236" t="s">
        <v>178</v>
      </c>
      <c r="E155" s="241" t="s">
        <v>21</v>
      </c>
      <c r="F155" s="242" t="s">
        <v>445</v>
      </c>
      <c r="G155" s="240"/>
      <c r="H155" s="241" t="s">
        <v>21</v>
      </c>
      <c r="I155" s="243"/>
      <c r="J155" s="240"/>
      <c r="K155" s="240"/>
      <c r="L155" s="244"/>
      <c r="M155" s="245"/>
      <c r="N155" s="246"/>
      <c r="O155" s="246"/>
      <c r="P155" s="246"/>
      <c r="Q155" s="246"/>
      <c r="R155" s="246"/>
      <c r="S155" s="246"/>
      <c r="T155" s="247"/>
      <c r="AT155" s="248" t="s">
        <v>178</v>
      </c>
      <c r="AU155" s="248" t="s">
        <v>79</v>
      </c>
      <c r="AV155" s="11" t="s">
        <v>77</v>
      </c>
      <c r="AW155" s="11" t="s">
        <v>33</v>
      </c>
      <c r="AX155" s="11" t="s">
        <v>69</v>
      </c>
      <c r="AY155" s="248" t="s">
        <v>123</v>
      </c>
    </row>
    <row r="156" spans="2:51" s="12" customFormat="1" ht="13.5">
      <c r="B156" s="249"/>
      <c r="C156" s="250"/>
      <c r="D156" s="236" t="s">
        <v>178</v>
      </c>
      <c r="E156" s="251" t="s">
        <v>21</v>
      </c>
      <c r="F156" s="252" t="s">
        <v>447</v>
      </c>
      <c r="G156" s="250"/>
      <c r="H156" s="253">
        <v>2012.682</v>
      </c>
      <c r="I156" s="254"/>
      <c r="J156" s="250"/>
      <c r="K156" s="250"/>
      <c r="L156" s="255"/>
      <c r="M156" s="256"/>
      <c r="N156" s="257"/>
      <c r="O156" s="257"/>
      <c r="P156" s="257"/>
      <c r="Q156" s="257"/>
      <c r="R156" s="257"/>
      <c r="S156" s="257"/>
      <c r="T156" s="258"/>
      <c r="AT156" s="259" t="s">
        <v>178</v>
      </c>
      <c r="AU156" s="259" t="s">
        <v>79</v>
      </c>
      <c r="AV156" s="12" t="s">
        <v>79</v>
      </c>
      <c r="AW156" s="12" t="s">
        <v>33</v>
      </c>
      <c r="AX156" s="12" t="s">
        <v>69</v>
      </c>
      <c r="AY156" s="259" t="s">
        <v>123</v>
      </c>
    </row>
    <row r="157" spans="2:51" s="11" customFormat="1" ht="13.5">
      <c r="B157" s="239"/>
      <c r="C157" s="240"/>
      <c r="D157" s="236" t="s">
        <v>178</v>
      </c>
      <c r="E157" s="241" t="s">
        <v>21</v>
      </c>
      <c r="F157" s="242" t="s">
        <v>179</v>
      </c>
      <c r="G157" s="240"/>
      <c r="H157" s="241" t="s">
        <v>21</v>
      </c>
      <c r="I157" s="243"/>
      <c r="J157" s="240"/>
      <c r="K157" s="240"/>
      <c r="L157" s="244"/>
      <c r="M157" s="245"/>
      <c r="N157" s="246"/>
      <c r="O157" s="246"/>
      <c r="P157" s="246"/>
      <c r="Q157" s="246"/>
      <c r="R157" s="246"/>
      <c r="S157" s="246"/>
      <c r="T157" s="247"/>
      <c r="AT157" s="248" t="s">
        <v>178</v>
      </c>
      <c r="AU157" s="248" t="s">
        <v>79</v>
      </c>
      <c r="AV157" s="11" t="s">
        <v>77</v>
      </c>
      <c r="AW157" s="11" t="s">
        <v>33</v>
      </c>
      <c r="AX157" s="11" t="s">
        <v>69</v>
      </c>
      <c r="AY157" s="248" t="s">
        <v>123</v>
      </c>
    </row>
    <row r="158" spans="2:51" s="12" customFormat="1" ht="13.5">
      <c r="B158" s="249"/>
      <c r="C158" s="250"/>
      <c r="D158" s="236" t="s">
        <v>178</v>
      </c>
      <c r="E158" s="251" t="s">
        <v>21</v>
      </c>
      <c r="F158" s="252" t="s">
        <v>426</v>
      </c>
      <c r="G158" s="250"/>
      <c r="H158" s="253">
        <v>11.612</v>
      </c>
      <c r="I158" s="254"/>
      <c r="J158" s="250"/>
      <c r="K158" s="250"/>
      <c r="L158" s="255"/>
      <c r="M158" s="256"/>
      <c r="N158" s="257"/>
      <c r="O158" s="257"/>
      <c r="P158" s="257"/>
      <c r="Q158" s="257"/>
      <c r="R158" s="257"/>
      <c r="S158" s="257"/>
      <c r="T158" s="258"/>
      <c r="AT158" s="259" t="s">
        <v>178</v>
      </c>
      <c r="AU158" s="259" t="s">
        <v>79</v>
      </c>
      <c r="AV158" s="12" t="s">
        <v>79</v>
      </c>
      <c r="AW158" s="12" t="s">
        <v>33</v>
      </c>
      <c r="AX158" s="12" t="s">
        <v>69</v>
      </c>
      <c r="AY158" s="259" t="s">
        <v>123</v>
      </c>
    </row>
    <row r="159" spans="2:51" s="11" customFormat="1" ht="13.5">
      <c r="B159" s="239"/>
      <c r="C159" s="240"/>
      <c r="D159" s="236" t="s">
        <v>178</v>
      </c>
      <c r="E159" s="241" t="s">
        <v>21</v>
      </c>
      <c r="F159" s="242" t="s">
        <v>185</v>
      </c>
      <c r="G159" s="240"/>
      <c r="H159" s="241" t="s">
        <v>21</v>
      </c>
      <c r="I159" s="243"/>
      <c r="J159" s="240"/>
      <c r="K159" s="240"/>
      <c r="L159" s="244"/>
      <c r="M159" s="245"/>
      <c r="N159" s="246"/>
      <c r="O159" s="246"/>
      <c r="P159" s="246"/>
      <c r="Q159" s="246"/>
      <c r="R159" s="246"/>
      <c r="S159" s="246"/>
      <c r="T159" s="247"/>
      <c r="AT159" s="248" t="s">
        <v>178</v>
      </c>
      <c r="AU159" s="248" t="s">
        <v>79</v>
      </c>
      <c r="AV159" s="11" t="s">
        <v>77</v>
      </c>
      <c r="AW159" s="11" t="s">
        <v>33</v>
      </c>
      <c r="AX159" s="11" t="s">
        <v>69</v>
      </c>
      <c r="AY159" s="248" t="s">
        <v>123</v>
      </c>
    </row>
    <row r="160" spans="2:51" s="12" customFormat="1" ht="13.5">
      <c r="B160" s="249"/>
      <c r="C160" s="250"/>
      <c r="D160" s="236" t="s">
        <v>178</v>
      </c>
      <c r="E160" s="251" t="s">
        <v>21</v>
      </c>
      <c r="F160" s="252" t="s">
        <v>430</v>
      </c>
      <c r="G160" s="250"/>
      <c r="H160" s="253">
        <v>100.634</v>
      </c>
      <c r="I160" s="254"/>
      <c r="J160" s="250"/>
      <c r="K160" s="250"/>
      <c r="L160" s="255"/>
      <c r="M160" s="256"/>
      <c r="N160" s="257"/>
      <c r="O160" s="257"/>
      <c r="P160" s="257"/>
      <c r="Q160" s="257"/>
      <c r="R160" s="257"/>
      <c r="S160" s="257"/>
      <c r="T160" s="258"/>
      <c r="AT160" s="259" t="s">
        <v>178</v>
      </c>
      <c r="AU160" s="259" t="s">
        <v>79</v>
      </c>
      <c r="AV160" s="12" t="s">
        <v>79</v>
      </c>
      <c r="AW160" s="12" t="s">
        <v>33</v>
      </c>
      <c r="AX160" s="12" t="s">
        <v>69</v>
      </c>
      <c r="AY160" s="259" t="s">
        <v>123</v>
      </c>
    </row>
    <row r="161" spans="2:51" s="12" customFormat="1" ht="13.5">
      <c r="B161" s="249"/>
      <c r="C161" s="250"/>
      <c r="D161" s="236" t="s">
        <v>178</v>
      </c>
      <c r="E161" s="251" t="s">
        <v>21</v>
      </c>
      <c r="F161" s="252" t="s">
        <v>448</v>
      </c>
      <c r="G161" s="250"/>
      <c r="H161" s="253">
        <v>90</v>
      </c>
      <c r="I161" s="254"/>
      <c r="J161" s="250"/>
      <c r="K161" s="250"/>
      <c r="L161" s="255"/>
      <c r="M161" s="256"/>
      <c r="N161" s="257"/>
      <c r="O161" s="257"/>
      <c r="P161" s="257"/>
      <c r="Q161" s="257"/>
      <c r="R161" s="257"/>
      <c r="S161" s="257"/>
      <c r="T161" s="258"/>
      <c r="AT161" s="259" t="s">
        <v>178</v>
      </c>
      <c r="AU161" s="259" t="s">
        <v>79</v>
      </c>
      <c r="AV161" s="12" t="s">
        <v>79</v>
      </c>
      <c r="AW161" s="12" t="s">
        <v>33</v>
      </c>
      <c r="AX161" s="12" t="s">
        <v>69</v>
      </c>
      <c r="AY161" s="259" t="s">
        <v>123</v>
      </c>
    </row>
    <row r="162" spans="2:51" s="13" customFormat="1" ht="13.5">
      <c r="B162" s="260"/>
      <c r="C162" s="261"/>
      <c r="D162" s="236" t="s">
        <v>178</v>
      </c>
      <c r="E162" s="262" t="s">
        <v>21</v>
      </c>
      <c r="F162" s="263" t="s">
        <v>187</v>
      </c>
      <c r="G162" s="261"/>
      <c r="H162" s="264">
        <v>2214.928</v>
      </c>
      <c r="I162" s="265"/>
      <c r="J162" s="261"/>
      <c r="K162" s="261"/>
      <c r="L162" s="266"/>
      <c r="M162" s="267"/>
      <c r="N162" s="268"/>
      <c r="O162" s="268"/>
      <c r="P162" s="268"/>
      <c r="Q162" s="268"/>
      <c r="R162" s="268"/>
      <c r="S162" s="268"/>
      <c r="T162" s="269"/>
      <c r="AT162" s="270" t="s">
        <v>178</v>
      </c>
      <c r="AU162" s="270" t="s">
        <v>79</v>
      </c>
      <c r="AV162" s="13" t="s">
        <v>142</v>
      </c>
      <c r="AW162" s="13" t="s">
        <v>33</v>
      </c>
      <c r="AX162" s="13" t="s">
        <v>77</v>
      </c>
      <c r="AY162" s="270" t="s">
        <v>123</v>
      </c>
    </row>
    <row r="163" spans="2:65" s="1" customFormat="1" ht="38.25" customHeight="1">
      <c r="B163" s="45"/>
      <c r="C163" s="220" t="s">
        <v>276</v>
      </c>
      <c r="D163" s="220" t="s">
        <v>126</v>
      </c>
      <c r="E163" s="221" t="s">
        <v>277</v>
      </c>
      <c r="F163" s="222" t="s">
        <v>278</v>
      </c>
      <c r="G163" s="223" t="s">
        <v>174</v>
      </c>
      <c r="H163" s="224">
        <v>2074.815</v>
      </c>
      <c r="I163" s="225"/>
      <c r="J163" s="226">
        <f>ROUND(I163*H163,2)</f>
        <v>0</v>
      </c>
      <c r="K163" s="222" t="s">
        <v>130</v>
      </c>
      <c r="L163" s="71"/>
      <c r="M163" s="227" t="s">
        <v>21</v>
      </c>
      <c r="N163" s="228" t="s">
        <v>40</v>
      </c>
      <c r="O163" s="46"/>
      <c r="P163" s="229">
        <f>O163*H163</f>
        <v>0</v>
      </c>
      <c r="Q163" s="229">
        <v>0.10373</v>
      </c>
      <c r="R163" s="229">
        <f>Q163*H163</f>
        <v>215.22055995000002</v>
      </c>
      <c r="S163" s="229">
        <v>0</v>
      </c>
      <c r="T163" s="230">
        <f>S163*H163</f>
        <v>0</v>
      </c>
      <c r="AR163" s="23" t="s">
        <v>142</v>
      </c>
      <c r="AT163" s="23" t="s">
        <v>126</v>
      </c>
      <c r="AU163" s="23" t="s">
        <v>79</v>
      </c>
      <c r="AY163" s="23" t="s">
        <v>123</v>
      </c>
      <c r="BE163" s="231">
        <f>IF(N163="základní",J163,0)</f>
        <v>0</v>
      </c>
      <c r="BF163" s="231">
        <f>IF(N163="snížená",J163,0)</f>
        <v>0</v>
      </c>
      <c r="BG163" s="231">
        <f>IF(N163="zákl. přenesená",J163,0)</f>
        <v>0</v>
      </c>
      <c r="BH163" s="231">
        <f>IF(N163="sníž. přenesená",J163,0)</f>
        <v>0</v>
      </c>
      <c r="BI163" s="231">
        <f>IF(N163="nulová",J163,0)</f>
        <v>0</v>
      </c>
      <c r="BJ163" s="23" t="s">
        <v>77</v>
      </c>
      <c r="BK163" s="231">
        <f>ROUND(I163*H163,2)</f>
        <v>0</v>
      </c>
      <c r="BL163" s="23" t="s">
        <v>142</v>
      </c>
      <c r="BM163" s="23" t="s">
        <v>279</v>
      </c>
    </row>
    <row r="164" spans="2:47" s="1" customFormat="1" ht="13.5">
      <c r="B164" s="45"/>
      <c r="C164" s="73"/>
      <c r="D164" s="236" t="s">
        <v>176</v>
      </c>
      <c r="E164" s="73"/>
      <c r="F164" s="237" t="s">
        <v>280</v>
      </c>
      <c r="G164" s="73"/>
      <c r="H164" s="73"/>
      <c r="I164" s="190"/>
      <c r="J164" s="73"/>
      <c r="K164" s="73"/>
      <c r="L164" s="71"/>
      <c r="M164" s="238"/>
      <c r="N164" s="46"/>
      <c r="O164" s="46"/>
      <c r="P164" s="46"/>
      <c r="Q164" s="46"/>
      <c r="R164" s="46"/>
      <c r="S164" s="46"/>
      <c r="T164" s="94"/>
      <c r="AT164" s="23" t="s">
        <v>176</v>
      </c>
      <c r="AU164" s="23" t="s">
        <v>79</v>
      </c>
    </row>
    <row r="165" spans="2:51" s="11" customFormat="1" ht="13.5">
      <c r="B165" s="239"/>
      <c r="C165" s="240"/>
      <c r="D165" s="236" t="s">
        <v>178</v>
      </c>
      <c r="E165" s="241" t="s">
        <v>21</v>
      </c>
      <c r="F165" s="242" t="s">
        <v>445</v>
      </c>
      <c r="G165" s="240"/>
      <c r="H165" s="241" t="s">
        <v>21</v>
      </c>
      <c r="I165" s="243"/>
      <c r="J165" s="240"/>
      <c r="K165" s="240"/>
      <c r="L165" s="244"/>
      <c r="M165" s="245"/>
      <c r="N165" s="246"/>
      <c r="O165" s="246"/>
      <c r="P165" s="246"/>
      <c r="Q165" s="246"/>
      <c r="R165" s="246"/>
      <c r="S165" s="246"/>
      <c r="T165" s="247"/>
      <c r="AT165" s="248" t="s">
        <v>178</v>
      </c>
      <c r="AU165" s="248" t="s">
        <v>79</v>
      </c>
      <c r="AV165" s="11" t="s">
        <v>77</v>
      </c>
      <c r="AW165" s="11" t="s">
        <v>33</v>
      </c>
      <c r="AX165" s="11" t="s">
        <v>69</v>
      </c>
      <c r="AY165" s="248" t="s">
        <v>123</v>
      </c>
    </row>
    <row r="166" spans="2:51" s="12" customFormat="1" ht="13.5">
      <c r="B166" s="249"/>
      <c r="C166" s="250"/>
      <c r="D166" s="236" t="s">
        <v>178</v>
      </c>
      <c r="E166" s="251" t="s">
        <v>21</v>
      </c>
      <c r="F166" s="252" t="s">
        <v>446</v>
      </c>
      <c r="G166" s="250"/>
      <c r="H166" s="253">
        <v>1984.815</v>
      </c>
      <c r="I166" s="254"/>
      <c r="J166" s="250"/>
      <c r="K166" s="250"/>
      <c r="L166" s="255"/>
      <c r="M166" s="256"/>
      <c r="N166" s="257"/>
      <c r="O166" s="257"/>
      <c r="P166" s="257"/>
      <c r="Q166" s="257"/>
      <c r="R166" s="257"/>
      <c r="S166" s="257"/>
      <c r="T166" s="258"/>
      <c r="AT166" s="259" t="s">
        <v>178</v>
      </c>
      <c r="AU166" s="259" t="s">
        <v>79</v>
      </c>
      <c r="AV166" s="12" t="s">
        <v>79</v>
      </c>
      <c r="AW166" s="12" t="s">
        <v>33</v>
      </c>
      <c r="AX166" s="12" t="s">
        <v>69</v>
      </c>
      <c r="AY166" s="259" t="s">
        <v>123</v>
      </c>
    </row>
    <row r="167" spans="2:51" s="12" customFormat="1" ht="13.5">
      <c r="B167" s="249"/>
      <c r="C167" s="250"/>
      <c r="D167" s="236" t="s">
        <v>178</v>
      </c>
      <c r="E167" s="251" t="s">
        <v>21</v>
      </c>
      <c r="F167" s="252" t="s">
        <v>448</v>
      </c>
      <c r="G167" s="250"/>
      <c r="H167" s="253">
        <v>90</v>
      </c>
      <c r="I167" s="254"/>
      <c r="J167" s="250"/>
      <c r="K167" s="250"/>
      <c r="L167" s="255"/>
      <c r="M167" s="256"/>
      <c r="N167" s="257"/>
      <c r="O167" s="257"/>
      <c r="P167" s="257"/>
      <c r="Q167" s="257"/>
      <c r="R167" s="257"/>
      <c r="S167" s="257"/>
      <c r="T167" s="258"/>
      <c r="AT167" s="259" t="s">
        <v>178</v>
      </c>
      <c r="AU167" s="259" t="s">
        <v>79</v>
      </c>
      <c r="AV167" s="12" t="s">
        <v>79</v>
      </c>
      <c r="AW167" s="12" t="s">
        <v>33</v>
      </c>
      <c r="AX167" s="12" t="s">
        <v>69</v>
      </c>
      <c r="AY167" s="259" t="s">
        <v>123</v>
      </c>
    </row>
    <row r="168" spans="2:51" s="13" customFormat="1" ht="13.5">
      <c r="B168" s="260"/>
      <c r="C168" s="261"/>
      <c r="D168" s="236" t="s">
        <v>178</v>
      </c>
      <c r="E168" s="262" t="s">
        <v>21</v>
      </c>
      <c r="F168" s="263" t="s">
        <v>187</v>
      </c>
      <c r="G168" s="261"/>
      <c r="H168" s="264">
        <v>2074.815</v>
      </c>
      <c r="I168" s="265"/>
      <c r="J168" s="261"/>
      <c r="K168" s="261"/>
      <c r="L168" s="266"/>
      <c r="M168" s="267"/>
      <c r="N168" s="268"/>
      <c r="O168" s="268"/>
      <c r="P168" s="268"/>
      <c r="Q168" s="268"/>
      <c r="R168" s="268"/>
      <c r="S168" s="268"/>
      <c r="T168" s="269"/>
      <c r="AT168" s="270" t="s">
        <v>178</v>
      </c>
      <c r="AU168" s="270" t="s">
        <v>79</v>
      </c>
      <c r="AV168" s="13" t="s">
        <v>142</v>
      </c>
      <c r="AW168" s="13" t="s">
        <v>33</v>
      </c>
      <c r="AX168" s="13" t="s">
        <v>77</v>
      </c>
      <c r="AY168" s="270" t="s">
        <v>123</v>
      </c>
    </row>
    <row r="169" spans="2:65" s="1" customFormat="1" ht="25.5" customHeight="1">
      <c r="B169" s="45"/>
      <c r="C169" s="220" t="s">
        <v>281</v>
      </c>
      <c r="D169" s="220" t="s">
        <v>126</v>
      </c>
      <c r="E169" s="221" t="s">
        <v>282</v>
      </c>
      <c r="F169" s="222" t="s">
        <v>283</v>
      </c>
      <c r="G169" s="223" t="s">
        <v>174</v>
      </c>
      <c r="H169" s="224">
        <v>2102.682</v>
      </c>
      <c r="I169" s="225"/>
      <c r="J169" s="226">
        <f>ROUND(I169*H169,2)</f>
        <v>0</v>
      </c>
      <c r="K169" s="222" t="s">
        <v>130</v>
      </c>
      <c r="L169" s="71"/>
      <c r="M169" s="227" t="s">
        <v>21</v>
      </c>
      <c r="N169" s="228" t="s">
        <v>40</v>
      </c>
      <c r="O169" s="46"/>
      <c r="P169" s="229">
        <f>O169*H169</f>
        <v>0</v>
      </c>
      <c r="Q169" s="229">
        <v>0.15559</v>
      </c>
      <c r="R169" s="229">
        <f>Q169*H169</f>
        <v>327.15629237999997</v>
      </c>
      <c r="S169" s="229">
        <v>0</v>
      </c>
      <c r="T169" s="230">
        <f>S169*H169</f>
        <v>0</v>
      </c>
      <c r="AR169" s="23" t="s">
        <v>142</v>
      </c>
      <c r="AT169" s="23" t="s">
        <v>126</v>
      </c>
      <c r="AU169" s="23" t="s">
        <v>79</v>
      </c>
      <c r="AY169" s="23" t="s">
        <v>123</v>
      </c>
      <c r="BE169" s="231">
        <f>IF(N169="základní",J169,0)</f>
        <v>0</v>
      </c>
      <c r="BF169" s="231">
        <f>IF(N169="snížená",J169,0)</f>
        <v>0</v>
      </c>
      <c r="BG169" s="231">
        <f>IF(N169="zákl. přenesená",J169,0)</f>
        <v>0</v>
      </c>
      <c r="BH169" s="231">
        <f>IF(N169="sníž. přenesená",J169,0)</f>
        <v>0</v>
      </c>
      <c r="BI169" s="231">
        <f>IF(N169="nulová",J169,0)</f>
        <v>0</v>
      </c>
      <c r="BJ169" s="23" t="s">
        <v>77</v>
      </c>
      <c r="BK169" s="231">
        <f>ROUND(I169*H169,2)</f>
        <v>0</v>
      </c>
      <c r="BL169" s="23" t="s">
        <v>142</v>
      </c>
      <c r="BM169" s="23" t="s">
        <v>284</v>
      </c>
    </row>
    <row r="170" spans="2:47" s="1" customFormat="1" ht="13.5">
      <c r="B170" s="45"/>
      <c r="C170" s="73"/>
      <c r="D170" s="236" t="s">
        <v>176</v>
      </c>
      <c r="E170" s="73"/>
      <c r="F170" s="237" t="s">
        <v>285</v>
      </c>
      <c r="G170" s="73"/>
      <c r="H170" s="73"/>
      <c r="I170" s="190"/>
      <c r="J170" s="73"/>
      <c r="K170" s="73"/>
      <c r="L170" s="71"/>
      <c r="M170" s="238"/>
      <c r="N170" s="46"/>
      <c r="O170" s="46"/>
      <c r="P170" s="46"/>
      <c r="Q170" s="46"/>
      <c r="R170" s="46"/>
      <c r="S170" s="46"/>
      <c r="T170" s="94"/>
      <c r="AT170" s="23" t="s">
        <v>176</v>
      </c>
      <c r="AU170" s="23" t="s">
        <v>79</v>
      </c>
    </row>
    <row r="171" spans="2:51" s="11" customFormat="1" ht="13.5">
      <c r="B171" s="239"/>
      <c r="C171" s="240"/>
      <c r="D171" s="236" t="s">
        <v>178</v>
      </c>
      <c r="E171" s="241" t="s">
        <v>21</v>
      </c>
      <c r="F171" s="242" t="s">
        <v>445</v>
      </c>
      <c r="G171" s="240"/>
      <c r="H171" s="241" t="s">
        <v>21</v>
      </c>
      <c r="I171" s="243"/>
      <c r="J171" s="240"/>
      <c r="K171" s="240"/>
      <c r="L171" s="244"/>
      <c r="M171" s="245"/>
      <c r="N171" s="246"/>
      <c r="O171" s="246"/>
      <c r="P171" s="246"/>
      <c r="Q171" s="246"/>
      <c r="R171" s="246"/>
      <c r="S171" s="246"/>
      <c r="T171" s="247"/>
      <c r="AT171" s="248" t="s">
        <v>178</v>
      </c>
      <c r="AU171" s="248" t="s">
        <v>79</v>
      </c>
      <c r="AV171" s="11" t="s">
        <v>77</v>
      </c>
      <c r="AW171" s="11" t="s">
        <v>33</v>
      </c>
      <c r="AX171" s="11" t="s">
        <v>69</v>
      </c>
      <c r="AY171" s="248" t="s">
        <v>123</v>
      </c>
    </row>
    <row r="172" spans="2:51" s="12" customFormat="1" ht="13.5">
      <c r="B172" s="249"/>
      <c r="C172" s="250"/>
      <c r="D172" s="236" t="s">
        <v>178</v>
      </c>
      <c r="E172" s="251" t="s">
        <v>21</v>
      </c>
      <c r="F172" s="252" t="s">
        <v>447</v>
      </c>
      <c r="G172" s="250"/>
      <c r="H172" s="253">
        <v>2012.682</v>
      </c>
      <c r="I172" s="254"/>
      <c r="J172" s="250"/>
      <c r="K172" s="250"/>
      <c r="L172" s="255"/>
      <c r="M172" s="256"/>
      <c r="N172" s="257"/>
      <c r="O172" s="257"/>
      <c r="P172" s="257"/>
      <c r="Q172" s="257"/>
      <c r="R172" s="257"/>
      <c r="S172" s="257"/>
      <c r="T172" s="258"/>
      <c r="AT172" s="259" t="s">
        <v>178</v>
      </c>
      <c r="AU172" s="259" t="s">
        <v>79</v>
      </c>
      <c r="AV172" s="12" t="s">
        <v>79</v>
      </c>
      <c r="AW172" s="12" t="s">
        <v>33</v>
      </c>
      <c r="AX172" s="12" t="s">
        <v>69</v>
      </c>
      <c r="AY172" s="259" t="s">
        <v>123</v>
      </c>
    </row>
    <row r="173" spans="2:51" s="12" customFormat="1" ht="13.5">
      <c r="B173" s="249"/>
      <c r="C173" s="250"/>
      <c r="D173" s="236" t="s">
        <v>178</v>
      </c>
      <c r="E173" s="251" t="s">
        <v>21</v>
      </c>
      <c r="F173" s="252" t="s">
        <v>448</v>
      </c>
      <c r="G173" s="250"/>
      <c r="H173" s="253">
        <v>90</v>
      </c>
      <c r="I173" s="254"/>
      <c r="J173" s="250"/>
      <c r="K173" s="250"/>
      <c r="L173" s="255"/>
      <c r="M173" s="256"/>
      <c r="N173" s="257"/>
      <c r="O173" s="257"/>
      <c r="P173" s="257"/>
      <c r="Q173" s="257"/>
      <c r="R173" s="257"/>
      <c r="S173" s="257"/>
      <c r="T173" s="258"/>
      <c r="AT173" s="259" t="s">
        <v>178</v>
      </c>
      <c r="AU173" s="259" t="s">
        <v>79</v>
      </c>
      <c r="AV173" s="12" t="s">
        <v>79</v>
      </c>
      <c r="AW173" s="12" t="s">
        <v>33</v>
      </c>
      <c r="AX173" s="12" t="s">
        <v>69</v>
      </c>
      <c r="AY173" s="259" t="s">
        <v>123</v>
      </c>
    </row>
    <row r="174" spans="2:51" s="13" customFormat="1" ht="13.5">
      <c r="B174" s="260"/>
      <c r="C174" s="261"/>
      <c r="D174" s="236" t="s">
        <v>178</v>
      </c>
      <c r="E174" s="262" t="s">
        <v>21</v>
      </c>
      <c r="F174" s="263" t="s">
        <v>187</v>
      </c>
      <c r="G174" s="261"/>
      <c r="H174" s="264">
        <v>2102.682</v>
      </c>
      <c r="I174" s="265"/>
      <c r="J174" s="261"/>
      <c r="K174" s="261"/>
      <c r="L174" s="266"/>
      <c r="M174" s="267"/>
      <c r="N174" s="268"/>
      <c r="O174" s="268"/>
      <c r="P174" s="268"/>
      <c r="Q174" s="268"/>
      <c r="R174" s="268"/>
      <c r="S174" s="268"/>
      <c r="T174" s="269"/>
      <c r="AT174" s="270" t="s">
        <v>178</v>
      </c>
      <c r="AU174" s="270" t="s">
        <v>79</v>
      </c>
      <c r="AV174" s="13" t="s">
        <v>142</v>
      </c>
      <c r="AW174" s="13" t="s">
        <v>33</v>
      </c>
      <c r="AX174" s="13" t="s">
        <v>77</v>
      </c>
      <c r="AY174" s="270" t="s">
        <v>123</v>
      </c>
    </row>
    <row r="175" spans="2:63" s="10" customFormat="1" ht="29.85" customHeight="1">
      <c r="B175" s="204"/>
      <c r="C175" s="205"/>
      <c r="D175" s="206" t="s">
        <v>68</v>
      </c>
      <c r="E175" s="218" t="s">
        <v>220</v>
      </c>
      <c r="F175" s="218" t="s">
        <v>286</v>
      </c>
      <c r="G175" s="205"/>
      <c r="H175" s="205"/>
      <c r="I175" s="208"/>
      <c r="J175" s="219">
        <f>BK175</f>
        <v>0</v>
      </c>
      <c r="K175" s="205"/>
      <c r="L175" s="210"/>
      <c r="M175" s="211"/>
      <c r="N175" s="212"/>
      <c r="O175" s="212"/>
      <c r="P175" s="213">
        <f>SUM(P176:P220)</f>
        <v>0</v>
      </c>
      <c r="Q175" s="212"/>
      <c r="R175" s="213">
        <f>SUM(R176:R220)</f>
        <v>0.1437391</v>
      </c>
      <c r="S175" s="212"/>
      <c r="T175" s="214">
        <f>SUM(T176:T220)</f>
        <v>112.25358000000001</v>
      </c>
      <c r="AR175" s="215" t="s">
        <v>77</v>
      </c>
      <c r="AT175" s="216" t="s">
        <v>68</v>
      </c>
      <c r="AU175" s="216" t="s">
        <v>77</v>
      </c>
      <c r="AY175" s="215" t="s">
        <v>123</v>
      </c>
      <c r="BK175" s="217">
        <f>SUM(BK176:BK220)</f>
        <v>0</v>
      </c>
    </row>
    <row r="176" spans="2:65" s="1" customFormat="1" ht="25.5" customHeight="1">
      <c r="B176" s="45"/>
      <c r="C176" s="220" t="s">
        <v>9</v>
      </c>
      <c r="D176" s="220" t="s">
        <v>126</v>
      </c>
      <c r="E176" s="221" t="s">
        <v>287</v>
      </c>
      <c r="F176" s="222" t="s">
        <v>288</v>
      </c>
      <c r="G176" s="223" t="s">
        <v>289</v>
      </c>
      <c r="H176" s="224">
        <v>424</v>
      </c>
      <c r="I176" s="225"/>
      <c r="J176" s="226">
        <f>ROUND(I176*H176,2)</f>
        <v>0</v>
      </c>
      <c r="K176" s="222" t="s">
        <v>130</v>
      </c>
      <c r="L176" s="71"/>
      <c r="M176" s="227" t="s">
        <v>21</v>
      </c>
      <c r="N176" s="228" t="s">
        <v>40</v>
      </c>
      <c r="O176" s="46"/>
      <c r="P176" s="229">
        <f>O176*H176</f>
        <v>0</v>
      </c>
      <c r="Q176" s="229">
        <v>0.0002</v>
      </c>
      <c r="R176" s="229">
        <f>Q176*H176</f>
        <v>0.0848</v>
      </c>
      <c r="S176" s="229">
        <v>0</v>
      </c>
      <c r="T176" s="230">
        <f>S176*H176</f>
        <v>0</v>
      </c>
      <c r="AR176" s="23" t="s">
        <v>142</v>
      </c>
      <c r="AT176" s="23" t="s">
        <v>126</v>
      </c>
      <c r="AU176" s="23" t="s">
        <v>79</v>
      </c>
      <c r="AY176" s="23" t="s">
        <v>123</v>
      </c>
      <c r="BE176" s="231">
        <f>IF(N176="základní",J176,0)</f>
        <v>0</v>
      </c>
      <c r="BF176" s="231">
        <f>IF(N176="snížená",J176,0)</f>
        <v>0</v>
      </c>
      <c r="BG176" s="231">
        <f>IF(N176="zákl. přenesená",J176,0)</f>
        <v>0</v>
      </c>
      <c r="BH176" s="231">
        <f>IF(N176="sníž. přenesená",J176,0)</f>
        <v>0</v>
      </c>
      <c r="BI176" s="231">
        <f>IF(N176="nulová",J176,0)</f>
        <v>0</v>
      </c>
      <c r="BJ176" s="23" t="s">
        <v>77</v>
      </c>
      <c r="BK176" s="231">
        <f>ROUND(I176*H176,2)</f>
        <v>0</v>
      </c>
      <c r="BL176" s="23" t="s">
        <v>142</v>
      </c>
      <c r="BM176" s="23" t="s">
        <v>290</v>
      </c>
    </row>
    <row r="177" spans="2:47" s="1" customFormat="1" ht="13.5">
      <c r="B177" s="45"/>
      <c r="C177" s="73"/>
      <c r="D177" s="236" t="s">
        <v>176</v>
      </c>
      <c r="E177" s="73"/>
      <c r="F177" s="237" t="s">
        <v>291</v>
      </c>
      <c r="G177" s="73"/>
      <c r="H177" s="73"/>
      <c r="I177" s="190"/>
      <c r="J177" s="73"/>
      <c r="K177" s="73"/>
      <c r="L177" s="71"/>
      <c r="M177" s="238"/>
      <c r="N177" s="46"/>
      <c r="O177" s="46"/>
      <c r="P177" s="46"/>
      <c r="Q177" s="46"/>
      <c r="R177" s="46"/>
      <c r="S177" s="46"/>
      <c r="T177" s="94"/>
      <c r="AT177" s="23" t="s">
        <v>176</v>
      </c>
      <c r="AU177" s="23" t="s">
        <v>79</v>
      </c>
    </row>
    <row r="178" spans="2:51" s="12" customFormat="1" ht="13.5">
      <c r="B178" s="249"/>
      <c r="C178" s="250"/>
      <c r="D178" s="236" t="s">
        <v>178</v>
      </c>
      <c r="E178" s="251" t="s">
        <v>21</v>
      </c>
      <c r="F178" s="252" t="s">
        <v>449</v>
      </c>
      <c r="G178" s="250"/>
      <c r="H178" s="253">
        <v>424</v>
      </c>
      <c r="I178" s="254"/>
      <c r="J178" s="250"/>
      <c r="K178" s="250"/>
      <c r="L178" s="255"/>
      <c r="M178" s="256"/>
      <c r="N178" s="257"/>
      <c r="O178" s="257"/>
      <c r="P178" s="257"/>
      <c r="Q178" s="257"/>
      <c r="R178" s="257"/>
      <c r="S178" s="257"/>
      <c r="T178" s="258"/>
      <c r="AT178" s="259" t="s">
        <v>178</v>
      </c>
      <c r="AU178" s="259" t="s">
        <v>79</v>
      </c>
      <c r="AV178" s="12" t="s">
        <v>79</v>
      </c>
      <c r="AW178" s="12" t="s">
        <v>33</v>
      </c>
      <c r="AX178" s="12" t="s">
        <v>77</v>
      </c>
      <c r="AY178" s="259" t="s">
        <v>123</v>
      </c>
    </row>
    <row r="179" spans="2:65" s="1" customFormat="1" ht="25.5" customHeight="1">
      <c r="B179" s="45"/>
      <c r="C179" s="220" t="s">
        <v>293</v>
      </c>
      <c r="D179" s="220" t="s">
        <v>126</v>
      </c>
      <c r="E179" s="221" t="s">
        <v>294</v>
      </c>
      <c r="F179" s="222" t="s">
        <v>295</v>
      </c>
      <c r="G179" s="223" t="s">
        <v>289</v>
      </c>
      <c r="H179" s="224">
        <v>134</v>
      </c>
      <c r="I179" s="225"/>
      <c r="J179" s="226">
        <f>ROUND(I179*H179,2)</f>
        <v>0</v>
      </c>
      <c r="K179" s="222" t="s">
        <v>130</v>
      </c>
      <c r="L179" s="71"/>
      <c r="M179" s="227" t="s">
        <v>21</v>
      </c>
      <c r="N179" s="228" t="s">
        <v>40</v>
      </c>
      <c r="O179" s="46"/>
      <c r="P179" s="229">
        <f>O179*H179</f>
        <v>0</v>
      </c>
      <c r="Q179" s="229">
        <v>0.00013</v>
      </c>
      <c r="R179" s="229">
        <f>Q179*H179</f>
        <v>0.017419999999999998</v>
      </c>
      <c r="S179" s="229">
        <v>0</v>
      </c>
      <c r="T179" s="230">
        <f>S179*H179</f>
        <v>0</v>
      </c>
      <c r="AR179" s="23" t="s">
        <v>142</v>
      </c>
      <c r="AT179" s="23" t="s">
        <v>126</v>
      </c>
      <c r="AU179" s="23" t="s">
        <v>79</v>
      </c>
      <c r="AY179" s="23" t="s">
        <v>123</v>
      </c>
      <c r="BE179" s="231">
        <f>IF(N179="základní",J179,0)</f>
        <v>0</v>
      </c>
      <c r="BF179" s="231">
        <f>IF(N179="snížená",J179,0)</f>
        <v>0</v>
      </c>
      <c r="BG179" s="231">
        <f>IF(N179="zákl. přenesená",J179,0)</f>
        <v>0</v>
      </c>
      <c r="BH179" s="231">
        <f>IF(N179="sníž. přenesená",J179,0)</f>
        <v>0</v>
      </c>
      <c r="BI179" s="231">
        <f>IF(N179="nulová",J179,0)</f>
        <v>0</v>
      </c>
      <c r="BJ179" s="23" t="s">
        <v>77</v>
      </c>
      <c r="BK179" s="231">
        <f>ROUND(I179*H179,2)</f>
        <v>0</v>
      </c>
      <c r="BL179" s="23" t="s">
        <v>142</v>
      </c>
      <c r="BM179" s="23" t="s">
        <v>296</v>
      </c>
    </row>
    <row r="180" spans="2:47" s="1" customFormat="1" ht="13.5">
      <c r="B180" s="45"/>
      <c r="C180" s="73"/>
      <c r="D180" s="236" t="s">
        <v>176</v>
      </c>
      <c r="E180" s="73"/>
      <c r="F180" s="237" t="s">
        <v>291</v>
      </c>
      <c r="G180" s="73"/>
      <c r="H180" s="73"/>
      <c r="I180" s="190"/>
      <c r="J180" s="73"/>
      <c r="K180" s="73"/>
      <c r="L180" s="71"/>
      <c r="M180" s="238"/>
      <c r="N180" s="46"/>
      <c r="O180" s="46"/>
      <c r="P180" s="46"/>
      <c r="Q180" s="46"/>
      <c r="R180" s="46"/>
      <c r="S180" s="46"/>
      <c r="T180" s="94"/>
      <c r="AT180" s="23" t="s">
        <v>176</v>
      </c>
      <c r="AU180" s="23" t="s">
        <v>79</v>
      </c>
    </row>
    <row r="181" spans="2:51" s="12" customFormat="1" ht="13.5">
      <c r="B181" s="249"/>
      <c r="C181" s="250"/>
      <c r="D181" s="236" t="s">
        <v>178</v>
      </c>
      <c r="E181" s="251" t="s">
        <v>21</v>
      </c>
      <c r="F181" s="252" t="s">
        <v>450</v>
      </c>
      <c r="G181" s="250"/>
      <c r="H181" s="253">
        <v>58</v>
      </c>
      <c r="I181" s="254"/>
      <c r="J181" s="250"/>
      <c r="K181" s="250"/>
      <c r="L181" s="255"/>
      <c r="M181" s="256"/>
      <c r="N181" s="257"/>
      <c r="O181" s="257"/>
      <c r="P181" s="257"/>
      <c r="Q181" s="257"/>
      <c r="R181" s="257"/>
      <c r="S181" s="257"/>
      <c r="T181" s="258"/>
      <c r="AT181" s="259" t="s">
        <v>178</v>
      </c>
      <c r="AU181" s="259" t="s">
        <v>79</v>
      </c>
      <c r="AV181" s="12" t="s">
        <v>79</v>
      </c>
      <c r="AW181" s="12" t="s">
        <v>33</v>
      </c>
      <c r="AX181" s="12" t="s">
        <v>69</v>
      </c>
      <c r="AY181" s="259" t="s">
        <v>123</v>
      </c>
    </row>
    <row r="182" spans="2:51" s="12" customFormat="1" ht="13.5">
      <c r="B182" s="249"/>
      <c r="C182" s="250"/>
      <c r="D182" s="236" t="s">
        <v>178</v>
      </c>
      <c r="E182" s="251" t="s">
        <v>21</v>
      </c>
      <c r="F182" s="252" t="s">
        <v>451</v>
      </c>
      <c r="G182" s="250"/>
      <c r="H182" s="253">
        <v>31</v>
      </c>
      <c r="I182" s="254"/>
      <c r="J182" s="250"/>
      <c r="K182" s="250"/>
      <c r="L182" s="255"/>
      <c r="M182" s="256"/>
      <c r="N182" s="257"/>
      <c r="O182" s="257"/>
      <c r="P182" s="257"/>
      <c r="Q182" s="257"/>
      <c r="R182" s="257"/>
      <c r="S182" s="257"/>
      <c r="T182" s="258"/>
      <c r="AT182" s="259" t="s">
        <v>178</v>
      </c>
      <c r="AU182" s="259" t="s">
        <v>79</v>
      </c>
      <c r="AV182" s="12" t="s">
        <v>79</v>
      </c>
      <c r="AW182" s="12" t="s">
        <v>33</v>
      </c>
      <c r="AX182" s="12" t="s">
        <v>69</v>
      </c>
      <c r="AY182" s="259" t="s">
        <v>123</v>
      </c>
    </row>
    <row r="183" spans="2:51" s="12" customFormat="1" ht="13.5">
      <c r="B183" s="249"/>
      <c r="C183" s="250"/>
      <c r="D183" s="236" t="s">
        <v>178</v>
      </c>
      <c r="E183" s="251" t="s">
        <v>21</v>
      </c>
      <c r="F183" s="252" t="s">
        <v>452</v>
      </c>
      <c r="G183" s="250"/>
      <c r="H183" s="253">
        <v>45</v>
      </c>
      <c r="I183" s="254"/>
      <c r="J183" s="250"/>
      <c r="K183" s="250"/>
      <c r="L183" s="255"/>
      <c r="M183" s="256"/>
      <c r="N183" s="257"/>
      <c r="O183" s="257"/>
      <c r="P183" s="257"/>
      <c r="Q183" s="257"/>
      <c r="R183" s="257"/>
      <c r="S183" s="257"/>
      <c r="T183" s="258"/>
      <c r="AT183" s="259" t="s">
        <v>178</v>
      </c>
      <c r="AU183" s="259" t="s">
        <v>79</v>
      </c>
      <c r="AV183" s="12" t="s">
        <v>79</v>
      </c>
      <c r="AW183" s="12" t="s">
        <v>33</v>
      </c>
      <c r="AX183" s="12" t="s">
        <v>69</v>
      </c>
      <c r="AY183" s="259" t="s">
        <v>123</v>
      </c>
    </row>
    <row r="184" spans="2:51" s="13" customFormat="1" ht="13.5">
      <c r="B184" s="260"/>
      <c r="C184" s="261"/>
      <c r="D184" s="236" t="s">
        <v>178</v>
      </c>
      <c r="E184" s="262" t="s">
        <v>21</v>
      </c>
      <c r="F184" s="263" t="s">
        <v>187</v>
      </c>
      <c r="G184" s="261"/>
      <c r="H184" s="264">
        <v>134</v>
      </c>
      <c r="I184" s="265"/>
      <c r="J184" s="261"/>
      <c r="K184" s="261"/>
      <c r="L184" s="266"/>
      <c r="M184" s="267"/>
      <c r="N184" s="268"/>
      <c r="O184" s="268"/>
      <c r="P184" s="268"/>
      <c r="Q184" s="268"/>
      <c r="R184" s="268"/>
      <c r="S184" s="268"/>
      <c r="T184" s="269"/>
      <c r="AT184" s="270" t="s">
        <v>178</v>
      </c>
      <c r="AU184" s="270" t="s">
        <v>79</v>
      </c>
      <c r="AV184" s="13" t="s">
        <v>142</v>
      </c>
      <c r="AW184" s="13" t="s">
        <v>33</v>
      </c>
      <c r="AX184" s="13" t="s">
        <v>77</v>
      </c>
      <c r="AY184" s="270" t="s">
        <v>123</v>
      </c>
    </row>
    <row r="185" spans="2:65" s="1" customFormat="1" ht="25.5" customHeight="1">
      <c r="B185" s="45"/>
      <c r="C185" s="220" t="s">
        <v>300</v>
      </c>
      <c r="D185" s="220" t="s">
        <v>126</v>
      </c>
      <c r="E185" s="221" t="s">
        <v>301</v>
      </c>
      <c r="F185" s="222" t="s">
        <v>302</v>
      </c>
      <c r="G185" s="223" t="s">
        <v>289</v>
      </c>
      <c r="H185" s="224">
        <v>558</v>
      </c>
      <c r="I185" s="225"/>
      <c r="J185" s="226">
        <f>ROUND(I185*H185,2)</f>
        <v>0</v>
      </c>
      <c r="K185" s="222" t="s">
        <v>130</v>
      </c>
      <c r="L185" s="71"/>
      <c r="M185" s="227" t="s">
        <v>21</v>
      </c>
      <c r="N185" s="228" t="s">
        <v>40</v>
      </c>
      <c r="O185" s="46"/>
      <c r="P185" s="229">
        <f>O185*H185</f>
        <v>0</v>
      </c>
      <c r="Q185" s="229">
        <v>0</v>
      </c>
      <c r="R185" s="229">
        <f>Q185*H185</f>
        <v>0</v>
      </c>
      <c r="S185" s="229">
        <v>0</v>
      </c>
      <c r="T185" s="230">
        <f>S185*H185</f>
        <v>0</v>
      </c>
      <c r="AR185" s="23" t="s">
        <v>142</v>
      </c>
      <c r="AT185" s="23" t="s">
        <v>126</v>
      </c>
      <c r="AU185" s="23" t="s">
        <v>79</v>
      </c>
      <c r="AY185" s="23" t="s">
        <v>123</v>
      </c>
      <c r="BE185" s="231">
        <f>IF(N185="základní",J185,0)</f>
        <v>0</v>
      </c>
      <c r="BF185" s="231">
        <f>IF(N185="snížená",J185,0)</f>
        <v>0</v>
      </c>
      <c r="BG185" s="231">
        <f>IF(N185="zákl. přenesená",J185,0)</f>
        <v>0</v>
      </c>
      <c r="BH185" s="231">
        <f>IF(N185="sníž. přenesená",J185,0)</f>
        <v>0</v>
      </c>
      <c r="BI185" s="231">
        <f>IF(N185="nulová",J185,0)</f>
        <v>0</v>
      </c>
      <c r="BJ185" s="23" t="s">
        <v>77</v>
      </c>
      <c r="BK185" s="231">
        <f>ROUND(I185*H185,2)</f>
        <v>0</v>
      </c>
      <c r="BL185" s="23" t="s">
        <v>142</v>
      </c>
      <c r="BM185" s="23" t="s">
        <v>303</v>
      </c>
    </row>
    <row r="186" spans="2:47" s="1" customFormat="1" ht="13.5">
      <c r="B186" s="45"/>
      <c r="C186" s="73"/>
      <c r="D186" s="236" t="s">
        <v>176</v>
      </c>
      <c r="E186" s="73"/>
      <c r="F186" s="237" t="s">
        <v>304</v>
      </c>
      <c r="G186" s="73"/>
      <c r="H186" s="73"/>
      <c r="I186" s="190"/>
      <c r="J186" s="73"/>
      <c r="K186" s="73"/>
      <c r="L186" s="71"/>
      <c r="M186" s="238"/>
      <c r="N186" s="46"/>
      <c r="O186" s="46"/>
      <c r="P186" s="46"/>
      <c r="Q186" s="46"/>
      <c r="R186" s="46"/>
      <c r="S186" s="46"/>
      <c r="T186" s="94"/>
      <c r="AT186" s="23" t="s">
        <v>176</v>
      </c>
      <c r="AU186" s="23" t="s">
        <v>79</v>
      </c>
    </row>
    <row r="187" spans="2:51" s="12" customFormat="1" ht="13.5">
      <c r="B187" s="249"/>
      <c r="C187" s="250"/>
      <c r="D187" s="236" t="s">
        <v>178</v>
      </c>
      <c r="E187" s="251" t="s">
        <v>21</v>
      </c>
      <c r="F187" s="252" t="s">
        <v>453</v>
      </c>
      <c r="G187" s="250"/>
      <c r="H187" s="253">
        <v>558</v>
      </c>
      <c r="I187" s="254"/>
      <c r="J187" s="250"/>
      <c r="K187" s="250"/>
      <c r="L187" s="255"/>
      <c r="M187" s="256"/>
      <c r="N187" s="257"/>
      <c r="O187" s="257"/>
      <c r="P187" s="257"/>
      <c r="Q187" s="257"/>
      <c r="R187" s="257"/>
      <c r="S187" s="257"/>
      <c r="T187" s="258"/>
      <c r="AT187" s="259" t="s">
        <v>178</v>
      </c>
      <c r="AU187" s="259" t="s">
        <v>79</v>
      </c>
      <c r="AV187" s="12" t="s">
        <v>79</v>
      </c>
      <c r="AW187" s="12" t="s">
        <v>33</v>
      </c>
      <c r="AX187" s="12" t="s">
        <v>77</v>
      </c>
      <c r="AY187" s="259" t="s">
        <v>123</v>
      </c>
    </row>
    <row r="188" spans="2:65" s="1" customFormat="1" ht="25.5" customHeight="1">
      <c r="B188" s="45"/>
      <c r="C188" s="220" t="s">
        <v>410</v>
      </c>
      <c r="D188" s="220" t="s">
        <v>126</v>
      </c>
      <c r="E188" s="221" t="s">
        <v>307</v>
      </c>
      <c r="F188" s="222" t="s">
        <v>308</v>
      </c>
      <c r="G188" s="223" t="s">
        <v>289</v>
      </c>
      <c r="H188" s="224">
        <v>244.23</v>
      </c>
      <c r="I188" s="225"/>
      <c r="J188" s="226">
        <f>ROUND(I188*H188,2)</f>
        <v>0</v>
      </c>
      <c r="K188" s="222" t="s">
        <v>130</v>
      </c>
      <c r="L188" s="71"/>
      <c r="M188" s="227" t="s">
        <v>21</v>
      </c>
      <c r="N188" s="228" t="s">
        <v>40</v>
      </c>
      <c r="O188" s="46"/>
      <c r="P188" s="229">
        <f>O188*H188</f>
        <v>0</v>
      </c>
      <c r="Q188" s="229">
        <v>0</v>
      </c>
      <c r="R188" s="229">
        <f>Q188*H188</f>
        <v>0</v>
      </c>
      <c r="S188" s="229">
        <v>0</v>
      </c>
      <c r="T188" s="230">
        <f>S188*H188</f>
        <v>0</v>
      </c>
      <c r="AR188" s="23" t="s">
        <v>142</v>
      </c>
      <c r="AT188" s="23" t="s">
        <v>126</v>
      </c>
      <c r="AU188" s="23" t="s">
        <v>79</v>
      </c>
      <c r="AY188" s="23" t="s">
        <v>123</v>
      </c>
      <c r="BE188" s="231">
        <f>IF(N188="základní",J188,0)</f>
        <v>0</v>
      </c>
      <c r="BF188" s="231">
        <f>IF(N188="snížená",J188,0)</f>
        <v>0</v>
      </c>
      <c r="BG188" s="231">
        <f>IF(N188="zákl. přenesená",J188,0)</f>
        <v>0</v>
      </c>
      <c r="BH188" s="231">
        <f>IF(N188="sníž. přenesená",J188,0)</f>
        <v>0</v>
      </c>
      <c r="BI188" s="231">
        <f>IF(N188="nulová",J188,0)</f>
        <v>0</v>
      </c>
      <c r="BJ188" s="23" t="s">
        <v>77</v>
      </c>
      <c r="BK188" s="231">
        <f>ROUND(I188*H188,2)</f>
        <v>0</v>
      </c>
      <c r="BL188" s="23" t="s">
        <v>142</v>
      </c>
      <c r="BM188" s="23" t="s">
        <v>414</v>
      </c>
    </row>
    <row r="189" spans="2:47" s="1" customFormat="1" ht="13.5">
      <c r="B189" s="45"/>
      <c r="C189" s="73"/>
      <c r="D189" s="236" t="s">
        <v>176</v>
      </c>
      <c r="E189" s="73"/>
      <c r="F189" s="237" t="s">
        <v>310</v>
      </c>
      <c r="G189" s="73"/>
      <c r="H189" s="73"/>
      <c r="I189" s="190"/>
      <c r="J189" s="73"/>
      <c r="K189" s="73"/>
      <c r="L189" s="71"/>
      <c r="M189" s="238"/>
      <c r="N189" s="46"/>
      <c r="O189" s="46"/>
      <c r="P189" s="46"/>
      <c r="Q189" s="46"/>
      <c r="R189" s="46"/>
      <c r="S189" s="46"/>
      <c r="T189" s="94"/>
      <c r="AT189" s="23" t="s">
        <v>176</v>
      </c>
      <c r="AU189" s="23" t="s">
        <v>79</v>
      </c>
    </row>
    <row r="190" spans="2:51" s="12" customFormat="1" ht="13.5">
      <c r="B190" s="249"/>
      <c r="C190" s="250"/>
      <c r="D190" s="236" t="s">
        <v>178</v>
      </c>
      <c r="E190" s="251" t="s">
        <v>21</v>
      </c>
      <c r="F190" s="252" t="s">
        <v>454</v>
      </c>
      <c r="G190" s="250"/>
      <c r="H190" s="253">
        <v>232.23</v>
      </c>
      <c r="I190" s="254"/>
      <c r="J190" s="250"/>
      <c r="K190" s="250"/>
      <c r="L190" s="255"/>
      <c r="M190" s="256"/>
      <c r="N190" s="257"/>
      <c r="O190" s="257"/>
      <c r="P190" s="257"/>
      <c r="Q190" s="257"/>
      <c r="R190" s="257"/>
      <c r="S190" s="257"/>
      <c r="T190" s="258"/>
      <c r="AT190" s="259" t="s">
        <v>178</v>
      </c>
      <c r="AU190" s="259" t="s">
        <v>79</v>
      </c>
      <c r="AV190" s="12" t="s">
        <v>79</v>
      </c>
      <c r="AW190" s="12" t="s">
        <v>33</v>
      </c>
      <c r="AX190" s="12" t="s">
        <v>69</v>
      </c>
      <c r="AY190" s="259" t="s">
        <v>123</v>
      </c>
    </row>
    <row r="191" spans="2:51" s="12" customFormat="1" ht="13.5">
      <c r="B191" s="249"/>
      <c r="C191" s="250"/>
      <c r="D191" s="236" t="s">
        <v>178</v>
      </c>
      <c r="E191" s="251" t="s">
        <v>21</v>
      </c>
      <c r="F191" s="252" t="s">
        <v>455</v>
      </c>
      <c r="G191" s="250"/>
      <c r="H191" s="253">
        <v>12</v>
      </c>
      <c r="I191" s="254"/>
      <c r="J191" s="250"/>
      <c r="K191" s="250"/>
      <c r="L191" s="255"/>
      <c r="M191" s="256"/>
      <c r="N191" s="257"/>
      <c r="O191" s="257"/>
      <c r="P191" s="257"/>
      <c r="Q191" s="257"/>
      <c r="R191" s="257"/>
      <c r="S191" s="257"/>
      <c r="T191" s="258"/>
      <c r="AT191" s="259" t="s">
        <v>178</v>
      </c>
      <c r="AU191" s="259" t="s">
        <v>79</v>
      </c>
      <c r="AV191" s="12" t="s">
        <v>79</v>
      </c>
      <c r="AW191" s="12" t="s">
        <v>33</v>
      </c>
      <c r="AX191" s="12" t="s">
        <v>69</v>
      </c>
      <c r="AY191" s="259" t="s">
        <v>123</v>
      </c>
    </row>
    <row r="192" spans="2:51" s="13" customFormat="1" ht="13.5">
      <c r="B192" s="260"/>
      <c r="C192" s="261"/>
      <c r="D192" s="236" t="s">
        <v>178</v>
      </c>
      <c r="E192" s="262" t="s">
        <v>21</v>
      </c>
      <c r="F192" s="263" t="s">
        <v>187</v>
      </c>
      <c r="G192" s="261"/>
      <c r="H192" s="264">
        <v>244.23</v>
      </c>
      <c r="I192" s="265"/>
      <c r="J192" s="261"/>
      <c r="K192" s="261"/>
      <c r="L192" s="266"/>
      <c r="M192" s="267"/>
      <c r="N192" s="268"/>
      <c r="O192" s="268"/>
      <c r="P192" s="268"/>
      <c r="Q192" s="268"/>
      <c r="R192" s="268"/>
      <c r="S192" s="268"/>
      <c r="T192" s="269"/>
      <c r="AT192" s="270" t="s">
        <v>178</v>
      </c>
      <c r="AU192" s="270" t="s">
        <v>79</v>
      </c>
      <c r="AV192" s="13" t="s">
        <v>142</v>
      </c>
      <c r="AW192" s="13" t="s">
        <v>33</v>
      </c>
      <c r="AX192" s="13" t="s">
        <v>77</v>
      </c>
      <c r="AY192" s="270" t="s">
        <v>123</v>
      </c>
    </row>
    <row r="193" spans="2:65" s="1" customFormat="1" ht="38.25" customHeight="1">
      <c r="B193" s="45"/>
      <c r="C193" s="220" t="s">
        <v>412</v>
      </c>
      <c r="D193" s="220" t="s">
        <v>126</v>
      </c>
      <c r="E193" s="221" t="s">
        <v>313</v>
      </c>
      <c r="F193" s="222" t="s">
        <v>314</v>
      </c>
      <c r="G193" s="223" t="s">
        <v>289</v>
      </c>
      <c r="H193" s="224">
        <v>244.23</v>
      </c>
      <c r="I193" s="225"/>
      <c r="J193" s="226">
        <f>ROUND(I193*H193,2)</f>
        <v>0</v>
      </c>
      <c r="K193" s="222" t="s">
        <v>130</v>
      </c>
      <c r="L193" s="71"/>
      <c r="M193" s="227" t="s">
        <v>21</v>
      </c>
      <c r="N193" s="228" t="s">
        <v>40</v>
      </c>
      <c r="O193" s="46"/>
      <c r="P193" s="229">
        <f>O193*H193</f>
        <v>0</v>
      </c>
      <c r="Q193" s="229">
        <v>0.00017</v>
      </c>
      <c r="R193" s="229">
        <f>Q193*H193</f>
        <v>0.0415191</v>
      </c>
      <c r="S193" s="229">
        <v>0</v>
      </c>
      <c r="T193" s="230">
        <f>S193*H193</f>
        <v>0</v>
      </c>
      <c r="AR193" s="23" t="s">
        <v>142</v>
      </c>
      <c r="AT193" s="23" t="s">
        <v>126</v>
      </c>
      <c r="AU193" s="23" t="s">
        <v>79</v>
      </c>
      <c r="AY193" s="23" t="s">
        <v>123</v>
      </c>
      <c r="BE193" s="231">
        <f>IF(N193="základní",J193,0)</f>
        <v>0</v>
      </c>
      <c r="BF193" s="231">
        <f>IF(N193="snížená",J193,0)</f>
        <v>0</v>
      </c>
      <c r="BG193" s="231">
        <f>IF(N193="zákl. přenesená",J193,0)</f>
        <v>0</v>
      </c>
      <c r="BH193" s="231">
        <f>IF(N193="sníž. přenesená",J193,0)</f>
        <v>0</v>
      </c>
      <c r="BI193" s="231">
        <f>IF(N193="nulová",J193,0)</f>
        <v>0</v>
      </c>
      <c r="BJ193" s="23" t="s">
        <v>77</v>
      </c>
      <c r="BK193" s="231">
        <f>ROUND(I193*H193,2)</f>
        <v>0</v>
      </c>
      <c r="BL193" s="23" t="s">
        <v>142</v>
      </c>
      <c r="BM193" s="23" t="s">
        <v>315</v>
      </c>
    </row>
    <row r="194" spans="2:47" s="1" customFormat="1" ht="13.5">
      <c r="B194" s="45"/>
      <c r="C194" s="73"/>
      <c r="D194" s="236" t="s">
        <v>176</v>
      </c>
      <c r="E194" s="73"/>
      <c r="F194" s="237" t="s">
        <v>316</v>
      </c>
      <c r="G194" s="73"/>
      <c r="H194" s="73"/>
      <c r="I194" s="190"/>
      <c r="J194" s="73"/>
      <c r="K194" s="73"/>
      <c r="L194" s="71"/>
      <c r="M194" s="238"/>
      <c r="N194" s="46"/>
      <c r="O194" s="46"/>
      <c r="P194" s="46"/>
      <c r="Q194" s="46"/>
      <c r="R194" s="46"/>
      <c r="S194" s="46"/>
      <c r="T194" s="94"/>
      <c r="AT194" s="23" t="s">
        <v>176</v>
      </c>
      <c r="AU194" s="23" t="s">
        <v>79</v>
      </c>
    </row>
    <row r="195" spans="2:51" s="12" customFormat="1" ht="13.5">
      <c r="B195" s="249"/>
      <c r="C195" s="250"/>
      <c r="D195" s="236" t="s">
        <v>178</v>
      </c>
      <c r="E195" s="251" t="s">
        <v>21</v>
      </c>
      <c r="F195" s="252" t="s">
        <v>454</v>
      </c>
      <c r="G195" s="250"/>
      <c r="H195" s="253">
        <v>232.23</v>
      </c>
      <c r="I195" s="254"/>
      <c r="J195" s="250"/>
      <c r="K195" s="250"/>
      <c r="L195" s="255"/>
      <c r="M195" s="256"/>
      <c r="N195" s="257"/>
      <c r="O195" s="257"/>
      <c r="P195" s="257"/>
      <c r="Q195" s="257"/>
      <c r="R195" s="257"/>
      <c r="S195" s="257"/>
      <c r="T195" s="258"/>
      <c r="AT195" s="259" t="s">
        <v>178</v>
      </c>
      <c r="AU195" s="259" t="s">
        <v>79</v>
      </c>
      <c r="AV195" s="12" t="s">
        <v>79</v>
      </c>
      <c r="AW195" s="12" t="s">
        <v>33</v>
      </c>
      <c r="AX195" s="12" t="s">
        <v>69</v>
      </c>
      <c r="AY195" s="259" t="s">
        <v>123</v>
      </c>
    </row>
    <row r="196" spans="2:51" s="12" customFormat="1" ht="13.5">
      <c r="B196" s="249"/>
      <c r="C196" s="250"/>
      <c r="D196" s="236" t="s">
        <v>178</v>
      </c>
      <c r="E196" s="251" t="s">
        <v>21</v>
      </c>
      <c r="F196" s="252" t="s">
        <v>455</v>
      </c>
      <c r="G196" s="250"/>
      <c r="H196" s="253">
        <v>12</v>
      </c>
      <c r="I196" s="254"/>
      <c r="J196" s="250"/>
      <c r="K196" s="250"/>
      <c r="L196" s="255"/>
      <c r="M196" s="256"/>
      <c r="N196" s="257"/>
      <c r="O196" s="257"/>
      <c r="P196" s="257"/>
      <c r="Q196" s="257"/>
      <c r="R196" s="257"/>
      <c r="S196" s="257"/>
      <c r="T196" s="258"/>
      <c r="AT196" s="259" t="s">
        <v>178</v>
      </c>
      <c r="AU196" s="259" t="s">
        <v>79</v>
      </c>
      <c r="AV196" s="12" t="s">
        <v>79</v>
      </c>
      <c r="AW196" s="12" t="s">
        <v>33</v>
      </c>
      <c r="AX196" s="12" t="s">
        <v>69</v>
      </c>
      <c r="AY196" s="259" t="s">
        <v>123</v>
      </c>
    </row>
    <row r="197" spans="2:51" s="13" customFormat="1" ht="13.5">
      <c r="B197" s="260"/>
      <c r="C197" s="261"/>
      <c r="D197" s="236" t="s">
        <v>178</v>
      </c>
      <c r="E197" s="262" t="s">
        <v>21</v>
      </c>
      <c r="F197" s="263" t="s">
        <v>187</v>
      </c>
      <c r="G197" s="261"/>
      <c r="H197" s="264">
        <v>244.23</v>
      </c>
      <c r="I197" s="265"/>
      <c r="J197" s="261"/>
      <c r="K197" s="261"/>
      <c r="L197" s="266"/>
      <c r="M197" s="267"/>
      <c r="N197" s="268"/>
      <c r="O197" s="268"/>
      <c r="P197" s="268"/>
      <c r="Q197" s="268"/>
      <c r="R197" s="268"/>
      <c r="S197" s="268"/>
      <c r="T197" s="269"/>
      <c r="AT197" s="270" t="s">
        <v>178</v>
      </c>
      <c r="AU197" s="270" t="s">
        <v>79</v>
      </c>
      <c r="AV197" s="13" t="s">
        <v>142</v>
      </c>
      <c r="AW197" s="13" t="s">
        <v>33</v>
      </c>
      <c r="AX197" s="13" t="s">
        <v>77</v>
      </c>
      <c r="AY197" s="270" t="s">
        <v>123</v>
      </c>
    </row>
    <row r="198" spans="2:65" s="1" customFormat="1" ht="25.5" customHeight="1">
      <c r="B198" s="45"/>
      <c r="C198" s="220" t="s">
        <v>312</v>
      </c>
      <c r="D198" s="220" t="s">
        <v>126</v>
      </c>
      <c r="E198" s="221" t="s">
        <v>318</v>
      </c>
      <c r="F198" s="222" t="s">
        <v>319</v>
      </c>
      <c r="G198" s="223" t="s">
        <v>289</v>
      </c>
      <c r="H198" s="224">
        <v>244.23</v>
      </c>
      <c r="I198" s="225"/>
      <c r="J198" s="226">
        <f>ROUND(I198*H198,2)</f>
        <v>0</v>
      </c>
      <c r="K198" s="222" t="s">
        <v>130</v>
      </c>
      <c r="L198" s="71"/>
      <c r="M198" s="227" t="s">
        <v>21</v>
      </c>
      <c r="N198" s="228" t="s">
        <v>40</v>
      </c>
      <c r="O198" s="46"/>
      <c r="P198" s="229">
        <f>O198*H198</f>
        <v>0</v>
      </c>
      <c r="Q198" s="229">
        <v>0</v>
      </c>
      <c r="R198" s="229">
        <f>Q198*H198</f>
        <v>0</v>
      </c>
      <c r="S198" s="229">
        <v>0</v>
      </c>
      <c r="T198" s="230">
        <f>S198*H198</f>
        <v>0</v>
      </c>
      <c r="AR198" s="23" t="s">
        <v>142</v>
      </c>
      <c r="AT198" s="23" t="s">
        <v>126</v>
      </c>
      <c r="AU198" s="23" t="s">
        <v>79</v>
      </c>
      <c r="AY198" s="23" t="s">
        <v>123</v>
      </c>
      <c r="BE198" s="231">
        <f>IF(N198="základní",J198,0)</f>
        <v>0</v>
      </c>
      <c r="BF198" s="231">
        <f>IF(N198="snížená",J198,0)</f>
        <v>0</v>
      </c>
      <c r="BG198" s="231">
        <f>IF(N198="zákl. přenesená",J198,0)</f>
        <v>0</v>
      </c>
      <c r="BH198" s="231">
        <f>IF(N198="sníž. přenesená",J198,0)</f>
        <v>0</v>
      </c>
      <c r="BI198" s="231">
        <f>IF(N198="nulová",J198,0)</f>
        <v>0</v>
      </c>
      <c r="BJ198" s="23" t="s">
        <v>77</v>
      </c>
      <c r="BK198" s="231">
        <f>ROUND(I198*H198,2)</f>
        <v>0</v>
      </c>
      <c r="BL198" s="23" t="s">
        <v>142</v>
      </c>
      <c r="BM198" s="23" t="s">
        <v>320</v>
      </c>
    </row>
    <row r="199" spans="2:47" s="1" customFormat="1" ht="13.5">
      <c r="B199" s="45"/>
      <c r="C199" s="73"/>
      <c r="D199" s="236" t="s">
        <v>176</v>
      </c>
      <c r="E199" s="73"/>
      <c r="F199" s="237" t="s">
        <v>321</v>
      </c>
      <c r="G199" s="73"/>
      <c r="H199" s="73"/>
      <c r="I199" s="190"/>
      <c r="J199" s="73"/>
      <c r="K199" s="73"/>
      <c r="L199" s="71"/>
      <c r="M199" s="238"/>
      <c r="N199" s="46"/>
      <c r="O199" s="46"/>
      <c r="P199" s="46"/>
      <c r="Q199" s="46"/>
      <c r="R199" s="46"/>
      <c r="S199" s="46"/>
      <c r="T199" s="94"/>
      <c r="AT199" s="23" t="s">
        <v>176</v>
      </c>
      <c r="AU199" s="23" t="s">
        <v>79</v>
      </c>
    </row>
    <row r="200" spans="2:51" s="12" customFormat="1" ht="13.5">
      <c r="B200" s="249"/>
      <c r="C200" s="250"/>
      <c r="D200" s="236" t="s">
        <v>178</v>
      </c>
      <c r="E200" s="251" t="s">
        <v>21</v>
      </c>
      <c r="F200" s="252" t="s">
        <v>454</v>
      </c>
      <c r="G200" s="250"/>
      <c r="H200" s="253">
        <v>232.23</v>
      </c>
      <c r="I200" s="254"/>
      <c r="J200" s="250"/>
      <c r="K200" s="250"/>
      <c r="L200" s="255"/>
      <c r="M200" s="256"/>
      <c r="N200" s="257"/>
      <c r="O200" s="257"/>
      <c r="P200" s="257"/>
      <c r="Q200" s="257"/>
      <c r="R200" s="257"/>
      <c r="S200" s="257"/>
      <c r="T200" s="258"/>
      <c r="AT200" s="259" t="s">
        <v>178</v>
      </c>
      <c r="AU200" s="259" t="s">
        <v>79</v>
      </c>
      <c r="AV200" s="12" t="s">
        <v>79</v>
      </c>
      <c r="AW200" s="12" t="s">
        <v>33</v>
      </c>
      <c r="AX200" s="12" t="s">
        <v>69</v>
      </c>
      <c r="AY200" s="259" t="s">
        <v>123</v>
      </c>
    </row>
    <row r="201" spans="2:51" s="12" customFormat="1" ht="13.5">
      <c r="B201" s="249"/>
      <c r="C201" s="250"/>
      <c r="D201" s="236" t="s">
        <v>178</v>
      </c>
      <c r="E201" s="251" t="s">
        <v>21</v>
      </c>
      <c r="F201" s="252" t="s">
        <v>455</v>
      </c>
      <c r="G201" s="250"/>
      <c r="H201" s="253">
        <v>12</v>
      </c>
      <c r="I201" s="254"/>
      <c r="J201" s="250"/>
      <c r="K201" s="250"/>
      <c r="L201" s="255"/>
      <c r="M201" s="256"/>
      <c r="N201" s="257"/>
      <c r="O201" s="257"/>
      <c r="P201" s="257"/>
      <c r="Q201" s="257"/>
      <c r="R201" s="257"/>
      <c r="S201" s="257"/>
      <c r="T201" s="258"/>
      <c r="AT201" s="259" t="s">
        <v>178</v>
      </c>
      <c r="AU201" s="259" t="s">
        <v>79</v>
      </c>
      <c r="AV201" s="12" t="s">
        <v>79</v>
      </c>
      <c r="AW201" s="12" t="s">
        <v>33</v>
      </c>
      <c r="AX201" s="12" t="s">
        <v>69</v>
      </c>
      <c r="AY201" s="259" t="s">
        <v>123</v>
      </c>
    </row>
    <row r="202" spans="2:51" s="13" customFormat="1" ht="13.5">
      <c r="B202" s="260"/>
      <c r="C202" s="261"/>
      <c r="D202" s="236" t="s">
        <v>178</v>
      </c>
      <c r="E202" s="262" t="s">
        <v>21</v>
      </c>
      <c r="F202" s="263" t="s">
        <v>187</v>
      </c>
      <c r="G202" s="261"/>
      <c r="H202" s="264">
        <v>244.23</v>
      </c>
      <c r="I202" s="265"/>
      <c r="J202" s="261"/>
      <c r="K202" s="261"/>
      <c r="L202" s="266"/>
      <c r="M202" s="267"/>
      <c r="N202" s="268"/>
      <c r="O202" s="268"/>
      <c r="P202" s="268"/>
      <c r="Q202" s="268"/>
      <c r="R202" s="268"/>
      <c r="S202" s="268"/>
      <c r="T202" s="269"/>
      <c r="AT202" s="270" t="s">
        <v>178</v>
      </c>
      <c r="AU202" s="270" t="s">
        <v>79</v>
      </c>
      <c r="AV202" s="13" t="s">
        <v>142</v>
      </c>
      <c r="AW202" s="13" t="s">
        <v>33</v>
      </c>
      <c r="AX202" s="13" t="s">
        <v>77</v>
      </c>
      <c r="AY202" s="270" t="s">
        <v>123</v>
      </c>
    </row>
    <row r="203" spans="2:65" s="1" customFormat="1" ht="25.5" customHeight="1">
      <c r="B203" s="45"/>
      <c r="C203" s="220" t="s">
        <v>317</v>
      </c>
      <c r="D203" s="220" t="s">
        <v>126</v>
      </c>
      <c r="E203" s="221" t="s">
        <v>323</v>
      </c>
      <c r="F203" s="222" t="s">
        <v>324</v>
      </c>
      <c r="G203" s="223" t="s">
        <v>289</v>
      </c>
      <c r="H203" s="224">
        <v>12</v>
      </c>
      <c r="I203" s="225"/>
      <c r="J203" s="226">
        <f>ROUND(I203*H203,2)</f>
        <v>0</v>
      </c>
      <c r="K203" s="222" t="s">
        <v>130</v>
      </c>
      <c r="L203" s="71"/>
      <c r="M203" s="227" t="s">
        <v>21</v>
      </c>
      <c r="N203" s="228" t="s">
        <v>40</v>
      </c>
      <c r="O203" s="46"/>
      <c r="P203" s="229">
        <f>O203*H203</f>
        <v>0</v>
      </c>
      <c r="Q203" s="229">
        <v>0</v>
      </c>
      <c r="R203" s="229">
        <f>Q203*H203</f>
        <v>0</v>
      </c>
      <c r="S203" s="229">
        <v>0</v>
      </c>
      <c r="T203" s="230">
        <f>S203*H203</f>
        <v>0</v>
      </c>
      <c r="AR203" s="23" t="s">
        <v>142</v>
      </c>
      <c r="AT203" s="23" t="s">
        <v>126</v>
      </c>
      <c r="AU203" s="23" t="s">
        <v>79</v>
      </c>
      <c r="AY203" s="23" t="s">
        <v>123</v>
      </c>
      <c r="BE203" s="231">
        <f>IF(N203="základní",J203,0)</f>
        <v>0</v>
      </c>
      <c r="BF203" s="231">
        <f>IF(N203="snížená",J203,0)</f>
        <v>0</v>
      </c>
      <c r="BG203" s="231">
        <f>IF(N203="zákl. přenesená",J203,0)</f>
        <v>0</v>
      </c>
      <c r="BH203" s="231">
        <f>IF(N203="sníž. přenesená",J203,0)</f>
        <v>0</v>
      </c>
      <c r="BI203" s="231">
        <f>IF(N203="nulová",J203,0)</f>
        <v>0</v>
      </c>
      <c r="BJ203" s="23" t="s">
        <v>77</v>
      </c>
      <c r="BK203" s="231">
        <f>ROUND(I203*H203,2)</f>
        <v>0</v>
      </c>
      <c r="BL203" s="23" t="s">
        <v>142</v>
      </c>
      <c r="BM203" s="23" t="s">
        <v>325</v>
      </c>
    </row>
    <row r="204" spans="2:47" s="1" customFormat="1" ht="13.5">
      <c r="B204" s="45"/>
      <c r="C204" s="73"/>
      <c r="D204" s="236" t="s">
        <v>176</v>
      </c>
      <c r="E204" s="73"/>
      <c r="F204" s="237" t="s">
        <v>326</v>
      </c>
      <c r="G204" s="73"/>
      <c r="H204" s="73"/>
      <c r="I204" s="190"/>
      <c r="J204" s="73"/>
      <c r="K204" s="73"/>
      <c r="L204" s="71"/>
      <c r="M204" s="238"/>
      <c r="N204" s="46"/>
      <c r="O204" s="46"/>
      <c r="P204" s="46"/>
      <c r="Q204" s="46"/>
      <c r="R204" s="46"/>
      <c r="S204" s="46"/>
      <c r="T204" s="94"/>
      <c r="AT204" s="23" t="s">
        <v>176</v>
      </c>
      <c r="AU204" s="23" t="s">
        <v>79</v>
      </c>
    </row>
    <row r="205" spans="2:51" s="12" customFormat="1" ht="13.5">
      <c r="B205" s="249"/>
      <c r="C205" s="250"/>
      <c r="D205" s="236" t="s">
        <v>178</v>
      </c>
      <c r="E205" s="251" t="s">
        <v>21</v>
      </c>
      <c r="F205" s="252" t="s">
        <v>455</v>
      </c>
      <c r="G205" s="250"/>
      <c r="H205" s="253">
        <v>12</v>
      </c>
      <c r="I205" s="254"/>
      <c r="J205" s="250"/>
      <c r="K205" s="250"/>
      <c r="L205" s="255"/>
      <c r="M205" s="256"/>
      <c r="N205" s="257"/>
      <c r="O205" s="257"/>
      <c r="P205" s="257"/>
      <c r="Q205" s="257"/>
      <c r="R205" s="257"/>
      <c r="S205" s="257"/>
      <c r="T205" s="258"/>
      <c r="AT205" s="259" t="s">
        <v>178</v>
      </c>
      <c r="AU205" s="259" t="s">
        <v>79</v>
      </c>
      <c r="AV205" s="12" t="s">
        <v>79</v>
      </c>
      <c r="AW205" s="12" t="s">
        <v>33</v>
      </c>
      <c r="AX205" s="12" t="s">
        <v>77</v>
      </c>
      <c r="AY205" s="259" t="s">
        <v>123</v>
      </c>
    </row>
    <row r="206" spans="2:65" s="1" customFormat="1" ht="25.5" customHeight="1">
      <c r="B206" s="45"/>
      <c r="C206" s="220" t="s">
        <v>322</v>
      </c>
      <c r="D206" s="220" t="s">
        <v>126</v>
      </c>
      <c r="E206" s="221" t="s">
        <v>328</v>
      </c>
      <c r="F206" s="222" t="s">
        <v>329</v>
      </c>
      <c r="G206" s="223" t="s">
        <v>174</v>
      </c>
      <c r="H206" s="224">
        <v>2074.815</v>
      </c>
      <c r="I206" s="225"/>
      <c r="J206" s="226">
        <f>ROUND(I206*H206,2)</f>
        <v>0</v>
      </c>
      <c r="K206" s="222" t="s">
        <v>130</v>
      </c>
      <c r="L206" s="71"/>
      <c r="M206" s="227" t="s">
        <v>21</v>
      </c>
      <c r="N206" s="228" t="s">
        <v>40</v>
      </c>
      <c r="O206" s="46"/>
      <c r="P206" s="229">
        <f>O206*H206</f>
        <v>0</v>
      </c>
      <c r="Q206" s="229">
        <v>0</v>
      </c>
      <c r="R206" s="229">
        <f>Q206*H206</f>
        <v>0</v>
      </c>
      <c r="S206" s="229">
        <v>0.02</v>
      </c>
      <c r="T206" s="230">
        <f>S206*H206</f>
        <v>41.496300000000005</v>
      </c>
      <c r="AR206" s="23" t="s">
        <v>142</v>
      </c>
      <c r="AT206" s="23" t="s">
        <v>126</v>
      </c>
      <c r="AU206" s="23" t="s">
        <v>79</v>
      </c>
      <c r="AY206" s="23" t="s">
        <v>123</v>
      </c>
      <c r="BE206" s="231">
        <f>IF(N206="základní",J206,0)</f>
        <v>0</v>
      </c>
      <c r="BF206" s="231">
        <f>IF(N206="snížená",J206,0)</f>
        <v>0</v>
      </c>
      <c r="BG206" s="231">
        <f>IF(N206="zákl. přenesená",J206,0)</f>
        <v>0</v>
      </c>
      <c r="BH206" s="231">
        <f>IF(N206="sníž. přenesená",J206,0)</f>
        <v>0</v>
      </c>
      <c r="BI206" s="231">
        <f>IF(N206="nulová",J206,0)</f>
        <v>0</v>
      </c>
      <c r="BJ206" s="23" t="s">
        <v>77</v>
      </c>
      <c r="BK206" s="231">
        <f>ROUND(I206*H206,2)</f>
        <v>0</v>
      </c>
      <c r="BL206" s="23" t="s">
        <v>142</v>
      </c>
      <c r="BM206" s="23" t="s">
        <v>330</v>
      </c>
    </row>
    <row r="207" spans="2:47" s="1" customFormat="1" ht="13.5">
      <c r="B207" s="45"/>
      <c r="C207" s="73"/>
      <c r="D207" s="236" t="s">
        <v>176</v>
      </c>
      <c r="E207" s="73"/>
      <c r="F207" s="237" t="s">
        <v>331</v>
      </c>
      <c r="G207" s="73"/>
      <c r="H207" s="73"/>
      <c r="I207" s="190"/>
      <c r="J207" s="73"/>
      <c r="K207" s="73"/>
      <c r="L207" s="71"/>
      <c r="M207" s="238"/>
      <c r="N207" s="46"/>
      <c r="O207" s="46"/>
      <c r="P207" s="46"/>
      <c r="Q207" s="46"/>
      <c r="R207" s="46"/>
      <c r="S207" s="46"/>
      <c r="T207" s="94"/>
      <c r="AT207" s="23" t="s">
        <v>176</v>
      </c>
      <c r="AU207" s="23" t="s">
        <v>79</v>
      </c>
    </row>
    <row r="208" spans="2:51" s="11" customFormat="1" ht="13.5">
      <c r="B208" s="239"/>
      <c r="C208" s="240"/>
      <c r="D208" s="236" t="s">
        <v>178</v>
      </c>
      <c r="E208" s="241" t="s">
        <v>21</v>
      </c>
      <c r="F208" s="242" t="s">
        <v>445</v>
      </c>
      <c r="G208" s="240"/>
      <c r="H208" s="241" t="s">
        <v>21</v>
      </c>
      <c r="I208" s="243"/>
      <c r="J208" s="240"/>
      <c r="K208" s="240"/>
      <c r="L208" s="244"/>
      <c r="M208" s="245"/>
      <c r="N208" s="246"/>
      <c r="O208" s="246"/>
      <c r="P208" s="246"/>
      <c r="Q208" s="246"/>
      <c r="R208" s="246"/>
      <c r="S208" s="246"/>
      <c r="T208" s="247"/>
      <c r="AT208" s="248" t="s">
        <v>178</v>
      </c>
      <c r="AU208" s="248" t="s">
        <v>79</v>
      </c>
      <c r="AV208" s="11" t="s">
        <v>77</v>
      </c>
      <c r="AW208" s="11" t="s">
        <v>33</v>
      </c>
      <c r="AX208" s="11" t="s">
        <v>69</v>
      </c>
      <c r="AY208" s="248" t="s">
        <v>123</v>
      </c>
    </row>
    <row r="209" spans="2:51" s="12" customFormat="1" ht="13.5">
      <c r="B209" s="249"/>
      <c r="C209" s="250"/>
      <c r="D209" s="236" t="s">
        <v>178</v>
      </c>
      <c r="E209" s="251" t="s">
        <v>21</v>
      </c>
      <c r="F209" s="252" t="s">
        <v>446</v>
      </c>
      <c r="G209" s="250"/>
      <c r="H209" s="253">
        <v>1984.815</v>
      </c>
      <c r="I209" s="254"/>
      <c r="J209" s="250"/>
      <c r="K209" s="250"/>
      <c r="L209" s="255"/>
      <c r="M209" s="256"/>
      <c r="N209" s="257"/>
      <c r="O209" s="257"/>
      <c r="P209" s="257"/>
      <c r="Q209" s="257"/>
      <c r="R209" s="257"/>
      <c r="S209" s="257"/>
      <c r="T209" s="258"/>
      <c r="AT209" s="259" t="s">
        <v>178</v>
      </c>
      <c r="AU209" s="259" t="s">
        <v>79</v>
      </c>
      <c r="AV209" s="12" t="s">
        <v>79</v>
      </c>
      <c r="AW209" s="12" t="s">
        <v>33</v>
      </c>
      <c r="AX209" s="12" t="s">
        <v>69</v>
      </c>
      <c r="AY209" s="259" t="s">
        <v>123</v>
      </c>
    </row>
    <row r="210" spans="2:51" s="12" customFormat="1" ht="13.5">
      <c r="B210" s="249"/>
      <c r="C210" s="250"/>
      <c r="D210" s="236" t="s">
        <v>178</v>
      </c>
      <c r="E210" s="251" t="s">
        <v>21</v>
      </c>
      <c r="F210" s="252" t="s">
        <v>448</v>
      </c>
      <c r="G210" s="250"/>
      <c r="H210" s="253">
        <v>90</v>
      </c>
      <c r="I210" s="254"/>
      <c r="J210" s="250"/>
      <c r="K210" s="250"/>
      <c r="L210" s="255"/>
      <c r="M210" s="256"/>
      <c r="N210" s="257"/>
      <c r="O210" s="257"/>
      <c r="P210" s="257"/>
      <c r="Q210" s="257"/>
      <c r="R210" s="257"/>
      <c r="S210" s="257"/>
      <c r="T210" s="258"/>
      <c r="AT210" s="259" t="s">
        <v>178</v>
      </c>
      <c r="AU210" s="259" t="s">
        <v>79</v>
      </c>
      <c r="AV210" s="12" t="s">
        <v>79</v>
      </c>
      <c r="AW210" s="12" t="s">
        <v>33</v>
      </c>
      <c r="AX210" s="12" t="s">
        <v>69</v>
      </c>
      <c r="AY210" s="259" t="s">
        <v>123</v>
      </c>
    </row>
    <row r="211" spans="2:51" s="13" customFormat="1" ht="13.5">
      <c r="B211" s="260"/>
      <c r="C211" s="261"/>
      <c r="D211" s="236" t="s">
        <v>178</v>
      </c>
      <c r="E211" s="262" t="s">
        <v>21</v>
      </c>
      <c r="F211" s="263" t="s">
        <v>187</v>
      </c>
      <c r="G211" s="261"/>
      <c r="H211" s="264">
        <v>2074.815</v>
      </c>
      <c r="I211" s="265"/>
      <c r="J211" s="261"/>
      <c r="K211" s="261"/>
      <c r="L211" s="266"/>
      <c r="M211" s="267"/>
      <c r="N211" s="268"/>
      <c r="O211" s="268"/>
      <c r="P211" s="268"/>
      <c r="Q211" s="268"/>
      <c r="R211" s="268"/>
      <c r="S211" s="268"/>
      <c r="T211" s="269"/>
      <c r="AT211" s="270" t="s">
        <v>178</v>
      </c>
      <c r="AU211" s="270" t="s">
        <v>79</v>
      </c>
      <c r="AV211" s="13" t="s">
        <v>142</v>
      </c>
      <c r="AW211" s="13" t="s">
        <v>33</v>
      </c>
      <c r="AX211" s="13" t="s">
        <v>77</v>
      </c>
      <c r="AY211" s="270" t="s">
        <v>123</v>
      </c>
    </row>
    <row r="212" spans="2:65" s="1" customFormat="1" ht="38.25" customHeight="1">
      <c r="B212" s="45"/>
      <c r="C212" s="220" t="s">
        <v>327</v>
      </c>
      <c r="D212" s="220" t="s">
        <v>126</v>
      </c>
      <c r="E212" s="221" t="s">
        <v>333</v>
      </c>
      <c r="F212" s="222" t="s">
        <v>334</v>
      </c>
      <c r="G212" s="223" t="s">
        <v>174</v>
      </c>
      <c r="H212" s="224">
        <v>2074.815</v>
      </c>
      <c r="I212" s="225"/>
      <c r="J212" s="226">
        <f>ROUND(I212*H212,2)</f>
        <v>0</v>
      </c>
      <c r="K212" s="222" t="s">
        <v>130</v>
      </c>
      <c r="L212" s="71"/>
      <c r="M212" s="227" t="s">
        <v>21</v>
      </c>
      <c r="N212" s="228" t="s">
        <v>40</v>
      </c>
      <c r="O212" s="46"/>
      <c r="P212" s="229">
        <f>O212*H212</f>
        <v>0</v>
      </c>
      <c r="Q212" s="229">
        <v>0</v>
      </c>
      <c r="R212" s="229">
        <f>Q212*H212</f>
        <v>0</v>
      </c>
      <c r="S212" s="229">
        <v>0.02</v>
      </c>
      <c r="T212" s="230">
        <f>S212*H212</f>
        <v>41.496300000000005</v>
      </c>
      <c r="AR212" s="23" t="s">
        <v>142</v>
      </c>
      <c r="AT212" s="23" t="s">
        <v>126</v>
      </c>
      <c r="AU212" s="23" t="s">
        <v>79</v>
      </c>
      <c r="AY212" s="23" t="s">
        <v>123</v>
      </c>
      <c r="BE212" s="231">
        <f>IF(N212="základní",J212,0)</f>
        <v>0</v>
      </c>
      <c r="BF212" s="231">
        <f>IF(N212="snížená",J212,0)</f>
        <v>0</v>
      </c>
      <c r="BG212" s="231">
        <f>IF(N212="zákl. přenesená",J212,0)</f>
        <v>0</v>
      </c>
      <c r="BH212" s="231">
        <f>IF(N212="sníž. přenesená",J212,0)</f>
        <v>0</v>
      </c>
      <c r="BI212" s="231">
        <f>IF(N212="nulová",J212,0)</f>
        <v>0</v>
      </c>
      <c r="BJ212" s="23" t="s">
        <v>77</v>
      </c>
      <c r="BK212" s="231">
        <f>ROUND(I212*H212,2)</f>
        <v>0</v>
      </c>
      <c r="BL212" s="23" t="s">
        <v>142</v>
      </c>
      <c r="BM212" s="23" t="s">
        <v>335</v>
      </c>
    </row>
    <row r="213" spans="2:47" s="1" customFormat="1" ht="13.5">
      <c r="B213" s="45"/>
      <c r="C213" s="73"/>
      <c r="D213" s="236" t="s">
        <v>176</v>
      </c>
      <c r="E213" s="73"/>
      <c r="F213" s="237" t="s">
        <v>331</v>
      </c>
      <c r="G213" s="73"/>
      <c r="H213" s="73"/>
      <c r="I213" s="190"/>
      <c r="J213" s="73"/>
      <c r="K213" s="73"/>
      <c r="L213" s="71"/>
      <c r="M213" s="238"/>
      <c r="N213" s="46"/>
      <c r="O213" s="46"/>
      <c r="P213" s="46"/>
      <c r="Q213" s="46"/>
      <c r="R213" s="46"/>
      <c r="S213" s="46"/>
      <c r="T213" s="94"/>
      <c r="AT213" s="23" t="s">
        <v>176</v>
      </c>
      <c r="AU213" s="23" t="s">
        <v>79</v>
      </c>
    </row>
    <row r="214" spans="2:51" s="11" customFormat="1" ht="13.5">
      <c r="B214" s="239"/>
      <c r="C214" s="240"/>
      <c r="D214" s="236" t="s">
        <v>178</v>
      </c>
      <c r="E214" s="241" t="s">
        <v>21</v>
      </c>
      <c r="F214" s="242" t="s">
        <v>445</v>
      </c>
      <c r="G214" s="240"/>
      <c r="H214" s="241" t="s">
        <v>21</v>
      </c>
      <c r="I214" s="243"/>
      <c r="J214" s="240"/>
      <c r="K214" s="240"/>
      <c r="L214" s="244"/>
      <c r="M214" s="245"/>
      <c r="N214" s="246"/>
      <c r="O214" s="246"/>
      <c r="P214" s="246"/>
      <c r="Q214" s="246"/>
      <c r="R214" s="246"/>
      <c r="S214" s="246"/>
      <c r="T214" s="247"/>
      <c r="AT214" s="248" t="s">
        <v>178</v>
      </c>
      <c r="AU214" s="248" t="s">
        <v>79</v>
      </c>
      <c r="AV214" s="11" t="s">
        <v>77</v>
      </c>
      <c r="AW214" s="11" t="s">
        <v>33</v>
      </c>
      <c r="AX214" s="11" t="s">
        <v>69</v>
      </c>
      <c r="AY214" s="248" t="s">
        <v>123</v>
      </c>
    </row>
    <row r="215" spans="2:51" s="12" customFormat="1" ht="13.5">
      <c r="B215" s="249"/>
      <c r="C215" s="250"/>
      <c r="D215" s="236" t="s">
        <v>178</v>
      </c>
      <c r="E215" s="251" t="s">
        <v>21</v>
      </c>
      <c r="F215" s="252" t="s">
        <v>446</v>
      </c>
      <c r="G215" s="250"/>
      <c r="H215" s="253">
        <v>1984.815</v>
      </c>
      <c r="I215" s="254"/>
      <c r="J215" s="250"/>
      <c r="K215" s="250"/>
      <c r="L215" s="255"/>
      <c r="M215" s="256"/>
      <c r="N215" s="257"/>
      <c r="O215" s="257"/>
      <c r="P215" s="257"/>
      <c r="Q215" s="257"/>
      <c r="R215" s="257"/>
      <c r="S215" s="257"/>
      <c r="T215" s="258"/>
      <c r="AT215" s="259" t="s">
        <v>178</v>
      </c>
      <c r="AU215" s="259" t="s">
        <v>79</v>
      </c>
      <c r="AV215" s="12" t="s">
        <v>79</v>
      </c>
      <c r="AW215" s="12" t="s">
        <v>33</v>
      </c>
      <c r="AX215" s="12" t="s">
        <v>69</v>
      </c>
      <c r="AY215" s="259" t="s">
        <v>123</v>
      </c>
    </row>
    <row r="216" spans="2:51" s="12" customFormat="1" ht="13.5">
      <c r="B216" s="249"/>
      <c r="C216" s="250"/>
      <c r="D216" s="236" t="s">
        <v>178</v>
      </c>
      <c r="E216" s="251" t="s">
        <v>21</v>
      </c>
      <c r="F216" s="252" t="s">
        <v>448</v>
      </c>
      <c r="G216" s="250"/>
      <c r="H216" s="253">
        <v>90</v>
      </c>
      <c r="I216" s="254"/>
      <c r="J216" s="250"/>
      <c r="K216" s="250"/>
      <c r="L216" s="255"/>
      <c r="M216" s="256"/>
      <c r="N216" s="257"/>
      <c r="O216" s="257"/>
      <c r="P216" s="257"/>
      <c r="Q216" s="257"/>
      <c r="R216" s="257"/>
      <c r="S216" s="257"/>
      <c r="T216" s="258"/>
      <c r="AT216" s="259" t="s">
        <v>178</v>
      </c>
      <c r="AU216" s="259" t="s">
        <v>79</v>
      </c>
      <c r="AV216" s="12" t="s">
        <v>79</v>
      </c>
      <c r="AW216" s="12" t="s">
        <v>33</v>
      </c>
      <c r="AX216" s="12" t="s">
        <v>69</v>
      </c>
      <c r="AY216" s="259" t="s">
        <v>123</v>
      </c>
    </row>
    <row r="217" spans="2:51" s="13" customFormat="1" ht="13.5">
      <c r="B217" s="260"/>
      <c r="C217" s="261"/>
      <c r="D217" s="236" t="s">
        <v>178</v>
      </c>
      <c r="E217" s="262" t="s">
        <v>21</v>
      </c>
      <c r="F217" s="263" t="s">
        <v>187</v>
      </c>
      <c r="G217" s="261"/>
      <c r="H217" s="264">
        <v>2074.815</v>
      </c>
      <c r="I217" s="265"/>
      <c r="J217" s="261"/>
      <c r="K217" s="261"/>
      <c r="L217" s="266"/>
      <c r="M217" s="267"/>
      <c r="N217" s="268"/>
      <c r="O217" s="268"/>
      <c r="P217" s="268"/>
      <c r="Q217" s="268"/>
      <c r="R217" s="268"/>
      <c r="S217" s="268"/>
      <c r="T217" s="269"/>
      <c r="AT217" s="270" t="s">
        <v>178</v>
      </c>
      <c r="AU217" s="270" t="s">
        <v>79</v>
      </c>
      <c r="AV217" s="13" t="s">
        <v>142</v>
      </c>
      <c r="AW217" s="13" t="s">
        <v>33</v>
      </c>
      <c r="AX217" s="13" t="s">
        <v>77</v>
      </c>
      <c r="AY217" s="270" t="s">
        <v>123</v>
      </c>
    </row>
    <row r="218" spans="2:65" s="1" customFormat="1" ht="51" customHeight="1">
      <c r="B218" s="45"/>
      <c r="C218" s="220" t="s">
        <v>332</v>
      </c>
      <c r="D218" s="220" t="s">
        <v>126</v>
      </c>
      <c r="E218" s="221" t="s">
        <v>337</v>
      </c>
      <c r="F218" s="222" t="s">
        <v>338</v>
      </c>
      <c r="G218" s="223" t="s">
        <v>174</v>
      </c>
      <c r="H218" s="224">
        <v>232.23</v>
      </c>
      <c r="I218" s="225"/>
      <c r="J218" s="226">
        <f>ROUND(I218*H218,2)</f>
        <v>0</v>
      </c>
      <c r="K218" s="222" t="s">
        <v>130</v>
      </c>
      <c r="L218" s="71"/>
      <c r="M218" s="227" t="s">
        <v>21</v>
      </c>
      <c r="N218" s="228" t="s">
        <v>40</v>
      </c>
      <c r="O218" s="46"/>
      <c r="P218" s="229">
        <f>O218*H218</f>
        <v>0</v>
      </c>
      <c r="Q218" s="229">
        <v>0</v>
      </c>
      <c r="R218" s="229">
        <f>Q218*H218</f>
        <v>0</v>
      </c>
      <c r="S218" s="229">
        <v>0.126</v>
      </c>
      <c r="T218" s="230">
        <f>S218*H218</f>
        <v>29.26098</v>
      </c>
      <c r="AR218" s="23" t="s">
        <v>142</v>
      </c>
      <c r="AT218" s="23" t="s">
        <v>126</v>
      </c>
      <c r="AU218" s="23" t="s">
        <v>79</v>
      </c>
      <c r="AY218" s="23" t="s">
        <v>123</v>
      </c>
      <c r="BE218" s="231">
        <f>IF(N218="základní",J218,0)</f>
        <v>0</v>
      </c>
      <c r="BF218" s="231">
        <f>IF(N218="snížená",J218,0)</f>
        <v>0</v>
      </c>
      <c r="BG218" s="231">
        <f>IF(N218="zákl. přenesená",J218,0)</f>
        <v>0</v>
      </c>
      <c r="BH218" s="231">
        <f>IF(N218="sníž. přenesená",J218,0)</f>
        <v>0</v>
      </c>
      <c r="BI218" s="231">
        <f>IF(N218="nulová",J218,0)</f>
        <v>0</v>
      </c>
      <c r="BJ218" s="23" t="s">
        <v>77</v>
      </c>
      <c r="BK218" s="231">
        <f>ROUND(I218*H218,2)</f>
        <v>0</v>
      </c>
      <c r="BL218" s="23" t="s">
        <v>142</v>
      </c>
      <c r="BM218" s="23" t="s">
        <v>339</v>
      </c>
    </row>
    <row r="219" spans="2:47" s="1" customFormat="1" ht="13.5">
      <c r="B219" s="45"/>
      <c r="C219" s="73"/>
      <c r="D219" s="236" t="s">
        <v>176</v>
      </c>
      <c r="E219" s="73"/>
      <c r="F219" s="237" t="s">
        <v>340</v>
      </c>
      <c r="G219" s="73"/>
      <c r="H219" s="73"/>
      <c r="I219" s="190"/>
      <c r="J219" s="73"/>
      <c r="K219" s="73"/>
      <c r="L219" s="71"/>
      <c r="M219" s="238"/>
      <c r="N219" s="46"/>
      <c r="O219" s="46"/>
      <c r="P219" s="46"/>
      <c r="Q219" s="46"/>
      <c r="R219" s="46"/>
      <c r="S219" s="46"/>
      <c r="T219" s="94"/>
      <c r="AT219" s="23" t="s">
        <v>176</v>
      </c>
      <c r="AU219" s="23" t="s">
        <v>79</v>
      </c>
    </row>
    <row r="220" spans="2:51" s="12" customFormat="1" ht="13.5">
      <c r="B220" s="249"/>
      <c r="C220" s="250"/>
      <c r="D220" s="236" t="s">
        <v>178</v>
      </c>
      <c r="E220" s="251" t="s">
        <v>21</v>
      </c>
      <c r="F220" s="252" t="s">
        <v>444</v>
      </c>
      <c r="G220" s="250"/>
      <c r="H220" s="253">
        <v>232.23</v>
      </c>
      <c r="I220" s="254"/>
      <c r="J220" s="250"/>
      <c r="K220" s="250"/>
      <c r="L220" s="255"/>
      <c r="M220" s="256"/>
      <c r="N220" s="257"/>
      <c r="O220" s="257"/>
      <c r="P220" s="257"/>
      <c r="Q220" s="257"/>
      <c r="R220" s="257"/>
      <c r="S220" s="257"/>
      <c r="T220" s="258"/>
      <c r="AT220" s="259" t="s">
        <v>178</v>
      </c>
      <c r="AU220" s="259" t="s">
        <v>79</v>
      </c>
      <c r="AV220" s="12" t="s">
        <v>79</v>
      </c>
      <c r="AW220" s="12" t="s">
        <v>33</v>
      </c>
      <c r="AX220" s="12" t="s">
        <v>77</v>
      </c>
      <c r="AY220" s="259" t="s">
        <v>123</v>
      </c>
    </row>
    <row r="221" spans="2:63" s="10" customFormat="1" ht="29.85" customHeight="1">
      <c r="B221" s="204"/>
      <c r="C221" s="205"/>
      <c r="D221" s="206" t="s">
        <v>68</v>
      </c>
      <c r="E221" s="218" t="s">
        <v>341</v>
      </c>
      <c r="F221" s="218" t="s">
        <v>342</v>
      </c>
      <c r="G221" s="205"/>
      <c r="H221" s="205"/>
      <c r="I221" s="208"/>
      <c r="J221" s="219">
        <f>BK221</f>
        <v>0</v>
      </c>
      <c r="K221" s="205"/>
      <c r="L221" s="210"/>
      <c r="M221" s="211"/>
      <c r="N221" s="212"/>
      <c r="O221" s="212"/>
      <c r="P221" s="213">
        <f>SUM(P222:P234)</f>
        <v>0</v>
      </c>
      <c r="Q221" s="212"/>
      <c r="R221" s="213">
        <f>SUM(R222:R234)</f>
        <v>0</v>
      </c>
      <c r="S221" s="212"/>
      <c r="T221" s="214">
        <f>SUM(T222:T234)</f>
        <v>0</v>
      </c>
      <c r="AR221" s="215" t="s">
        <v>77</v>
      </c>
      <c r="AT221" s="216" t="s">
        <v>68</v>
      </c>
      <c r="AU221" s="216" t="s">
        <v>77</v>
      </c>
      <c r="AY221" s="215" t="s">
        <v>123</v>
      </c>
      <c r="BK221" s="217">
        <f>SUM(BK222:BK234)</f>
        <v>0</v>
      </c>
    </row>
    <row r="222" spans="2:65" s="1" customFormat="1" ht="25.5" customHeight="1">
      <c r="B222" s="45"/>
      <c r="C222" s="220" t="s">
        <v>336</v>
      </c>
      <c r="D222" s="220" t="s">
        <v>126</v>
      </c>
      <c r="E222" s="221" t="s">
        <v>344</v>
      </c>
      <c r="F222" s="222" t="s">
        <v>345</v>
      </c>
      <c r="G222" s="223" t="s">
        <v>224</v>
      </c>
      <c r="H222" s="224">
        <v>61.117</v>
      </c>
      <c r="I222" s="225"/>
      <c r="J222" s="226">
        <f>ROUND(I222*H222,2)</f>
        <v>0</v>
      </c>
      <c r="K222" s="222" t="s">
        <v>130</v>
      </c>
      <c r="L222" s="71"/>
      <c r="M222" s="227" t="s">
        <v>21</v>
      </c>
      <c r="N222" s="228" t="s">
        <v>40</v>
      </c>
      <c r="O222" s="46"/>
      <c r="P222" s="229">
        <f>O222*H222</f>
        <v>0</v>
      </c>
      <c r="Q222" s="229">
        <v>0</v>
      </c>
      <c r="R222" s="229">
        <f>Q222*H222</f>
        <v>0</v>
      </c>
      <c r="S222" s="229">
        <v>0</v>
      </c>
      <c r="T222" s="230">
        <f>S222*H222</f>
        <v>0</v>
      </c>
      <c r="AR222" s="23" t="s">
        <v>142</v>
      </c>
      <c r="AT222" s="23" t="s">
        <v>126</v>
      </c>
      <c r="AU222" s="23" t="s">
        <v>79</v>
      </c>
      <c r="AY222" s="23" t="s">
        <v>123</v>
      </c>
      <c r="BE222" s="231">
        <f>IF(N222="základní",J222,0)</f>
        <v>0</v>
      </c>
      <c r="BF222" s="231">
        <f>IF(N222="snížená",J222,0)</f>
        <v>0</v>
      </c>
      <c r="BG222" s="231">
        <f>IF(N222="zákl. přenesená",J222,0)</f>
        <v>0</v>
      </c>
      <c r="BH222" s="231">
        <f>IF(N222="sníž. přenesená",J222,0)</f>
        <v>0</v>
      </c>
      <c r="BI222" s="231">
        <f>IF(N222="nulová",J222,0)</f>
        <v>0</v>
      </c>
      <c r="BJ222" s="23" t="s">
        <v>77</v>
      </c>
      <c r="BK222" s="231">
        <f>ROUND(I222*H222,2)</f>
        <v>0</v>
      </c>
      <c r="BL222" s="23" t="s">
        <v>142</v>
      </c>
      <c r="BM222" s="23" t="s">
        <v>346</v>
      </c>
    </row>
    <row r="223" spans="2:47" s="1" customFormat="1" ht="13.5">
      <c r="B223" s="45"/>
      <c r="C223" s="73"/>
      <c r="D223" s="236" t="s">
        <v>176</v>
      </c>
      <c r="E223" s="73"/>
      <c r="F223" s="237" t="s">
        <v>347</v>
      </c>
      <c r="G223" s="73"/>
      <c r="H223" s="73"/>
      <c r="I223" s="190"/>
      <c r="J223" s="73"/>
      <c r="K223" s="73"/>
      <c r="L223" s="71"/>
      <c r="M223" s="238"/>
      <c r="N223" s="46"/>
      <c r="O223" s="46"/>
      <c r="P223" s="46"/>
      <c r="Q223" s="46"/>
      <c r="R223" s="46"/>
      <c r="S223" s="46"/>
      <c r="T223" s="94"/>
      <c r="AT223" s="23" t="s">
        <v>176</v>
      </c>
      <c r="AU223" s="23" t="s">
        <v>79</v>
      </c>
    </row>
    <row r="224" spans="2:51" s="12" customFormat="1" ht="13.5">
      <c r="B224" s="249"/>
      <c r="C224" s="250"/>
      <c r="D224" s="236" t="s">
        <v>178</v>
      </c>
      <c r="E224" s="251" t="s">
        <v>21</v>
      </c>
      <c r="F224" s="252" t="s">
        <v>456</v>
      </c>
      <c r="G224" s="250"/>
      <c r="H224" s="253">
        <v>6.619</v>
      </c>
      <c r="I224" s="254"/>
      <c r="J224" s="250"/>
      <c r="K224" s="250"/>
      <c r="L224" s="255"/>
      <c r="M224" s="256"/>
      <c r="N224" s="257"/>
      <c r="O224" s="257"/>
      <c r="P224" s="257"/>
      <c r="Q224" s="257"/>
      <c r="R224" s="257"/>
      <c r="S224" s="257"/>
      <c r="T224" s="258"/>
      <c r="AT224" s="259" t="s">
        <v>178</v>
      </c>
      <c r="AU224" s="259" t="s">
        <v>79</v>
      </c>
      <c r="AV224" s="12" t="s">
        <v>79</v>
      </c>
      <c r="AW224" s="12" t="s">
        <v>33</v>
      </c>
      <c r="AX224" s="12" t="s">
        <v>69</v>
      </c>
      <c r="AY224" s="259" t="s">
        <v>123</v>
      </c>
    </row>
    <row r="225" spans="2:51" s="12" customFormat="1" ht="13.5">
      <c r="B225" s="249"/>
      <c r="C225" s="250"/>
      <c r="D225" s="236" t="s">
        <v>178</v>
      </c>
      <c r="E225" s="251" t="s">
        <v>21</v>
      </c>
      <c r="F225" s="252" t="s">
        <v>457</v>
      </c>
      <c r="G225" s="250"/>
      <c r="H225" s="253">
        <v>54.498</v>
      </c>
      <c r="I225" s="254"/>
      <c r="J225" s="250"/>
      <c r="K225" s="250"/>
      <c r="L225" s="255"/>
      <c r="M225" s="256"/>
      <c r="N225" s="257"/>
      <c r="O225" s="257"/>
      <c r="P225" s="257"/>
      <c r="Q225" s="257"/>
      <c r="R225" s="257"/>
      <c r="S225" s="257"/>
      <c r="T225" s="258"/>
      <c r="AT225" s="259" t="s">
        <v>178</v>
      </c>
      <c r="AU225" s="259" t="s">
        <v>79</v>
      </c>
      <c r="AV225" s="12" t="s">
        <v>79</v>
      </c>
      <c r="AW225" s="12" t="s">
        <v>33</v>
      </c>
      <c r="AX225" s="12" t="s">
        <v>69</v>
      </c>
      <c r="AY225" s="259" t="s">
        <v>123</v>
      </c>
    </row>
    <row r="226" spans="2:51" s="13" customFormat="1" ht="13.5">
      <c r="B226" s="260"/>
      <c r="C226" s="261"/>
      <c r="D226" s="236" t="s">
        <v>178</v>
      </c>
      <c r="E226" s="262" t="s">
        <v>21</v>
      </c>
      <c r="F226" s="263" t="s">
        <v>187</v>
      </c>
      <c r="G226" s="261"/>
      <c r="H226" s="264">
        <v>61.117</v>
      </c>
      <c r="I226" s="265"/>
      <c r="J226" s="261"/>
      <c r="K226" s="261"/>
      <c r="L226" s="266"/>
      <c r="M226" s="267"/>
      <c r="N226" s="268"/>
      <c r="O226" s="268"/>
      <c r="P226" s="268"/>
      <c r="Q226" s="268"/>
      <c r="R226" s="268"/>
      <c r="S226" s="268"/>
      <c r="T226" s="269"/>
      <c r="AT226" s="270" t="s">
        <v>178</v>
      </c>
      <c r="AU226" s="270" t="s">
        <v>79</v>
      </c>
      <c r="AV226" s="13" t="s">
        <v>142</v>
      </c>
      <c r="AW226" s="13" t="s">
        <v>33</v>
      </c>
      <c r="AX226" s="13" t="s">
        <v>77</v>
      </c>
      <c r="AY226" s="270" t="s">
        <v>123</v>
      </c>
    </row>
    <row r="227" spans="2:65" s="1" customFormat="1" ht="25.5" customHeight="1">
      <c r="B227" s="45"/>
      <c r="C227" s="220" t="s">
        <v>343</v>
      </c>
      <c r="D227" s="220" t="s">
        <v>126</v>
      </c>
      <c r="E227" s="221" t="s">
        <v>351</v>
      </c>
      <c r="F227" s="222" t="s">
        <v>352</v>
      </c>
      <c r="G227" s="223" t="s">
        <v>224</v>
      </c>
      <c r="H227" s="224">
        <v>1038.989</v>
      </c>
      <c r="I227" s="225"/>
      <c r="J227" s="226">
        <f>ROUND(I227*H227,2)</f>
        <v>0</v>
      </c>
      <c r="K227" s="222" t="s">
        <v>130</v>
      </c>
      <c r="L227" s="71"/>
      <c r="M227" s="227" t="s">
        <v>21</v>
      </c>
      <c r="N227" s="228" t="s">
        <v>40</v>
      </c>
      <c r="O227" s="46"/>
      <c r="P227" s="229">
        <f>O227*H227</f>
        <v>0</v>
      </c>
      <c r="Q227" s="229">
        <v>0</v>
      </c>
      <c r="R227" s="229">
        <f>Q227*H227</f>
        <v>0</v>
      </c>
      <c r="S227" s="229">
        <v>0</v>
      </c>
      <c r="T227" s="230">
        <f>S227*H227</f>
        <v>0</v>
      </c>
      <c r="AR227" s="23" t="s">
        <v>142</v>
      </c>
      <c r="AT227" s="23" t="s">
        <v>126</v>
      </c>
      <c r="AU227" s="23" t="s">
        <v>79</v>
      </c>
      <c r="AY227" s="23" t="s">
        <v>123</v>
      </c>
      <c r="BE227" s="231">
        <f>IF(N227="základní",J227,0)</f>
        <v>0</v>
      </c>
      <c r="BF227" s="231">
        <f>IF(N227="snížená",J227,0)</f>
        <v>0</v>
      </c>
      <c r="BG227" s="231">
        <f>IF(N227="zákl. přenesená",J227,0)</f>
        <v>0</v>
      </c>
      <c r="BH227" s="231">
        <f>IF(N227="sníž. přenesená",J227,0)</f>
        <v>0</v>
      </c>
      <c r="BI227" s="231">
        <f>IF(N227="nulová",J227,0)</f>
        <v>0</v>
      </c>
      <c r="BJ227" s="23" t="s">
        <v>77</v>
      </c>
      <c r="BK227" s="231">
        <f>ROUND(I227*H227,2)</f>
        <v>0</v>
      </c>
      <c r="BL227" s="23" t="s">
        <v>142</v>
      </c>
      <c r="BM227" s="23" t="s">
        <v>353</v>
      </c>
    </row>
    <row r="228" spans="2:47" s="1" customFormat="1" ht="13.5">
      <c r="B228" s="45"/>
      <c r="C228" s="73"/>
      <c r="D228" s="236" t="s">
        <v>176</v>
      </c>
      <c r="E228" s="73"/>
      <c r="F228" s="237" t="s">
        <v>347</v>
      </c>
      <c r="G228" s="73"/>
      <c r="H228" s="73"/>
      <c r="I228" s="190"/>
      <c r="J228" s="73"/>
      <c r="K228" s="73"/>
      <c r="L228" s="71"/>
      <c r="M228" s="238"/>
      <c r="N228" s="46"/>
      <c r="O228" s="46"/>
      <c r="P228" s="46"/>
      <c r="Q228" s="46"/>
      <c r="R228" s="46"/>
      <c r="S228" s="46"/>
      <c r="T228" s="94"/>
      <c r="AT228" s="23" t="s">
        <v>176</v>
      </c>
      <c r="AU228" s="23" t="s">
        <v>79</v>
      </c>
    </row>
    <row r="229" spans="2:51" s="12" customFormat="1" ht="13.5">
      <c r="B229" s="249"/>
      <c r="C229" s="250"/>
      <c r="D229" s="236" t="s">
        <v>178</v>
      </c>
      <c r="E229" s="251" t="s">
        <v>21</v>
      </c>
      <c r="F229" s="252" t="s">
        <v>458</v>
      </c>
      <c r="G229" s="250"/>
      <c r="H229" s="253">
        <v>1038.989</v>
      </c>
      <c r="I229" s="254"/>
      <c r="J229" s="250"/>
      <c r="K229" s="250"/>
      <c r="L229" s="255"/>
      <c r="M229" s="256"/>
      <c r="N229" s="257"/>
      <c r="O229" s="257"/>
      <c r="P229" s="257"/>
      <c r="Q229" s="257"/>
      <c r="R229" s="257"/>
      <c r="S229" s="257"/>
      <c r="T229" s="258"/>
      <c r="AT229" s="259" t="s">
        <v>178</v>
      </c>
      <c r="AU229" s="259" t="s">
        <v>79</v>
      </c>
      <c r="AV229" s="12" t="s">
        <v>79</v>
      </c>
      <c r="AW229" s="12" t="s">
        <v>33</v>
      </c>
      <c r="AX229" s="12" t="s">
        <v>77</v>
      </c>
      <c r="AY229" s="259" t="s">
        <v>123</v>
      </c>
    </row>
    <row r="230" spans="2:65" s="1" customFormat="1" ht="25.5" customHeight="1">
      <c r="B230" s="45"/>
      <c r="C230" s="220" t="s">
        <v>350</v>
      </c>
      <c r="D230" s="220" t="s">
        <v>126</v>
      </c>
      <c r="E230" s="221" t="s">
        <v>356</v>
      </c>
      <c r="F230" s="222" t="s">
        <v>229</v>
      </c>
      <c r="G230" s="223" t="s">
        <v>224</v>
      </c>
      <c r="H230" s="224">
        <v>61.117</v>
      </c>
      <c r="I230" s="225"/>
      <c r="J230" s="226">
        <f>ROUND(I230*H230,2)</f>
        <v>0</v>
      </c>
      <c r="K230" s="222" t="s">
        <v>130</v>
      </c>
      <c r="L230" s="71"/>
      <c r="M230" s="227" t="s">
        <v>21</v>
      </c>
      <c r="N230" s="228" t="s">
        <v>40</v>
      </c>
      <c r="O230" s="46"/>
      <c r="P230" s="229">
        <f>O230*H230</f>
        <v>0</v>
      </c>
      <c r="Q230" s="229">
        <v>0</v>
      </c>
      <c r="R230" s="229">
        <f>Q230*H230</f>
        <v>0</v>
      </c>
      <c r="S230" s="229">
        <v>0</v>
      </c>
      <c r="T230" s="230">
        <f>S230*H230</f>
        <v>0</v>
      </c>
      <c r="AR230" s="23" t="s">
        <v>142</v>
      </c>
      <c r="AT230" s="23" t="s">
        <v>126</v>
      </c>
      <c r="AU230" s="23" t="s">
        <v>79</v>
      </c>
      <c r="AY230" s="23" t="s">
        <v>123</v>
      </c>
      <c r="BE230" s="231">
        <f>IF(N230="základní",J230,0)</f>
        <v>0</v>
      </c>
      <c r="BF230" s="231">
        <f>IF(N230="snížená",J230,0)</f>
        <v>0</v>
      </c>
      <c r="BG230" s="231">
        <f>IF(N230="zákl. přenesená",J230,0)</f>
        <v>0</v>
      </c>
      <c r="BH230" s="231">
        <f>IF(N230="sníž. přenesená",J230,0)</f>
        <v>0</v>
      </c>
      <c r="BI230" s="231">
        <f>IF(N230="nulová",J230,0)</f>
        <v>0</v>
      </c>
      <c r="BJ230" s="23" t="s">
        <v>77</v>
      </c>
      <c r="BK230" s="231">
        <f>ROUND(I230*H230,2)</f>
        <v>0</v>
      </c>
      <c r="BL230" s="23" t="s">
        <v>142</v>
      </c>
      <c r="BM230" s="23" t="s">
        <v>357</v>
      </c>
    </row>
    <row r="231" spans="2:47" s="1" customFormat="1" ht="13.5">
      <c r="B231" s="45"/>
      <c r="C231" s="73"/>
      <c r="D231" s="236" t="s">
        <v>176</v>
      </c>
      <c r="E231" s="73"/>
      <c r="F231" s="237" t="s">
        <v>358</v>
      </c>
      <c r="G231" s="73"/>
      <c r="H231" s="73"/>
      <c r="I231" s="190"/>
      <c r="J231" s="73"/>
      <c r="K231" s="73"/>
      <c r="L231" s="71"/>
      <c r="M231" s="238"/>
      <c r="N231" s="46"/>
      <c r="O231" s="46"/>
      <c r="P231" s="46"/>
      <c r="Q231" s="46"/>
      <c r="R231" s="46"/>
      <c r="S231" s="46"/>
      <c r="T231" s="94"/>
      <c r="AT231" s="23" t="s">
        <v>176</v>
      </c>
      <c r="AU231" s="23" t="s">
        <v>79</v>
      </c>
    </row>
    <row r="232" spans="2:51" s="12" customFormat="1" ht="13.5">
      <c r="B232" s="249"/>
      <c r="C232" s="250"/>
      <c r="D232" s="236" t="s">
        <v>178</v>
      </c>
      <c r="E232" s="251" t="s">
        <v>21</v>
      </c>
      <c r="F232" s="252" t="s">
        <v>456</v>
      </c>
      <c r="G232" s="250"/>
      <c r="H232" s="253">
        <v>6.619</v>
      </c>
      <c r="I232" s="254"/>
      <c r="J232" s="250"/>
      <c r="K232" s="250"/>
      <c r="L232" s="255"/>
      <c r="M232" s="256"/>
      <c r="N232" s="257"/>
      <c r="O232" s="257"/>
      <c r="P232" s="257"/>
      <c r="Q232" s="257"/>
      <c r="R232" s="257"/>
      <c r="S232" s="257"/>
      <c r="T232" s="258"/>
      <c r="AT232" s="259" t="s">
        <v>178</v>
      </c>
      <c r="AU232" s="259" t="s">
        <v>79</v>
      </c>
      <c r="AV232" s="12" t="s">
        <v>79</v>
      </c>
      <c r="AW232" s="12" t="s">
        <v>33</v>
      </c>
      <c r="AX232" s="12" t="s">
        <v>69</v>
      </c>
      <c r="AY232" s="259" t="s">
        <v>123</v>
      </c>
    </row>
    <row r="233" spans="2:51" s="12" customFormat="1" ht="13.5">
      <c r="B233" s="249"/>
      <c r="C233" s="250"/>
      <c r="D233" s="236" t="s">
        <v>178</v>
      </c>
      <c r="E233" s="251" t="s">
        <v>21</v>
      </c>
      <c r="F233" s="252" t="s">
        <v>457</v>
      </c>
      <c r="G233" s="250"/>
      <c r="H233" s="253">
        <v>54.498</v>
      </c>
      <c r="I233" s="254"/>
      <c r="J233" s="250"/>
      <c r="K233" s="250"/>
      <c r="L233" s="255"/>
      <c r="M233" s="256"/>
      <c r="N233" s="257"/>
      <c r="O233" s="257"/>
      <c r="P233" s="257"/>
      <c r="Q233" s="257"/>
      <c r="R233" s="257"/>
      <c r="S233" s="257"/>
      <c r="T233" s="258"/>
      <c r="AT233" s="259" t="s">
        <v>178</v>
      </c>
      <c r="AU233" s="259" t="s">
        <v>79</v>
      </c>
      <c r="AV233" s="12" t="s">
        <v>79</v>
      </c>
      <c r="AW233" s="12" t="s">
        <v>33</v>
      </c>
      <c r="AX233" s="12" t="s">
        <v>69</v>
      </c>
      <c r="AY233" s="259" t="s">
        <v>123</v>
      </c>
    </row>
    <row r="234" spans="2:51" s="13" customFormat="1" ht="13.5">
      <c r="B234" s="260"/>
      <c r="C234" s="261"/>
      <c r="D234" s="236" t="s">
        <v>178</v>
      </c>
      <c r="E234" s="262" t="s">
        <v>21</v>
      </c>
      <c r="F234" s="263" t="s">
        <v>187</v>
      </c>
      <c r="G234" s="261"/>
      <c r="H234" s="264">
        <v>61.117</v>
      </c>
      <c r="I234" s="265"/>
      <c r="J234" s="261"/>
      <c r="K234" s="261"/>
      <c r="L234" s="266"/>
      <c r="M234" s="267"/>
      <c r="N234" s="268"/>
      <c r="O234" s="268"/>
      <c r="P234" s="268"/>
      <c r="Q234" s="268"/>
      <c r="R234" s="268"/>
      <c r="S234" s="268"/>
      <c r="T234" s="269"/>
      <c r="AT234" s="270" t="s">
        <v>178</v>
      </c>
      <c r="AU234" s="270" t="s">
        <v>79</v>
      </c>
      <c r="AV234" s="13" t="s">
        <v>142</v>
      </c>
      <c r="AW234" s="13" t="s">
        <v>33</v>
      </c>
      <c r="AX234" s="13" t="s">
        <v>77</v>
      </c>
      <c r="AY234" s="270" t="s">
        <v>123</v>
      </c>
    </row>
    <row r="235" spans="2:63" s="10" customFormat="1" ht="29.85" customHeight="1">
      <c r="B235" s="204"/>
      <c r="C235" s="205"/>
      <c r="D235" s="206" t="s">
        <v>68</v>
      </c>
      <c r="E235" s="218" t="s">
        <v>359</v>
      </c>
      <c r="F235" s="218" t="s">
        <v>360</v>
      </c>
      <c r="G235" s="205"/>
      <c r="H235" s="205"/>
      <c r="I235" s="208"/>
      <c r="J235" s="219">
        <f>BK235</f>
        <v>0</v>
      </c>
      <c r="K235" s="205"/>
      <c r="L235" s="210"/>
      <c r="M235" s="211"/>
      <c r="N235" s="212"/>
      <c r="O235" s="212"/>
      <c r="P235" s="213">
        <f>SUM(P236:P237)</f>
        <v>0</v>
      </c>
      <c r="Q235" s="212"/>
      <c r="R235" s="213">
        <f>SUM(R236:R237)</f>
        <v>0</v>
      </c>
      <c r="S235" s="212"/>
      <c r="T235" s="214">
        <f>SUM(T236:T237)</f>
        <v>0</v>
      </c>
      <c r="AR235" s="215" t="s">
        <v>77</v>
      </c>
      <c r="AT235" s="216" t="s">
        <v>68</v>
      </c>
      <c r="AU235" s="216" t="s">
        <v>77</v>
      </c>
      <c r="AY235" s="215" t="s">
        <v>123</v>
      </c>
      <c r="BK235" s="217">
        <f>SUM(BK236:BK237)</f>
        <v>0</v>
      </c>
    </row>
    <row r="236" spans="2:65" s="1" customFormat="1" ht="25.5" customHeight="1">
      <c r="B236" s="45"/>
      <c r="C236" s="220" t="s">
        <v>355</v>
      </c>
      <c r="D236" s="220" t="s">
        <v>126</v>
      </c>
      <c r="E236" s="221" t="s">
        <v>362</v>
      </c>
      <c r="F236" s="222" t="s">
        <v>363</v>
      </c>
      <c r="G236" s="223" t="s">
        <v>224</v>
      </c>
      <c r="H236" s="224">
        <v>614.335</v>
      </c>
      <c r="I236" s="225"/>
      <c r="J236" s="226">
        <f>ROUND(I236*H236,2)</f>
        <v>0</v>
      </c>
      <c r="K236" s="222" t="s">
        <v>130</v>
      </c>
      <c r="L236" s="71"/>
      <c r="M236" s="227" t="s">
        <v>21</v>
      </c>
      <c r="N236" s="228" t="s">
        <v>40</v>
      </c>
      <c r="O236" s="46"/>
      <c r="P236" s="229">
        <f>O236*H236</f>
        <v>0</v>
      </c>
      <c r="Q236" s="229">
        <v>0</v>
      </c>
      <c r="R236" s="229">
        <f>Q236*H236</f>
        <v>0</v>
      </c>
      <c r="S236" s="229">
        <v>0</v>
      </c>
      <c r="T236" s="230">
        <f>S236*H236</f>
        <v>0</v>
      </c>
      <c r="AR236" s="23" t="s">
        <v>142</v>
      </c>
      <c r="AT236" s="23" t="s">
        <v>126</v>
      </c>
      <c r="AU236" s="23" t="s">
        <v>79</v>
      </c>
      <c r="AY236" s="23" t="s">
        <v>123</v>
      </c>
      <c r="BE236" s="231">
        <f>IF(N236="základní",J236,0)</f>
        <v>0</v>
      </c>
      <c r="BF236" s="231">
        <f>IF(N236="snížená",J236,0)</f>
        <v>0</v>
      </c>
      <c r="BG236" s="231">
        <f>IF(N236="zákl. přenesená",J236,0)</f>
        <v>0</v>
      </c>
      <c r="BH236" s="231">
        <f>IF(N236="sníž. přenesená",J236,0)</f>
        <v>0</v>
      </c>
      <c r="BI236" s="231">
        <f>IF(N236="nulová",J236,0)</f>
        <v>0</v>
      </c>
      <c r="BJ236" s="23" t="s">
        <v>77</v>
      </c>
      <c r="BK236" s="231">
        <f>ROUND(I236*H236,2)</f>
        <v>0</v>
      </c>
      <c r="BL236" s="23" t="s">
        <v>142</v>
      </c>
      <c r="BM236" s="23" t="s">
        <v>364</v>
      </c>
    </row>
    <row r="237" spans="2:47" s="1" customFormat="1" ht="13.5">
      <c r="B237" s="45"/>
      <c r="C237" s="73"/>
      <c r="D237" s="236" t="s">
        <v>176</v>
      </c>
      <c r="E237" s="73"/>
      <c r="F237" s="237" t="s">
        <v>365</v>
      </c>
      <c r="G237" s="73"/>
      <c r="H237" s="73"/>
      <c r="I237" s="190"/>
      <c r="J237" s="73"/>
      <c r="K237" s="73"/>
      <c r="L237" s="71"/>
      <c r="M237" s="281"/>
      <c r="N237" s="233"/>
      <c r="O237" s="233"/>
      <c r="P237" s="233"/>
      <c r="Q237" s="233"/>
      <c r="R237" s="233"/>
      <c r="S237" s="233"/>
      <c r="T237" s="282"/>
      <c r="AT237" s="23" t="s">
        <v>176</v>
      </c>
      <c r="AU237" s="23" t="s">
        <v>79</v>
      </c>
    </row>
    <row r="238" spans="2:12" s="1" customFormat="1" ht="6.95" customHeight="1">
      <c r="B238" s="66"/>
      <c r="C238" s="67"/>
      <c r="D238" s="67"/>
      <c r="E238" s="67"/>
      <c r="F238" s="67"/>
      <c r="G238" s="67"/>
      <c r="H238" s="67"/>
      <c r="I238" s="165"/>
      <c r="J238" s="67"/>
      <c r="K238" s="67"/>
      <c r="L238" s="71"/>
    </row>
  </sheetData>
  <sheetProtection password="CC35" sheet="1" objects="1" scenarios="1" formatColumns="0" formatRows="0" autoFilter="0"/>
  <autoFilter ref="C81:K237"/>
  <mergeCells count="10">
    <mergeCell ref="E7:H7"/>
    <mergeCell ref="E9:H9"/>
    <mergeCell ref="E24:H24"/>
    <mergeCell ref="E45:H45"/>
    <mergeCell ref="E47:H47"/>
    <mergeCell ref="J51:J52"/>
    <mergeCell ref="E72:H72"/>
    <mergeCell ref="E74:H74"/>
    <mergeCell ref="G1:H1"/>
    <mergeCell ref="L2:V2"/>
  </mergeCells>
  <hyperlinks>
    <hyperlink ref="F1:G1" location="C2" display="1) Krycí list soupisu"/>
    <hyperlink ref="G1:H1" location="C54" display="2) Rekapitulace"/>
    <hyperlink ref="J1" location="C8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heetViews>
  <sheetFormatPr defaultColWidth="9.33203125" defaultRowHeight="13.5"/>
  <cols>
    <col min="1" max="1" width="8.33203125" style="283" customWidth="1"/>
    <col min="2" max="2" width="1.66796875" style="283" customWidth="1"/>
    <col min="3" max="4" width="5" style="283" customWidth="1"/>
    <col min="5" max="5" width="11.66015625" style="283" customWidth="1"/>
    <col min="6" max="6" width="9.16015625" style="283" customWidth="1"/>
    <col min="7" max="7" width="5" style="283" customWidth="1"/>
    <col min="8" max="8" width="77.83203125" style="283" customWidth="1"/>
    <col min="9" max="10" width="20" style="283" customWidth="1"/>
    <col min="11" max="11" width="1.66796875" style="283" customWidth="1"/>
  </cols>
  <sheetData>
    <row r="1" ht="37.5" customHeight="1"/>
    <row r="2" spans="2:11" ht="7.5" customHeight="1">
      <c r="B2" s="284"/>
      <c r="C2" s="285"/>
      <c r="D2" s="285"/>
      <c r="E2" s="285"/>
      <c r="F2" s="285"/>
      <c r="G2" s="285"/>
      <c r="H2" s="285"/>
      <c r="I2" s="285"/>
      <c r="J2" s="285"/>
      <c r="K2" s="286"/>
    </row>
    <row r="3" spans="2:11" s="14" customFormat="1" ht="45" customHeight="1">
      <c r="B3" s="287"/>
      <c r="C3" s="288" t="s">
        <v>459</v>
      </c>
      <c r="D3" s="288"/>
      <c r="E3" s="288"/>
      <c r="F3" s="288"/>
      <c r="G3" s="288"/>
      <c r="H3" s="288"/>
      <c r="I3" s="288"/>
      <c r="J3" s="288"/>
      <c r="K3" s="289"/>
    </row>
    <row r="4" spans="2:11" ht="25.5" customHeight="1">
      <c r="B4" s="290"/>
      <c r="C4" s="291" t="s">
        <v>460</v>
      </c>
      <c r="D4" s="291"/>
      <c r="E4" s="291"/>
      <c r="F4" s="291"/>
      <c r="G4" s="291"/>
      <c r="H4" s="291"/>
      <c r="I4" s="291"/>
      <c r="J4" s="291"/>
      <c r="K4" s="292"/>
    </row>
    <row r="5" spans="2:11" ht="5.25" customHeight="1">
      <c r="B5" s="290"/>
      <c r="C5" s="293"/>
      <c r="D5" s="293"/>
      <c r="E5" s="293"/>
      <c r="F5" s="293"/>
      <c r="G5" s="293"/>
      <c r="H5" s="293"/>
      <c r="I5" s="293"/>
      <c r="J5" s="293"/>
      <c r="K5" s="292"/>
    </row>
    <row r="6" spans="2:11" ht="15" customHeight="1">
      <c r="B6" s="290"/>
      <c r="C6" s="294" t="s">
        <v>461</v>
      </c>
      <c r="D6" s="294"/>
      <c r="E6" s="294"/>
      <c r="F6" s="294"/>
      <c r="G6" s="294"/>
      <c r="H6" s="294"/>
      <c r="I6" s="294"/>
      <c r="J6" s="294"/>
      <c r="K6" s="292"/>
    </row>
    <row r="7" spans="2:11" ht="15" customHeight="1">
      <c r="B7" s="295"/>
      <c r="C7" s="294" t="s">
        <v>462</v>
      </c>
      <c r="D7" s="294"/>
      <c r="E7" s="294"/>
      <c r="F7" s="294"/>
      <c r="G7" s="294"/>
      <c r="H7" s="294"/>
      <c r="I7" s="294"/>
      <c r="J7" s="294"/>
      <c r="K7" s="292"/>
    </row>
    <row r="8" spans="2:11" ht="12.75" customHeight="1">
      <c r="B8" s="295"/>
      <c r="C8" s="294"/>
      <c r="D8" s="294"/>
      <c r="E8" s="294"/>
      <c r="F8" s="294"/>
      <c r="G8" s="294"/>
      <c r="H8" s="294"/>
      <c r="I8" s="294"/>
      <c r="J8" s="294"/>
      <c r="K8" s="292"/>
    </row>
    <row r="9" spans="2:11" ht="15" customHeight="1">
      <c r="B9" s="295"/>
      <c r="C9" s="294" t="s">
        <v>463</v>
      </c>
      <c r="D9" s="294"/>
      <c r="E9" s="294"/>
      <c r="F9" s="294"/>
      <c r="G9" s="294"/>
      <c r="H9" s="294"/>
      <c r="I9" s="294"/>
      <c r="J9" s="294"/>
      <c r="K9" s="292"/>
    </row>
    <row r="10" spans="2:11" ht="15" customHeight="1">
      <c r="B10" s="295"/>
      <c r="C10" s="294"/>
      <c r="D10" s="294" t="s">
        <v>464</v>
      </c>
      <c r="E10" s="294"/>
      <c r="F10" s="294"/>
      <c r="G10" s="294"/>
      <c r="H10" s="294"/>
      <c r="I10" s="294"/>
      <c r="J10" s="294"/>
      <c r="K10" s="292"/>
    </row>
    <row r="11" spans="2:11" ht="15" customHeight="1">
      <c r="B11" s="295"/>
      <c r="C11" s="296"/>
      <c r="D11" s="294" t="s">
        <v>465</v>
      </c>
      <c r="E11" s="294"/>
      <c r="F11" s="294"/>
      <c r="G11" s="294"/>
      <c r="H11" s="294"/>
      <c r="I11" s="294"/>
      <c r="J11" s="294"/>
      <c r="K11" s="292"/>
    </row>
    <row r="12" spans="2:11" ht="12.75" customHeight="1">
      <c r="B12" s="295"/>
      <c r="C12" s="296"/>
      <c r="D12" s="296"/>
      <c r="E12" s="296"/>
      <c r="F12" s="296"/>
      <c r="G12" s="296"/>
      <c r="H12" s="296"/>
      <c r="I12" s="296"/>
      <c r="J12" s="296"/>
      <c r="K12" s="292"/>
    </row>
    <row r="13" spans="2:11" ht="15" customHeight="1">
      <c r="B13" s="295"/>
      <c r="C13" s="296"/>
      <c r="D13" s="294" t="s">
        <v>466</v>
      </c>
      <c r="E13" s="294"/>
      <c r="F13" s="294"/>
      <c r="G13" s="294"/>
      <c r="H13" s="294"/>
      <c r="I13" s="294"/>
      <c r="J13" s="294"/>
      <c r="K13" s="292"/>
    </row>
    <row r="14" spans="2:11" ht="15" customHeight="1">
      <c r="B14" s="295"/>
      <c r="C14" s="296"/>
      <c r="D14" s="294" t="s">
        <v>467</v>
      </c>
      <c r="E14" s="294"/>
      <c r="F14" s="294"/>
      <c r="G14" s="294"/>
      <c r="H14" s="294"/>
      <c r="I14" s="294"/>
      <c r="J14" s="294"/>
      <c r="K14" s="292"/>
    </row>
    <row r="15" spans="2:11" ht="15" customHeight="1">
      <c r="B15" s="295"/>
      <c r="C15" s="296"/>
      <c r="D15" s="294" t="s">
        <v>468</v>
      </c>
      <c r="E15" s="294"/>
      <c r="F15" s="294"/>
      <c r="G15" s="294"/>
      <c r="H15" s="294"/>
      <c r="I15" s="294"/>
      <c r="J15" s="294"/>
      <c r="K15" s="292"/>
    </row>
    <row r="16" spans="2:11" ht="15" customHeight="1">
      <c r="B16" s="295"/>
      <c r="C16" s="296"/>
      <c r="D16" s="296"/>
      <c r="E16" s="297" t="s">
        <v>76</v>
      </c>
      <c r="F16" s="294" t="s">
        <v>469</v>
      </c>
      <c r="G16" s="294"/>
      <c r="H16" s="294"/>
      <c r="I16" s="294"/>
      <c r="J16" s="294"/>
      <c r="K16" s="292"/>
    </row>
    <row r="17" spans="2:11" ht="15" customHeight="1">
      <c r="B17" s="295"/>
      <c r="C17" s="296"/>
      <c r="D17" s="296"/>
      <c r="E17" s="297" t="s">
        <v>470</v>
      </c>
      <c r="F17" s="294" t="s">
        <v>471</v>
      </c>
      <c r="G17" s="294"/>
      <c r="H17" s="294"/>
      <c r="I17" s="294"/>
      <c r="J17" s="294"/>
      <c r="K17" s="292"/>
    </row>
    <row r="18" spans="2:11" ht="15" customHeight="1">
      <c r="B18" s="295"/>
      <c r="C18" s="296"/>
      <c r="D18" s="296"/>
      <c r="E18" s="297" t="s">
        <v>472</v>
      </c>
      <c r="F18" s="294" t="s">
        <v>473</v>
      </c>
      <c r="G18" s="294"/>
      <c r="H18" s="294"/>
      <c r="I18" s="294"/>
      <c r="J18" s="294"/>
      <c r="K18" s="292"/>
    </row>
    <row r="19" spans="2:11" ht="15" customHeight="1">
      <c r="B19" s="295"/>
      <c r="C19" s="296"/>
      <c r="D19" s="296"/>
      <c r="E19" s="297" t="s">
        <v>74</v>
      </c>
      <c r="F19" s="294" t="s">
        <v>75</v>
      </c>
      <c r="G19" s="294"/>
      <c r="H19" s="294"/>
      <c r="I19" s="294"/>
      <c r="J19" s="294"/>
      <c r="K19" s="292"/>
    </row>
    <row r="20" spans="2:11" ht="15" customHeight="1">
      <c r="B20" s="295"/>
      <c r="C20" s="296"/>
      <c r="D20" s="296"/>
      <c r="E20" s="297" t="s">
        <v>474</v>
      </c>
      <c r="F20" s="294" t="s">
        <v>475</v>
      </c>
      <c r="G20" s="294"/>
      <c r="H20" s="294"/>
      <c r="I20" s="294"/>
      <c r="J20" s="294"/>
      <c r="K20" s="292"/>
    </row>
    <row r="21" spans="2:11" ht="15" customHeight="1">
      <c r="B21" s="295"/>
      <c r="C21" s="296"/>
      <c r="D21" s="296"/>
      <c r="E21" s="297" t="s">
        <v>476</v>
      </c>
      <c r="F21" s="294" t="s">
        <v>477</v>
      </c>
      <c r="G21" s="294"/>
      <c r="H21" s="294"/>
      <c r="I21" s="294"/>
      <c r="J21" s="294"/>
      <c r="K21" s="292"/>
    </row>
    <row r="22" spans="2:11" ht="12.75" customHeight="1">
      <c r="B22" s="295"/>
      <c r="C22" s="296"/>
      <c r="D22" s="296"/>
      <c r="E22" s="296"/>
      <c r="F22" s="296"/>
      <c r="G22" s="296"/>
      <c r="H22" s="296"/>
      <c r="I22" s="296"/>
      <c r="J22" s="296"/>
      <c r="K22" s="292"/>
    </row>
    <row r="23" spans="2:11" ht="15" customHeight="1">
      <c r="B23" s="295"/>
      <c r="C23" s="294" t="s">
        <v>478</v>
      </c>
      <c r="D23" s="294"/>
      <c r="E23" s="294"/>
      <c r="F23" s="294"/>
      <c r="G23" s="294"/>
      <c r="H23" s="294"/>
      <c r="I23" s="294"/>
      <c r="J23" s="294"/>
      <c r="K23" s="292"/>
    </row>
    <row r="24" spans="2:11" ht="15" customHeight="1">
      <c r="B24" s="295"/>
      <c r="C24" s="294" t="s">
        <v>479</v>
      </c>
      <c r="D24" s="294"/>
      <c r="E24" s="294"/>
      <c r="F24" s="294"/>
      <c r="G24" s="294"/>
      <c r="H24" s="294"/>
      <c r="I24" s="294"/>
      <c r="J24" s="294"/>
      <c r="K24" s="292"/>
    </row>
    <row r="25" spans="2:11" ht="15" customHeight="1">
      <c r="B25" s="295"/>
      <c r="C25" s="294"/>
      <c r="D25" s="294" t="s">
        <v>480</v>
      </c>
      <c r="E25" s="294"/>
      <c r="F25" s="294"/>
      <c r="G25" s="294"/>
      <c r="H25" s="294"/>
      <c r="I25" s="294"/>
      <c r="J25" s="294"/>
      <c r="K25" s="292"/>
    </row>
    <row r="26" spans="2:11" ht="15" customHeight="1">
      <c r="B26" s="295"/>
      <c r="C26" s="296"/>
      <c r="D26" s="294" t="s">
        <v>481</v>
      </c>
      <c r="E26" s="294"/>
      <c r="F26" s="294"/>
      <c r="G26" s="294"/>
      <c r="H26" s="294"/>
      <c r="I26" s="294"/>
      <c r="J26" s="294"/>
      <c r="K26" s="292"/>
    </row>
    <row r="27" spans="2:11" ht="12.75" customHeight="1">
      <c r="B27" s="295"/>
      <c r="C27" s="296"/>
      <c r="D27" s="296"/>
      <c r="E27" s="296"/>
      <c r="F27" s="296"/>
      <c r="G27" s="296"/>
      <c r="H27" s="296"/>
      <c r="I27" s="296"/>
      <c r="J27" s="296"/>
      <c r="K27" s="292"/>
    </row>
    <row r="28" spans="2:11" ht="15" customHeight="1">
      <c r="B28" s="295"/>
      <c r="C28" s="296"/>
      <c r="D28" s="294" t="s">
        <v>482</v>
      </c>
      <c r="E28" s="294"/>
      <c r="F28" s="294"/>
      <c r="G28" s="294"/>
      <c r="H28" s="294"/>
      <c r="I28" s="294"/>
      <c r="J28" s="294"/>
      <c r="K28" s="292"/>
    </row>
    <row r="29" spans="2:11" ht="15" customHeight="1">
      <c r="B29" s="295"/>
      <c r="C29" s="296"/>
      <c r="D29" s="294" t="s">
        <v>483</v>
      </c>
      <c r="E29" s="294"/>
      <c r="F29" s="294"/>
      <c r="G29" s="294"/>
      <c r="H29" s="294"/>
      <c r="I29" s="294"/>
      <c r="J29" s="294"/>
      <c r="K29" s="292"/>
    </row>
    <row r="30" spans="2:11" ht="12.75" customHeight="1">
      <c r="B30" s="295"/>
      <c r="C30" s="296"/>
      <c r="D30" s="296"/>
      <c r="E30" s="296"/>
      <c r="F30" s="296"/>
      <c r="G30" s="296"/>
      <c r="H30" s="296"/>
      <c r="I30" s="296"/>
      <c r="J30" s="296"/>
      <c r="K30" s="292"/>
    </row>
    <row r="31" spans="2:11" ht="15" customHeight="1">
      <c r="B31" s="295"/>
      <c r="C31" s="296"/>
      <c r="D31" s="294" t="s">
        <v>484</v>
      </c>
      <c r="E31" s="294"/>
      <c r="F31" s="294"/>
      <c r="G31" s="294"/>
      <c r="H31" s="294"/>
      <c r="I31" s="294"/>
      <c r="J31" s="294"/>
      <c r="K31" s="292"/>
    </row>
    <row r="32" spans="2:11" ht="15" customHeight="1">
      <c r="B32" s="295"/>
      <c r="C32" s="296"/>
      <c r="D32" s="294" t="s">
        <v>485</v>
      </c>
      <c r="E32" s="294"/>
      <c r="F32" s="294"/>
      <c r="G32" s="294"/>
      <c r="H32" s="294"/>
      <c r="I32" s="294"/>
      <c r="J32" s="294"/>
      <c r="K32" s="292"/>
    </row>
    <row r="33" spans="2:11" ht="15" customHeight="1">
      <c r="B33" s="295"/>
      <c r="C33" s="296"/>
      <c r="D33" s="294" t="s">
        <v>486</v>
      </c>
      <c r="E33" s="294"/>
      <c r="F33" s="294"/>
      <c r="G33" s="294"/>
      <c r="H33" s="294"/>
      <c r="I33" s="294"/>
      <c r="J33" s="294"/>
      <c r="K33" s="292"/>
    </row>
    <row r="34" spans="2:11" ht="15" customHeight="1">
      <c r="B34" s="295"/>
      <c r="C34" s="296"/>
      <c r="D34" s="294"/>
      <c r="E34" s="298" t="s">
        <v>107</v>
      </c>
      <c r="F34" s="294"/>
      <c r="G34" s="294" t="s">
        <v>487</v>
      </c>
      <c r="H34" s="294"/>
      <c r="I34" s="294"/>
      <c r="J34" s="294"/>
      <c r="K34" s="292"/>
    </row>
    <row r="35" spans="2:11" ht="30.75" customHeight="1">
      <c r="B35" s="295"/>
      <c r="C35" s="296"/>
      <c r="D35" s="294"/>
      <c r="E35" s="298" t="s">
        <v>488</v>
      </c>
      <c r="F35" s="294"/>
      <c r="G35" s="294" t="s">
        <v>489</v>
      </c>
      <c r="H35" s="294"/>
      <c r="I35" s="294"/>
      <c r="J35" s="294"/>
      <c r="K35" s="292"/>
    </row>
    <row r="36" spans="2:11" ht="15" customHeight="1">
      <c r="B36" s="295"/>
      <c r="C36" s="296"/>
      <c r="D36" s="294"/>
      <c r="E36" s="298" t="s">
        <v>50</v>
      </c>
      <c r="F36" s="294"/>
      <c r="G36" s="294" t="s">
        <v>490</v>
      </c>
      <c r="H36" s="294"/>
      <c r="I36" s="294"/>
      <c r="J36" s="294"/>
      <c r="K36" s="292"/>
    </row>
    <row r="37" spans="2:11" ht="15" customHeight="1">
      <c r="B37" s="295"/>
      <c r="C37" s="296"/>
      <c r="D37" s="294"/>
      <c r="E37" s="298" t="s">
        <v>108</v>
      </c>
      <c r="F37" s="294"/>
      <c r="G37" s="294" t="s">
        <v>491</v>
      </c>
      <c r="H37" s="294"/>
      <c r="I37" s="294"/>
      <c r="J37" s="294"/>
      <c r="K37" s="292"/>
    </row>
    <row r="38" spans="2:11" ht="15" customHeight="1">
      <c r="B38" s="295"/>
      <c r="C38" s="296"/>
      <c r="D38" s="294"/>
      <c r="E38" s="298" t="s">
        <v>109</v>
      </c>
      <c r="F38" s="294"/>
      <c r="G38" s="294" t="s">
        <v>492</v>
      </c>
      <c r="H38" s="294"/>
      <c r="I38" s="294"/>
      <c r="J38" s="294"/>
      <c r="K38" s="292"/>
    </row>
    <row r="39" spans="2:11" ht="15" customHeight="1">
      <c r="B39" s="295"/>
      <c r="C39" s="296"/>
      <c r="D39" s="294"/>
      <c r="E39" s="298" t="s">
        <v>110</v>
      </c>
      <c r="F39" s="294"/>
      <c r="G39" s="294" t="s">
        <v>493</v>
      </c>
      <c r="H39" s="294"/>
      <c r="I39" s="294"/>
      <c r="J39" s="294"/>
      <c r="K39" s="292"/>
    </row>
    <row r="40" spans="2:11" ht="15" customHeight="1">
      <c r="B40" s="295"/>
      <c r="C40" s="296"/>
      <c r="D40" s="294"/>
      <c r="E40" s="298" t="s">
        <v>494</v>
      </c>
      <c r="F40" s="294"/>
      <c r="G40" s="294" t="s">
        <v>495</v>
      </c>
      <c r="H40" s="294"/>
      <c r="I40" s="294"/>
      <c r="J40" s="294"/>
      <c r="K40" s="292"/>
    </row>
    <row r="41" spans="2:11" ht="15" customHeight="1">
      <c r="B41" s="295"/>
      <c r="C41" s="296"/>
      <c r="D41" s="294"/>
      <c r="E41" s="298"/>
      <c r="F41" s="294"/>
      <c r="G41" s="294" t="s">
        <v>496</v>
      </c>
      <c r="H41" s="294"/>
      <c r="I41" s="294"/>
      <c r="J41" s="294"/>
      <c r="K41" s="292"/>
    </row>
    <row r="42" spans="2:11" ht="15" customHeight="1">
      <c r="B42" s="295"/>
      <c r="C42" s="296"/>
      <c r="D42" s="294"/>
      <c r="E42" s="298" t="s">
        <v>497</v>
      </c>
      <c r="F42" s="294"/>
      <c r="G42" s="294" t="s">
        <v>498</v>
      </c>
      <c r="H42" s="294"/>
      <c r="I42" s="294"/>
      <c r="J42" s="294"/>
      <c r="K42" s="292"/>
    </row>
    <row r="43" spans="2:11" ht="15" customHeight="1">
      <c r="B43" s="295"/>
      <c r="C43" s="296"/>
      <c r="D43" s="294"/>
      <c r="E43" s="298" t="s">
        <v>112</v>
      </c>
      <c r="F43" s="294"/>
      <c r="G43" s="294" t="s">
        <v>499</v>
      </c>
      <c r="H43" s="294"/>
      <c r="I43" s="294"/>
      <c r="J43" s="294"/>
      <c r="K43" s="292"/>
    </row>
    <row r="44" spans="2:11" ht="12.75" customHeight="1">
      <c r="B44" s="295"/>
      <c r="C44" s="296"/>
      <c r="D44" s="294"/>
      <c r="E44" s="294"/>
      <c r="F44" s="294"/>
      <c r="G44" s="294"/>
      <c r="H44" s="294"/>
      <c r="I44" s="294"/>
      <c r="J44" s="294"/>
      <c r="K44" s="292"/>
    </row>
    <row r="45" spans="2:11" ht="15" customHeight="1">
      <c r="B45" s="295"/>
      <c r="C45" s="296"/>
      <c r="D45" s="294" t="s">
        <v>500</v>
      </c>
      <c r="E45" s="294"/>
      <c r="F45" s="294"/>
      <c r="G45" s="294"/>
      <c r="H45" s="294"/>
      <c r="I45" s="294"/>
      <c r="J45" s="294"/>
      <c r="K45" s="292"/>
    </row>
    <row r="46" spans="2:11" ht="15" customHeight="1">
      <c r="B46" s="295"/>
      <c r="C46" s="296"/>
      <c r="D46" s="296"/>
      <c r="E46" s="294" t="s">
        <v>501</v>
      </c>
      <c r="F46" s="294"/>
      <c r="G46" s="294"/>
      <c r="H46" s="294"/>
      <c r="I46" s="294"/>
      <c r="J46" s="294"/>
      <c r="K46" s="292"/>
    </row>
    <row r="47" spans="2:11" ht="15" customHeight="1">
      <c r="B47" s="295"/>
      <c r="C47" s="296"/>
      <c r="D47" s="296"/>
      <c r="E47" s="294" t="s">
        <v>502</v>
      </c>
      <c r="F47" s="294"/>
      <c r="G47" s="294"/>
      <c r="H47" s="294"/>
      <c r="I47" s="294"/>
      <c r="J47" s="294"/>
      <c r="K47" s="292"/>
    </row>
    <row r="48" spans="2:11" ht="15" customHeight="1">
      <c r="B48" s="295"/>
      <c r="C48" s="296"/>
      <c r="D48" s="296"/>
      <c r="E48" s="294" t="s">
        <v>503</v>
      </c>
      <c r="F48" s="294"/>
      <c r="G48" s="294"/>
      <c r="H48" s="294"/>
      <c r="I48" s="294"/>
      <c r="J48" s="294"/>
      <c r="K48" s="292"/>
    </row>
    <row r="49" spans="2:11" ht="15" customHeight="1">
      <c r="B49" s="295"/>
      <c r="C49" s="296"/>
      <c r="D49" s="294" t="s">
        <v>504</v>
      </c>
      <c r="E49" s="294"/>
      <c r="F49" s="294"/>
      <c r="G49" s="294"/>
      <c r="H49" s="294"/>
      <c r="I49" s="294"/>
      <c r="J49" s="294"/>
      <c r="K49" s="292"/>
    </row>
    <row r="50" spans="2:11" ht="25.5" customHeight="1">
      <c r="B50" s="290"/>
      <c r="C50" s="291" t="s">
        <v>505</v>
      </c>
      <c r="D50" s="291"/>
      <c r="E50" s="291"/>
      <c r="F50" s="291"/>
      <c r="G50" s="291"/>
      <c r="H50" s="291"/>
      <c r="I50" s="291"/>
      <c r="J50" s="291"/>
      <c r="K50" s="292"/>
    </row>
    <row r="51" spans="2:11" ht="5.25" customHeight="1">
      <c r="B51" s="290"/>
      <c r="C51" s="293"/>
      <c r="D51" s="293"/>
      <c r="E51" s="293"/>
      <c r="F51" s="293"/>
      <c r="G51" s="293"/>
      <c r="H51" s="293"/>
      <c r="I51" s="293"/>
      <c r="J51" s="293"/>
      <c r="K51" s="292"/>
    </row>
    <row r="52" spans="2:11" ht="15" customHeight="1">
      <c r="B52" s="290"/>
      <c r="C52" s="294" t="s">
        <v>506</v>
      </c>
      <c r="D52" s="294"/>
      <c r="E52" s="294"/>
      <c r="F52" s="294"/>
      <c r="G52" s="294"/>
      <c r="H52" s="294"/>
      <c r="I52" s="294"/>
      <c r="J52" s="294"/>
      <c r="K52" s="292"/>
    </row>
    <row r="53" spans="2:11" ht="15" customHeight="1">
      <c r="B53" s="290"/>
      <c r="C53" s="294" t="s">
        <v>507</v>
      </c>
      <c r="D53" s="294"/>
      <c r="E53" s="294"/>
      <c r="F53" s="294"/>
      <c r="G53" s="294"/>
      <c r="H53" s="294"/>
      <c r="I53" s="294"/>
      <c r="J53" s="294"/>
      <c r="K53" s="292"/>
    </row>
    <row r="54" spans="2:11" ht="12.75" customHeight="1">
      <c r="B54" s="290"/>
      <c r="C54" s="294"/>
      <c r="D54" s="294"/>
      <c r="E54" s="294"/>
      <c r="F54" s="294"/>
      <c r="G54" s="294"/>
      <c r="H54" s="294"/>
      <c r="I54" s="294"/>
      <c r="J54" s="294"/>
      <c r="K54" s="292"/>
    </row>
    <row r="55" spans="2:11" ht="15" customHeight="1">
      <c r="B55" s="290"/>
      <c r="C55" s="294" t="s">
        <v>508</v>
      </c>
      <c r="D55" s="294"/>
      <c r="E55" s="294"/>
      <c r="F55" s="294"/>
      <c r="G55" s="294"/>
      <c r="H55" s="294"/>
      <c r="I55" s="294"/>
      <c r="J55" s="294"/>
      <c r="K55" s="292"/>
    </row>
    <row r="56" spans="2:11" ht="15" customHeight="1">
      <c r="B56" s="290"/>
      <c r="C56" s="296"/>
      <c r="D56" s="294" t="s">
        <v>509</v>
      </c>
      <c r="E56" s="294"/>
      <c r="F56" s="294"/>
      <c r="G56" s="294"/>
      <c r="H56" s="294"/>
      <c r="I56" s="294"/>
      <c r="J56" s="294"/>
      <c r="K56" s="292"/>
    </row>
    <row r="57" spans="2:11" ht="15" customHeight="1">
      <c r="B57" s="290"/>
      <c r="C57" s="296"/>
      <c r="D57" s="294" t="s">
        <v>510</v>
      </c>
      <c r="E57" s="294"/>
      <c r="F57" s="294"/>
      <c r="G57" s="294"/>
      <c r="H57" s="294"/>
      <c r="I57" s="294"/>
      <c r="J57" s="294"/>
      <c r="K57" s="292"/>
    </row>
    <row r="58" spans="2:11" ht="15" customHeight="1">
      <c r="B58" s="290"/>
      <c r="C58" s="296"/>
      <c r="D58" s="294" t="s">
        <v>511</v>
      </c>
      <c r="E58" s="294"/>
      <c r="F58" s="294"/>
      <c r="G58" s="294"/>
      <c r="H58" s="294"/>
      <c r="I58" s="294"/>
      <c r="J58" s="294"/>
      <c r="K58" s="292"/>
    </row>
    <row r="59" spans="2:11" ht="15" customHeight="1">
      <c r="B59" s="290"/>
      <c r="C59" s="296"/>
      <c r="D59" s="294" t="s">
        <v>512</v>
      </c>
      <c r="E59" s="294"/>
      <c r="F59" s="294"/>
      <c r="G59" s="294"/>
      <c r="H59" s="294"/>
      <c r="I59" s="294"/>
      <c r="J59" s="294"/>
      <c r="K59" s="292"/>
    </row>
    <row r="60" spans="2:11" ht="15" customHeight="1">
      <c r="B60" s="290"/>
      <c r="C60" s="296"/>
      <c r="D60" s="299" t="s">
        <v>513</v>
      </c>
      <c r="E60" s="299"/>
      <c r="F60" s="299"/>
      <c r="G60" s="299"/>
      <c r="H60" s="299"/>
      <c r="I60" s="299"/>
      <c r="J60" s="299"/>
      <c r="K60" s="292"/>
    </row>
    <row r="61" spans="2:11" ht="15" customHeight="1">
      <c r="B61" s="290"/>
      <c r="C61" s="296"/>
      <c r="D61" s="294" t="s">
        <v>514</v>
      </c>
      <c r="E61" s="294"/>
      <c r="F61" s="294"/>
      <c r="G61" s="294"/>
      <c r="H61" s="294"/>
      <c r="I61" s="294"/>
      <c r="J61" s="294"/>
      <c r="K61" s="292"/>
    </row>
    <row r="62" spans="2:11" ht="12.75" customHeight="1">
      <c r="B62" s="290"/>
      <c r="C62" s="296"/>
      <c r="D62" s="296"/>
      <c r="E62" s="300"/>
      <c r="F62" s="296"/>
      <c r="G62" s="296"/>
      <c r="H62" s="296"/>
      <c r="I62" s="296"/>
      <c r="J62" s="296"/>
      <c r="K62" s="292"/>
    </row>
    <row r="63" spans="2:11" ht="15" customHeight="1">
      <c r="B63" s="290"/>
      <c r="C63" s="296"/>
      <c r="D63" s="294" t="s">
        <v>515</v>
      </c>
      <c r="E63" s="294"/>
      <c r="F63" s="294"/>
      <c r="G63" s="294"/>
      <c r="H63" s="294"/>
      <c r="I63" s="294"/>
      <c r="J63" s="294"/>
      <c r="K63" s="292"/>
    </row>
    <row r="64" spans="2:11" ht="15" customHeight="1">
      <c r="B64" s="290"/>
      <c r="C64" s="296"/>
      <c r="D64" s="299" t="s">
        <v>516</v>
      </c>
      <c r="E64" s="299"/>
      <c r="F64" s="299"/>
      <c r="G64" s="299"/>
      <c r="H64" s="299"/>
      <c r="I64" s="299"/>
      <c r="J64" s="299"/>
      <c r="K64" s="292"/>
    </row>
    <row r="65" spans="2:11" ht="15" customHeight="1">
      <c r="B65" s="290"/>
      <c r="C65" s="296"/>
      <c r="D65" s="294" t="s">
        <v>517</v>
      </c>
      <c r="E65" s="294"/>
      <c r="F65" s="294"/>
      <c r="G65" s="294"/>
      <c r="H65" s="294"/>
      <c r="I65" s="294"/>
      <c r="J65" s="294"/>
      <c r="K65" s="292"/>
    </row>
    <row r="66" spans="2:11" ht="15" customHeight="1">
      <c r="B66" s="290"/>
      <c r="C66" s="296"/>
      <c r="D66" s="294" t="s">
        <v>518</v>
      </c>
      <c r="E66" s="294"/>
      <c r="F66" s="294"/>
      <c r="G66" s="294"/>
      <c r="H66" s="294"/>
      <c r="I66" s="294"/>
      <c r="J66" s="294"/>
      <c r="K66" s="292"/>
    </row>
    <row r="67" spans="2:11" ht="15" customHeight="1">
      <c r="B67" s="290"/>
      <c r="C67" s="296"/>
      <c r="D67" s="294" t="s">
        <v>519</v>
      </c>
      <c r="E67" s="294"/>
      <c r="F67" s="294"/>
      <c r="G67" s="294"/>
      <c r="H67" s="294"/>
      <c r="I67" s="294"/>
      <c r="J67" s="294"/>
      <c r="K67" s="292"/>
    </row>
    <row r="68" spans="2:11" ht="15" customHeight="1">
      <c r="B68" s="290"/>
      <c r="C68" s="296"/>
      <c r="D68" s="294" t="s">
        <v>520</v>
      </c>
      <c r="E68" s="294"/>
      <c r="F68" s="294"/>
      <c r="G68" s="294"/>
      <c r="H68" s="294"/>
      <c r="I68" s="294"/>
      <c r="J68" s="294"/>
      <c r="K68" s="292"/>
    </row>
    <row r="69" spans="2:11" ht="12.75" customHeight="1">
      <c r="B69" s="301"/>
      <c r="C69" s="302"/>
      <c r="D69" s="302"/>
      <c r="E69" s="302"/>
      <c r="F69" s="302"/>
      <c r="G69" s="302"/>
      <c r="H69" s="302"/>
      <c r="I69" s="302"/>
      <c r="J69" s="302"/>
      <c r="K69" s="303"/>
    </row>
    <row r="70" spans="2:11" ht="18.75" customHeight="1">
      <c r="B70" s="304"/>
      <c r="C70" s="304"/>
      <c r="D70" s="304"/>
      <c r="E70" s="304"/>
      <c r="F70" s="304"/>
      <c r="G70" s="304"/>
      <c r="H70" s="304"/>
      <c r="I70" s="304"/>
      <c r="J70" s="304"/>
      <c r="K70" s="305"/>
    </row>
    <row r="71" spans="2:11" ht="18.75" customHeight="1">
      <c r="B71" s="305"/>
      <c r="C71" s="305"/>
      <c r="D71" s="305"/>
      <c r="E71" s="305"/>
      <c r="F71" s="305"/>
      <c r="G71" s="305"/>
      <c r="H71" s="305"/>
      <c r="I71" s="305"/>
      <c r="J71" s="305"/>
      <c r="K71" s="305"/>
    </row>
    <row r="72" spans="2:11" ht="7.5" customHeight="1">
      <c r="B72" s="306"/>
      <c r="C72" s="307"/>
      <c r="D72" s="307"/>
      <c r="E72" s="307"/>
      <c r="F72" s="307"/>
      <c r="G72" s="307"/>
      <c r="H72" s="307"/>
      <c r="I72" s="307"/>
      <c r="J72" s="307"/>
      <c r="K72" s="308"/>
    </row>
    <row r="73" spans="2:11" ht="45" customHeight="1">
      <c r="B73" s="309"/>
      <c r="C73" s="310" t="s">
        <v>93</v>
      </c>
      <c r="D73" s="310"/>
      <c r="E73" s="310"/>
      <c r="F73" s="310"/>
      <c r="G73" s="310"/>
      <c r="H73" s="310"/>
      <c r="I73" s="310"/>
      <c r="J73" s="310"/>
      <c r="K73" s="311"/>
    </row>
    <row r="74" spans="2:11" ht="17.25" customHeight="1">
      <c r="B74" s="309"/>
      <c r="C74" s="312" t="s">
        <v>521</v>
      </c>
      <c r="D74" s="312"/>
      <c r="E74" s="312"/>
      <c r="F74" s="312" t="s">
        <v>522</v>
      </c>
      <c r="G74" s="313"/>
      <c r="H74" s="312" t="s">
        <v>108</v>
      </c>
      <c r="I74" s="312" t="s">
        <v>54</v>
      </c>
      <c r="J74" s="312" t="s">
        <v>523</v>
      </c>
      <c r="K74" s="311"/>
    </row>
    <row r="75" spans="2:11" ht="17.25" customHeight="1">
      <c r="B75" s="309"/>
      <c r="C75" s="314" t="s">
        <v>524</v>
      </c>
      <c r="D75" s="314"/>
      <c r="E75" s="314"/>
      <c r="F75" s="315" t="s">
        <v>525</v>
      </c>
      <c r="G75" s="316"/>
      <c r="H75" s="314"/>
      <c r="I75" s="314"/>
      <c r="J75" s="314" t="s">
        <v>526</v>
      </c>
      <c r="K75" s="311"/>
    </row>
    <row r="76" spans="2:11" ht="5.25" customHeight="1">
      <c r="B76" s="309"/>
      <c r="C76" s="317"/>
      <c r="D76" s="317"/>
      <c r="E76" s="317"/>
      <c r="F76" s="317"/>
      <c r="G76" s="318"/>
      <c r="H76" s="317"/>
      <c r="I76" s="317"/>
      <c r="J76" s="317"/>
      <c r="K76" s="311"/>
    </row>
    <row r="77" spans="2:11" ht="15" customHeight="1">
      <c r="B77" s="309"/>
      <c r="C77" s="298" t="s">
        <v>50</v>
      </c>
      <c r="D77" s="317"/>
      <c r="E77" s="317"/>
      <c r="F77" s="319" t="s">
        <v>527</v>
      </c>
      <c r="G77" s="318"/>
      <c r="H77" s="298" t="s">
        <v>528</v>
      </c>
      <c r="I77" s="298" t="s">
        <v>529</v>
      </c>
      <c r="J77" s="298">
        <v>20</v>
      </c>
      <c r="K77" s="311"/>
    </row>
    <row r="78" spans="2:11" ht="15" customHeight="1">
      <c r="B78" s="309"/>
      <c r="C78" s="298" t="s">
        <v>530</v>
      </c>
      <c r="D78" s="298"/>
      <c r="E78" s="298"/>
      <c r="F78" s="319" t="s">
        <v>527</v>
      </c>
      <c r="G78" s="318"/>
      <c r="H78" s="298" t="s">
        <v>531</v>
      </c>
      <c r="I78" s="298" t="s">
        <v>529</v>
      </c>
      <c r="J78" s="298">
        <v>120</v>
      </c>
      <c r="K78" s="311"/>
    </row>
    <row r="79" spans="2:11" ht="15" customHeight="1">
      <c r="B79" s="320"/>
      <c r="C79" s="298" t="s">
        <v>532</v>
      </c>
      <c r="D79" s="298"/>
      <c r="E79" s="298"/>
      <c r="F79" s="319" t="s">
        <v>533</v>
      </c>
      <c r="G79" s="318"/>
      <c r="H79" s="298" t="s">
        <v>534</v>
      </c>
      <c r="I79" s="298" t="s">
        <v>529</v>
      </c>
      <c r="J79" s="298">
        <v>50</v>
      </c>
      <c r="K79" s="311"/>
    </row>
    <row r="80" spans="2:11" ht="15" customHeight="1">
      <c r="B80" s="320"/>
      <c r="C80" s="298" t="s">
        <v>535</v>
      </c>
      <c r="D80" s="298"/>
      <c r="E80" s="298"/>
      <c r="F80" s="319" t="s">
        <v>527</v>
      </c>
      <c r="G80" s="318"/>
      <c r="H80" s="298" t="s">
        <v>536</v>
      </c>
      <c r="I80" s="298" t="s">
        <v>537</v>
      </c>
      <c r="J80" s="298"/>
      <c r="K80" s="311"/>
    </row>
    <row r="81" spans="2:11" ht="15" customHeight="1">
      <c r="B81" s="320"/>
      <c r="C81" s="321" t="s">
        <v>538</v>
      </c>
      <c r="D81" s="321"/>
      <c r="E81" s="321"/>
      <c r="F81" s="322" t="s">
        <v>533</v>
      </c>
      <c r="G81" s="321"/>
      <c r="H81" s="321" t="s">
        <v>539</v>
      </c>
      <c r="I81" s="321" t="s">
        <v>529</v>
      </c>
      <c r="J81" s="321">
        <v>15</v>
      </c>
      <c r="K81" s="311"/>
    </row>
    <row r="82" spans="2:11" ht="15" customHeight="1">
      <c r="B82" s="320"/>
      <c r="C82" s="321" t="s">
        <v>540</v>
      </c>
      <c r="D82" s="321"/>
      <c r="E82" s="321"/>
      <c r="F82" s="322" t="s">
        <v>533</v>
      </c>
      <c r="G82" s="321"/>
      <c r="H82" s="321" t="s">
        <v>541</v>
      </c>
      <c r="I82" s="321" t="s">
        <v>529</v>
      </c>
      <c r="J82" s="321">
        <v>15</v>
      </c>
      <c r="K82" s="311"/>
    </row>
    <row r="83" spans="2:11" ht="15" customHeight="1">
      <c r="B83" s="320"/>
      <c r="C83" s="321" t="s">
        <v>542</v>
      </c>
      <c r="D83" s="321"/>
      <c r="E83" s="321"/>
      <c r="F83" s="322" t="s">
        <v>533</v>
      </c>
      <c r="G83" s="321"/>
      <c r="H83" s="321" t="s">
        <v>543</v>
      </c>
      <c r="I83" s="321" t="s">
        <v>529</v>
      </c>
      <c r="J83" s="321">
        <v>20</v>
      </c>
      <c r="K83" s="311"/>
    </row>
    <row r="84" spans="2:11" ht="15" customHeight="1">
      <c r="B84" s="320"/>
      <c r="C84" s="321" t="s">
        <v>544</v>
      </c>
      <c r="D84" s="321"/>
      <c r="E84" s="321"/>
      <c r="F84" s="322" t="s">
        <v>533</v>
      </c>
      <c r="G84" s="321"/>
      <c r="H84" s="321" t="s">
        <v>545</v>
      </c>
      <c r="I84" s="321" t="s">
        <v>529</v>
      </c>
      <c r="J84" s="321">
        <v>20</v>
      </c>
      <c r="K84" s="311"/>
    </row>
    <row r="85" spans="2:11" ht="15" customHeight="1">
      <c r="B85" s="320"/>
      <c r="C85" s="298" t="s">
        <v>546</v>
      </c>
      <c r="D85" s="298"/>
      <c r="E85" s="298"/>
      <c r="F85" s="319" t="s">
        <v>533</v>
      </c>
      <c r="G85" s="318"/>
      <c r="H85" s="298" t="s">
        <v>547</v>
      </c>
      <c r="I85" s="298" t="s">
        <v>529</v>
      </c>
      <c r="J85" s="298">
        <v>50</v>
      </c>
      <c r="K85" s="311"/>
    </row>
    <row r="86" spans="2:11" ht="15" customHeight="1">
      <c r="B86" s="320"/>
      <c r="C86" s="298" t="s">
        <v>548</v>
      </c>
      <c r="D86" s="298"/>
      <c r="E86" s="298"/>
      <c r="F86" s="319" t="s">
        <v>533</v>
      </c>
      <c r="G86" s="318"/>
      <c r="H86" s="298" t="s">
        <v>549</v>
      </c>
      <c r="I86" s="298" t="s">
        <v>529</v>
      </c>
      <c r="J86" s="298">
        <v>20</v>
      </c>
      <c r="K86" s="311"/>
    </row>
    <row r="87" spans="2:11" ht="15" customHeight="1">
      <c r="B87" s="320"/>
      <c r="C87" s="298" t="s">
        <v>550</v>
      </c>
      <c r="D87" s="298"/>
      <c r="E87" s="298"/>
      <c r="F87" s="319" t="s">
        <v>533</v>
      </c>
      <c r="G87" s="318"/>
      <c r="H87" s="298" t="s">
        <v>551</v>
      </c>
      <c r="I87" s="298" t="s">
        <v>529</v>
      </c>
      <c r="J87" s="298">
        <v>20</v>
      </c>
      <c r="K87" s="311"/>
    </row>
    <row r="88" spans="2:11" ht="15" customHeight="1">
      <c r="B88" s="320"/>
      <c r="C88" s="298" t="s">
        <v>552</v>
      </c>
      <c r="D88" s="298"/>
      <c r="E88" s="298"/>
      <c r="F88" s="319" t="s">
        <v>533</v>
      </c>
      <c r="G88" s="318"/>
      <c r="H88" s="298" t="s">
        <v>553</v>
      </c>
      <c r="I88" s="298" t="s">
        <v>529</v>
      </c>
      <c r="J88" s="298">
        <v>50</v>
      </c>
      <c r="K88" s="311"/>
    </row>
    <row r="89" spans="2:11" ht="15" customHeight="1">
      <c r="B89" s="320"/>
      <c r="C89" s="298" t="s">
        <v>554</v>
      </c>
      <c r="D89" s="298"/>
      <c r="E89" s="298"/>
      <c r="F89" s="319" t="s">
        <v>533</v>
      </c>
      <c r="G89" s="318"/>
      <c r="H89" s="298" t="s">
        <v>554</v>
      </c>
      <c r="I89" s="298" t="s">
        <v>529</v>
      </c>
      <c r="J89" s="298">
        <v>50</v>
      </c>
      <c r="K89" s="311"/>
    </row>
    <row r="90" spans="2:11" ht="15" customHeight="1">
      <c r="B90" s="320"/>
      <c r="C90" s="298" t="s">
        <v>113</v>
      </c>
      <c r="D90" s="298"/>
      <c r="E90" s="298"/>
      <c r="F90" s="319" t="s">
        <v>533</v>
      </c>
      <c r="G90" s="318"/>
      <c r="H90" s="298" t="s">
        <v>555</v>
      </c>
      <c r="I90" s="298" t="s">
        <v>529</v>
      </c>
      <c r="J90" s="298">
        <v>255</v>
      </c>
      <c r="K90" s="311"/>
    </row>
    <row r="91" spans="2:11" ht="15" customHeight="1">
      <c r="B91" s="320"/>
      <c r="C91" s="298" t="s">
        <v>556</v>
      </c>
      <c r="D91" s="298"/>
      <c r="E91" s="298"/>
      <c r="F91" s="319" t="s">
        <v>527</v>
      </c>
      <c r="G91" s="318"/>
      <c r="H91" s="298" t="s">
        <v>557</v>
      </c>
      <c r="I91" s="298" t="s">
        <v>558</v>
      </c>
      <c r="J91" s="298"/>
      <c r="K91" s="311"/>
    </row>
    <row r="92" spans="2:11" ht="15" customHeight="1">
      <c r="B92" s="320"/>
      <c r="C92" s="298" t="s">
        <v>559</v>
      </c>
      <c r="D92" s="298"/>
      <c r="E92" s="298"/>
      <c r="F92" s="319" t="s">
        <v>527</v>
      </c>
      <c r="G92" s="318"/>
      <c r="H92" s="298" t="s">
        <v>560</v>
      </c>
      <c r="I92" s="298" t="s">
        <v>561</v>
      </c>
      <c r="J92" s="298"/>
      <c r="K92" s="311"/>
    </row>
    <row r="93" spans="2:11" ht="15" customHeight="1">
      <c r="B93" s="320"/>
      <c r="C93" s="298" t="s">
        <v>562</v>
      </c>
      <c r="D93" s="298"/>
      <c r="E93" s="298"/>
      <c r="F93" s="319" t="s">
        <v>527</v>
      </c>
      <c r="G93" s="318"/>
      <c r="H93" s="298" t="s">
        <v>562</v>
      </c>
      <c r="I93" s="298" t="s">
        <v>561</v>
      </c>
      <c r="J93" s="298"/>
      <c r="K93" s="311"/>
    </row>
    <row r="94" spans="2:11" ht="15" customHeight="1">
      <c r="B94" s="320"/>
      <c r="C94" s="298" t="s">
        <v>35</v>
      </c>
      <c r="D94" s="298"/>
      <c r="E94" s="298"/>
      <c r="F94" s="319" t="s">
        <v>527</v>
      </c>
      <c r="G94" s="318"/>
      <c r="H94" s="298" t="s">
        <v>563</v>
      </c>
      <c r="I94" s="298" t="s">
        <v>561</v>
      </c>
      <c r="J94" s="298"/>
      <c r="K94" s="311"/>
    </row>
    <row r="95" spans="2:11" ht="15" customHeight="1">
      <c r="B95" s="320"/>
      <c r="C95" s="298" t="s">
        <v>45</v>
      </c>
      <c r="D95" s="298"/>
      <c r="E95" s="298"/>
      <c r="F95" s="319" t="s">
        <v>527</v>
      </c>
      <c r="G95" s="318"/>
      <c r="H95" s="298" t="s">
        <v>564</v>
      </c>
      <c r="I95" s="298" t="s">
        <v>561</v>
      </c>
      <c r="J95" s="298"/>
      <c r="K95" s="311"/>
    </row>
    <row r="96" spans="2:11" ht="15" customHeight="1">
      <c r="B96" s="323"/>
      <c r="C96" s="324"/>
      <c r="D96" s="324"/>
      <c r="E96" s="324"/>
      <c r="F96" s="324"/>
      <c r="G96" s="324"/>
      <c r="H96" s="324"/>
      <c r="I96" s="324"/>
      <c r="J96" s="324"/>
      <c r="K96" s="325"/>
    </row>
    <row r="97" spans="2:11" ht="18.75" customHeight="1">
      <c r="B97" s="326"/>
      <c r="C97" s="327"/>
      <c r="D97" s="327"/>
      <c r="E97" s="327"/>
      <c r="F97" s="327"/>
      <c r="G97" s="327"/>
      <c r="H97" s="327"/>
      <c r="I97" s="327"/>
      <c r="J97" s="327"/>
      <c r="K97" s="326"/>
    </row>
    <row r="98" spans="2:11" ht="18.75" customHeight="1">
      <c r="B98" s="305"/>
      <c r="C98" s="305"/>
      <c r="D98" s="305"/>
      <c r="E98" s="305"/>
      <c r="F98" s="305"/>
      <c r="G98" s="305"/>
      <c r="H98" s="305"/>
      <c r="I98" s="305"/>
      <c r="J98" s="305"/>
      <c r="K98" s="305"/>
    </row>
    <row r="99" spans="2:11" ht="7.5" customHeight="1">
      <c r="B99" s="306"/>
      <c r="C99" s="307"/>
      <c r="D99" s="307"/>
      <c r="E99" s="307"/>
      <c r="F99" s="307"/>
      <c r="G99" s="307"/>
      <c r="H99" s="307"/>
      <c r="I99" s="307"/>
      <c r="J99" s="307"/>
      <c r="K99" s="308"/>
    </row>
    <row r="100" spans="2:11" ht="45" customHeight="1">
      <c r="B100" s="309"/>
      <c r="C100" s="310" t="s">
        <v>565</v>
      </c>
      <c r="D100" s="310"/>
      <c r="E100" s="310"/>
      <c r="F100" s="310"/>
      <c r="G100" s="310"/>
      <c r="H100" s="310"/>
      <c r="I100" s="310"/>
      <c r="J100" s="310"/>
      <c r="K100" s="311"/>
    </row>
    <row r="101" spans="2:11" ht="17.25" customHeight="1">
      <c r="B101" s="309"/>
      <c r="C101" s="312" t="s">
        <v>521</v>
      </c>
      <c r="D101" s="312"/>
      <c r="E101" s="312"/>
      <c r="F101" s="312" t="s">
        <v>522</v>
      </c>
      <c r="G101" s="313"/>
      <c r="H101" s="312" t="s">
        <v>108</v>
      </c>
      <c r="I101" s="312" t="s">
        <v>54</v>
      </c>
      <c r="J101" s="312" t="s">
        <v>523</v>
      </c>
      <c r="K101" s="311"/>
    </row>
    <row r="102" spans="2:11" ht="17.25" customHeight="1">
      <c r="B102" s="309"/>
      <c r="C102" s="314" t="s">
        <v>524</v>
      </c>
      <c r="D102" s="314"/>
      <c r="E102" s="314"/>
      <c r="F102" s="315" t="s">
        <v>525</v>
      </c>
      <c r="G102" s="316"/>
      <c r="H102" s="314"/>
      <c r="I102" s="314"/>
      <c r="J102" s="314" t="s">
        <v>526</v>
      </c>
      <c r="K102" s="311"/>
    </row>
    <row r="103" spans="2:11" ht="5.25" customHeight="1">
      <c r="B103" s="309"/>
      <c r="C103" s="312"/>
      <c r="D103" s="312"/>
      <c r="E103" s="312"/>
      <c r="F103" s="312"/>
      <c r="G103" s="328"/>
      <c r="H103" s="312"/>
      <c r="I103" s="312"/>
      <c r="J103" s="312"/>
      <c r="K103" s="311"/>
    </row>
    <row r="104" spans="2:11" ht="15" customHeight="1">
      <c r="B104" s="309"/>
      <c r="C104" s="298" t="s">
        <v>50</v>
      </c>
      <c r="D104" s="317"/>
      <c r="E104" s="317"/>
      <c r="F104" s="319" t="s">
        <v>527</v>
      </c>
      <c r="G104" s="328"/>
      <c r="H104" s="298" t="s">
        <v>566</v>
      </c>
      <c r="I104" s="298" t="s">
        <v>529</v>
      </c>
      <c r="J104" s="298">
        <v>20</v>
      </c>
      <c r="K104" s="311"/>
    </row>
    <row r="105" spans="2:11" ht="15" customHeight="1">
      <c r="B105" s="309"/>
      <c r="C105" s="298" t="s">
        <v>530</v>
      </c>
      <c r="D105" s="298"/>
      <c r="E105" s="298"/>
      <c r="F105" s="319" t="s">
        <v>527</v>
      </c>
      <c r="G105" s="298"/>
      <c r="H105" s="298" t="s">
        <v>566</v>
      </c>
      <c r="I105" s="298" t="s">
        <v>529</v>
      </c>
      <c r="J105" s="298">
        <v>120</v>
      </c>
      <c r="K105" s="311"/>
    </row>
    <row r="106" spans="2:11" ht="15" customHeight="1">
      <c r="B106" s="320"/>
      <c r="C106" s="298" t="s">
        <v>532</v>
      </c>
      <c r="D106" s="298"/>
      <c r="E106" s="298"/>
      <c r="F106" s="319" t="s">
        <v>533</v>
      </c>
      <c r="G106" s="298"/>
      <c r="H106" s="298" t="s">
        <v>566</v>
      </c>
      <c r="I106" s="298" t="s">
        <v>529</v>
      </c>
      <c r="J106" s="298">
        <v>50</v>
      </c>
      <c r="K106" s="311"/>
    </row>
    <row r="107" spans="2:11" ht="15" customHeight="1">
      <c r="B107" s="320"/>
      <c r="C107" s="298" t="s">
        <v>535</v>
      </c>
      <c r="D107" s="298"/>
      <c r="E107" s="298"/>
      <c r="F107" s="319" t="s">
        <v>527</v>
      </c>
      <c r="G107" s="298"/>
      <c r="H107" s="298" t="s">
        <v>566</v>
      </c>
      <c r="I107" s="298" t="s">
        <v>537</v>
      </c>
      <c r="J107" s="298"/>
      <c r="K107" s="311"/>
    </row>
    <row r="108" spans="2:11" ht="15" customHeight="1">
      <c r="B108" s="320"/>
      <c r="C108" s="298" t="s">
        <v>546</v>
      </c>
      <c r="D108" s="298"/>
      <c r="E108" s="298"/>
      <c r="F108" s="319" t="s">
        <v>533</v>
      </c>
      <c r="G108" s="298"/>
      <c r="H108" s="298" t="s">
        <v>566</v>
      </c>
      <c r="I108" s="298" t="s">
        <v>529</v>
      </c>
      <c r="J108" s="298">
        <v>50</v>
      </c>
      <c r="K108" s="311"/>
    </row>
    <row r="109" spans="2:11" ht="15" customHeight="1">
      <c r="B109" s="320"/>
      <c r="C109" s="298" t="s">
        <v>554</v>
      </c>
      <c r="D109" s="298"/>
      <c r="E109" s="298"/>
      <c r="F109" s="319" t="s">
        <v>533</v>
      </c>
      <c r="G109" s="298"/>
      <c r="H109" s="298" t="s">
        <v>566</v>
      </c>
      <c r="I109" s="298" t="s">
        <v>529</v>
      </c>
      <c r="J109" s="298">
        <v>50</v>
      </c>
      <c r="K109" s="311"/>
    </row>
    <row r="110" spans="2:11" ht="15" customHeight="1">
      <c r="B110" s="320"/>
      <c r="C110" s="298" t="s">
        <v>552</v>
      </c>
      <c r="D110" s="298"/>
      <c r="E110" s="298"/>
      <c r="F110" s="319" t="s">
        <v>533</v>
      </c>
      <c r="G110" s="298"/>
      <c r="H110" s="298" t="s">
        <v>566</v>
      </c>
      <c r="I110" s="298" t="s">
        <v>529</v>
      </c>
      <c r="J110" s="298">
        <v>50</v>
      </c>
      <c r="K110" s="311"/>
    </row>
    <row r="111" spans="2:11" ht="15" customHeight="1">
      <c r="B111" s="320"/>
      <c r="C111" s="298" t="s">
        <v>50</v>
      </c>
      <c r="D111" s="298"/>
      <c r="E111" s="298"/>
      <c r="F111" s="319" t="s">
        <v>527</v>
      </c>
      <c r="G111" s="298"/>
      <c r="H111" s="298" t="s">
        <v>567</v>
      </c>
      <c r="I111" s="298" t="s">
        <v>529</v>
      </c>
      <c r="J111" s="298">
        <v>20</v>
      </c>
      <c r="K111" s="311"/>
    </row>
    <row r="112" spans="2:11" ht="15" customHeight="1">
      <c r="B112" s="320"/>
      <c r="C112" s="298" t="s">
        <v>568</v>
      </c>
      <c r="D112" s="298"/>
      <c r="E112" s="298"/>
      <c r="F112" s="319" t="s">
        <v>527</v>
      </c>
      <c r="G112" s="298"/>
      <c r="H112" s="298" t="s">
        <v>569</v>
      </c>
      <c r="I112" s="298" t="s">
        <v>529</v>
      </c>
      <c r="J112" s="298">
        <v>120</v>
      </c>
      <c r="K112" s="311"/>
    </row>
    <row r="113" spans="2:11" ht="15" customHeight="1">
      <c r="B113" s="320"/>
      <c r="C113" s="298" t="s">
        <v>35</v>
      </c>
      <c r="D113" s="298"/>
      <c r="E113" s="298"/>
      <c r="F113" s="319" t="s">
        <v>527</v>
      </c>
      <c r="G113" s="298"/>
      <c r="H113" s="298" t="s">
        <v>570</v>
      </c>
      <c r="I113" s="298" t="s">
        <v>561</v>
      </c>
      <c r="J113" s="298"/>
      <c r="K113" s="311"/>
    </row>
    <row r="114" spans="2:11" ht="15" customHeight="1">
      <c r="B114" s="320"/>
      <c r="C114" s="298" t="s">
        <v>45</v>
      </c>
      <c r="D114" s="298"/>
      <c r="E114" s="298"/>
      <c r="F114" s="319" t="s">
        <v>527</v>
      </c>
      <c r="G114" s="298"/>
      <c r="H114" s="298" t="s">
        <v>571</v>
      </c>
      <c r="I114" s="298" t="s">
        <v>561</v>
      </c>
      <c r="J114" s="298"/>
      <c r="K114" s="311"/>
    </row>
    <row r="115" spans="2:11" ht="15" customHeight="1">
      <c r="B115" s="320"/>
      <c r="C115" s="298" t="s">
        <v>54</v>
      </c>
      <c r="D115" s="298"/>
      <c r="E115" s="298"/>
      <c r="F115" s="319" t="s">
        <v>527</v>
      </c>
      <c r="G115" s="298"/>
      <c r="H115" s="298" t="s">
        <v>572</v>
      </c>
      <c r="I115" s="298" t="s">
        <v>573</v>
      </c>
      <c r="J115" s="298"/>
      <c r="K115" s="311"/>
    </row>
    <row r="116" spans="2:11" ht="15" customHeight="1">
      <c r="B116" s="323"/>
      <c r="C116" s="329"/>
      <c r="D116" s="329"/>
      <c r="E116" s="329"/>
      <c r="F116" s="329"/>
      <c r="G116" s="329"/>
      <c r="H116" s="329"/>
      <c r="I116" s="329"/>
      <c r="J116" s="329"/>
      <c r="K116" s="325"/>
    </row>
    <row r="117" spans="2:11" ht="18.75" customHeight="1">
      <c r="B117" s="330"/>
      <c r="C117" s="294"/>
      <c r="D117" s="294"/>
      <c r="E117" s="294"/>
      <c r="F117" s="331"/>
      <c r="G117" s="294"/>
      <c r="H117" s="294"/>
      <c r="I117" s="294"/>
      <c r="J117" s="294"/>
      <c r="K117" s="330"/>
    </row>
    <row r="118" spans="2:11" ht="18.75" customHeight="1">
      <c r="B118" s="305"/>
      <c r="C118" s="305"/>
      <c r="D118" s="305"/>
      <c r="E118" s="305"/>
      <c r="F118" s="305"/>
      <c r="G118" s="305"/>
      <c r="H118" s="305"/>
      <c r="I118" s="305"/>
      <c r="J118" s="305"/>
      <c r="K118" s="305"/>
    </row>
    <row r="119" spans="2:11" ht="7.5" customHeight="1">
      <c r="B119" s="332"/>
      <c r="C119" s="333"/>
      <c r="D119" s="333"/>
      <c r="E119" s="333"/>
      <c r="F119" s="333"/>
      <c r="G119" s="333"/>
      <c r="H119" s="333"/>
      <c r="I119" s="333"/>
      <c r="J119" s="333"/>
      <c r="K119" s="334"/>
    </row>
    <row r="120" spans="2:11" ht="45" customHeight="1">
      <c r="B120" s="335"/>
      <c r="C120" s="288" t="s">
        <v>574</v>
      </c>
      <c r="D120" s="288"/>
      <c r="E120" s="288"/>
      <c r="F120" s="288"/>
      <c r="G120" s="288"/>
      <c r="H120" s="288"/>
      <c r="I120" s="288"/>
      <c r="J120" s="288"/>
      <c r="K120" s="336"/>
    </row>
    <row r="121" spans="2:11" ht="17.25" customHeight="1">
      <c r="B121" s="337"/>
      <c r="C121" s="312" t="s">
        <v>521</v>
      </c>
      <c r="D121" s="312"/>
      <c r="E121" s="312"/>
      <c r="F121" s="312" t="s">
        <v>522</v>
      </c>
      <c r="G121" s="313"/>
      <c r="H121" s="312" t="s">
        <v>108</v>
      </c>
      <c r="I121" s="312" t="s">
        <v>54</v>
      </c>
      <c r="J121" s="312" t="s">
        <v>523</v>
      </c>
      <c r="K121" s="338"/>
    </row>
    <row r="122" spans="2:11" ht="17.25" customHeight="1">
      <c r="B122" s="337"/>
      <c r="C122" s="314" t="s">
        <v>524</v>
      </c>
      <c r="D122" s="314"/>
      <c r="E122" s="314"/>
      <c r="F122" s="315" t="s">
        <v>525</v>
      </c>
      <c r="G122" s="316"/>
      <c r="H122" s="314"/>
      <c r="I122" s="314"/>
      <c r="J122" s="314" t="s">
        <v>526</v>
      </c>
      <c r="K122" s="338"/>
    </row>
    <row r="123" spans="2:11" ht="5.25" customHeight="1">
      <c r="B123" s="339"/>
      <c r="C123" s="317"/>
      <c r="D123" s="317"/>
      <c r="E123" s="317"/>
      <c r="F123" s="317"/>
      <c r="G123" s="298"/>
      <c r="H123" s="317"/>
      <c r="I123" s="317"/>
      <c r="J123" s="317"/>
      <c r="K123" s="340"/>
    </row>
    <row r="124" spans="2:11" ht="15" customHeight="1">
      <c r="B124" s="339"/>
      <c r="C124" s="298" t="s">
        <v>530</v>
      </c>
      <c r="D124" s="317"/>
      <c r="E124" s="317"/>
      <c r="F124" s="319" t="s">
        <v>527</v>
      </c>
      <c r="G124" s="298"/>
      <c r="H124" s="298" t="s">
        <v>566</v>
      </c>
      <c r="I124" s="298" t="s">
        <v>529</v>
      </c>
      <c r="J124" s="298">
        <v>120</v>
      </c>
      <c r="K124" s="341"/>
    </row>
    <row r="125" spans="2:11" ht="15" customHeight="1">
      <c r="B125" s="339"/>
      <c r="C125" s="298" t="s">
        <v>575</v>
      </c>
      <c r="D125" s="298"/>
      <c r="E125" s="298"/>
      <c r="F125" s="319" t="s">
        <v>527</v>
      </c>
      <c r="G125" s="298"/>
      <c r="H125" s="298" t="s">
        <v>576</v>
      </c>
      <c r="I125" s="298" t="s">
        <v>529</v>
      </c>
      <c r="J125" s="298" t="s">
        <v>577</v>
      </c>
      <c r="K125" s="341"/>
    </row>
    <row r="126" spans="2:11" ht="15" customHeight="1">
      <c r="B126" s="339"/>
      <c r="C126" s="298" t="s">
        <v>476</v>
      </c>
      <c r="D126" s="298"/>
      <c r="E126" s="298"/>
      <c r="F126" s="319" t="s">
        <v>527</v>
      </c>
      <c r="G126" s="298"/>
      <c r="H126" s="298" t="s">
        <v>578</v>
      </c>
      <c r="I126" s="298" t="s">
        <v>529</v>
      </c>
      <c r="J126" s="298" t="s">
        <v>577</v>
      </c>
      <c r="K126" s="341"/>
    </row>
    <row r="127" spans="2:11" ht="15" customHeight="1">
      <c r="B127" s="339"/>
      <c r="C127" s="298" t="s">
        <v>538</v>
      </c>
      <c r="D127" s="298"/>
      <c r="E127" s="298"/>
      <c r="F127" s="319" t="s">
        <v>533</v>
      </c>
      <c r="G127" s="298"/>
      <c r="H127" s="298" t="s">
        <v>539</v>
      </c>
      <c r="I127" s="298" t="s">
        <v>529</v>
      </c>
      <c r="J127" s="298">
        <v>15</v>
      </c>
      <c r="K127" s="341"/>
    </row>
    <row r="128" spans="2:11" ht="15" customHeight="1">
      <c r="B128" s="339"/>
      <c r="C128" s="321" t="s">
        <v>540</v>
      </c>
      <c r="D128" s="321"/>
      <c r="E128" s="321"/>
      <c r="F128" s="322" t="s">
        <v>533</v>
      </c>
      <c r="G128" s="321"/>
      <c r="H128" s="321" t="s">
        <v>541</v>
      </c>
      <c r="I128" s="321" t="s">
        <v>529</v>
      </c>
      <c r="J128" s="321">
        <v>15</v>
      </c>
      <c r="K128" s="341"/>
    </row>
    <row r="129" spans="2:11" ht="15" customHeight="1">
      <c r="B129" s="339"/>
      <c r="C129" s="321" t="s">
        <v>542</v>
      </c>
      <c r="D129" s="321"/>
      <c r="E129" s="321"/>
      <c r="F129" s="322" t="s">
        <v>533</v>
      </c>
      <c r="G129" s="321"/>
      <c r="H129" s="321" t="s">
        <v>543</v>
      </c>
      <c r="I129" s="321" t="s">
        <v>529</v>
      </c>
      <c r="J129" s="321">
        <v>20</v>
      </c>
      <c r="K129" s="341"/>
    </row>
    <row r="130" spans="2:11" ht="15" customHeight="1">
      <c r="B130" s="339"/>
      <c r="C130" s="321" t="s">
        <v>544</v>
      </c>
      <c r="D130" s="321"/>
      <c r="E130" s="321"/>
      <c r="F130" s="322" t="s">
        <v>533</v>
      </c>
      <c r="G130" s="321"/>
      <c r="H130" s="321" t="s">
        <v>545</v>
      </c>
      <c r="I130" s="321" t="s">
        <v>529</v>
      </c>
      <c r="J130" s="321">
        <v>20</v>
      </c>
      <c r="K130" s="341"/>
    </row>
    <row r="131" spans="2:11" ht="15" customHeight="1">
      <c r="B131" s="339"/>
      <c r="C131" s="298" t="s">
        <v>532</v>
      </c>
      <c r="D131" s="298"/>
      <c r="E131" s="298"/>
      <c r="F131" s="319" t="s">
        <v>533</v>
      </c>
      <c r="G131" s="298"/>
      <c r="H131" s="298" t="s">
        <v>566</v>
      </c>
      <c r="I131" s="298" t="s">
        <v>529</v>
      </c>
      <c r="J131" s="298">
        <v>50</v>
      </c>
      <c r="K131" s="341"/>
    </row>
    <row r="132" spans="2:11" ht="15" customHeight="1">
      <c r="B132" s="339"/>
      <c r="C132" s="298" t="s">
        <v>546</v>
      </c>
      <c r="D132" s="298"/>
      <c r="E132" s="298"/>
      <c r="F132" s="319" t="s">
        <v>533</v>
      </c>
      <c r="G132" s="298"/>
      <c r="H132" s="298" t="s">
        <v>566</v>
      </c>
      <c r="I132" s="298" t="s">
        <v>529</v>
      </c>
      <c r="J132" s="298">
        <v>50</v>
      </c>
      <c r="K132" s="341"/>
    </row>
    <row r="133" spans="2:11" ht="15" customHeight="1">
      <c r="B133" s="339"/>
      <c r="C133" s="298" t="s">
        <v>552</v>
      </c>
      <c r="D133" s="298"/>
      <c r="E133" s="298"/>
      <c r="F133" s="319" t="s">
        <v>533</v>
      </c>
      <c r="G133" s="298"/>
      <c r="H133" s="298" t="s">
        <v>566</v>
      </c>
      <c r="I133" s="298" t="s">
        <v>529</v>
      </c>
      <c r="J133" s="298">
        <v>50</v>
      </c>
      <c r="K133" s="341"/>
    </row>
    <row r="134" spans="2:11" ht="15" customHeight="1">
      <c r="B134" s="339"/>
      <c r="C134" s="298" t="s">
        <v>554</v>
      </c>
      <c r="D134" s="298"/>
      <c r="E134" s="298"/>
      <c r="F134" s="319" t="s">
        <v>533</v>
      </c>
      <c r="G134" s="298"/>
      <c r="H134" s="298" t="s">
        <v>566</v>
      </c>
      <c r="I134" s="298" t="s">
        <v>529</v>
      </c>
      <c r="J134" s="298">
        <v>50</v>
      </c>
      <c r="K134" s="341"/>
    </row>
    <row r="135" spans="2:11" ht="15" customHeight="1">
      <c r="B135" s="339"/>
      <c r="C135" s="298" t="s">
        <v>113</v>
      </c>
      <c r="D135" s="298"/>
      <c r="E135" s="298"/>
      <c r="F135" s="319" t="s">
        <v>533</v>
      </c>
      <c r="G135" s="298"/>
      <c r="H135" s="298" t="s">
        <v>579</v>
      </c>
      <c r="I135" s="298" t="s">
        <v>529</v>
      </c>
      <c r="J135" s="298">
        <v>255</v>
      </c>
      <c r="K135" s="341"/>
    </row>
    <row r="136" spans="2:11" ht="15" customHeight="1">
      <c r="B136" s="339"/>
      <c r="C136" s="298" t="s">
        <v>556</v>
      </c>
      <c r="D136" s="298"/>
      <c r="E136" s="298"/>
      <c r="F136" s="319" t="s">
        <v>527</v>
      </c>
      <c r="G136" s="298"/>
      <c r="H136" s="298" t="s">
        <v>580</v>
      </c>
      <c r="I136" s="298" t="s">
        <v>558</v>
      </c>
      <c r="J136" s="298"/>
      <c r="K136" s="341"/>
    </row>
    <row r="137" spans="2:11" ht="15" customHeight="1">
      <c r="B137" s="339"/>
      <c r="C137" s="298" t="s">
        <v>559</v>
      </c>
      <c r="D137" s="298"/>
      <c r="E137" s="298"/>
      <c r="F137" s="319" t="s">
        <v>527</v>
      </c>
      <c r="G137" s="298"/>
      <c r="H137" s="298" t="s">
        <v>581</v>
      </c>
      <c r="I137" s="298" t="s">
        <v>561</v>
      </c>
      <c r="J137" s="298"/>
      <c r="K137" s="341"/>
    </row>
    <row r="138" spans="2:11" ht="15" customHeight="1">
      <c r="B138" s="339"/>
      <c r="C138" s="298" t="s">
        <v>562</v>
      </c>
      <c r="D138" s="298"/>
      <c r="E138" s="298"/>
      <c r="F138" s="319" t="s">
        <v>527</v>
      </c>
      <c r="G138" s="298"/>
      <c r="H138" s="298" t="s">
        <v>562</v>
      </c>
      <c r="I138" s="298" t="s">
        <v>561</v>
      </c>
      <c r="J138" s="298"/>
      <c r="K138" s="341"/>
    </row>
    <row r="139" spans="2:11" ht="15" customHeight="1">
      <c r="B139" s="339"/>
      <c r="C139" s="298" t="s">
        <v>35</v>
      </c>
      <c r="D139" s="298"/>
      <c r="E139" s="298"/>
      <c r="F139" s="319" t="s">
        <v>527</v>
      </c>
      <c r="G139" s="298"/>
      <c r="H139" s="298" t="s">
        <v>582</v>
      </c>
      <c r="I139" s="298" t="s">
        <v>561</v>
      </c>
      <c r="J139" s="298"/>
      <c r="K139" s="341"/>
    </row>
    <row r="140" spans="2:11" ht="15" customHeight="1">
      <c r="B140" s="339"/>
      <c r="C140" s="298" t="s">
        <v>583</v>
      </c>
      <c r="D140" s="298"/>
      <c r="E140" s="298"/>
      <c r="F140" s="319" t="s">
        <v>527</v>
      </c>
      <c r="G140" s="298"/>
      <c r="H140" s="298" t="s">
        <v>584</v>
      </c>
      <c r="I140" s="298" t="s">
        <v>561</v>
      </c>
      <c r="J140" s="298"/>
      <c r="K140" s="341"/>
    </row>
    <row r="141" spans="2:11" ht="15" customHeight="1">
      <c r="B141" s="342"/>
      <c r="C141" s="343"/>
      <c r="D141" s="343"/>
      <c r="E141" s="343"/>
      <c r="F141" s="343"/>
      <c r="G141" s="343"/>
      <c r="H141" s="343"/>
      <c r="I141" s="343"/>
      <c r="J141" s="343"/>
      <c r="K141" s="344"/>
    </row>
    <row r="142" spans="2:11" ht="18.75" customHeight="1">
      <c r="B142" s="294"/>
      <c r="C142" s="294"/>
      <c r="D142" s="294"/>
      <c r="E142" s="294"/>
      <c r="F142" s="331"/>
      <c r="G142" s="294"/>
      <c r="H142" s="294"/>
      <c r="I142" s="294"/>
      <c r="J142" s="294"/>
      <c r="K142" s="294"/>
    </row>
    <row r="143" spans="2:11" ht="18.75" customHeight="1">
      <c r="B143" s="305"/>
      <c r="C143" s="305"/>
      <c r="D143" s="305"/>
      <c r="E143" s="305"/>
      <c r="F143" s="305"/>
      <c r="G143" s="305"/>
      <c r="H143" s="305"/>
      <c r="I143" s="305"/>
      <c r="J143" s="305"/>
      <c r="K143" s="305"/>
    </row>
    <row r="144" spans="2:11" ht="7.5" customHeight="1">
      <c r="B144" s="306"/>
      <c r="C144" s="307"/>
      <c r="D144" s="307"/>
      <c r="E144" s="307"/>
      <c r="F144" s="307"/>
      <c r="G144" s="307"/>
      <c r="H144" s="307"/>
      <c r="I144" s="307"/>
      <c r="J144" s="307"/>
      <c r="K144" s="308"/>
    </row>
    <row r="145" spans="2:11" ht="45" customHeight="1">
      <c r="B145" s="309"/>
      <c r="C145" s="310" t="s">
        <v>585</v>
      </c>
      <c r="D145" s="310"/>
      <c r="E145" s="310"/>
      <c r="F145" s="310"/>
      <c r="G145" s="310"/>
      <c r="H145" s="310"/>
      <c r="I145" s="310"/>
      <c r="J145" s="310"/>
      <c r="K145" s="311"/>
    </row>
    <row r="146" spans="2:11" ht="17.25" customHeight="1">
      <c r="B146" s="309"/>
      <c r="C146" s="312" t="s">
        <v>521</v>
      </c>
      <c r="D146" s="312"/>
      <c r="E146" s="312"/>
      <c r="F146" s="312" t="s">
        <v>522</v>
      </c>
      <c r="G146" s="313"/>
      <c r="H146" s="312" t="s">
        <v>108</v>
      </c>
      <c r="I146" s="312" t="s">
        <v>54</v>
      </c>
      <c r="J146" s="312" t="s">
        <v>523</v>
      </c>
      <c r="K146" s="311"/>
    </row>
    <row r="147" spans="2:11" ht="17.25" customHeight="1">
      <c r="B147" s="309"/>
      <c r="C147" s="314" t="s">
        <v>524</v>
      </c>
      <c r="D147" s="314"/>
      <c r="E147" s="314"/>
      <c r="F147" s="315" t="s">
        <v>525</v>
      </c>
      <c r="G147" s="316"/>
      <c r="H147" s="314"/>
      <c r="I147" s="314"/>
      <c r="J147" s="314" t="s">
        <v>526</v>
      </c>
      <c r="K147" s="311"/>
    </row>
    <row r="148" spans="2:11" ht="5.25" customHeight="1">
      <c r="B148" s="320"/>
      <c r="C148" s="317"/>
      <c r="D148" s="317"/>
      <c r="E148" s="317"/>
      <c r="F148" s="317"/>
      <c r="G148" s="318"/>
      <c r="H148" s="317"/>
      <c r="I148" s="317"/>
      <c r="J148" s="317"/>
      <c r="K148" s="341"/>
    </row>
    <row r="149" spans="2:11" ht="15" customHeight="1">
      <c r="B149" s="320"/>
      <c r="C149" s="345" t="s">
        <v>530</v>
      </c>
      <c r="D149" s="298"/>
      <c r="E149" s="298"/>
      <c r="F149" s="346" t="s">
        <v>527</v>
      </c>
      <c r="G149" s="298"/>
      <c r="H149" s="345" t="s">
        <v>566</v>
      </c>
      <c r="I149" s="345" t="s">
        <v>529</v>
      </c>
      <c r="J149" s="345">
        <v>120</v>
      </c>
      <c r="K149" s="341"/>
    </row>
    <row r="150" spans="2:11" ht="15" customHeight="1">
      <c r="B150" s="320"/>
      <c r="C150" s="345" t="s">
        <v>575</v>
      </c>
      <c r="D150" s="298"/>
      <c r="E150" s="298"/>
      <c r="F150" s="346" t="s">
        <v>527</v>
      </c>
      <c r="G150" s="298"/>
      <c r="H150" s="345" t="s">
        <v>586</v>
      </c>
      <c r="I150" s="345" t="s">
        <v>529</v>
      </c>
      <c r="J150" s="345" t="s">
        <v>577</v>
      </c>
      <c r="K150" s="341"/>
    </row>
    <row r="151" spans="2:11" ht="15" customHeight="1">
      <c r="B151" s="320"/>
      <c r="C151" s="345" t="s">
        <v>476</v>
      </c>
      <c r="D151" s="298"/>
      <c r="E151" s="298"/>
      <c r="F151" s="346" t="s">
        <v>527</v>
      </c>
      <c r="G151" s="298"/>
      <c r="H151" s="345" t="s">
        <v>587</v>
      </c>
      <c r="I151" s="345" t="s">
        <v>529</v>
      </c>
      <c r="J151" s="345" t="s">
        <v>577</v>
      </c>
      <c r="K151" s="341"/>
    </row>
    <row r="152" spans="2:11" ht="15" customHeight="1">
      <c r="B152" s="320"/>
      <c r="C152" s="345" t="s">
        <v>532</v>
      </c>
      <c r="D152" s="298"/>
      <c r="E152" s="298"/>
      <c r="F152" s="346" t="s">
        <v>533</v>
      </c>
      <c r="G152" s="298"/>
      <c r="H152" s="345" t="s">
        <v>566</v>
      </c>
      <c r="I152" s="345" t="s">
        <v>529</v>
      </c>
      <c r="J152" s="345">
        <v>50</v>
      </c>
      <c r="K152" s="341"/>
    </row>
    <row r="153" spans="2:11" ht="15" customHeight="1">
      <c r="B153" s="320"/>
      <c r="C153" s="345" t="s">
        <v>535</v>
      </c>
      <c r="D153" s="298"/>
      <c r="E153" s="298"/>
      <c r="F153" s="346" t="s">
        <v>527</v>
      </c>
      <c r="G153" s="298"/>
      <c r="H153" s="345" t="s">
        <v>566</v>
      </c>
      <c r="I153" s="345" t="s">
        <v>537</v>
      </c>
      <c r="J153" s="345"/>
      <c r="K153" s="341"/>
    </row>
    <row r="154" spans="2:11" ht="15" customHeight="1">
      <c r="B154" s="320"/>
      <c r="C154" s="345" t="s">
        <v>546</v>
      </c>
      <c r="D154" s="298"/>
      <c r="E154" s="298"/>
      <c r="F154" s="346" t="s">
        <v>533</v>
      </c>
      <c r="G154" s="298"/>
      <c r="H154" s="345" t="s">
        <v>566</v>
      </c>
      <c r="I154" s="345" t="s">
        <v>529</v>
      </c>
      <c r="J154" s="345">
        <v>50</v>
      </c>
      <c r="K154" s="341"/>
    </row>
    <row r="155" spans="2:11" ht="15" customHeight="1">
      <c r="B155" s="320"/>
      <c r="C155" s="345" t="s">
        <v>554</v>
      </c>
      <c r="D155" s="298"/>
      <c r="E155" s="298"/>
      <c r="F155" s="346" t="s">
        <v>533</v>
      </c>
      <c r="G155" s="298"/>
      <c r="H155" s="345" t="s">
        <v>566</v>
      </c>
      <c r="I155" s="345" t="s">
        <v>529</v>
      </c>
      <c r="J155" s="345">
        <v>50</v>
      </c>
      <c r="K155" s="341"/>
    </row>
    <row r="156" spans="2:11" ht="15" customHeight="1">
      <c r="B156" s="320"/>
      <c r="C156" s="345" t="s">
        <v>552</v>
      </c>
      <c r="D156" s="298"/>
      <c r="E156" s="298"/>
      <c r="F156" s="346" t="s">
        <v>533</v>
      </c>
      <c r="G156" s="298"/>
      <c r="H156" s="345" t="s">
        <v>566</v>
      </c>
      <c r="I156" s="345" t="s">
        <v>529</v>
      </c>
      <c r="J156" s="345">
        <v>50</v>
      </c>
      <c r="K156" s="341"/>
    </row>
    <row r="157" spans="2:11" ht="15" customHeight="1">
      <c r="B157" s="320"/>
      <c r="C157" s="345" t="s">
        <v>98</v>
      </c>
      <c r="D157" s="298"/>
      <c r="E157" s="298"/>
      <c r="F157" s="346" t="s">
        <v>527</v>
      </c>
      <c r="G157" s="298"/>
      <c r="H157" s="345" t="s">
        <v>588</v>
      </c>
      <c r="I157" s="345" t="s">
        <v>529</v>
      </c>
      <c r="J157" s="345" t="s">
        <v>589</v>
      </c>
      <c r="K157" s="341"/>
    </row>
    <row r="158" spans="2:11" ht="15" customHeight="1">
      <c r="B158" s="320"/>
      <c r="C158" s="345" t="s">
        <v>590</v>
      </c>
      <c r="D158" s="298"/>
      <c r="E158" s="298"/>
      <c r="F158" s="346" t="s">
        <v>527</v>
      </c>
      <c r="G158" s="298"/>
      <c r="H158" s="345" t="s">
        <v>591</v>
      </c>
      <c r="I158" s="345" t="s">
        <v>561</v>
      </c>
      <c r="J158" s="345"/>
      <c r="K158" s="341"/>
    </row>
    <row r="159" spans="2:11" ht="15" customHeight="1">
      <c r="B159" s="347"/>
      <c r="C159" s="329"/>
      <c r="D159" s="329"/>
      <c r="E159" s="329"/>
      <c r="F159" s="329"/>
      <c r="G159" s="329"/>
      <c r="H159" s="329"/>
      <c r="I159" s="329"/>
      <c r="J159" s="329"/>
      <c r="K159" s="348"/>
    </row>
    <row r="160" spans="2:11" ht="18.75" customHeight="1">
      <c r="B160" s="294"/>
      <c r="C160" s="298"/>
      <c r="D160" s="298"/>
      <c r="E160" s="298"/>
      <c r="F160" s="319"/>
      <c r="G160" s="298"/>
      <c r="H160" s="298"/>
      <c r="I160" s="298"/>
      <c r="J160" s="298"/>
      <c r="K160" s="294"/>
    </row>
    <row r="161" spans="2:11" ht="18.75" customHeight="1">
      <c r="B161" s="305"/>
      <c r="C161" s="305"/>
      <c r="D161" s="305"/>
      <c r="E161" s="305"/>
      <c r="F161" s="305"/>
      <c r="G161" s="305"/>
      <c r="H161" s="305"/>
      <c r="I161" s="305"/>
      <c r="J161" s="305"/>
      <c r="K161" s="305"/>
    </row>
    <row r="162" spans="2:11" ht="7.5" customHeight="1">
      <c r="B162" s="284"/>
      <c r="C162" s="285"/>
      <c r="D162" s="285"/>
      <c r="E162" s="285"/>
      <c r="F162" s="285"/>
      <c r="G162" s="285"/>
      <c r="H162" s="285"/>
      <c r="I162" s="285"/>
      <c r="J162" s="285"/>
      <c r="K162" s="286"/>
    </row>
    <row r="163" spans="2:11" ht="45" customHeight="1">
      <c r="B163" s="287"/>
      <c r="C163" s="288" t="s">
        <v>592</v>
      </c>
      <c r="D163" s="288"/>
      <c r="E163" s="288"/>
      <c r="F163" s="288"/>
      <c r="G163" s="288"/>
      <c r="H163" s="288"/>
      <c r="I163" s="288"/>
      <c r="J163" s="288"/>
      <c r="K163" s="289"/>
    </row>
    <row r="164" spans="2:11" ht="17.25" customHeight="1">
      <c r="B164" s="287"/>
      <c r="C164" s="312" t="s">
        <v>521</v>
      </c>
      <c r="D164" s="312"/>
      <c r="E164" s="312"/>
      <c r="F164" s="312" t="s">
        <v>522</v>
      </c>
      <c r="G164" s="349"/>
      <c r="H164" s="350" t="s">
        <v>108</v>
      </c>
      <c r="I164" s="350" t="s">
        <v>54</v>
      </c>
      <c r="J164" s="312" t="s">
        <v>523</v>
      </c>
      <c r="K164" s="289"/>
    </row>
    <row r="165" spans="2:11" ht="17.25" customHeight="1">
      <c r="B165" s="290"/>
      <c r="C165" s="314" t="s">
        <v>524</v>
      </c>
      <c r="D165" s="314"/>
      <c r="E165" s="314"/>
      <c r="F165" s="315" t="s">
        <v>525</v>
      </c>
      <c r="G165" s="351"/>
      <c r="H165" s="352"/>
      <c r="I165" s="352"/>
      <c r="J165" s="314" t="s">
        <v>526</v>
      </c>
      <c r="K165" s="292"/>
    </row>
    <row r="166" spans="2:11" ht="5.25" customHeight="1">
      <c r="B166" s="320"/>
      <c r="C166" s="317"/>
      <c r="D166" s="317"/>
      <c r="E166" s="317"/>
      <c r="F166" s="317"/>
      <c r="G166" s="318"/>
      <c r="H166" s="317"/>
      <c r="I166" s="317"/>
      <c r="J166" s="317"/>
      <c r="K166" s="341"/>
    </row>
    <row r="167" spans="2:11" ht="15" customHeight="1">
      <c r="B167" s="320"/>
      <c r="C167" s="298" t="s">
        <v>530</v>
      </c>
      <c r="D167" s="298"/>
      <c r="E167" s="298"/>
      <c r="F167" s="319" t="s">
        <v>527</v>
      </c>
      <c r="G167" s="298"/>
      <c r="H167" s="298" t="s">
        <v>566</v>
      </c>
      <c r="I167" s="298" t="s">
        <v>529</v>
      </c>
      <c r="J167" s="298">
        <v>120</v>
      </c>
      <c r="K167" s="341"/>
    </row>
    <row r="168" spans="2:11" ht="15" customHeight="1">
      <c r="B168" s="320"/>
      <c r="C168" s="298" t="s">
        <v>575</v>
      </c>
      <c r="D168" s="298"/>
      <c r="E168" s="298"/>
      <c r="F168" s="319" t="s">
        <v>527</v>
      </c>
      <c r="G168" s="298"/>
      <c r="H168" s="298" t="s">
        <v>576</v>
      </c>
      <c r="I168" s="298" t="s">
        <v>529</v>
      </c>
      <c r="J168" s="298" t="s">
        <v>577</v>
      </c>
      <c r="K168" s="341"/>
    </row>
    <row r="169" spans="2:11" ht="15" customHeight="1">
      <c r="B169" s="320"/>
      <c r="C169" s="298" t="s">
        <v>476</v>
      </c>
      <c r="D169" s="298"/>
      <c r="E169" s="298"/>
      <c r="F169" s="319" t="s">
        <v>527</v>
      </c>
      <c r="G169" s="298"/>
      <c r="H169" s="298" t="s">
        <v>593</v>
      </c>
      <c r="I169" s="298" t="s">
        <v>529</v>
      </c>
      <c r="J169" s="298" t="s">
        <v>577</v>
      </c>
      <c r="K169" s="341"/>
    </row>
    <row r="170" spans="2:11" ht="15" customHeight="1">
      <c r="B170" s="320"/>
      <c r="C170" s="298" t="s">
        <v>532</v>
      </c>
      <c r="D170" s="298"/>
      <c r="E170" s="298"/>
      <c r="F170" s="319" t="s">
        <v>533</v>
      </c>
      <c r="G170" s="298"/>
      <c r="H170" s="298" t="s">
        <v>593</v>
      </c>
      <c r="I170" s="298" t="s">
        <v>529</v>
      </c>
      <c r="J170" s="298">
        <v>50</v>
      </c>
      <c r="K170" s="341"/>
    </row>
    <row r="171" spans="2:11" ht="15" customHeight="1">
      <c r="B171" s="320"/>
      <c r="C171" s="298" t="s">
        <v>535</v>
      </c>
      <c r="D171" s="298"/>
      <c r="E171" s="298"/>
      <c r="F171" s="319" t="s">
        <v>527</v>
      </c>
      <c r="G171" s="298"/>
      <c r="H171" s="298" t="s">
        <v>593</v>
      </c>
      <c r="I171" s="298" t="s">
        <v>537</v>
      </c>
      <c r="J171" s="298"/>
      <c r="K171" s="341"/>
    </row>
    <row r="172" spans="2:11" ht="15" customHeight="1">
      <c r="B172" s="320"/>
      <c r="C172" s="298" t="s">
        <v>546</v>
      </c>
      <c r="D172" s="298"/>
      <c r="E172" s="298"/>
      <c r="F172" s="319" t="s">
        <v>533</v>
      </c>
      <c r="G172" s="298"/>
      <c r="H172" s="298" t="s">
        <v>593</v>
      </c>
      <c r="I172" s="298" t="s">
        <v>529</v>
      </c>
      <c r="J172" s="298">
        <v>50</v>
      </c>
      <c r="K172" s="341"/>
    </row>
    <row r="173" spans="2:11" ht="15" customHeight="1">
      <c r="B173" s="320"/>
      <c r="C173" s="298" t="s">
        <v>554</v>
      </c>
      <c r="D173" s="298"/>
      <c r="E173" s="298"/>
      <c r="F173" s="319" t="s">
        <v>533</v>
      </c>
      <c r="G173" s="298"/>
      <c r="H173" s="298" t="s">
        <v>593</v>
      </c>
      <c r="I173" s="298" t="s">
        <v>529</v>
      </c>
      <c r="J173" s="298">
        <v>50</v>
      </c>
      <c r="K173" s="341"/>
    </row>
    <row r="174" spans="2:11" ht="15" customHeight="1">
      <c r="B174" s="320"/>
      <c r="C174" s="298" t="s">
        <v>552</v>
      </c>
      <c r="D174" s="298"/>
      <c r="E174" s="298"/>
      <c r="F174" s="319" t="s">
        <v>533</v>
      </c>
      <c r="G174" s="298"/>
      <c r="H174" s="298" t="s">
        <v>593</v>
      </c>
      <c r="I174" s="298" t="s">
        <v>529</v>
      </c>
      <c r="J174" s="298">
        <v>50</v>
      </c>
      <c r="K174" s="341"/>
    </row>
    <row r="175" spans="2:11" ht="15" customHeight="1">
      <c r="B175" s="320"/>
      <c r="C175" s="298" t="s">
        <v>107</v>
      </c>
      <c r="D175" s="298"/>
      <c r="E175" s="298"/>
      <c r="F175" s="319" t="s">
        <v>527</v>
      </c>
      <c r="G175" s="298"/>
      <c r="H175" s="298" t="s">
        <v>594</v>
      </c>
      <c r="I175" s="298" t="s">
        <v>595</v>
      </c>
      <c r="J175" s="298"/>
      <c r="K175" s="341"/>
    </row>
    <row r="176" spans="2:11" ht="15" customHeight="1">
      <c r="B176" s="320"/>
      <c r="C176" s="298" t="s">
        <v>54</v>
      </c>
      <c r="D176" s="298"/>
      <c r="E176" s="298"/>
      <c r="F176" s="319" t="s">
        <v>527</v>
      </c>
      <c r="G176" s="298"/>
      <c r="H176" s="298" t="s">
        <v>596</v>
      </c>
      <c r="I176" s="298" t="s">
        <v>597</v>
      </c>
      <c r="J176" s="298">
        <v>1</v>
      </c>
      <c r="K176" s="341"/>
    </row>
    <row r="177" spans="2:11" ht="15" customHeight="1">
      <c r="B177" s="320"/>
      <c r="C177" s="298" t="s">
        <v>50</v>
      </c>
      <c r="D177" s="298"/>
      <c r="E177" s="298"/>
      <c r="F177" s="319" t="s">
        <v>527</v>
      </c>
      <c r="G177" s="298"/>
      <c r="H177" s="298" t="s">
        <v>598</v>
      </c>
      <c r="I177" s="298" t="s">
        <v>529</v>
      </c>
      <c r="J177" s="298">
        <v>20</v>
      </c>
      <c r="K177" s="341"/>
    </row>
    <row r="178" spans="2:11" ht="15" customHeight="1">
      <c r="B178" s="320"/>
      <c r="C178" s="298" t="s">
        <v>108</v>
      </c>
      <c r="D178" s="298"/>
      <c r="E178" s="298"/>
      <c r="F178" s="319" t="s">
        <v>527</v>
      </c>
      <c r="G178" s="298"/>
      <c r="H178" s="298" t="s">
        <v>599</v>
      </c>
      <c r="I178" s="298" t="s">
        <v>529</v>
      </c>
      <c r="J178" s="298">
        <v>255</v>
      </c>
      <c r="K178" s="341"/>
    </row>
    <row r="179" spans="2:11" ht="15" customHeight="1">
      <c r="B179" s="320"/>
      <c r="C179" s="298" t="s">
        <v>109</v>
      </c>
      <c r="D179" s="298"/>
      <c r="E179" s="298"/>
      <c r="F179" s="319" t="s">
        <v>527</v>
      </c>
      <c r="G179" s="298"/>
      <c r="H179" s="298" t="s">
        <v>492</v>
      </c>
      <c r="I179" s="298" t="s">
        <v>529</v>
      </c>
      <c r="J179" s="298">
        <v>10</v>
      </c>
      <c r="K179" s="341"/>
    </row>
    <row r="180" spans="2:11" ht="15" customHeight="1">
      <c r="B180" s="320"/>
      <c r="C180" s="298" t="s">
        <v>110</v>
      </c>
      <c r="D180" s="298"/>
      <c r="E180" s="298"/>
      <c r="F180" s="319" t="s">
        <v>527</v>
      </c>
      <c r="G180" s="298"/>
      <c r="H180" s="298" t="s">
        <v>600</v>
      </c>
      <c r="I180" s="298" t="s">
        <v>561</v>
      </c>
      <c r="J180" s="298"/>
      <c r="K180" s="341"/>
    </row>
    <row r="181" spans="2:11" ht="15" customHeight="1">
      <c r="B181" s="320"/>
      <c r="C181" s="298" t="s">
        <v>601</v>
      </c>
      <c r="D181" s="298"/>
      <c r="E181" s="298"/>
      <c r="F181" s="319" t="s">
        <v>527</v>
      </c>
      <c r="G181" s="298"/>
      <c r="H181" s="298" t="s">
        <v>602</v>
      </c>
      <c r="I181" s="298" t="s">
        <v>561</v>
      </c>
      <c r="J181" s="298"/>
      <c r="K181" s="341"/>
    </row>
    <row r="182" spans="2:11" ht="15" customHeight="1">
      <c r="B182" s="320"/>
      <c r="C182" s="298" t="s">
        <v>590</v>
      </c>
      <c r="D182" s="298"/>
      <c r="E182" s="298"/>
      <c r="F182" s="319" t="s">
        <v>527</v>
      </c>
      <c r="G182" s="298"/>
      <c r="H182" s="298" t="s">
        <v>603</v>
      </c>
      <c r="I182" s="298" t="s">
        <v>561</v>
      </c>
      <c r="J182" s="298"/>
      <c r="K182" s="341"/>
    </row>
    <row r="183" spans="2:11" ht="15" customHeight="1">
      <c r="B183" s="320"/>
      <c r="C183" s="298" t="s">
        <v>112</v>
      </c>
      <c r="D183" s="298"/>
      <c r="E183" s="298"/>
      <c r="F183" s="319" t="s">
        <v>533</v>
      </c>
      <c r="G183" s="298"/>
      <c r="H183" s="298" t="s">
        <v>604</v>
      </c>
      <c r="I183" s="298" t="s">
        <v>529</v>
      </c>
      <c r="J183" s="298">
        <v>50</v>
      </c>
      <c r="K183" s="341"/>
    </row>
    <row r="184" spans="2:11" ht="15" customHeight="1">
      <c r="B184" s="320"/>
      <c r="C184" s="298" t="s">
        <v>605</v>
      </c>
      <c r="D184" s="298"/>
      <c r="E184" s="298"/>
      <c r="F184" s="319" t="s">
        <v>533</v>
      </c>
      <c r="G184" s="298"/>
      <c r="H184" s="298" t="s">
        <v>606</v>
      </c>
      <c r="I184" s="298" t="s">
        <v>607</v>
      </c>
      <c r="J184" s="298"/>
      <c r="K184" s="341"/>
    </row>
    <row r="185" spans="2:11" ht="15" customHeight="1">
      <c r="B185" s="320"/>
      <c r="C185" s="298" t="s">
        <v>608</v>
      </c>
      <c r="D185" s="298"/>
      <c r="E185" s="298"/>
      <c r="F185" s="319" t="s">
        <v>533</v>
      </c>
      <c r="G185" s="298"/>
      <c r="H185" s="298" t="s">
        <v>609</v>
      </c>
      <c r="I185" s="298" t="s">
        <v>607</v>
      </c>
      <c r="J185" s="298"/>
      <c r="K185" s="341"/>
    </row>
    <row r="186" spans="2:11" ht="15" customHeight="1">
      <c r="B186" s="320"/>
      <c r="C186" s="298" t="s">
        <v>610</v>
      </c>
      <c r="D186" s="298"/>
      <c r="E186" s="298"/>
      <c r="F186" s="319" t="s">
        <v>533</v>
      </c>
      <c r="G186" s="298"/>
      <c r="H186" s="298" t="s">
        <v>611</v>
      </c>
      <c r="I186" s="298" t="s">
        <v>607</v>
      </c>
      <c r="J186" s="298"/>
      <c r="K186" s="341"/>
    </row>
    <row r="187" spans="2:11" ht="15" customHeight="1">
      <c r="B187" s="320"/>
      <c r="C187" s="353" t="s">
        <v>612</v>
      </c>
      <c r="D187" s="298"/>
      <c r="E187" s="298"/>
      <c r="F187" s="319" t="s">
        <v>533</v>
      </c>
      <c r="G187" s="298"/>
      <c r="H187" s="298" t="s">
        <v>613</v>
      </c>
      <c r="I187" s="298" t="s">
        <v>614</v>
      </c>
      <c r="J187" s="354" t="s">
        <v>615</v>
      </c>
      <c r="K187" s="341"/>
    </row>
    <row r="188" spans="2:11" ht="15" customHeight="1">
      <c r="B188" s="320"/>
      <c r="C188" s="304" t="s">
        <v>39</v>
      </c>
      <c r="D188" s="298"/>
      <c r="E188" s="298"/>
      <c r="F188" s="319" t="s">
        <v>527</v>
      </c>
      <c r="G188" s="298"/>
      <c r="H188" s="294" t="s">
        <v>616</v>
      </c>
      <c r="I188" s="298" t="s">
        <v>617</v>
      </c>
      <c r="J188" s="298"/>
      <c r="K188" s="341"/>
    </row>
    <row r="189" spans="2:11" ht="15" customHeight="1">
      <c r="B189" s="320"/>
      <c r="C189" s="304" t="s">
        <v>618</v>
      </c>
      <c r="D189" s="298"/>
      <c r="E189" s="298"/>
      <c r="F189" s="319" t="s">
        <v>527</v>
      </c>
      <c r="G189" s="298"/>
      <c r="H189" s="298" t="s">
        <v>619</v>
      </c>
      <c r="I189" s="298" t="s">
        <v>561</v>
      </c>
      <c r="J189" s="298"/>
      <c r="K189" s="341"/>
    </row>
    <row r="190" spans="2:11" ht="15" customHeight="1">
      <c r="B190" s="320"/>
      <c r="C190" s="304" t="s">
        <v>620</v>
      </c>
      <c r="D190" s="298"/>
      <c r="E190" s="298"/>
      <c r="F190" s="319" t="s">
        <v>527</v>
      </c>
      <c r="G190" s="298"/>
      <c r="H190" s="298" t="s">
        <v>621</v>
      </c>
      <c r="I190" s="298" t="s">
        <v>561</v>
      </c>
      <c r="J190" s="298"/>
      <c r="K190" s="341"/>
    </row>
    <row r="191" spans="2:11" ht="15" customHeight="1">
      <c r="B191" s="320"/>
      <c r="C191" s="304" t="s">
        <v>622</v>
      </c>
      <c r="D191" s="298"/>
      <c r="E191" s="298"/>
      <c r="F191" s="319" t="s">
        <v>533</v>
      </c>
      <c r="G191" s="298"/>
      <c r="H191" s="298" t="s">
        <v>623</v>
      </c>
      <c r="I191" s="298" t="s">
        <v>561</v>
      </c>
      <c r="J191" s="298"/>
      <c r="K191" s="341"/>
    </row>
    <row r="192" spans="2:11" ht="15" customHeight="1">
      <c r="B192" s="347"/>
      <c r="C192" s="355"/>
      <c r="D192" s="329"/>
      <c r="E192" s="329"/>
      <c r="F192" s="329"/>
      <c r="G192" s="329"/>
      <c r="H192" s="329"/>
      <c r="I192" s="329"/>
      <c r="J192" s="329"/>
      <c r="K192" s="348"/>
    </row>
    <row r="193" spans="2:11" ht="18.75" customHeight="1">
      <c r="B193" s="294"/>
      <c r="C193" s="298"/>
      <c r="D193" s="298"/>
      <c r="E193" s="298"/>
      <c r="F193" s="319"/>
      <c r="G193" s="298"/>
      <c r="H193" s="298"/>
      <c r="I193" s="298"/>
      <c r="J193" s="298"/>
      <c r="K193" s="294"/>
    </row>
    <row r="194" spans="2:11" ht="18.75" customHeight="1">
      <c r="B194" s="294"/>
      <c r="C194" s="298"/>
      <c r="D194" s="298"/>
      <c r="E194" s="298"/>
      <c r="F194" s="319"/>
      <c r="G194" s="298"/>
      <c r="H194" s="298"/>
      <c r="I194" s="298"/>
      <c r="J194" s="298"/>
      <c r="K194" s="294"/>
    </row>
    <row r="195" spans="2:11" ht="18.75" customHeight="1">
      <c r="B195" s="305"/>
      <c r="C195" s="305"/>
      <c r="D195" s="305"/>
      <c r="E195" s="305"/>
      <c r="F195" s="305"/>
      <c r="G195" s="305"/>
      <c r="H195" s="305"/>
      <c r="I195" s="305"/>
      <c r="J195" s="305"/>
      <c r="K195" s="305"/>
    </row>
    <row r="196" spans="2:11" ht="13.5">
      <c r="B196" s="284"/>
      <c r="C196" s="285"/>
      <c r="D196" s="285"/>
      <c r="E196" s="285"/>
      <c r="F196" s="285"/>
      <c r="G196" s="285"/>
      <c r="H196" s="285"/>
      <c r="I196" s="285"/>
      <c r="J196" s="285"/>
      <c r="K196" s="286"/>
    </row>
    <row r="197" spans="2:11" ht="21">
      <c r="B197" s="287"/>
      <c r="C197" s="288" t="s">
        <v>624</v>
      </c>
      <c r="D197" s="288"/>
      <c r="E197" s="288"/>
      <c r="F197" s="288"/>
      <c r="G197" s="288"/>
      <c r="H197" s="288"/>
      <c r="I197" s="288"/>
      <c r="J197" s="288"/>
      <c r="K197" s="289"/>
    </row>
    <row r="198" spans="2:11" ht="25.5" customHeight="1">
      <c r="B198" s="287"/>
      <c r="C198" s="356" t="s">
        <v>625</v>
      </c>
      <c r="D198" s="356"/>
      <c r="E198" s="356"/>
      <c r="F198" s="356" t="s">
        <v>626</v>
      </c>
      <c r="G198" s="357"/>
      <c r="H198" s="356" t="s">
        <v>627</v>
      </c>
      <c r="I198" s="356"/>
      <c r="J198" s="356"/>
      <c r="K198" s="289"/>
    </row>
    <row r="199" spans="2:11" ht="5.25" customHeight="1">
      <c r="B199" s="320"/>
      <c r="C199" s="317"/>
      <c r="D199" s="317"/>
      <c r="E199" s="317"/>
      <c r="F199" s="317"/>
      <c r="G199" s="298"/>
      <c r="H199" s="317"/>
      <c r="I199" s="317"/>
      <c r="J199" s="317"/>
      <c r="K199" s="341"/>
    </row>
    <row r="200" spans="2:11" ht="15" customHeight="1">
      <c r="B200" s="320"/>
      <c r="C200" s="298" t="s">
        <v>617</v>
      </c>
      <c r="D200" s="298"/>
      <c r="E200" s="298"/>
      <c r="F200" s="319" t="s">
        <v>40</v>
      </c>
      <c r="G200" s="298"/>
      <c r="H200" s="298" t="s">
        <v>628</v>
      </c>
      <c r="I200" s="298"/>
      <c r="J200" s="298"/>
      <c r="K200" s="341"/>
    </row>
    <row r="201" spans="2:11" ht="15" customHeight="1">
      <c r="B201" s="320"/>
      <c r="C201" s="326"/>
      <c r="D201" s="298"/>
      <c r="E201" s="298"/>
      <c r="F201" s="319" t="s">
        <v>41</v>
      </c>
      <c r="G201" s="298"/>
      <c r="H201" s="298" t="s">
        <v>629</v>
      </c>
      <c r="I201" s="298"/>
      <c r="J201" s="298"/>
      <c r="K201" s="341"/>
    </row>
    <row r="202" spans="2:11" ht="15" customHeight="1">
      <c r="B202" s="320"/>
      <c r="C202" s="326"/>
      <c r="D202" s="298"/>
      <c r="E202" s="298"/>
      <c r="F202" s="319" t="s">
        <v>44</v>
      </c>
      <c r="G202" s="298"/>
      <c r="H202" s="298" t="s">
        <v>630</v>
      </c>
      <c r="I202" s="298"/>
      <c r="J202" s="298"/>
      <c r="K202" s="341"/>
    </row>
    <row r="203" spans="2:11" ht="15" customHeight="1">
      <c r="B203" s="320"/>
      <c r="C203" s="298"/>
      <c r="D203" s="298"/>
      <c r="E203" s="298"/>
      <c r="F203" s="319" t="s">
        <v>42</v>
      </c>
      <c r="G203" s="298"/>
      <c r="H203" s="298" t="s">
        <v>631</v>
      </c>
      <c r="I203" s="298"/>
      <c r="J203" s="298"/>
      <c r="K203" s="341"/>
    </row>
    <row r="204" spans="2:11" ht="15" customHeight="1">
      <c r="B204" s="320"/>
      <c r="C204" s="298"/>
      <c r="D204" s="298"/>
      <c r="E204" s="298"/>
      <c r="F204" s="319" t="s">
        <v>43</v>
      </c>
      <c r="G204" s="298"/>
      <c r="H204" s="298" t="s">
        <v>632</v>
      </c>
      <c r="I204" s="298"/>
      <c r="J204" s="298"/>
      <c r="K204" s="341"/>
    </row>
    <row r="205" spans="2:11" ht="15" customHeight="1">
      <c r="B205" s="320"/>
      <c r="C205" s="298"/>
      <c r="D205" s="298"/>
      <c r="E205" s="298"/>
      <c r="F205" s="319"/>
      <c r="G205" s="298"/>
      <c r="H205" s="298"/>
      <c r="I205" s="298"/>
      <c r="J205" s="298"/>
      <c r="K205" s="341"/>
    </row>
    <row r="206" spans="2:11" ht="15" customHeight="1">
      <c r="B206" s="320"/>
      <c r="C206" s="298" t="s">
        <v>573</v>
      </c>
      <c r="D206" s="298"/>
      <c r="E206" s="298"/>
      <c r="F206" s="319" t="s">
        <v>76</v>
      </c>
      <c r="G206" s="298"/>
      <c r="H206" s="298" t="s">
        <v>633</v>
      </c>
      <c r="I206" s="298"/>
      <c r="J206" s="298"/>
      <c r="K206" s="341"/>
    </row>
    <row r="207" spans="2:11" ht="15" customHeight="1">
      <c r="B207" s="320"/>
      <c r="C207" s="326"/>
      <c r="D207" s="298"/>
      <c r="E207" s="298"/>
      <c r="F207" s="319" t="s">
        <v>472</v>
      </c>
      <c r="G207" s="298"/>
      <c r="H207" s="298" t="s">
        <v>473</v>
      </c>
      <c r="I207" s="298"/>
      <c r="J207" s="298"/>
      <c r="K207" s="341"/>
    </row>
    <row r="208" spans="2:11" ht="15" customHeight="1">
      <c r="B208" s="320"/>
      <c r="C208" s="298"/>
      <c r="D208" s="298"/>
      <c r="E208" s="298"/>
      <c r="F208" s="319" t="s">
        <v>470</v>
      </c>
      <c r="G208" s="298"/>
      <c r="H208" s="298" t="s">
        <v>634</v>
      </c>
      <c r="I208" s="298"/>
      <c r="J208" s="298"/>
      <c r="K208" s="341"/>
    </row>
    <row r="209" spans="2:11" ht="15" customHeight="1">
      <c r="B209" s="358"/>
      <c r="C209" s="326"/>
      <c r="D209" s="326"/>
      <c r="E209" s="326"/>
      <c r="F209" s="319" t="s">
        <v>74</v>
      </c>
      <c r="G209" s="304"/>
      <c r="H209" s="345" t="s">
        <v>75</v>
      </c>
      <c r="I209" s="345"/>
      <c r="J209" s="345"/>
      <c r="K209" s="359"/>
    </row>
    <row r="210" spans="2:11" ht="15" customHeight="1">
      <c r="B210" s="358"/>
      <c r="C210" s="326"/>
      <c r="D210" s="326"/>
      <c r="E210" s="326"/>
      <c r="F210" s="319" t="s">
        <v>474</v>
      </c>
      <c r="G210" s="304"/>
      <c r="H210" s="345" t="s">
        <v>635</v>
      </c>
      <c r="I210" s="345"/>
      <c r="J210" s="345"/>
      <c r="K210" s="359"/>
    </row>
    <row r="211" spans="2:11" ht="15" customHeight="1">
      <c r="B211" s="358"/>
      <c r="C211" s="326"/>
      <c r="D211" s="326"/>
      <c r="E211" s="326"/>
      <c r="F211" s="360"/>
      <c r="G211" s="304"/>
      <c r="H211" s="361"/>
      <c r="I211" s="361"/>
      <c r="J211" s="361"/>
      <c r="K211" s="359"/>
    </row>
    <row r="212" spans="2:11" ht="15" customHeight="1">
      <c r="B212" s="358"/>
      <c r="C212" s="298" t="s">
        <v>597</v>
      </c>
      <c r="D212" s="326"/>
      <c r="E212" s="326"/>
      <c r="F212" s="319">
        <v>1</v>
      </c>
      <c r="G212" s="304"/>
      <c r="H212" s="345" t="s">
        <v>636</v>
      </c>
      <c r="I212" s="345"/>
      <c r="J212" s="345"/>
      <c r="K212" s="359"/>
    </row>
    <row r="213" spans="2:11" ht="15" customHeight="1">
      <c r="B213" s="358"/>
      <c r="C213" s="326"/>
      <c r="D213" s="326"/>
      <c r="E213" s="326"/>
      <c r="F213" s="319">
        <v>2</v>
      </c>
      <c r="G213" s="304"/>
      <c r="H213" s="345" t="s">
        <v>637</v>
      </c>
      <c r="I213" s="345"/>
      <c r="J213" s="345"/>
      <c r="K213" s="359"/>
    </row>
    <row r="214" spans="2:11" ht="15" customHeight="1">
      <c r="B214" s="358"/>
      <c r="C214" s="326"/>
      <c r="D214" s="326"/>
      <c r="E214" s="326"/>
      <c r="F214" s="319">
        <v>3</v>
      </c>
      <c r="G214" s="304"/>
      <c r="H214" s="345" t="s">
        <v>638</v>
      </c>
      <c r="I214" s="345"/>
      <c r="J214" s="345"/>
      <c r="K214" s="359"/>
    </row>
    <row r="215" spans="2:11" ht="15" customHeight="1">
      <c r="B215" s="358"/>
      <c r="C215" s="326"/>
      <c r="D215" s="326"/>
      <c r="E215" s="326"/>
      <c r="F215" s="319">
        <v>4</v>
      </c>
      <c r="G215" s="304"/>
      <c r="H215" s="345" t="s">
        <v>639</v>
      </c>
      <c r="I215" s="345"/>
      <c r="J215" s="345"/>
      <c r="K215" s="359"/>
    </row>
    <row r="216" spans="2:11" ht="12.75" customHeight="1">
      <c r="B216" s="362"/>
      <c r="C216" s="363"/>
      <c r="D216" s="363"/>
      <c r="E216" s="363"/>
      <c r="F216" s="363"/>
      <c r="G216" s="363"/>
      <c r="H216" s="363"/>
      <c r="I216" s="363"/>
      <c r="J216" s="363"/>
      <c r="K216" s="364"/>
    </row>
  </sheetData>
  <sheetProtection formatCells="0" formatColumns="0" formatRows="0" insertColumns="0" insertRows="0" insertHyperlinks="0" deleteColumns="0" deleteRows="0" sort="0" autoFilter="0" pivotTables="0"/>
  <mergeCells count="77">
    <mergeCell ref="H215:J215"/>
    <mergeCell ref="H208:J208"/>
    <mergeCell ref="H203:J203"/>
    <mergeCell ref="H201:J201"/>
    <mergeCell ref="H212:J212"/>
    <mergeCell ref="H214:J214"/>
    <mergeCell ref="H213:J213"/>
    <mergeCell ref="H210:J210"/>
    <mergeCell ref="H209:J209"/>
    <mergeCell ref="H207:J207"/>
    <mergeCell ref="H198:J198"/>
    <mergeCell ref="C197:J197"/>
    <mergeCell ref="H206:J206"/>
    <mergeCell ref="H204:J204"/>
    <mergeCell ref="H202:J202"/>
    <mergeCell ref="H200:J200"/>
    <mergeCell ref="C163:J163"/>
    <mergeCell ref="C120:J120"/>
    <mergeCell ref="C145:J145"/>
    <mergeCell ref="C100:J100"/>
    <mergeCell ref="C73:J73"/>
    <mergeCell ref="D68:J68"/>
    <mergeCell ref="D66:J66"/>
    <mergeCell ref="D65:J65"/>
    <mergeCell ref="D67:J67"/>
    <mergeCell ref="D64:J64"/>
    <mergeCell ref="D59:J59"/>
    <mergeCell ref="D60:J60"/>
    <mergeCell ref="D63:J63"/>
    <mergeCell ref="D61:J61"/>
    <mergeCell ref="D58:J58"/>
    <mergeCell ref="D57:J57"/>
    <mergeCell ref="D56:J56"/>
    <mergeCell ref="D45:J45"/>
    <mergeCell ref="C50:J50"/>
    <mergeCell ref="C52:J52"/>
    <mergeCell ref="C53:J53"/>
    <mergeCell ref="C55:J55"/>
    <mergeCell ref="D49:J49"/>
    <mergeCell ref="E48:J48"/>
    <mergeCell ref="E47:J47"/>
    <mergeCell ref="E46:J46"/>
    <mergeCell ref="G43:J43"/>
    <mergeCell ref="G42:J42"/>
    <mergeCell ref="D33:J33"/>
    <mergeCell ref="G38:J38"/>
    <mergeCell ref="G39:J39"/>
    <mergeCell ref="G40:J40"/>
    <mergeCell ref="G41:J41"/>
    <mergeCell ref="G34:J34"/>
    <mergeCell ref="G35:J35"/>
    <mergeCell ref="G36:J36"/>
    <mergeCell ref="G37:J37"/>
    <mergeCell ref="D31:J31"/>
    <mergeCell ref="D32:J32"/>
    <mergeCell ref="D29:J29"/>
    <mergeCell ref="D28:J28"/>
    <mergeCell ref="D26:J26"/>
    <mergeCell ref="C23:J23"/>
    <mergeCell ref="D25:J25"/>
    <mergeCell ref="C24:J24"/>
    <mergeCell ref="F18:J18"/>
    <mergeCell ref="F21:J21"/>
    <mergeCell ref="F19:J19"/>
    <mergeCell ref="F20:J20"/>
    <mergeCell ref="F17:J17"/>
    <mergeCell ref="C3:J3"/>
    <mergeCell ref="C9:J9"/>
    <mergeCell ref="D11:J11"/>
    <mergeCell ref="D14:J14"/>
    <mergeCell ref="D15:J15"/>
    <mergeCell ref="F16:J16"/>
    <mergeCell ref="D10:J10"/>
    <mergeCell ref="D13:J13"/>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BOULALIBORNB\Administrator</dc:creator>
  <cp:keywords/>
  <dc:description/>
  <cp:lastModifiedBy>BOULALIBORNB\Administrator</cp:lastModifiedBy>
  <dcterms:created xsi:type="dcterms:W3CDTF">2019-01-15T04:25:40Z</dcterms:created>
  <dcterms:modified xsi:type="dcterms:W3CDTF">2019-01-15T04:25:50Z</dcterms:modified>
  <cp:category/>
  <cp:version/>
  <cp:contentType/>
  <cp:contentStatus/>
</cp:coreProperties>
</file>