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Etapa č.1 - CSS Tacho..." sheetId="2" r:id="rId2"/>
    <sheet name="2 -  Etapa 2 -CSS Tachov,..."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'1 - Etapa č.1 - CSS Tacho...'!$C$95:$K$244</definedName>
    <definedName name="_xlnm.Print_Area" localSheetId="1">'1 - Etapa č.1 - CSS Tacho...'!$C$4:$J$39,'1 - Etapa č.1 - CSS Tacho...'!$C$45:$J$77,'1 - Etapa č.1 - CSS Tacho...'!$C$83:$K$244</definedName>
    <definedName name="_xlnm.Print_Titles" localSheetId="1">'1 - Etapa č.1 - CSS Tacho...'!$95:$95</definedName>
    <definedName name="_xlnm._FilterDatabase" localSheetId="2" hidden="1">'2 -  Etapa 2 -CSS Tachov,...'!$C$84:$K$113</definedName>
    <definedName name="_xlnm.Print_Area" localSheetId="2">'2 -  Etapa 2 -CSS Tachov,...'!$C$4:$J$39,'2 -  Etapa 2 -CSS Tachov,...'!$C$45:$J$66,'2 -  Etapa 2 -CSS Tachov,...'!$C$72:$K$113</definedName>
    <definedName name="_xlnm.Print_Titles" localSheetId="2">'2 -  Etapa 2 -CSS Tachov,...'!$84:$84</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r="J37"/>
  <c r="J36"/>
  <c i="1" r="AY56"/>
  <c i="3" r="J35"/>
  <c i="1" r="AX56"/>
  <c i="3" r="BI112"/>
  <c r="BH112"/>
  <c r="BG112"/>
  <c r="BF112"/>
  <c r="T112"/>
  <c r="R112"/>
  <c r="P112"/>
  <c r="BK112"/>
  <c r="J112"/>
  <c r="BE112"/>
  <c r="BI110"/>
  <c r="BH110"/>
  <c r="BG110"/>
  <c r="BF110"/>
  <c r="T110"/>
  <c r="T109"/>
  <c r="R110"/>
  <c r="R109"/>
  <c r="P110"/>
  <c r="P109"/>
  <c r="BK110"/>
  <c r="BK109"/>
  <c r="J109"/>
  <c r="J110"/>
  <c r="BE110"/>
  <c r="J65"/>
  <c r="BI107"/>
  <c r="BH107"/>
  <c r="BG107"/>
  <c r="BF107"/>
  <c r="T107"/>
  <c r="T106"/>
  <c r="T105"/>
  <c r="R107"/>
  <c r="R106"/>
  <c r="R105"/>
  <c r="P107"/>
  <c r="P106"/>
  <c r="P105"/>
  <c r="BK107"/>
  <c r="BK106"/>
  <c r="J106"/>
  <c r="BK105"/>
  <c r="J105"/>
  <c r="J107"/>
  <c r="BE107"/>
  <c r="J64"/>
  <c r="J63"/>
  <c r="BI103"/>
  <c r="BH103"/>
  <c r="BG103"/>
  <c r="BF103"/>
  <c r="T103"/>
  <c r="T102"/>
  <c r="R103"/>
  <c r="R102"/>
  <c r="P103"/>
  <c r="P102"/>
  <c r="BK103"/>
  <c r="BK102"/>
  <c r="J102"/>
  <c r="J103"/>
  <c r="BE103"/>
  <c r="J62"/>
  <c r="BI99"/>
  <c r="BH99"/>
  <c r="BG99"/>
  <c r="BF99"/>
  <c r="T99"/>
  <c r="R99"/>
  <c r="P99"/>
  <c r="BK99"/>
  <c r="J99"/>
  <c r="BE99"/>
  <c r="BI96"/>
  <c r="BH96"/>
  <c r="BG96"/>
  <c r="BF96"/>
  <c r="T96"/>
  <c r="R96"/>
  <c r="P96"/>
  <c r="BK96"/>
  <c r="J96"/>
  <c r="BE96"/>
  <c r="BI93"/>
  <c r="BH93"/>
  <c r="BG93"/>
  <c r="BF93"/>
  <c r="T93"/>
  <c r="R93"/>
  <c r="P93"/>
  <c r="BK93"/>
  <c r="J93"/>
  <c r="BE93"/>
  <c r="BI90"/>
  <c r="BH90"/>
  <c r="BG90"/>
  <c r="BF90"/>
  <c r="T90"/>
  <c r="R90"/>
  <c r="P90"/>
  <c r="BK90"/>
  <c r="J90"/>
  <c r="BE90"/>
  <c r="BI88"/>
  <c r="F37"/>
  <c i="1" r="BD56"/>
  <c i="3" r="BH88"/>
  <c r="F36"/>
  <c i="1" r="BC56"/>
  <c i="3" r="BG88"/>
  <c r="F35"/>
  <c i="1" r="BB56"/>
  <c i="3" r="BF88"/>
  <c r="J34"/>
  <c i="1" r="AW56"/>
  <c i="3" r="F34"/>
  <c i="1" r="BA56"/>
  <c i="3" r="T88"/>
  <c r="T87"/>
  <c r="T86"/>
  <c r="T85"/>
  <c r="R88"/>
  <c r="R87"/>
  <c r="R86"/>
  <c r="R85"/>
  <c r="P88"/>
  <c r="P87"/>
  <c r="P86"/>
  <c r="P85"/>
  <c i="1" r="AU56"/>
  <c i="3" r="BK88"/>
  <c r="BK87"/>
  <c r="J87"/>
  <c r="BK86"/>
  <c r="J86"/>
  <c r="BK85"/>
  <c r="J85"/>
  <c r="J59"/>
  <c r="J30"/>
  <c i="1" r="AG56"/>
  <c i="3" r="J88"/>
  <c r="BE88"/>
  <c r="J33"/>
  <c i="1" r="AV56"/>
  <c i="3" r="F33"/>
  <c i="1" r="AZ56"/>
  <c i="3" r="J61"/>
  <c r="J60"/>
  <c r="F79"/>
  <c r="E77"/>
  <c r="F52"/>
  <c r="E50"/>
  <c r="J39"/>
  <c r="J24"/>
  <c r="E24"/>
  <c r="J82"/>
  <c r="J55"/>
  <c r="J23"/>
  <c r="J21"/>
  <c r="E21"/>
  <c r="J81"/>
  <c r="J54"/>
  <c r="J20"/>
  <c r="J18"/>
  <c r="E18"/>
  <c r="F82"/>
  <c r="F55"/>
  <c r="J17"/>
  <c r="J15"/>
  <c r="E15"/>
  <c r="F81"/>
  <c r="F54"/>
  <c r="J14"/>
  <c r="J12"/>
  <c r="J79"/>
  <c r="J52"/>
  <c r="E7"/>
  <c r="E75"/>
  <c r="E48"/>
  <c i="2" r="J37"/>
  <c r="J36"/>
  <c i="1" r="AY55"/>
  <c i="2" r="J35"/>
  <c i="1" r="AX55"/>
  <c i="2" r="BI244"/>
  <c r="BH244"/>
  <c r="BG244"/>
  <c r="BF244"/>
  <c r="T244"/>
  <c r="T243"/>
  <c r="R244"/>
  <c r="R243"/>
  <c r="P244"/>
  <c r="P243"/>
  <c r="BK244"/>
  <c r="BK243"/>
  <c r="J243"/>
  <c r="J244"/>
  <c r="BE244"/>
  <c r="J76"/>
  <c r="BI242"/>
  <c r="BH242"/>
  <c r="BG242"/>
  <c r="BF242"/>
  <c r="T242"/>
  <c r="T241"/>
  <c r="T240"/>
  <c r="R242"/>
  <c r="R241"/>
  <c r="R240"/>
  <c r="P242"/>
  <c r="P241"/>
  <c r="P240"/>
  <c r="BK242"/>
  <c r="BK241"/>
  <c r="J241"/>
  <c r="BK240"/>
  <c r="J240"/>
  <c r="J242"/>
  <c r="BE242"/>
  <c r="J75"/>
  <c r="J74"/>
  <c r="BI238"/>
  <c r="BH238"/>
  <c r="BG238"/>
  <c r="BF238"/>
  <c r="T238"/>
  <c r="R238"/>
  <c r="P238"/>
  <c r="BK238"/>
  <c r="J238"/>
  <c r="BE238"/>
  <c r="BI236"/>
  <c r="BH236"/>
  <c r="BG236"/>
  <c r="BF236"/>
  <c r="T236"/>
  <c r="T235"/>
  <c r="R236"/>
  <c r="R235"/>
  <c r="P236"/>
  <c r="P235"/>
  <c r="BK236"/>
  <c r="BK235"/>
  <c r="J235"/>
  <c r="J236"/>
  <c r="BE236"/>
  <c r="J73"/>
  <c r="BI233"/>
  <c r="BH233"/>
  <c r="BG233"/>
  <c r="BF233"/>
  <c r="T233"/>
  <c r="R233"/>
  <c r="P233"/>
  <c r="BK233"/>
  <c r="J233"/>
  <c r="BE233"/>
  <c r="BI229"/>
  <c r="BH229"/>
  <c r="BG229"/>
  <c r="BF229"/>
  <c r="T229"/>
  <c r="R229"/>
  <c r="P229"/>
  <c r="BK229"/>
  <c r="J229"/>
  <c r="BE229"/>
  <c r="BI227"/>
  <c r="BH227"/>
  <c r="BG227"/>
  <c r="BF227"/>
  <c r="T227"/>
  <c r="T226"/>
  <c r="T225"/>
  <c r="R227"/>
  <c r="R226"/>
  <c r="R225"/>
  <c r="P227"/>
  <c r="P226"/>
  <c r="P225"/>
  <c r="BK227"/>
  <c r="BK226"/>
  <c r="J226"/>
  <c r="BK225"/>
  <c r="J225"/>
  <c r="J227"/>
  <c r="BE227"/>
  <c r="J72"/>
  <c r="J71"/>
  <c r="BI223"/>
  <c r="BH223"/>
  <c r="BG223"/>
  <c r="BF223"/>
  <c r="T223"/>
  <c r="R223"/>
  <c r="P223"/>
  <c r="BK223"/>
  <c r="J223"/>
  <c r="BE223"/>
  <c r="BI221"/>
  <c r="BH221"/>
  <c r="BG221"/>
  <c r="BF221"/>
  <c r="T221"/>
  <c r="R221"/>
  <c r="P221"/>
  <c r="BK221"/>
  <c r="J221"/>
  <c r="BE221"/>
  <c r="BI216"/>
  <c r="BH216"/>
  <c r="BG216"/>
  <c r="BF216"/>
  <c r="T216"/>
  <c r="R216"/>
  <c r="P216"/>
  <c r="BK216"/>
  <c r="J216"/>
  <c r="BE216"/>
  <c r="BI213"/>
  <c r="BH213"/>
  <c r="BG213"/>
  <c r="BF213"/>
  <c r="T213"/>
  <c r="R213"/>
  <c r="P213"/>
  <c r="BK213"/>
  <c r="J213"/>
  <c r="BE213"/>
  <c r="BI210"/>
  <c r="BH210"/>
  <c r="BG210"/>
  <c r="BF210"/>
  <c r="T210"/>
  <c r="T209"/>
  <c r="R210"/>
  <c r="R209"/>
  <c r="P210"/>
  <c r="P209"/>
  <c r="BK210"/>
  <c r="BK209"/>
  <c r="J209"/>
  <c r="J210"/>
  <c r="BE210"/>
  <c r="J70"/>
  <c r="BI207"/>
  <c r="BH207"/>
  <c r="BG207"/>
  <c r="BF207"/>
  <c r="T207"/>
  <c r="T206"/>
  <c r="R207"/>
  <c r="R206"/>
  <c r="P207"/>
  <c r="P206"/>
  <c r="BK207"/>
  <c r="BK206"/>
  <c r="J206"/>
  <c r="J207"/>
  <c r="BE207"/>
  <c r="J69"/>
  <c r="BI204"/>
  <c r="BH204"/>
  <c r="BG204"/>
  <c r="BF204"/>
  <c r="T204"/>
  <c r="R204"/>
  <c r="P204"/>
  <c r="BK204"/>
  <c r="J204"/>
  <c r="BE204"/>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T194"/>
  <c r="R195"/>
  <c r="R194"/>
  <c r="P195"/>
  <c r="P194"/>
  <c r="BK195"/>
  <c r="BK194"/>
  <c r="J194"/>
  <c r="J195"/>
  <c r="BE195"/>
  <c r="J68"/>
  <c r="BI191"/>
  <c r="BH191"/>
  <c r="BG191"/>
  <c r="BF191"/>
  <c r="T191"/>
  <c r="T190"/>
  <c r="R191"/>
  <c r="R190"/>
  <c r="P191"/>
  <c r="P190"/>
  <c r="BK191"/>
  <c r="BK190"/>
  <c r="J190"/>
  <c r="J191"/>
  <c r="BE191"/>
  <c r="J67"/>
  <c r="BI188"/>
  <c r="BH188"/>
  <c r="BG188"/>
  <c r="BF188"/>
  <c r="T188"/>
  <c r="R188"/>
  <c r="P188"/>
  <c r="BK188"/>
  <c r="J188"/>
  <c r="BE188"/>
  <c r="BI186"/>
  <c r="BH186"/>
  <c r="BG186"/>
  <c r="BF186"/>
  <c r="T186"/>
  <c r="R186"/>
  <c r="P186"/>
  <c r="BK186"/>
  <c r="J186"/>
  <c r="BE186"/>
  <c r="BI183"/>
  <c r="BH183"/>
  <c r="BG183"/>
  <c r="BF183"/>
  <c r="T183"/>
  <c r="R183"/>
  <c r="P183"/>
  <c r="BK183"/>
  <c r="J183"/>
  <c r="BE183"/>
  <c r="BI180"/>
  <c r="BH180"/>
  <c r="BG180"/>
  <c r="BF180"/>
  <c r="T180"/>
  <c r="R180"/>
  <c r="P180"/>
  <c r="BK180"/>
  <c r="J180"/>
  <c r="BE180"/>
  <c r="BI175"/>
  <c r="BH175"/>
  <c r="BG175"/>
  <c r="BF175"/>
  <c r="T175"/>
  <c r="R175"/>
  <c r="P175"/>
  <c r="BK175"/>
  <c r="J175"/>
  <c r="BE175"/>
  <c r="BI170"/>
  <c r="BH170"/>
  <c r="BG170"/>
  <c r="BF170"/>
  <c r="T170"/>
  <c r="R170"/>
  <c r="P170"/>
  <c r="BK170"/>
  <c r="J170"/>
  <c r="BE170"/>
  <c r="BI168"/>
  <c r="BH168"/>
  <c r="BG168"/>
  <c r="BF168"/>
  <c r="T168"/>
  <c r="R168"/>
  <c r="P168"/>
  <c r="BK168"/>
  <c r="J168"/>
  <c r="BE168"/>
  <c r="BI164"/>
  <c r="BH164"/>
  <c r="BG164"/>
  <c r="BF164"/>
  <c r="T164"/>
  <c r="T163"/>
  <c r="R164"/>
  <c r="R163"/>
  <c r="P164"/>
  <c r="P163"/>
  <c r="BK164"/>
  <c r="BK163"/>
  <c r="J163"/>
  <c r="J164"/>
  <c r="BE164"/>
  <c r="J66"/>
  <c r="BI160"/>
  <c r="BH160"/>
  <c r="BG160"/>
  <c r="BF160"/>
  <c r="T160"/>
  <c r="T159"/>
  <c r="R160"/>
  <c r="R159"/>
  <c r="P160"/>
  <c r="P159"/>
  <c r="BK160"/>
  <c r="BK159"/>
  <c r="J159"/>
  <c r="J160"/>
  <c r="BE160"/>
  <c r="J65"/>
  <c r="BI156"/>
  <c r="BH156"/>
  <c r="BG156"/>
  <c r="BF156"/>
  <c r="T156"/>
  <c r="T155"/>
  <c r="R156"/>
  <c r="R155"/>
  <c r="P156"/>
  <c r="P155"/>
  <c r="BK156"/>
  <c r="BK155"/>
  <c r="J155"/>
  <c r="J156"/>
  <c r="BE156"/>
  <c r="J64"/>
  <c r="BI147"/>
  <c r="BH147"/>
  <c r="BG147"/>
  <c r="BF147"/>
  <c r="T147"/>
  <c r="T146"/>
  <c r="R147"/>
  <c r="R146"/>
  <c r="P147"/>
  <c r="P146"/>
  <c r="BK147"/>
  <c r="BK146"/>
  <c r="J146"/>
  <c r="J147"/>
  <c r="BE147"/>
  <c r="J63"/>
  <c r="BI144"/>
  <c r="BH144"/>
  <c r="BG144"/>
  <c r="BF144"/>
  <c r="T144"/>
  <c r="R144"/>
  <c r="P144"/>
  <c r="BK144"/>
  <c r="J144"/>
  <c r="BE144"/>
  <c r="BI139"/>
  <c r="BH139"/>
  <c r="BG139"/>
  <c r="BF139"/>
  <c r="T139"/>
  <c r="R139"/>
  <c r="P139"/>
  <c r="BK139"/>
  <c r="J139"/>
  <c r="BE139"/>
  <c r="BI134"/>
  <c r="BH134"/>
  <c r="BG134"/>
  <c r="BF134"/>
  <c r="T134"/>
  <c r="T133"/>
  <c r="R134"/>
  <c r="R133"/>
  <c r="P134"/>
  <c r="P133"/>
  <c r="BK134"/>
  <c r="BK133"/>
  <c r="J133"/>
  <c r="J134"/>
  <c r="BE134"/>
  <c r="J62"/>
  <c r="BI131"/>
  <c r="BH131"/>
  <c r="BG131"/>
  <c r="BF131"/>
  <c r="T131"/>
  <c r="R131"/>
  <c r="P131"/>
  <c r="BK131"/>
  <c r="J131"/>
  <c r="BE131"/>
  <c r="BI128"/>
  <c r="BH128"/>
  <c r="BG128"/>
  <c r="BF128"/>
  <c r="T128"/>
  <c r="R128"/>
  <c r="P128"/>
  <c r="BK128"/>
  <c r="J128"/>
  <c r="BE128"/>
  <c r="BI123"/>
  <c r="BH123"/>
  <c r="BG123"/>
  <c r="BF123"/>
  <c r="T123"/>
  <c r="R123"/>
  <c r="P123"/>
  <c r="BK123"/>
  <c r="J123"/>
  <c r="BE123"/>
  <c r="BI120"/>
  <c r="BH120"/>
  <c r="BG120"/>
  <c r="BF120"/>
  <c r="T120"/>
  <c r="R120"/>
  <c r="P120"/>
  <c r="BK120"/>
  <c r="J120"/>
  <c r="BE120"/>
  <c r="BI117"/>
  <c r="BH117"/>
  <c r="BG117"/>
  <c r="BF117"/>
  <c r="T117"/>
  <c r="R117"/>
  <c r="P117"/>
  <c r="BK117"/>
  <c r="J117"/>
  <c r="BE117"/>
  <c r="BI113"/>
  <c r="BH113"/>
  <c r="BG113"/>
  <c r="BF113"/>
  <c r="T113"/>
  <c r="R113"/>
  <c r="P113"/>
  <c r="BK113"/>
  <c r="J113"/>
  <c r="BE113"/>
  <c r="BI110"/>
  <c r="BH110"/>
  <c r="BG110"/>
  <c r="BF110"/>
  <c r="T110"/>
  <c r="R110"/>
  <c r="P110"/>
  <c r="BK110"/>
  <c r="J110"/>
  <c r="BE110"/>
  <c r="BI105"/>
  <c r="BH105"/>
  <c r="BG105"/>
  <c r="BF105"/>
  <c r="T105"/>
  <c r="R105"/>
  <c r="P105"/>
  <c r="BK105"/>
  <c r="J105"/>
  <c r="BE105"/>
  <c r="BI102"/>
  <c r="BH102"/>
  <c r="BG102"/>
  <c r="BF102"/>
  <c r="T102"/>
  <c r="R102"/>
  <c r="P102"/>
  <c r="BK102"/>
  <c r="J102"/>
  <c r="BE102"/>
  <c r="BI99"/>
  <c r="F37"/>
  <c i="1" r="BD55"/>
  <c i="2" r="BH99"/>
  <c r="F36"/>
  <c i="1" r="BC55"/>
  <c i="2" r="BG99"/>
  <c r="F35"/>
  <c i="1" r="BB55"/>
  <c i="2" r="BF99"/>
  <c r="J34"/>
  <c i="1" r="AW55"/>
  <c i="2" r="F34"/>
  <c i="1" r="BA55"/>
  <c i="2" r="T99"/>
  <c r="T98"/>
  <c r="T97"/>
  <c r="T96"/>
  <c r="R99"/>
  <c r="R98"/>
  <c r="R97"/>
  <c r="R96"/>
  <c r="P99"/>
  <c r="P98"/>
  <c r="P97"/>
  <c r="P96"/>
  <c i="1" r="AU55"/>
  <c i="2" r="BK99"/>
  <c r="BK98"/>
  <c r="J98"/>
  <c r="BK97"/>
  <c r="J97"/>
  <c r="BK96"/>
  <c r="J96"/>
  <c r="J59"/>
  <c r="J30"/>
  <c i="1" r="AG55"/>
  <c i="2" r="J99"/>
  <c r="BE99"/>
  <c r="J33"/>
  <c i="1" r="AV55"/>
  <c i="2" r="F33"/>
  <c i="1" r="AZ55"/>
  <c i="2" r="J61"/>
  <c r="J60"/>
  <c r="F90"/>
  <c r="E88"/>
  <c r="F52"/>
  <c r="E50"/>
  <c r="J39"/>
  <c r="J24"/>
  <c r="E24"/>
  <c r="J93"/>
  <c r="J55"/>
  <c r="J23"/>
  <c r="J21"/>
  <c r="E21"/>
  <c r="J92"/>
  <c r="J54"/>
  <c r="J20"/>
  <c r="J18"/>
  <c r="E18"/>
  <c r="F93"/>
  <c r="F55"/>
  <c r="J17"/>
  <c r="J15"/>
  <c r="E15"/>
  <c r="F92"/>
  <c r="F54"/>
  <c r="J14"/>
  <c r="J12"/>
  <c r="J90"/>
  <c r="J52"/>
  <c r="E7"/>
  <c r="E86"/>
  <c r="E48"/>
  <c i="1" r="BD54"/>
  <c r="W33"/>
  <c r="BC54"/>
  <c r="W32"/>
  <c r="BB54"/>
  <c r="W31"/>
  <c r="BA54"/>
  <c r="W30"/>
  <c r="AZ54"/>
  <c r="W29"/>
  <c r="AY54"/>
  <c r="AX54"/>
  <c r="AW54"/>
  <c r="AK30"/>
  <c r="AV54"/>
  <c r="AK29"/>
  <c r="AU54"/>
  <c r="AT54"/>
  <c r="AS54"/>
  <c r="AG54"/>
  <c r="AK26"/>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<sst xmlns="http://schemas.openxmlformats.org/spreadsheetml/2006/main">
  <si>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</si>
  <si>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</si>
  <si>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</si>
  <si>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</si>
  <si>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</si>
  <si>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{e543b2a7-ee3a-44a7-b555-96a318e30a8b}</t>
  </si>
  <si>
    <t>0,01</t>
  </si>
  <si>
    <t>21</t>
  </si>
  <si>
    <t>1</t>
  </si>
  <si>
    <t>15</t>
  </si>
  <si>
    <t>REKAPITULACE STAVBY</t>
  </si>
  <si>
    <t xml:space="preserve">v ---  níže se nacházejí doplnkové a pomocné údaje k sestavám  --- v</t>
  </si>
  <si>
    <t>Návod na vyplnění</t>
  </si>
  <si>
    <t>Kód:</t>
  </si>
  <si>
    <t>100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</si>
  <si>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</si>
  <si>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</si>
  <si>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Ředitelství CSS Tachov, Americká 242 - Tachov</t>
  </si>
  <si>
    <t>0,1</t>
  </si>
  <si>
    <t>KSO:</t>
  </si>
  <si>
    <t>8012919</t>
  </si>
  <si>
    <t>CC-CZ:</t>
  </si>
  <si>
    <t/>
  </si>
  <si>
    <t>Místo:</t>
  </si>
  <si>
    <t>Tachov</t>
  </si>
  <si>
    <t>Datum:</t>
  </si>
  <si>
    <t>19. 2. 2019</t>
  </si>
  <si>
    <t>10</t>
  </si>
  <si>
    <t>Zadavatel:</t>
  </si>
  <si>
    <t>IČ:</t>
  </si>
  <si>
    <t xml:space="preserve"> </t>
  </si>
  <si>
    <t>DIČ:</t>
  </si>
  <si>
    <t>Uchazeč:</t>
  </si>
  <si>
    <t>Vyplň údaj</t>
  </si>
  <si>
    <t>True</t>
  </si>
  <si>
    <t>Projektant:</t>
  </si>
  <si>
    <t>29101034</t>
  </si>
  <si>
    <t>EZK SANACE STAVEB, s. r. o., Koterovská 290/9, 326</t>
  </si>
  <si>
    <t>CZ29101034</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</si>
  <si>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</si>
  <si>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</si>
  <si>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</si>
  <si>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</si>
  <si>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</si>
  <si>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</si>
  <si>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</si>
  <si>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</si>
  <si>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</si>
  <si>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</si>
  <si>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</si>
  <si>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</si>
  <si>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</si>
  <si>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</si>
  <si>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</si>
  <si>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</si>
  <si>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</si>
  <si>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</si>
  <si>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</si>
  <si>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</si>
  <si>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</si>
  <si>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</si>
  <si>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</si>
  <si>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</si>
  <si>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</si>
  <si>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</si>
  <si>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</si>
  <si>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</si>
  <si>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</si>
  <si>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</si>
  <si>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</si>
  <si>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</si>
  <si>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</si>
  <si>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</si>
  <si>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</si>
  <si>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</si>
  <si>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</si>
  <si>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</si>
  <si>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</si>
  <si>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</si>
  <si>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</si>
  <si>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</si>
  <si>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Etapa č.1 - CSS Tachov, Americká 242 - Tachov</t>
  </si>
  <si>
    <t>STA</t>
  </si>
  <si>
    <t>{0b14ee9c-6014-4c51-b52c-f2e4af869b65}</t>
  </si>
  <si>
    <t>2</t>
  </si>
  <si>
    <t xml:space="preserve"> Etapa 2 -CSS Tachov, Americká 242 - Tachov - kotelna</t>
  </si>
  <si>
    <t>{3605783f-a51f-49b9-960a-3d3aedb1aadd}</t>
  </si>
  <si>
    <t>KRYCÍ LIST SOUPISU PRACÍ</t>
  </si>
  <si>
    <t>Objekt:</t>
  </si>
  <si>
    <t>1 - Etapa č.1 - CSS Tachov, Americká 242 - Tachov</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</si>
  <si>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</si>
  <si>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</si>
  <si>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</si>
  <si>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</si>
  <si>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</si>
  <si>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</si>
  <si>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</si>
  <si>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</si>
  <si>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</si>
  <si>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</si>
  <si>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</si>
  <si>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</si>
  <si>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997 - Přesun sutě</t>
  </si>
  <si>
    <t xml:space="preserve">    998 - Přesun hmot</t>
  </si>
  <si>
    <t>9 - Ostatní konstrukce a práce, bourání</t>
  </si>
  <si>
    <t>PSV - Práce a dodávky PSV</t>
  </si>
  <si>
    <t xml:space="preserve">    7111 - Izolace proti vodě</t>
  </si>
  <si>
    <t xml:space="preserve">    784 - Dokončovací práce - malby a tapety</t>
  </si>
  <si>
    <t>VRN - Vedlejší rozpočtové náklady</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</si>
  <si>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</si>
  <si>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</si>
  <si>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</si>
  <si>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</si>
  <si>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</si>
  <si>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</si>
  <si>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</si>
  <si>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</si>
  <si>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</si>
  <si>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</si>
  <si>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</si>
  <si>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</si>
  <si>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</si>
  <si>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</si>
  <si>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</si>
  <si>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</si>
  <si>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</si>
  <si>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</si>
  <si>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</si>
  <si>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</si>
  <si>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</si>
  <si>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</si>
  <si>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</si>
  <si>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2019 01</t>
  </si>
  <si>
    <t>4</t>
  </si>
  <si>
    <t>327321514</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</si>
  <si>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</si>
  <si>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</si>
  <si>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</si>
  <si>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1+1</t>
  </si>
  <si>
    <t>113107113</t>
  </si>
  <si>
    <t>Odstranění podkladů nebo krytů ručně s přemístěním hmot na skládku na vzdálenost do 3 m nebo s naložením na dopravní prostředek z kameniva těženého, o tl. vrstvy přes 200 do 300 mm</t>
  </si>
  <si>
    <t>1669048810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</si>
  <si>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</si>
  <si>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"vybírání kačírku"6,50/0,30</t>
  </si>
  <si>
    <t>3</t>
  </si>
  <si>
    <t>132212102</t>
  </si>
  <si>
    <t>Hloubení zapažených i nezapažených rýh šířky do 600 mm ručním nebo pneumatickým nářadím s urovnáním dna do předepsaného profilu a spádu v horninách tř. 3 nesoudržných</t>
  </si>
  <si>
    <t>m3</t>
  </si>
  <si>
    <t>-561841135</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</si>
  <si>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</si>
  <si>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43,50*0,30*0,50</t>
  </si>
  <si>
    <t>10,00*0,50*0,70"k vsakovacím jímkám"</t>
  </si>
  <si>
    <t>Součet</t>
  </si>
  <si>
    <t>132212202</t>
  </si>
  <si>
    <t>Hloubení zapažených i nezapažených rýh šířky přes 600 do 2 000 mm ručním nebo pneumatickým nářadím s urovnáním dna do předepsaného profilu a spádu v horninách tř. 3 nesoudržných</t>
  </si>
  <si>
    <t>-1263211595</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</si>
  <si>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</si>
  <si>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"vsakovací jímka"1,00*1,00*1,00*2</t>
  </si>
  <si>
    <t>5</t>
  </si>
  <si>
    <t>162701105</t>
  </si>
  <si>
    <t>Vodorovné přemístění výkopku nebo sypaniny po suchu na obvyklém dopravním prostředku, bez naložení výkopku, avšak se složením bez rozhrnutí z horniny tř. 1 až 4 na vzdálenost přes 9 000 do 10 000 m</t>
  </si>
  <si>
    <t>1983895504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</si>
  <si>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</si>
  <si>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"přebytečná zemina"</t>
  </si>
  <si>
    <t>4,21</t>
  </si>
  <si>
    <t>6</t>
  </si>
  <si>
    <t>171201201</t>
  </si>
  <si>
    <t>Uložení sypaniny na skládky</t>
  </si>
  <si>
    <t>-907212351</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</si>
  <si>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</si>
  <si>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7</t>
  </si>
  <si>
    <t>171201211</t>
  </si>
  <si>
    <t>Poplatek za uložení stavebního odpadu na skládce (skládkovné) zeminy a kameniva zatříděného do Katalogu odpadů pod kódem 170 504</t>
  </si>
  <si>
    <t>t</t>
  </si>
  <si>
    <t>-1363675154</t>
  </si>
  <si>
    <t xml:space="preserve">Poznámka k souboru cen:_x000d_
1. Ceny uvedené v souboru cen lze po dohodě upravit podle místních podmínek._x000d_
</t>
  </si>
  <si>
    <t>4,21*2,00</t>
  </si>
  <si>
    <t>8</t>
  </si>
  <si>
    <t>174101101</t>
  </si>
  <si>
    <t>Zásyp sypaninou z jakékoliv horniny s uložením výkopku ve vrstvách se zhutněním jam, šachet, rýh nebo kolem objektů v těchto vykopávkách</t>
  </si>
  <si>
    <t>-1524825892</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</si>
  <si>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</si>
  <si>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"zpětný zásyp jímek"0,20*2</t>
  </si>
  <si>
    <t>"zpětný zásap zeminou"7,79</t>
  </si>
  <si>
    <t>9</t>
  </si>
  <si>
    <t>181411131</t>
  </si>
  <si>
    <t>Založení trávníku na půdě předem připravené plochy do 1000 m2 výsevem včetně utažení parkového v rovině nebo na svahu do 1:5</t>
  </si>
  <si>
    <t>-197746724</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</si>
  <si>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</si>
  <si>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22,00</t>
  </si>
  <si>
    <t>M</t>
  </si>
  <si>
    <t>00572410</t>
  </si>
  <si>
    <t>osivo směs travní parková</t>
  </si>
  <si>
    <t>kg</t>
  </si>
  <si>
    <t>1867512371</t>
  </si>
  <si>
    <t>22*0,015 'Přepočtené koeficientem množství</t>
  </si>
  <si>
    <t>Zakládání</t>
  </si>
  <si>
    <t>11</t>
  </si>
  <si>
    <t>211561111</t>
  </si>
  <si>
    <t>Výplň kamenivem do rýh odvodňovacích žeber nebo trativodů bez zhutnění, s úpravou povrchu výplně kamenivem hrubým drceným frakce 4 až 16 mm</t>
  </si>
  <si>
    <t>-1172684334</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</si>
  <si>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</si>
  <si>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53,50*0,20*0,30</t>
  </si>
  <si>
    <t>"vsakovací jímka"0,80*2</t>
  </si>
  <si>
    <t>12</t>
  </si>
  <si>
    <t>211971110</t>
  </si>
  <si>
    <t>Zřízení opláštění výplně z geotextilie odvodňovacích žeber nebo trativodů v rýze nebo zářezu se stěnami šikmými o sklonu do 1:2</t>
  </si>
  <si>
    <t>125974654</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</si>
  <si>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</si>
  <si>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53,50*2</t>
  </si>
  <si>
    <t>"vsakovací jímka"12*2</t>
  </si>
  <si>
    <t>13</t>
  </si>
  <si>
    <t>69311033</t>
  </si>
  <si>
    <t>geotextilie tkaná separační, filtrační, výztužná PP pevnost v tahu 20kN/m</t>
  </si>
  <si>
    <t>-1629538469</t>
  </si>
  <si>
    <t>131,00*1,15</t>
  </si>
  <si>
    <t>Svislé a kompletní konstrukce</t>
  </si>
  <si>
    <t>14</t>
  </si>
  <si>
    <t>319202125</t>
  </si>
  <si>
    <t>Dodatečná izolace zdiva injektáží nízkotlakou metodou křemičitým roztokem, tloušťka zdiva přes 600 do 900 mm</t>
  </si>
  <si>
    <t>166816354</t>
  </si>
  <si>
    <t xml:space="preserve">Poznámka k souboru cen:_x000d_
1. Množství měrných jednotek se určuje v m délky izolovaného zdiva._x000d_
2. V cenách jsou započteny i náklady vyvrtání otvorů (8 kusů /m), jejich vyčištění a provedení injektáže včetně dodávky injektážní hmoty._x000d_
3. V cenách nejsou započteny náklady na uzavření povrchu zdiva před injektováním - otlučení omítek, spárování, zaplnění dutin, penetraci, stěrku apod._x000d_
</t>
  </si>
  <si>
    <t>10,5*0,85+10,5*0,65+14,05*0,8+3*0,85+2,37*0,65+6,41*0,65+4*0,5+2,7*0,8</t>
  </si>
  <si>
    <t>2*0,6+1,20*0,4+0,9*0,46+2,50*1,20+0,90*0,46+0,9*0,53+1,40*0,46</t>
  </si>
  <si>
    <t>0,9*0,575+11,7*0,1+3,90*0,80+1,5*0,5+2*0,3</t>
  </si>
  <si>
    <t>Mezisoučet</t>
  </si>
  <si>
    <t>52,20</t>
  </si>
  <si>
    <t>Vodorovné konstrukce</t>
  </si>
  <si>
    <t>452311141</t>
  </si>
  <si>
    <t>Podkladní a zajišťovací konstrukce z betonu prostého v otevřeném výkopu desky pod potrubí, stoky a drobné objekty z betonu tř. C 16/20</t>
  </si>
  <si>
    <t>-402228339</t>
  </si>
  <si>
    <t xml:space="preserve">Poznámka k souboru cen:_x000d_
1. Ceny -1121 až -1191 a -1192 lze použít i pro ochrannou vrstvu pod železobetonové konstrukce._x000d_
2. Ceny -2121 až -2191 a -2192 jsou určeny pro jakékoliv úkosy sedel._x000d_
</t>
  </si>
  <si>
    <t>"podbetonování ve spádu"(43,50+10,00)*0,30*0,05</t>
  </si>
  <si>
    <t>Komunikace pozemní</t>
  </si>
  <si>
    <t>16</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</si>
  <si>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</si>
  <si>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</si>
  <si>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2106743031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</si>
  <si>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</si>
  <si>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Úpravy povrchů, podlahy a osazování výplní</t>
  </si>
  <si>
    <t>17</t>
  </si>
  <si>
    <t>612821002.R1</t>
  </si>
  <si>
    <t>Sanační postřik proti solím celoplošně</t>
  </si>
  <si>
    <t>vlastní</t>
  </si>
  <si>
    <t>-1293099464</t>
  </si>
  <si>
    <t>(1,9+4,05+0,8+1,9+1+0,8+2,74+1+1+1+1+0,6+2,7+3,88+1+1+2,88+0,6+0,4+0,4+3,88+2,65+3,88+1,7+0,5+2,57+1,65+0,5+0,4+0,4+1,665+1,5+4+4+0,5+0,5+1+5,84)*2,00</t>
  </si>
  <si>
    <t>32,86</t>
  </si>
  <si>
    <t>18</t>
  </si>
  <si>
    <t>612821003.R2</t>
  </si>
  <si>
    <t>Hloubková mineralizace na omítku MVC v pruhu 20 cm na spádová beton</t>
  </si>
  <si>
    <t>1768705088</t>
  </si>
  <si>
    <t>21,75+(53,50*0,20)</t>
  </si>
  <si>
    <t>19</t>
  </si>
  <si>
    <t>612821012</t>
  </si>
  <si>
    <t>Sanační omítka vnitřních ploch stěn pro vlhké a zasolené zdivo, prováděná ve dvou vrstvách, tl. jádrové omítky do 30 mm ručně štuková</t>
  </si>
  <si>
    <t>-1747608600</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</si>
  <si>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</si>
  <si>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20</t>
  </si>
  <si>
    <t>612821031</t>
  </si>
  <si>
    <t>Sanační omítka vnitřních ploch stěn vyrovnávací vrstva, prováděná v tl. do 20 mm ručně</t>
  </si>
  <si>
    <t>-1321538420</t>
  </si>
  <si>
    <t>619991001</t>
  </si>
  <si>
    <t>Zakrytí vnitřních ploch před znečištěním včetně pozdějšího odkrytí podlah fólií přilepenou lepící páskou</t>
  </si>
  <si>
    <t>1039617363</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</si>
  <si>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</si>
  <si>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15,50*10,50-6,49*4,00</t>
  </si>
  <si>
    <t>22</t>
  </si>
  <si>
    <t>622321121</t>
  </si>
  <si>
    <t>Omítka vápenocementová vnějších ploch nanášená ručně jednovrstvá, tloušťky do 15 mm hladká stěn</t>
  </si>
  <si>
    <t>-1672394797</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</si>
  <si>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</si>
  <si>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"vyrovnání zdiva"43,50*0,50</t>
  </si>
  <si>
    <t>23</t>
  </si>
  <si>
    <t>629992111</t>
  </si>
  <si>
    <t>Zatmelení spar mezi mezi ukončující lištou</t>
  </si>
  <si>
    <t>m</t>
  </si>
  <si>
    <t>-125882417</t>
  </si>
  <si>
    <t>15,5+10,5+2+13,5+2</t>
  </si>
  <si>
    <t>24</t>
  </si>
  <si>
    <t>637121115</t>
  </si>
  <si>
    <t>Násyp z kačírku tl. 300 mm</t>
  </si>
  <si>
    <t>-382663039</t>
  </si>
  <si>
    <t>6,50/0,30</t>
  </si>
  <si>
    <t>Trubní vedení</t>
  </si>
  <si>
    <t>25</t>
  </si>
  <si>
    <t>871265211</t>
  </si>
  <si>
    <t>Kanalizační potrubí z tvrdého PVC v otevřeném výkopu ve sklonu do 20 %, hladkého plnostěnného jednovrstvého, tuhost třídy SN 4 DN 110</t>
  </si>
  <si>
    <t>1899005034</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</si>
  <si>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</si>
  <si>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53,50</t>
  </si>
  <si>
    <t>997</t>
  </si>
  <si>
    <t>Přesun sutě</t>
  </si>
  <si>
    <t>26</t>
  </si>
  <si>
    <t>997002611</t>
  </si>
  <si>
    <t>Nakládání suti a vybouraných hmot na dopravní prostředek pro vodorovné přemístění</t>
  </si>
  <si>
    <t>784436591</t>
  </si>
  <si>
    <t xml:space="preserve">Poznámka k souboru cen:_x000d_
1. Cena platí i pro překládání při lomené dopravě._x000d_
2. Cenu nelze použít při dopravě po železnici, po vodě nebo ručně._x000d_
</t>
  </si>
  <si>
    <t>27</t>
  </si>
  <si>
    <t>997013151</t>
  </si>
  <si>
    <t>Vnitrostaveništní doprava suti a vybouraných hmot vodorovně do 50 m svisle s omezením mechanizace pro budovy a haly výšky do 6 m</t>
  </si>
  <si>
    <t>-840213161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</si>
  <si>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</si>
  <si>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28</t>
  </si>
  <si>
    <t>997013501</t>
  </si>
  <si>
    <t>Odvoz suti a vybouraných hmot na skládku nebo meziskládku se složením, na vzdálenost do 1 km</t>
  </si>
  <si>
    <t>813553355</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</si>
  <si>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</si>
  <si>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29</t>
  </si>
  <si>
    <t>997013509</t>
  </si>
  <si>
    <t>Odvoz suti a vybouraných hmot na skládku nebo meziskládku se složením, na vzdálenost Příplatek k ceně za každý další i započatý 1 km přes 1 km</t>
  </si>
  <si>
    <t>663353838</t>
  </si>
  <si>
    <t>19,11*9</t>
  </si>
  <si>
    <t>30</t>
  </si>
  <si>
    <t>997013831</t>
  </si>
  <si>
    <t>Poplatek za uložení stavebního odpadu na skládce (skládkovné) směsného stavebního a demoličního zatříděného do Katalogu odpadů pod kódem 170 904</t>
  </si>
  <si>
    <t>-815738645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</si>
  <si>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</si>
  <si>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</si>
  <si>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</si>
  <si>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31</t>
  </si>
  <si>
    <t>998018001</t>
  </si>
  <si>
    <t>Přesun hmot pro budovy občanské výstavby, bydlení, výrobu a služby ruční - bez užití mechanizace vodorovná dopravní vzdálenost do 100 m pro budovy s jakoukoliv nosnou konstrukcí výšky do 6 m</t>
  </si>
  <si>
    <t>1834715049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</si>
  <si>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</si>
  <si>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Ostatní konstrukce a práce, bourání</t>
  </si>
  <si>
    <t>32</t>
  </si>
  <si>
    <t>938111111</t>
  </si>
  <si>
    <t>Čištění zdiva mechanické</t>
  </si>
  <si>
    <t>765492748</t>
  </si>
  <si>
    <t xml:space="preserve">Poznámka k souboru cen:_x000d_
1. Cena je určena pro čištění jakéhokoliv zdiva._x000d_
2. Počet měrných jednotek se měří v m2 čištěné plochy zdiva._x000d_
</t>
  </si>
  <si>
    <t>43,50*0,5</t>
  </si>
  <si>
    <t>33</t>
  </si>
  <si>
    <t>952901111</t>
  </si>
  <si>
    <t>Vyčištění budov nebo objektů před předáním do užívání budov bytové nebo občanské výstavby, světlé výšky podlaží do 4 m</t>
  </si>
  <si>
    <t>616678447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</si>
  <si>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</si>
  <si>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15,50*10,50-6,49*4</t>
  </si>
  <si>
    <t>34</t>
  </si>
  <si>
    <t>978013191</t>
  </si>
  <si>
    <t>Otlučení vápenných nebo vápenocementových omítek vnitřních ploch stěn s vyškrabáním spar, s očištěním zdiva, v rozsahu přes 50 do 100 %</t>
  </si>
  <si>
    <t>-427293785</t>
  </si>
  <si>
    <t xml:space="preserve">Poznámka k souboru cen:_x000d_
1. Položky lze použít i pro ocenění otlučení sádrových, hliněných apod. vnitřních omítek._x000d_
</t>
  </si>
  <si>
    <t>35</t>
  </si>
  <si>
    <t>9800110001</t>
  </si>
  <si>
    <t>Demnontáž nerezové ukončující lišty a nopové folie</t>
  </si>
  <si>
    <t>-1695176810</t>
  </si>
  <si>
    <t>15,50+10,50+2,00+13,50+2,00</t>
  </si>
  <si>
    <t>36</t>
  </si>
  <si>
    <t>9800110002</t>
  </si>
  <si>
    <t>Osazení nerez ukončující lišty(materiál na stavbě)</t>
  </si>
  <si>
    <t>-112095075</t>
  </si>
  <si>
    <t>PSV</t>
  </si>
  <si>
    <t>Práce a dodávky PSV</t>
  </si>
  <si>
    <t>7111</t>
  </si>
  <si>
    <t>Izolace proti vodě</t>
  </si>
  <si>
    <t>37</t>
  </si>
  <si>
    <t>711113115</t>
  </si>
  <si>
    <t>Izolace proti zemní vlhkosti natěradly a tmely za studena na ploše vodorovné V těsnicí hmotou dvousložkovou na bázi polymery modifikované živice</t>
  </si>
  <si>
    <t>-641719164</t>
  </si>
  <si>
    <t>32,45</t>
  </si>
  <si>
    <t>38</t>
  </si>
  <si>
    <t>711113125</t>
  </si>
  <si>
    <t>Izolace proti zemní vlhkosti natěradly a tmely za studena na ploše svislé S těsnicí hmotou dvousložkovou na bázi polymery modifikované živice</t>
  </si>
  <si>
    <t>-1107451526</t>
  </si>
  <si>
    <t>1,9+4,05+0,8+1,9+1+0,8+2,74+1+1+1+1+0,6+2,7+3,88+1+1+2,88+0,6+0,4+0,4+3,88+2,65+3,88+1,7+0,5+2,57+1,65+0,5+0,4+0,4+1,665+1,5+4+4+0,5+0,5+1+5,84+2,01</t>
  </si>
  <si>
    <t>14,42</t>
  </si>
  <si>
    <t>39</t>
  </si>
  <si>
    <t>711161222</t>
  </si>
  <si>
    <t>Izolace proti zemní vlhkosti a beztlakové vodě nopovými fóliemi na ploše svislé S vrstva ochranná, odvětrávací a drenážní s nakašírovanou filtrační textilií výška nopku 8,0 mm, tl. fólie do 0,6 mm</t>
  </si>
  <si>
    <t>18258091</t>
  </si>
  <si>
    <t>784</t>
  </si>
  <si>
    <t>Dokončovací práce - malby a tapety</t>
  </si>
  <si>
    <t>40</t>
  </si>
  <si>
    <t>784181111</t>
  </si>
  <si>
    <t>Penetrace podkladu jednonásobná základní silikátová v místnostech výšky do 3,80 m</t>
  </si>
  <si>
    <t>1712134366</t>
  </si>
  <si>
    <t>84,22*3</t>
  </si>
  <si>
    <t>41</t>
  </si>
  <si>
    <t>784321031</t>
  </si>
  <si>
    <t>Malby silikátové dvojnásobné, bílé v místnostech výšky do 3,80 m</t>
  </si>
  <si>
    <t>-24225700</t>
  </si>
  <si>
    <t>VRN</t>
  </si>
  <si>
    <t>Vedlejší rozpočtové náklady</t>
  </si>
  <si>
    <t>VRN3</t>
  </si>
  <si>
    <t>Zařízení staveniště</t>
  </si>
  <si>
    <t>42</t>
  </si>
  <si>
    <t>030001000</t>
  </si>
  <si>
    <t>Kč</t>
  </si>
  <si>
    <t>1024</t>
  </si>
  <si>
    <t>-1606494361</t>
  </si>
  <si>
    <t>VRN7</t>
  </si>
  <si>
    <t>Provozní vlivy</t>
  </si>
  <si>
    <t>43</t>
  </si>
  <si>
    <t>070001000</t>
  </si>
  <si>
    <t>-1847419199</t>
  </si>
  <si>
    <t xml:space="preserve">2 -  Etapa 2 -CSS Tachov, Americká 242 - Tachov - kotelna</t>
  </si>
  <si>
    <t>-724274635</t>
  </si>
  <si>
    <t>(4,0+3,145+3,0+3,0+0,45+0,45+2,90+3,0+1,0+2,90)*2,00</t>
  </si>
  <si>
    <t>-1722383240</t>
  </si>
  <si>
    <t>1196027698</t>
  </si>
  <si>
    <t>616983457</t>
  </si>
  <si>
    <t>25,96</t>
  </si>
  <si>
    <t>-584282476</t>
  </si>
  <si>
    <t>1728190358</t>
  </si>
  <si>
    <t>-792344422</t>
  </si>
  <si>
    <t>(4,0+3,145+3,0+3,0+0,45+0,45+2,90+3,0+1,0+2,90)*1,00</t>
  </si>
  <si>
    <t>700584834</t>
  </si>
  <si>
    <t>(4,0+3,145+3,0+3,0+0,45+0,45+2,90+3,0+1,0+2,90)*3,00</t>
  </si>
  <si>
    <t>11386314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</si>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</sst>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36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1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4"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4"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0" fontId="33"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8" fillId="0" borderId="22" xfId="0" applyFont="1" applyBorder="1" applyAlignment="1" applyProtection="1">
      <alignment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 customWidth="1"/>
    <col min="2" max="2" width="1.43" customWidth="1"/>
    <col min="3" max="3" width="3.57" customWidth="1"/>
    <col min="4" max="4" width="2.29" customWidth="1"/>
    <col min="5" max="5" width="2.29" customWidth="1"/>
    <col min="6" max="6" width="2.29" customWidth="1"/>
    <col min="7" max="7" width="2.29" customWidth="1"/>
    <col min="8" max="8" width="2.29" customWidth="1"/>
    <col min="9" max="9" width="2.29" customWidth="1"/>
    <col min="10" max="10" width="2.29" customWidth="1"/>
    <col min="11" max="11" width="2.29" customWidth="1"/>
    <col min="12" max="12" width="2.29" customWidth="1"/>
    <col min="13" max="13" width="2.29" customWidth="1"/>
    <col min="14" max="14" width="2.29" customWidth="1"/>
    <col min="15" max="15" width="2.29" customWidth="1"/>
    <col min="16" max="16" width="2.29" customWidth="1"/>
    <col min="17" max="17" width="2.29" customWidth="1"/>
    <col min="18" max="18" width="2.29" customWidth="1"/>
    <col min="19" max="19" width="2.29" customWidth="1"/>
    <col min="20" max="20" width="2.29" customWidth="1"/>
    <col min="21" max="21" width="2.29" customWidth="1"/>
    <col min="22" max="22" width="2.29" customWidth="1"/>
    <col min="23" max="23" width="2.29" customWidth="1"/>
    <col min="24" max="24" width="2.29" customWidth="1"/>
    <col min="25" max="25" width="2.29" customWidth="1"/>
    <col min="26" max="26" width="2.29" customWidth="1"/>
    <col min="27" max="27" width="2.29" customWidth="1"/>
    <col min="28" max="28" width="2.29" customWidth="1"/>
    <col min="29" max="29" width="2.29" customWidth="1"/>
    <col min="30" max="30" width="2.29" customWidth="1"/>
    <col min="31" max="31" width="2.29" customWidth="1"/>
    <col min="32" max="32" width="2.29" customWidth="1"/>
    <col min="33" max="33" width="2.29" customWidth="1"/>
    <col min="34" max="34" width="2.86" customWidth="1"/>
    <col min="35" max="35" width="27.14" customWidth="1"/>
    <col min="36" max="36" width="2.14" customWidth="1"/>
    <col min="37" max="37" width="2.14" customWidth="1"/>
    <col min="38" max="38" width="7.14" customWidth="1"/>
    <col min="39" max="39" width="2.86" customWidth="1"/>
    <col min="40" max="40" width="11.43" customWidth="1"/>
    <col min="41" max="41" width="6.43" customWidth="1"/>
    <col min="42" max="42" width="3.57" customWidth="1"/>
    <col min="43" max="43" width="13.43" customWidth="1"/>
    <col min="44" max="44" width="11.71" customWidth="1"/>
    <col min="45" max="45" width="22.14" hidden="1" customWidth="1"/>
    <col min="46" max="46" width="22.14" hidden="1" customWidth="1"/>
    <col min="47" max="47" width="22.14" hidden="1" customWidth="1"/>
    <col min="48" max="48" width="18.57" hidden="1" customWidth="1"/>
    <col min="49" max="49" width="18.57" hidden="1" customWidth="1"/>
    <col min="50" max="50" width="21.43" hidden="1" customWidth="1"/>
    <col min="51" max="51" width="21.43" hidden="1" customWidth="1"/>
    <col min="52" max="52" width="18.57" hidden="1" customWidth="1"/>
    <col min="53" max="53" width="16.43" hidden="1" customWidth="1"/>
    <col min="54" max="54" width="21.43" hidden="1" customWidth="1"/>
    <col min="55" max="55" width="18.57" hidden="1" customWidth="1"/>
    <col min="56" max="56" width="16.43" hidden="1" customWidth="1"/>
    <col min="57" max="57" width="57" customWidth="1"/>
    <col min="71" max="71" width="9.14" hidden="1"/>
    <col min="72" max="72" width="9.14" hidden="1"/>
    <col min="73" max="73" width="9.14" hidden="1"/>
    <col min="74" max="74" width="9.14" hidden="1"/>
    <col min="75" max="75" width="9.14" hidden="1"/>
    <col min="76" max="76" width="9.14" hidden="1"/>
    <col min="77" max="77" width="9.14" hidden="1"/>
    <col min="78" max="78" width="9.14" hidden="1"/>
    <col min="79" max="79" width="9.14" hidden="1"/>
    <col min="80" max="80" width="9.14" hidden="1"/>
    <col min="81" max="81" width="9.14" hidden="1"/>
    <col min="82" max="82" width="9.14" hidden="1"/>
    <col min="83" max="83" width="9.14" hidden="1"/>
    <col min="84" max="84" width="9.14" hidden="1"/>
    <col min="85" max="85" width="9.14" hidden="1"/>
    <col min="86" max="86" width="9.14" hidden="1"/>
    <col min="87" max="87" width="9.14" hidden="1"/>
    <col min="88" max="88" width="9.14" hidden="1"/>
    <col min="89" max="89" width="9.14" hidden="1"/>
    <col min="90" max="90" width="9.14" hidden="1"/>
    <col min="91" max="91" width="9.14"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ht="24.96" customHeight="1">
      <c r="B4" s="21"/>
      <c r="C4" s="22"/>
      <c r="D4" s="23" t="s">
        <v>10</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11</v>
      </c>
      <c r="BE4" s="25" t="s">
        <v>12</v>
      </c>
      <c r="BS4" s="17" t="s">
        <v>6</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18</v>
      </c>
    </row>
    <row r="7" ht="12" customHeight="1">
      <c r="B7" s="21"/>
      <c r="C7" s="22"/>
      <c r="D7" s="32" t="s">
        <v>19</v>
      </c>
      <c r="E7" s="22"/>
      <c r="F7" s="22"/>
      <c r="G7" s="22"/>
      <c r="H7" s="22"/>
      <c r="I7" s="22"/>
      <c r="J7" s="22"/>
      <c r="K7" s="27"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21</v>
      </c>
      <c r="AL7" s="22"/>
      <c r="AM7" s="22"/>
      <c r="AN7" s="27" t="s">
        <v>22</v>
      </c>
      <c r="AO7" s="22"/>
      <c r="AP7" s="22"/>
      <c r="AQ7" s="22"/>
      <c r="AR7" s="20"/>
      <c r="BE7" s="31"/>
      <c r="BS7" s="17" t="s">
        <v>8</v>
      </c>
    </row>
    <row r="8" ht="12" customHeight="1">
      <c r="B8" s="21"/>
      <c r="C8" s="22"/>
      <c r="D8" s="32" t="s">
        <v>23</v>
      </c>
      <c r="E8" s="22"/>
      <c r="F8" s="22"/>
      <c r="G8" s="22"/>
      <c r="H8" s="22"/>
      <c r="I8" s="22"/>
      <c r="J8" s="22"/>
      <c r="K8" s="27" t="s">
        <v>24</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25</v>
      </c>
      <c r="AL8" s="22"/>
      <c r="AM8" s="22"/>
      <c r="AN8" s="33" t="s">
        <v>26</v>
      </c>
      <c r="AO8" s="22"/>
      <c r="AP8" s="22"/>
      <c r="AQ8" s="22"/>
      <c r="AR8" s="20"/>
      <c r="BE8" s="31"/>
      <c r="BS8" s="17" t="s">
        <v>27</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14</v>
      </c>
    </row>
    <row r="10" ht="12" customHeight="1">
      <c r="B10" s="21"/>
      <c r="C10" s="22"/>
      <c r="D10" s="32" t="s">
        <v>28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29</v>
      </c>
      <c r="AL10" s="22"/>
      <c r="AM10" s="22"/>
      <c r="AN10" s="27" t="s">
        <v>22</v>
      </c>
      <c r="AO10" s="22"/>
      <c r="AP10" s="22"/>
      <c r="AQ10" s="22"/>
      <c r="AR10" s="20"/>
      <c r="BE10" s="31"/>
      <c r="BS10" s="17" t="s">
        <v>18</v>
      </c>
    </row>
    <row r="11" ht="18.48" customHeight="1">
      <c r="B11" s="21"/>
      <c r="C11" s="22"/>
      <c r="D11" s="22"/>
      <c r="E11" s="27" t="s">
        <v>30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31</v>
      </c>
      <c r="AL11" s="22"/>
      <c r="AM11" s="22"/>
      <c r="AN11" s="27" t="s">
        <v>22</v>
      </c>
      <c r="AO11" s="22"/>
      <c r="AP11" s="22"/>
      <c r="AQ11" s="22"/>
      <c r="AR11" s="20"/>
      <c r="BE11" s="31"/>
      <c r="BS11" s="17" t="s">
        <v>18</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18</v>
      </c>
    </row>
    <row r="13" ht="12" customHeight="1">
      <c r="B13" s="21"/>
      <c r="C13" s="22"/>
      <c r="D13" s="32" t="s">
        <v>32</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29</v>
      </c>
      <c r="AL13" s="22"/>
      <c r="AM13" s="22"/>
      <c r="AN13" s="34" t="s">
        <v>33</v>
      </c>
      <c r="AO13" s="22"/>
      <c r="AP13" s="22"/>
      <c r="AQ13" s="22"/>
      <c r="AR13" s="20"/>
      <c r="BE13" s="31"/>
      <c r="BS13" s="17" t="s">
        <v>18</v>
      </c>
    </row>
    <row r="14">
      <c r="B14" s="21"/>
      <c r="C14" s="22"/>
      <c r="D14" s="22"/>
      <c r="E14" s="34" t="s">
        <v>33</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31</v>
      </c>
      <c r="AL14" s="22"/>
      <c r="AM14" s="22"/>
      <c r="AN14" s="34" t="s">
        <v>33</v>
      </c>
      <c r="AO14" s="22"/>
      <c r="AP14" s="22"/>
      <c r="AQ14" s="22"/>
      <c r="AR14" s="20"/>
      <c r="BE14" s="31"/>
      <c r="BS14" s="17" t="s">
        <v>18</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34</v>
      </c>
    </row>
    <row r="16" ht="12" customHeight="1">
      <c r="B16" s="21"/>
      <c r="C16" s="22"/>
      <c r="D16" s="32" t="s">
        <v>35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29</v>
      </c>
      <c r="AL16" s="22"/>
      <c r="AM16" s="22"/>
      <c r="AN16" s="27" t="s">
        <v>36</v>
      </c>
      <c r="AO16" s="22"/>
      <c r="AP16" s="22"/>
      <c r="AQ16" s="22"/>
      <c r="AR16" s="20"/>
      <c r="BE16" s="31"/>
      <c r="BS16" s="17" t="s">
        <v>4</v>
      </c>
    </row>
    <row r="17" ht="18.48" customHeight="1">
      <c r="B17" s="21"/>
      <c r="C17" s="22"/>
      <c r="D17" s="22"/>
      <c r="E17" s="27"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31</v>
      </c>
      <c r="AL17" s="22"/>
      <c r="AM17" s="22"/>
      <c r="AN17" s="27" t="s">
        <v>38</v>
      </c>
      <c r="AO17" s="22"/>
      <c r="AP17" s="22"/>
      <c r="AQ17" s="22"/>
      <c r="AR17" s="20"/>
      <c r="BE17" s="31"/>
      <c r="BS17" s="17" t="s">
        <v>34</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29</v>
      </c>
      <c r="AL19" s="22"/>
      <c r="AM19" s="22"/>
      <c r="AN19" s="27" t="s">
        <v>22</v>
      </c>
      <c r="AO19" s="22"/>
      <c r="AP19" s="22"/>
      <c r="AQ19" s="22"/>
      <c r="AR19" s="20"/>
      <c r="BE19" s="31"/>
      <c r="BS19" s="17" t="s">
        <v>8</v>
      </c>
    </row>
    <row r="20" ht="18.48" customHeight="1">
      <c r="B20" s="21"/>
      <c r="C20" s="22"/>
      <c r="D20" s="22"/>
      <c r="E20" s="27" t="s">
        <v>30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31</v>
      </c>
      <c r="AL20" s="22"/>
      <c r="AM20" s="22"/>
      <c r="AN20" s="27" t="s">
        <v>22</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40</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40.8" customHeight="1">
      <c r="B23" s="21"/>
      <c r="C23" s="22"/>
      <c r="D23" s="22"/>
      <c r="E23" s="36" t="s">
        <v>41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42</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43</v>
      </c>
      <c r="M28" s="44"/>
      <c r="N28" s="44"/>
      <c r="O28" s="44"/>
      <c r="P28" s="44"/>
      <c r="Q28" s="39"/>
      <c r="R28" s="39"/>
      <c r="S28" s="39"/>
      <c r="T28" s="39"/>
      <c r="U28" s="39"/>
      <c r="V28" s="39"/>
      <c r="W28" s="44" t="s">
        <v>44</v>
      </c>
      <c r="X28" s="44"/>
      <c r="Y28" s="44"/>
      <c r="Z28" s="44"/>
      <c r="AA28" s="44"/>
      <c r="AB28" s="44"/>
      <c r="AC28" s="44"/>
      <c r="AD28" s="44"/>
      <c r="AE28" s="44"/>
      <c r="AF28" s="39"/>
      <c r="AG28" s="39"/>
      <c r="AH28" s="39"/>
      <c r="AI28" s="39"/>
      <c r="AJ28" s="39"/>
      <c r="AK28" s="44" t="s">
        <v>45</v>
      </c>
      <c r="AL28" s="44"/>
      <c r="AM28" s="44"/>
      <c r="AN28" s="44"/>
      <c r="AO28" s="44"/>
      <c r="AP28" s="39"/>
      <c r="AQ28" s="39"/>
      <c r="AR28" s="43"/>
      <c r="BE28" s="31"/>
    </row>
    <row r="29" s="2" customFormat="1" ht="14.4" customHeight="1">
      <c r="B29" s="45"/>
      <c r="C29" s="46"/>
      <c r="D29" s="32" t="s">
        <v>46</v>
      </c>
      <c r="E29" s="46"/>
      <c r="F29" s="32" t="s">
        <v>47</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31"/>
    </row>
    <row r="30" s="2" customFormat="1" ht="14.4" customHeight="1">
      <c r="B30" s="45"/>
      <c r="C30" s="46"/>
      <c r="D30" s="46"/>
      <c r="E30" s="46"/>
      <c r="F30" s="32" t="s">
        <v>48</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31"/>
    </row>
    <row r="31" hidden="1" s="2" customFormat="1" ht="14.4" customHeight="1">
      <c r="B31" s="45"/>
      <c r="C31" s="46"/>
      <c r="D31" s="46"/>
      <c r="E31" s="46"/>
      <c r="F31" s="32" t="s">
        <v>49</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31"/>
    </row>
    <row r="32" hidden="1" s="2" customFormat="1" ht="14.4" customHeight="1">
      <c r="B32" s="45"/>
      <c r="C32" s="46"/>
      <c r="D32" s="46"/>
      <c r="E32" s="46"/>
      <c r="F32" s="32" t="s">
        <v>50</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31"/>
    </row>
    <row r="33" hidden="1" s="2" customFormat="1" ht="14.4" customHeight="1">
      <c r="B33" s="45"/>
      <c r="C33" s="46"/>
      <c r="D33" s="46"/>
      <c r="E33" s="46"/>
      <c r="F33" s="32" t="s">
        <v>51</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row>
    <row r="35" s="1" customFormat="1" ht="25.92" customHeight="1">
      <c r="B35" s="38"/>
      <c r="C35" s="50"/>
      <c r="D35" s="51" t="s">
        <v>52</v>
      </c>
      <c r="E35" s="52"/>
      <c r="F35" s="52"/>
      <c r="G35" s="52"/>
      <c r="H35" s="52"/>
      <c r="I35" s="52"/>
      <c r="J35" s="52"/>
      <c r="K35" s="52"/>
      <c r="L35" s="52"/>
      <c r="M35" s="52"/>
      <c r="N35" s="52"/>
      <c r="O35" s="52"/>
      <c r="P35" s="52"/>
      <c r="Q35" s="52"/>
      <c r="R35" s="52"/>
      <c r="S35" s="52"/>
      <c r="T35" s="53" t="s">
        <v>53</v>
      </c>
      <c r="U35" s="52"/>
      <c r="V35" s="52"/>
      <c r="W35" s="52"/>
      <c r="X35" s="54" t="s">
        <v>54</v>
      </c>
      <c r="Y35" s="52"/>
      <c r="Z35" s="52"/>
      <c r="AA35" s="52"/>
      <c r="AB35" s="52"/>
      <c r="AC35" s="52"/>
      <c r="AD35" s="52"/>
      <c r="AE35" s="52"/>
      <c r="AF35" s="52"/>
      <c r="AG35" s="52"/>
      <c r="AH35" s="52"/>
      <c r="AI35" s="52"/>
      <c r="AJ35" s="52"/>
      <c r="AK35" s="55">
        <f>SUM(AK26:AK33)</f>
        <v>0</v>
      </c>
      <c r="AL35" s="52"/>
      <c r="AM35" s="52"/>
      <c r="AN35" s="52"/>
      <c r="AO35" s="56"/>
      <c r="AP35" s="50"/>
      <c r="AQ35" s="50"/>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3"/>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3"/>
    </row>
    <row r="42" s="1" customFormat="1" ht="24.96" customHeight="1">
      <c r="B42" s="38"/>
      <c r="C42" s="23" t="s">
        <v>55</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row>
    <row r="43" s="1" customFormat="1" ht="6.96" customHeight="1">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row>
    <row r="44" s="1" customFormat="1" ht="12" customHeight="1">
      <c r="B44" s="38"/>
      <c r="C44" s="32" t="s">
        <v>13</v>
      </c>
      <c r="D44" s="39"/>
      <c r="E44" s="39"/>
      <c r="F44" s="39"/>
      <c r="G44" s="39"/>
      <c r="H44" s="39"/>
      <c r="I44" s="39"/>
      <c r="J44" s="39"/>
      <c r="K44" s="39"/>
      <c r="L44" s="39" t="str">
        <f>K5</f>
        <v>100</v>
      </c>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43"/>
    </row>
    <row r="45" s="3" customFormat="1" ht="36.96" customHeight="1">
      <c r="B45" s="61"/>
      <c r="C45" s="62" t="s">
        <v>16</v>
      </c>
      <c r="D45" s="63"/>
      <c r="E45" s="63"/>
      <c r="F45" s="63"/>
      <c r="G45" s="63"/>
      <c r="H45" s="63"/>
      <c r="I45" s="63"/>
      <c r="J45" s="63"/>
      <c r="K45" s="63"/>
      <c r="L45" s="64" t="str">
        <f>K6</f>
        <v>Ředitelství CSS Tachov, Americká 242 - Tachov</v>
      </c>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5"/>
    </row>
    <row r="46" s="1" customFormat="1" ht="6.96" customHeight="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row>
    <row r="47" s="1" customFormat="1" ht="12" customHeight="1">
      <c r="B47" s="38"/>
      <c r="C47" s="32" t="s">
        <v>23</v>
      </c>
      <c r="D47" s="39"/>
      <c r="E47" s="39"/>
      <c r="F47" s="39"/>
      <c r="G47" s="39"/>
      <c r="H47" s="39"/>
      <c r="I47" s="39"/>
      <c r="J47" s="39"/>
      <c r="K47" s="39"/>
      <c r="L47" s="66" t="str">
        <f>IF(K8="","",K8)</f>
        <v>Tachov</v>
      </c>
      <c r="M47" s="39"/>
      <c r="N47" s="39"/>
      <c r="O47" s="39"/>
      <c r="P47" s="39"/>
      <c r="Q47" s="39"/>
      <c r="R47" s="39"/>
      <c r="S47" s="39"/>
      <c r="T47" s="39"/>
      <c r="U47" s="39"/>
      <c r="V47" s="39"/>
      <c r="W47" s="39"/>
      <c r="X47" s="39"/>
      <c r="Y47" s="39"/>
      <c r="Z47" s="39"/>
      <c r="AA47" s="39"/>
      <c r="AB47" s="39"/>
      <c r="AC47" s="39"/>
      <c r="AD47" s="39"/>
      <c r="AE47" s="39"/>
      <c r="AF47" s="39"/>
      <c r="AG47" s="39"/>
      <c r="AH47" s="39"/>
      <c r="AI47" s="32" t="s">
        <v>25</v>
      </c>
      <c r="AJ47" s="39"/>
      <c r="AK47" s="39"/>
      <c r="AL47" s="39"/>
      <c r="AM47" s="67" t="str">
        <f>IF(AN8= "","",AN8)</f>
        <v>19. 2. 2019</v>
      </c>
      <c r="AN47" s="67"/>
      <c r="AO47" s="39"/>
      <c r="AP47" s="39"/>
      <c r="AQ47" s="39"/>
      <c r="AR47" s="43"/>
    </row>
    <row r="48" s="1" customFormat="1" ht="6.96" customHeight="1">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row>
    <row r="49" s="1" customFormat="1" ht="22.8" customHeight="1">
      <c r="B49" s="38"/>
      <c r="C49" s="32" t="s">
        <v>28</v>
      </c>
      <c r="D49" s="39"/>
      <c r="E49" s="39"/>
      <c r="F49" s="39"/>
      <c r="G49" s="39"/>
      <c r="H49" s="39"/>
      <c r="I49" s="39"/>
      <c r="J49" s="39"/>
      <c r="K49" s="39"/>
      <c r="L49" s="39"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2" t="s">
        <v>35</v>
      </c>
      <c r="AJ49" s="39"/>
      <c r="AK49" s="39"/>
      <c r="AL49" s="39"/>
      <c r="AM49" s="68" t="str">
        <f>IF(E17="","",E17)</f>
        <v>EZK SANACE STAVEB, s. r. o., Koterovská 290/9, 326</v>
      </c>
      <c r="AN49" s="39"/>
      <c r="AO49" s="39"/>
      <c r="AP49" s="39"/>
      <c r="AQ49" s="39"/>
      <c r="AR49" s="43"/>
      <c r="AS49" s="69" t="s">
        <v>56</v>
      </c>
      <c r="AT49" s="70"/>
      <c r="AU49" s="71"/>
      <c r="AV49" s="71"/>
      <c r="AW49" s="71"/>
      <c r="AX49" s="71"/>
      <c r="AY49" s="71"/>
      <c r="AZ49" s="71"/>
      <c r="BA49" s="71"/>
      <c r="BB49" s="71"/>
      <c r="BC49" s="71"/>
      <c r="BD49" s="72"/>
    </row>
    <row r="50" s="1" customFormat="1" ht="12.6" customHeight="1">
      <c r="B50" s="38"/>
      <c r="C50" s="32" t="s">
        <v>32</v>
      </c>
      <c r="D50" s="39"/>
      <c r="E50" s="39"/>
      <c r="F50" s="39"/>
      <c r="G50" s="39"/>
      <c r="H50" s="39"/>
      <c r="I50" s="39"/>
      <c r="J50" s="39"/>
      <c r="K50" s="39"/>
      <c r="L50" s="39"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39</v>
      </c>
      <c r="AJ50" s="39"/>
      <c r="AK50" s="39"/>
      <c r="AL50" s="39"/>
      <c r="AM50" s="68" t="str">
        <f>IF(E20="","",E20)</f>
        <v xml:space="preserve"> </v>
      </c>
      <c r="AN50" s="39"/>
      <c r="AO50" s="39"/>
      <c r="AP50" s="39"/>
      <c r="AQ50" s="39"/>
      <c r="AR50" s="43"/>
      <c r="AS50" s="73"/>
      <c r="AT50" s="74"/>
      <c r="AU50" s="75"/>
      <c r="AV50" s="75"/>
      <c r="AW50" s="75"/>
      <c r="AX50" s="75"/>
      <c r="AY50" s="75"/>
      <c r="AZ50" s="75"/>
      <c r="BA50" s="75"/>
      <c r="BB50" s="75"/>
      <c r="BC50" s="75"/>
      <c r="BD50" s="76"/>
    </row>
    <row r="51" s="1" customFormat="1" ht="10.8" customHeight="1">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77"/>
      <c r="AT51" s="78"/>
      <c r="AU51" s="79"/>
      <c r="AV51" s="79"/>
      <c r="AW51" s="79"/>
      <c r="AX51" s="79"/>
      <c r="AY51" s="79"/>
      <c r="AZ51" s="79"/>
      <c r="BA51" s="79"/>
      <c r="BB51" s="79"/>
      <c r="BC51" s="79"/>
      <c r="BD51" s="80"/>
    </row>
    <row r="52" s="1" customFormat="1" ht="29.28" customHeight="1">
      <c r="B52" s="38"/>
      <c r="C52" s="81" t="s">
        <v>57</v>
      </c>
      <c r="D52" s="82"/>
      <c r="E52" s="82"/>
      <c r="F52" s="82"/>
      <c r="G52" s="82"/>
      <c r="H52" s="83"/>
      <c r="I52" s="84" t="s">
        <v>58</v>
      </c>
      <c r="J52" s="82"/>
      <c r="K52" s="82"/>
      <c r="L52" s="82"/>
      <c r="M52" s="82"/>
      <c r="N52" s="82"/>
      <c r="O52" s="82"/>
      <c r="P52" s="82"/>
      <c r="Q52" s="82"/>
      <c r="R52" s="82"/>
      <c r="S52" s="82"/>
      <c r="T52" s="82"/>
      <c r="U52" s="82"/>
      <c r="V52" s="82"/>
      <c r="W52" s="82"/>
      <c r="X52" s="82"/>
      <c r="Y52" s="82"/>
      <c r="Z52" s="82"/>
      <c r="AA52" s="82"/>
      <c r="AB52" s="82"/>
      <c r="AC52" s="82"/>
      <c r="AD52" s="82"/>
      <c r="AE52" s="82"/>
      <c r="AF52" s="82"/>
      <c r="AG52" s="85" t="s">
        <v>59</v>
      </c>
      <c r="AH52" s="82"/>
      <c r="AI52" s="82"/>
      <c r="AJ52" s="82"/>
      <c r="AK52" s="82"/>
      <c r="AL52" s="82"/>
      <c r="AM52" s="82"/>
      <c r="AN52" s="84" t="s">
        <v>60</v>
      </c>
      <c r="AO52" s="82"/>
      <c r="AP52" s="82"/>
      <c r="AQ52" s="86" t="s">
        <v>61</v>
      </c>
      <c r="AR52" s="43"/>
      <c r="AS52" s="87" t="s">
        <v>62</v>
      </c>
      <c r="AT52" s="88" t="s">
        <v>63</v>
      </c>
      <c r="AU52" s="88" t="s">
        <v>64</v>
      </c>
      <c r="AV52" s="88" t="s">
        <v>65</v>
      </c>
      <c r="AW52" s="88" t="s">
        <v>66</v>
      </c>
      <c r="AX52" s="88" t="s">
        <v>67</v>
      </c>
      <c r="AY52" s="88" t="s">
        <v>68</v>
      </c>
      <c r="AZ52" s="88" t="s">
        <v>69</v>
      </c>
      <c r="BA52" s="88" t="s">
        <v>70</v>
      </c>
      <c r="BB52" s="88" t="s">
        <v>71</v>
      </c>
      <c r="BC52" s="88" t="s">
        <v>72</v>
      </c>
      <c r="BD52" s="89" t="s">
        <v>73</v>
      </c>
    </row>
    <row r="53" s="1" customFormat="1" ht="10.8" customHeight="1">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0"/>
      <c r="AT53" s="91"/>
      <c r="AU53" s="91"/>
      <c r="AV53" s="91"/>
      <c r="AW53" s="91"/>
      <c r="AX53" s="91"/>
      <c r="AY53" s="91"/>
      <c r="AZ53" s="91"/>
      <c r="BA53" s="91"/>
      <c r="BB53" s="91"/>
      <c r="BC53" s="91"/>
      <c r="BD53" s="92"/>
    </row>
    <row r="54" s="4" customFormat="1" ht="32.4" customHeight="1">
      <c r="B54" s="93"/>
      <c r="C54" s="94" t="s">
        <v>74</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6">
        <f>ROUND(SUM(AG55:AG56),2)</f>
        <v>0</v>
      </c>
      <c r="AH54" s="96"/>
      <c r="AI54" s="96"/>
      <c r="AJ54" s="96"/>
      <c r="AK54" s="96"/>
      <c r="AL54" s="96"/>
      <c r="AM54" s="96"/>
      <c r="AN54" s="97">
        <f>SUM(AG54,AT54)</f>
        <v>0</v>
      </c>
      <c r="AO54" s="97"/>
      <c r="AP54" s="97"/>
      <c r="AQ54" s="98" t="s">
        <v>22</v>
      </c>
      <c r="AR54" s="99"/>
      <c r="AS54" s="100">
        <f>ROUND(SUM(AS55:AS56),2)</f>
        <v>0</v>
      </c>
      <c r="AT54" s="101">
        <f>ROUND(SUM(AV54:AW54),0)</f>
        <v>0</v>
      </c>
      <c r="AU54" s="102">
        <f>ROUND(SUM(AU55:AU56),5)</f>
        <v>0</v>
      </c>
      <c r="AV54" s="101">
        <f>ROUND(AZ54*L29,0)</f>
        <v>0</v>
      </c>
      <c r="AW54" s="101">
        <f>ROUND(BA54*L30,0)</f>
        <v>0</v>
      </c>
      <c r="AX54" s="101">
        <f>ROUND(BB54*L29,0)</f>
        <v>0</v>
      </c>
      <c r="AY54" s="101">
        <f>ROUND(BC54*L30,0)</f>
        <v>0</v>
      </c>
      <c r="AZ54" s="101">
        <f>ROUND(SUM(AZ55:AZ56),2)</f>
        <v>0</v>
      </c>
      <c r="BA54" s="101">
        <f>ROUND(SUM(BA55:BA56),2)</f>
        <v>0</v>
      </c>
      <c r="BB54" s="101">
        <f>ROUND(SUM(BB55:BB56),2)</f>
        <v>0</v>
      </c>
      <c r="BC54" s="101">
        <f>ROUND(SUM(BC55:BC56),2)</f>
        <v>0</v>
      </c>
      <c r="BD54" s="103">
        <f>ROUND(SUM(BD55:BD56),2)</f>
        <v>0</v>
      </c>
      <c r="BS54" s="104" t="s">
        <v>75</v>
      </c>
      <c r="BT54" s="104" t="s">
        <v>76</v>
      </c>
      <c r="BU54" s="105" t="s">
        <v>77</v>
      </c>
      <c r="BV54" s="104" t="s">
        <v>78</v>
      </c>
      <c r="BW54" s="104" t="s">
        <v>5</v>
      </c>
      <c r="BX54" s="104" t="s">
        <v>79</v>
      </c>
      <c r="CL54" s="104" t="s">
        <v>20</v>
      </c>
    </row>
    <row r="55" s="5" customFormat="1" ht="26.4" customHeight="1">
      <c r="A55" s="106" t="s">
        <v>80</v>
      </c>
      <c r="B55" s="107"/>
      <c r="C55" s="108"/>
      <c r="D55" s="109" t="s">
        <v>8</v>
      </c>
      <c r="E55" s="109"/>
      <c r="F55" s="109"/>
      <c r="G55" s="109"/>
      <c r="H55" s="109"/>
      <c r="I55" s="110"/>
      <c r="J55" s="109" t="s">
        <v>81</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'1 - Etapa č.1 - CSS Tacho...'!J30</f>
        <v>0</v>
      </c>
      <c r="AH55" s="110"/>
      <c r="AI55" s="110"/>
      <c r="AJ55" s="110"/>
      <c r="AK55" s="110"/>
      <c r="AL55" s="110"/>
      <c r="AM55" s="110"/>
      <c r="AN55" s="111">
        <f>SUM(AG55,AT55)</f>
        <v>0</v>
      </c>
      <c r="AO55" s="110"/>
      <c r="AP55" s="110"/>
      <c r="AQ55" s="112" t="s">
        <v>82</v>
      </c>
      <c r="AR55" s="113"/>
      <c r="AS55" s="114">
        <v>0</v>
      </c>
      <c r="AT55" s="115">
        <f>ROUND(SUM(AV55:AW55),0)</f>
        <v>0</v>
      </c>
      <c r="AU55" s="116">
        <f>'1 - Etapa č.1 - CSS Tacho...'!P96</f>
        <v>0</v>
      </c>
      <c r="AV55" s="115">
        <f>'1 - Etapa č.1 - CSS Tacho...'!J33</f>
        <v>0</v>
      </c>
      <c r="AW55" s="115">
        <f>'1 - Etapa č.1 - CSS Tacho...'!J34</f>
        <v>0</v>
      </c>
      <c r="AX55" s="115">
        <f>'1 - Etapa č.1 - CSS Tacho...'!J35</f>
        <v>0</v>
      </c>
      <c r="AY55" s="115">
        <f>'1 - Etapa č.1 - CSS Tacho...'!J36</f>
        <v>0</v>
      </c>
      <c r="AZ55" s="115">
        <f>'1 - Etapa č.1 - CSS Tacho...'!F33</f>
        <v>0</v>
      </c>
      <c r="BA55" s="115">
        <f>'1 - Etapa č.1 - CSS Tacho...'!F34</f>
        <v>0</v>
      </c>
      <c r="BB55" s="115">
        <f>'1 - Etapa č.1 - CSS Tacho...'!F35</f>
        <v>0</v>
      </c>
      <c r="BC55" s="115">
        <f>'1 - Etapa č.1 - CSS Tacho...'!F36</f>
        <v>0</v>
      </c>
      <c r="BD55" s="117">
        <f>'1 - Etapa č.1 - CSS Tacho...'!F37</f>
        <v>0</v>
      </c>
      <c r="BT55" s="118" t="s">
        <v>8</v>
      </c>
      <c r="BV55" s="118" t="s">
        <v>78</v>
      </c>
      <c r="BW55" s="118" t="s">
        <v>83</v>
      </c>
      <c r="BX55" s="118" t="s">
        <v>5</v>
      </c>
      <c r="CL55" s="118" t="s">
        <v>22</v>
      </c>
      <c r="CM55" s="118" t="s">
        <v>84</v>
      </c>
    </row>
    <row r="56" s="5" customFormat="1" ht="39.6" customHeight="1">
      <c r="A56" s="106" t="s">
        <v>80</v>
      </c>
      <c r="B56" s="107"/>
      <c r="C56" s="108"/>
      <c r="D56" s="109" t="s">
        <v>84</v>
      </c>
      <c r="E56" s="109"/>
      <c r="F56" s="109"/>
      <c r="G56" s="109"/>
      <c r="H56" s="109"/>
      <c r="I56" s="110"/>
      <c r="J56" s="109" t="s">
        <v>85</v>
      </c>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11">
        <f>'2 -  Etapa 2 -CSS Tachov,...'!J30</f>
        <v>0</v>
      </c>
      <c r="AH56" s="110"/>
      <c r="AI56" s="110"/>
      <c r="AJ56" s="110"/>
      <c r="AK56" s="110"/>
      <c r="AL56" s="110"/>
      <c r="AM56" s="110"/>
      <c r="AN56" s="111">
        <f>SUM(AG56,AT56)</f>
        <v>0</v>
      </c>
      <c r="AO56" s="110"/>
      <c r="AP56" s="110"/>
      <c r="AQ56" s="112" t="s">
        <v>82</v>
      </c>
      <c r="AR56" s="113"/>
      <c r="AS56" s="119">
        <v>0</v>
      </c>
      <c r="AT56" s="120">
        <f>ROUND(SUM(AV56:AW56),0)</f>
        <v>0</v>
      </c>
      <c r="AU56" s="121">
        <f>'2 -  Etapa 2 -CSS Tachov,...'!P85</f>
        <v>0</v>
      </c>
      <c r="AV56" s="120">
        <f>'2 -  Etapa 2 -CSS Tachov,...'!J33</f>
        <v>0</v>
      </c>
      <c r="AW56" s="120">
        <f>'2 -  Etapa 2 -CSS Tachov,...'!J34</f>
        <v>0</v>
      </c>
      <c r="AX56" s="120">
        <f>'2 -  Etapa 2 -CSS Tachov,...'!J35</f>
        <v>0</v>
      </c>
      <c r="AY56" s="120">
        <f>'2 -  Etapa 2 -CSS Tachov,...'!J36</f>
        <v>0</v>
      </c>
      <c r="AZ56" s="120">
        <f>'2 -  Etapa 2 -CSS Tachov,...'!F33</f>
        <v>0</v>
      </c>
      <c r="BA56" s="120">
        <f>'2 -  Etapa 2 -CSS Tachov,...'!F34</f>
        <v>0</v>
      </c>
      <c r="BB56" s="120">
        <f>'2 -  Etapa 2 -CSS Tachov,...'!F35</f>
        <v>0</v>
      </c>
      <c r="BC56" s="120">
        <f>'2 -  Etapa 2 -CSS Tachov,...'!F36</f>
        <v>0</v>
      </c>
      <c r="BD56" s="122">
        <f>'2 -  Etapa 2 -CSS Tachov,...'!F37</f>
        <v>0</v>
      </c>
      <c r="BT56" s="118" t="s">
        <v>8</v>
      </c>
      <c r="BV56" s="118" t="s">
        <v>78</v>
      </c>
      <c r="BW56" s="118" t="s">
        <v>86</v>
      </c>
      <c r="BX56" s="118" t="s">
        <v>5</v>
      </c>
      <c r="CL56" s="118" t="s">
        <v>22</v>
      </c>
      <c r="CM56" s="118" t="s">
        <v>84</v>
      </c>
    </row>
    <row r="57" s="1" customFormat="1" ht="30" customHeight="1">
      <c r="B57" s="3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43"/>
    </row>
    <row r="58" s="1" customFormat="1" ht="6.96" customHeight="1">
      <c r="B58" s="57"/>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43"/>
    </row>
  </sheetData>
  <sheetProtection sheet="1" formatColumns="0" formatRows="0" objects="1" scenarios="1" spinCount="100000" saltValue="QQ7yatCdxOmTbYK3fu+/8yi6tRhOmSD/6DqLRlYS1HMif2Nd+qJoJBozZA//mrvsCX9hry2y6gs6DR6dL3fNNQ==" hashValue="7Tp6/jkEBYoUjVYT3wAn4jtu4SU2OKfk+zOMglyQzaOLPvakZlHf5E7IHm5gxmgOM9ztk0YPwHEpo5WDrmeLjg==" algorithmName="SHA-512" password="CC35"/>
  <mergeCells count="4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s>
  <hyperlinks>
    <hyperlink ref="A55" location="'1 - Etapa č.1 - CSS Tacho...'!C2" display="/"/>
    <hyperlink ref="A56" location="'2 -  Etapa 2 -CSS Tacho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customWidth="1"/>
    <col min="2" max="2" width="1.43" customWidth="1"/>
    <col min="3" max="3" width="3.57" customWidth="1"/>
    <col min="4" max="4" width="3.71" customWidth="1"/>
    <col min="5" max="5" width="14.71" customWidth="1"/>
    <col min="6" max="6" width="86.43" customWidth="1"/>
    <col min="7" max="7" width="7.43" customWidth="1"/>
    <col min="8" max="8" width="9.57" customWidth="1"/>
    <col min="9" max="9" width="12.14" style="123" customWidth="1"/>
    <col min="10" max="10" width="20.14" customWidth="1"/>
    <col min="11" max="11" width="13.29" customWidth="1"/>
    <col min="12" max="12" width="8" customWidth="1"/>
    <col min="13" max="13" width="9.29" hidden="1" customWidth="1"/>
    <col min="14" max="14" width="9.14" hidden="1"/>
    <col min="15" max="15" width="12.14" hidden="1" customWidth="1"/>
    <col min="16" max="16" width="12.14" hidden="1" customWidth="1"/>
    <col min="17" max="17" width="12.14" hidden="1" customWidth="1"/>
    <col min="18" max="18" width="12.14" hidden="1" customWidth="1"/>
    <col min="19" max="19" width="12.14" hidden="1" customWidth="1"/>
    <col min="20" max="20" width="12.14"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2" ht="36.96" customHeight="1">
      <c r="L2"/>
      <c r="AT2" s="17" t="s">
        <v>83</v>
      </c>
    </row>
    <row r="3" ht="6.96" customHeight="1">
      <c r="B3" s="124"/>
      <c r="C3" s="125"/>
      <c r="D3" s="125"/>
      <c r="E3" s="125"/>
      <c r="F3" s="125"/>
      <c r="G3" s="125"/>
      <c r="H3" s="125"/>
      <c r="I3" s="126"/>
      <c r="J3" s="125"/>
      <c r="K3" s="125"/>
      <c r="L3" s="20"/>
      <c r="AT3" s="17" t="s">
        <v>84</v>
      </c>
    </row>
    <row r="4" ht="24.96" customHeight="1">
      <c r="B4" s="20"/>
      <c r="D4" s="127" t="s">
        <v>87</v>
      </c>
      <c r="L4" s="20"/>
      <c r="M4" s="24" t="s">
        <v>11</v>
      </c>
      <c r="AT4" s="17" t="s">
        <v>4</v>
      </c>
    </row>
    <row r="5" ht="6.96" customHeight="1">
      <c r="B5" s="20"/>
      <c r="L5" s="20"/>
    </row>
    <row r="6" ht="12" customHeight="1">
      <c r="B6" s="20"/>
      <c r="D6" s="128" t="s">
        <v>16</v>
      </c>
      <c r="L6" s="20"/>
    </row>
    <row r="7" ht="14.4" customHeight="1">
      <c r="B7" s="20"/>
      <c r="E7" s="129" t="str">
        <f>'Rekapitulace stavby'!K6</f>
        <v>Ředitelství CSS Tachov, Americká 242 - Tachov</v>
      </c>
      <c r="F7" s="128"/>
      <c r="G7" s="128"/>
      <c r="H7" s="128"/>
      <c r="L7" s="20"/>
    </row>
    <row r="8" s="1" customFormat="1" ht="12" customHeight="1">
      <c r="B8" s="43"/>
      <c r="D8" s="128" t="s">
        <v>88</v>
      </c>
      <c r="I8" s="130"/>
      <c r="L8" s="43"/>
    </row>
    <row r="9" s="1" customFormat="1" ht="36.96" customHeight="1">
      <c r="B9" s="43"/>
      <c r="E9" s="131" t="s">
        <v>89</v>
      </c>
      <c r="F9" s="1"/>
      <c r="G9" s="1"/>
      <c r="H9" s="1"/>
      <c r="I9" s="130"/>
      <c r="L9" s="43"/>
    </row>
    <row r="10" s="1" customFormat="1">
      <c r="B10" s="43"/>
      <c r="I10" s="130"/>
      <c r="L10" s="43"/>
    </row>
    <row r="11" s="1" customFormat="1" ht="12" customHeight="1">
      <c r="B11" s="43"/>
      <c r="D11" s="128" t="s">
        <v>19</v>
      </c>
      <c r="F11" s="17" t="s">
        <v>22</v>
      </c>
      <c r="I11" s="132" t="s">
        <v>21</v>
      </c>
      <c r="J11" s="17" t="s">
        <v>22</v>
      </c>
      <c r="L11" s="43"/>
    </row>
    <row r="12" s="1" customFormat="1" ht="12" customHeight="1">
      <c r="B12" s="43"/>
      <c r="D12" s="128" t="s">
        <v>23</v>
      </c>
      <c r="F12" s="17" t="s">
        <v>30</v>
      </c>
      <c r="I12" s="132" t="s">
        <v>25</v>
      </c>
      <c r="J12" s="133" t="str">
        <f>'Rekapitulace stavby'!AN8</f>
        <v>19. 2. 2019</v>
      </c>
      <c r="L12" s="43"/>
    </row>
    <row r="13" s="1" customFormat="1" ht="10.8" customHeight="1">
      <c r="B13" s="43"/>
      <c r="I13" s="130"/>
      <c r="L13" s="43"/>
    </row>
    <row r="14" s="1" customFormat="1" ht="12" customHeight="1">
      <c r="B14" s="43"/>
      <c r="D14" s="128" t="s">
        <v>28</v>
      </c>
      <c r="I14" s="132" t="s">
        <v>29</v>
      </c>
      <c r="J14" s="17" t="str">
        <f>IF('Rekapitulace stavby'!AN10="","",'Rekapitulace stavby'!AN10)</f>
        <v/>
      </c>
      <c r="L14" s="43"/>
    </row>
    <row r="15" s="1" customFormat="1" ht="18" customHeight="1">
      <c r="B15" s="43"/>
      <c r="E15" s="17" t="str">
        <f>IF('Rekapitulace stavby'!E11="","",'Rekapitulace stavby'!E11)</f>
        <v xml:space="preserve"> </v>
      </c>
      <c r="I15" s="132" t="s">
        <v>31</v>
      </c>
      <c r="J15" s="17" t="str">
        <f>IF('Rekapitulace stavby'!AN11="","",'Rekapitulace stavby'!AN11)</f>
        <v/>
      </c>
      <c r="L15" s="43"/>
    </row>
    <row r="16" s="1" customFormat="1" ht="6.96" customHeight="1">
      <c r="B16" s="43"/>
      <c r="I16" s="130"/>
      <c r="L16" s="43"/>
    </row>
    <row r="17" s="1" customFormat="1" ht="12" customHeight="1">
      <c r="B17" s="43"/>
      <c r="D17" s="128" t="s">
        <v>32</v>
      </c>
      <c r="I17" s="132" t="s">
        <v>29</v>
      </c>
      <c r="J17" s="33" t="str">
        <f>'Rekapitulace stavby'!AN13</f>
        <v>Vyplň údaj</v>
      </c>
      <c r="L17" s="43"/>
    </row>
    <row r="18" s="1" customFormat="1" ht="18" customHeight="1">
      <c r="B18" s="43"/>
      <c r="E18" s="33" t="str">
        <f>'Rekapitulace stavby'!E14</f>
        <v>Vyplň údaj</v>
      </c>
      <c r="F18" s="17"/>
      <c r="G18" s="17"/>
      <c r="H18" s="17"/>
      <c r="I18" s="132" t="s">
        <v>31</v>
      </c>
      <c r="J18" s="33" t="str">
        <f>'Rekapitulace stavby'!AN14</f>
        <v>Vyplň údaj</v>
      </c>
      <c r="L18" s="43"/>
    </row>
    <row r="19" s="1" customFormat="1" ht="6.96" customHeight="1">
      <c r="B19" s="43"/>
      <c r="I19" s="130"/>
      <c r="L19" s="43"/>
    </row>
    <row r="20" s="1" customFormat="1" ht="12" customHeight="1">
      <c r="B20" s="43"/>
      <c r="D20" s="128" t="s">
        <v>35</v>
      </c>
      <c r="I20" s="132" t="s">
        <v>29</v>
      </c>
      <c r="J20" s="17" t="str">
        <f>IF('Rekapitulace stavby'!AN16="","",'Rekapitulace stavby'!AN16)</f>
        <v>29101034</v>
      </c>
      <c r="L20" s="43"/>
    </row>
    <row r="21" s="1" customFormat="1" ht="18" customHeight="1">
      <c r="B21" s="43"/>
      <c r="E21" s="17" t="str">
        <f>IF('Rekapitulace stavby'!E17="","",'Rekapitulace stavby'!E17)</f>
        <v>EZK SANACE STAVEB, s. r. o., Koterovská 290/9, 326</v>
      </c>
      <c r="I21" s="132" t="s">
        <v>31</v>
      </c>
      <c r="J21" s="17" t="str">
        <f>IF('Rekapitulace stavby'!AN17="","",'Rekapitulace stavby'!AN17)</f>
        <v>CZ29101034</v>
      </c>
      <c r="L21" s="43"/>
    </row>
    <row r="22" s="1" customFormat="1" ht="6.96" customHeight="1">
      <c r="B22" s="43"/>
      <c r="I22" s="130"/>
      <c r="L22" s="43"/>
    </row>
    <row r="23" s="1" customFormat="1" ht="12" customHeight="1">
      <c r="B23" s="43"/>
      <c r="D23" s="128" t="s">
        <v>39</v>
      </c>
      <c r="I23" s="132" t="s">
        <v>29</v>
      </c>
      <c r="J23" s="17" t="str">
        <f>IF('Rekapitulace stavby'!AN19="","",'Rekapitulace stavby'!AN19)</f>
        <v/>
      </c>
      <c r="L23" s="43"/>
    </row>
    <row r="24" s="1" customFormat="1" ht="18" customHeight="1">
      <c r="B24" s="43"/>
      <c r="E24" s="17" t="str">
        <f>IF('Rekapitulace stavby'!E20="","",'Rekapitulace stavby'!E20)</f>
        <v xml:space="preserve"> </v>
      </c>
      <c r="I24" s="132" t="s">
        <v>31</v>
      </c>
      <c r="J24" s="17" t="str">
        <f>IF('Rekapitulace stavby'!AN20="","",'Rekapitulace stavby'!AN20)</f>
        <v/>
      </c>
      <c r="L24" s="43"/>
    </row>
    <row r="25" s="1" customFormat="1" ht="6.96" customHeight="1">
      <c r="B25" s="43"/>
      <c r="I25" s="130"/>
      <c r="L25" s="43"/>
    </row>
    <row r="26" s="1" customFormat="1" ht="12" customHeight="1">
      <c r="B26" s="43"/>
      <c r="D26" s="128" t="s">
        <v>40</v>
      </c>
      <c r="I26" s="130"/>
      <c r="L26" s="43"/>
    </row>
    <row r="27" s="6" customFormat="1" ht="14.4" customHeight="1">
      <c r="B27" s="134"/>
      <c r="E27" s="135" t="s">
        <v>22</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42</v>
      </c>
      <c r="I30" s="130"/>
      <c r="J30" s="139">
        <f>ROUND(J96, 2)</f>
        <v>0</v>
      </c>
      <c r="L30" s="43"/>
    </row>
    <row r="31" s="1" customFormat="1" ht="6.96" customHeight="1">
      <c r="B31" s="43"/>
      <c r="D31" s="71"/>
      <c r="E31" s="71"/>
      <c r="F31" s="71"/>
      <c r="G31" s="71"/>
      <c r="H31" s="71"/>
      <c r="I31" s="137"/>
      <c r="J31" s="71"/>
      <c r="K31" s="71"/>
      <c r="L31" s="43"/>
    </row>
    <row r="32" s="1" customFormat="1" ht="14.4" customHeight="1">
      <c r="B32" s="43"/>
      <c r="F32" s="140" t="s">
        <v>44</v>
      </c>
      <c r="I32" s="141" t="s">
        <v>43</v>
      </c>
      <c r="J32" s="140" t="s">
        <v>45</v>
      </c>
      <c r="L32" s="43"/>
    </row>
    <row r="33" s="1" customFormat="1" ht="14.4" customHeight="1">
      <c r="B33" s="43"/>
      <c r="D33" s="128" t="s">
        <v>46</v>
      </c>
      <c r="E33" s="128" t="s">
        <v>47</v>
      </c>
      <c r="F33" s="142">
        <f>ROUND((SUM(BE96:BE244)),  2)</f>
        <v>0</v>
      </c>
      <c r="I33" s="143">
        <v>0.20999999999999999</v>
      </c>
      <c r="J33" s="142">
        <f>ROUND(((SUM(BE96:BE244))*I33),  2)</f>
        <v>0</v>
      </c>
      <c r="L33" s="43"/>
    </row>
    <row r="34" s="1" customFormat="1" ht="14.4" customHeight="1">
      <c r="B34" s="43"/>
      <c r="E34" s="128" t="s">
        <v>48</v>
      </c>
      <c r="F34" s="142">
        <f>ROUND((SUM(BF96:BF244)),  2)</f>
        <v>0</v>
      </c>
      <c r="I34" s="143">
        <v>0.14999999999999999</v>
      </c>
      <c r="J34" s="142">
        <f>ROUND(((SUM(BF96:BF244))*I34),  2)</f>
        <v>0</v>
      </c>
      <c r="L34" s="43"/>
    </row>
    <row r="35" hidden="1" s="1" customFormat="1" ht="14.4" customHeight="1">
      <c r="B35" s="43"/>
      <c r="E35" s="128" t="s">
        <v>49</v>
      </c>
      <c r="F35" s="142">
        <f>ROUND((SUM(BG96:BG244)),  2)</f>
        <v>0</v>
      </c>
      <c r="I35" s="143">
        <v>0.20999999999999999</v>
      </c>
      <c r="J35" s="142">
        <f>0</f>
        <v>0</v>
      </c>
      <c r="L35" s="43"/>
    </row>
    <row r="36" hidden="1" s="1" customFormat="1" ht="14.4" customHeight="1">
      <c r="B36" s="43"/>
      <c r="E36" s="128" t="s">
        <v>50</v>
      </c>
      <c r="F36" s="142">
        <f>ROUND((SUM(BH96:BH244)),  2)</f>
        <v>0</v>
      </c>
      <c r="I36" s="143">
        <v>0.14999999999999999</v>
      </c>
      <c r="J36" s="142">
        <f>0</f>
        <v>0</v>
      </c>
      <c r="L36" s="43"/>
    </row>
    <row r="37" hidden="1" s="1" customFormat="1" ht="14.4" customHeight="1">
      <c r="B37" s="43"/>
      <c r="E37" s="128" t="s">
        <v>51</v>
      </c>
      <c r="F37" s="142">
        <f>ROUND((SUM(BI96:BI244)),  2)</f>
        <v>0</v>
      </c>
      <c r="I37" s="143">
        <v>0</v>
      </c>
      <c r="J37" s="142">
        <f>0</f>
        <v>0</v>
      </c>
      <c r="L37" s="43"/>
    </row>
    <row r="38" s="1" customFormat="1" ht="6.96" customHeight="1">
      <c r="B38" s="43"/>
      <c r="I38" s="130"/>
      <c r="L38" s="43"/>
    </row>
    <row r="39" s="1" customFormat="1" ht="25.44" customHeight="1">
      <c r="B39" s="43"/>
      <c r="C39" s="144"/>
      <c r="D39" s="145" t="s">
        <v>52</v>
      </c>
      <c r="E39" s="146"/>
      <c r="F39" s="146"/>
      <c r="G39" s="147" t="s">
        <v>53</v>
      </c>
      <c r="H39" s="148" t="s">
        <v>54</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90</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4.4" customHeight="1">
      <c r="B48" s="38"/>
      <c r="C48" s="39"/>
      <c r="D48" s="39"/>
      <c r="E48" s="158" t="str">
        <f>E7</f>
        <v>Ředitelství CSS Tachov, Americká 242 - Tachov</v>
      </c>
      <c r="F48" s="32"/>
      <c r="G48" s="32"/>
      <c r="H48" s="32"/>
      <c r="I48" s="130"/>
      <c r="J48" s="39"/>
      <c r="K48" s="39"/>
      <c r="L48" s="43"/>
    </row>
    <row r="49" s="1" customFormat="1" ht="12" customHeight="1">
      <c r="B49" s="38"/>
      <c r="C49" s="32" t="s">
        <v>88</v>
      </c>
      <c r="D49" s="39"/>
      <c r="E49" s="39"/>
      <c r="F49" s="39"/>
      <c r="G49" s="39"/>
      <c r="H49" s="39"/>
      <c r="I49" s="130"/>
      <c r="J49" s="39"/>
      <c r="K49" s="39"/>
      <c r="L49" s="43"/>
    </row>
    <row r="50" s="1" customFormat="1" ht="14.4" customHeight="1">
      <c r="B50" s="38"/>
      <c r="C50" s="39"/>
      <c r="D50" s="39"/>
      <c r="E50" s="64" t="str">
        <f>E9</f>
        <v>1 - Etapa č.1 - CSS Tachov, Americká 242 - Tachov</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23</v>
      </c>
      <c r="D52" s="39"/>
      <c r="E52" s="39"/>
      <c r="F52" s="27" t="str">
        <f>F12</f>
        <v xml:space="preserve"> </v>
      </c>
      <c r="G52" s="39"/>
      <c r="H52" s="39"/>
      <c r="I52" s="132" t="s">
        <v>25</v>
      </c>
      <c r="J52" s="67" t="str">
        <f>IF(J12="","",J12)</f>
        <v>19. 2. 2019</v>
      </c>
      <c r="K52" s="39"/>
      <c r="L52" s="43"/>
    </row>
    <row r="53" s="1" customFormat="1" ht="6.96" customHeight="1">
      <c r="B53" s="38"/>
      <c r="C53" s="39"/>
      <c r="D53" s="39"/>
      <c r="E53" s="39"/>
      <c r="F53" s="39"/>
      <c r="G53" s="39"/>
      <c r="H53" s="39"/>
      <c r="I53" s="130"/>
      <c r="J53" s="39"/>
      <c r="K53" s="39"/>
      <c r="L53" s="43"/>
    </row>
    <row r="54" s="1" customFormat="1" ht="35.4" customHeight="1">
      <c r="B54" s="38"/>
      <c r="C54" s="32" t="s">
        <v>28</v>
      </c>
      <c r="D54" s="39"/>
      <c r="E54" s="39"/>
      <c r="F54" s="27" t="str">
        <f>E15</f>
        <v xml:space="preserve"> </v>
      </c>
      <c r="G54" s="39"/>
      <c r="H54" s="39"/>
      <c r="I54" s="132" t="s">
        <v>35</v>
      </c>
      <c r="J54" s="36" t="str">
        <f>E21</f>
        <v>EZK SANACE STAVEB, s. r. o., Koterovská 290/9, 326</v>
      </c>
      <c r="K54" s="39"/>
      <c r="L54" s="43"/>
    </row>
    <row r="55" s="1" customFormat="1" ht="12.6" customHeight="1">
      <c r="B55" s="38"/>
      <c r="C55" s="32" t="s">
        <v>32</v>
      </c>
      <c r="D55" s="39"/>
      <c r="E55" s="39"/>
      <c r="F55" s="27" t="str">
        <f>IF(E18="","",E18)</f>
        <v>Vyplň údaj</v>
      </c>
      <c r="G55" s="39"/>
      <c r="H55" s="39"/>
      <c r="I55" s="132" t="s">
        <v>39</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91</v>
      </c>
      <c r="D57" s="160"/>
      <c r="E57" s="160"/>
      <c r="F57" s="160"/>
      <c r="G57" s="160"/>
      <c r="H57" s="160"/>
      <c r="I57" s="161"/>
      <c r="J57" s="162" t="s">
        <v>92</v>
      </c>
      <c r="K57" s="160"/>
      <c r="L57" s="43"/>
    </row>
    <row r="58" s="1" customFormat="1" ht="10.32" customHeight="1">
      <c r="B58" s="38"/>
      <c r="C58" s="39"/>
      <c r="D58" s="39"/>
      <c r="E58" s="39"/>
      <c r="F58" s="39"/>
      <c r="G58" s="39"/>
      <c r="H58" s="39"/>
      <c r="I58" s="130"/>
      <c r="J58" s="39"/>
      <c r="K58" s="39"/>
      <c r="L58" s="43"/>
    </row>
    <row r="59" s="1" customFormat="1" ht="22.8" customHeight="1">
      <c r="B59" s="38"/>
      <c r="C59" s="163" t="s">
        <v>74</v>
      </c>
      <c r="D59" s="39"/>
      <c r="E59" s="39"/>
      <c r="F59" s="39"/>
      <c r="G59" s="39"/>
      <c r="H59" s="39"/>
      <c r="I59" s="130"/>
      <c r="J59" s="97">
        <f>J96</f>
        <v>0</v>
      </c>
      <c r="K59" s="39"/>
      <c r="L59" s="43"/>
      <c r="AU59" s="17" t="s">
        <v>93</v>
      </c>
    </row>
    <row r="60" s="7" customFormat="1" ht="24.96" customHeight="1">
      <c r="B60" s="164"/>
      <c r="C60" s="165"/>
      <c r="D60" s="166" t="s">
        <v>94</v>
      </c>
      <c r="E60" s="167"/>
      <c r="F60" s="167"/>
      <c r="G60" s="167"/>
      <c r="H60" s="167"/>
      <c r="I60" s="168"/>
      <c r="J60" s="169">
        <f>J97</f>
        <v>0</v>
      </c>
      <c r="K60" s="165"/>
      <c r="L60" s="170"/>
    </row>
    <row r="61" s="8" customFormat="1" ht="19.92" customHeight="1">
      <c r="B61" s="171"/>
      <c r="C61" s="172"/>
      <c r="D61" s="173" t="s">
        <v>95</v>
      </c>
      <c r="E61" s="174"/>
      <c r="F61" s="174"/>
      <c r="G61" s="174"/>
      <c r="H61" s="174"/>
      <c r="I61" s="175"/>
      <c r="J61" s="176">
        <f>J98</f>
        <v>0</v>
      </c>
      <c r="K61" s="172"/>
      <c r="L61" s="177"/>
    </row>
    <row r="62" s="8" customFormat="1" ht="19.92" customHeight="1">
      <c r="B62" s="171"/>
      <c r="C62" s="172"/>
      <c r="D62" s="173" t="s">
        <v>96</v>
      </c>
      <c r="E62" s="174"/>
      <c r="F62" s="174"/>
      <c r="G62" s="174"/>
      <c r="H62" s="174"/>
      <c r="I62" s="175"/>
      <c r="J62" s="176">
        <f>J133</f>
        <v>0</v>
      </c>
      <c r="K62" s="172"/>
      <c r="L62" s="177"/>
    </row>
    <row r="63" s="8" customFormat="1" ht="19.92" customHeight="1">
      <c r="B63" s="171"/>
      <c r="C63" s="172"/>
      <c r="D63" s="173" t="s">
        <v>97</v>
      </c>
      <c r="E63" s="174"/>
      <c r="F63" s="174"/>
      <c r="G63" s="174"/>
      <c r="H63" s="174"/>
      <c r="I63" s="175"/>
      <c r="J63" s="176">
        <f>J146</f>
        <v>0</v>
      </c>
      <c r="K63" s="172"/>
      <c r="L63" s="177"/>
    </row>
    <row r="64" s="8" customFormat="1" ht="19.92" customHeight="1">
      <c r="B64" s="171"/>
      <c r="C64" s="172"/>
      <c r="D64" s="173" t="s">
        <v>98</v>
      </c>
      <c r="E64" s="174"/>
      <c r="F64" s="174"/>
      <c r="G64" s="174"/>
      <c r="H64" s="174"/>
      <c r="I64" s="175"/>
      <c r="J64" s="176">
        <f>J155</f>
        <v>0</v>
      </c>
      <c r="K64" s="172"/>
      <c r="L64" s="177"/>
    </row>
    <row r="65" s="8" customFormat="1" ht="19.92" customHeight="1">
      <c r="B65" s="171"/>
      <c r="C65" s="172"/>
      <c r="D65" s="173" t="s">
        <v>99</v>
      </c>
      <c r="E65" s="174"/>
      <c r="F65" s="174"/>
      <c r="G65" s="174"/>
      <c r="H65" s="174"/>
      <c r="I65" s="175"/>
      <c r="J65" s="176">
        <f>J159</f>
        <v>0</v>
      </c>
      <c r="K65" s="172"/>
      <c r="L65" s="177"/>
    </row>
    <row r="66" s="8" customFormat="1" ht="19.92" customHeight="1">
      <c r="B66" s="171"/>
      <c r="C66" s="172"/>
      <c r="D66" s="173" t="s">
        <v>100</v>
      </c>
      <c r="E66" s="174"/>
      <c r="F66" s="174"/>
      <c r="G66" s="174"/>
      <c r="H66" s="174"/>
      <c r="I66" s="175"/>
      <c r="J66" s="176">
        <f>J163</f>
        <v>0</v>
      </c>
      <c r="K66" s="172"/>
      <c r="L66" s="177"/>
    </row>
    <row r="67" s="8" customFormat="1" ht="19.92" customHeight="1">
      <c r="B67" s="171"/>
      <c r="C67" s="172"/>
      <c r="D67" s="173" t="s">
        <v>101</v>
      </c>
      <c r="E67" s="174"/>
      <c r="F67" s="174"/>
      <c r="G67" s="174"/>
      <c r="H67" s="174"/>
      <c r="I67" s="175"/>
      <c r="J67" s="176">
        <f>J190</f>
        <v>0</v>
      </c>
      <c r="K67" s="172"/>
      <c r="L67" s="177"/>
    </row>
    <row r="68" s="8" customFormat="1" ht="19.92" customHeight="1">
      <c r="B68" s="171"/>
      <c r="C68" s="172"/>
      <c r="D68" s="173" t="s">
        <v>102</v>
      </c>
      <c r="E68" s="174"/>
      <c r="F68" s="174"/>
      <c r="G68" s="174"/>
      <c r="H68" s="174"/>
      <c r="I68" s="175"/>
      <c r="J68" s="176">
        <f>J194</f>
        <v>0</v>
      </c>
      <c r="K68" s="172"/>
      <c r="L68" s="177"/>
    </row>
    <row r="69" s="8" customFormat="1" ht="19.92" customHeight="1">
      <c r="B69" s="171"/>
      <c r="C69" s="172"/>
      <c r="D69" s="173" t="s">
        <v>103</v>
      </c>
      <c r="E69" s="174"/>
      <c r="F69" s="174"/>
      <c r="G69" s="174"/>
      <c r="H69" s="174"/>
      <c r="I69" s="175"/>
      <c r="J69" s="176">
        <f>J206</f>
        <v>0</v>
      </c>
      <c r="K69" s="172"/>
      <c r="L69" s="177"/>
    </row>
    <row r="70" s="7" customFormat="1" ht="24.96" customHeight="1">
      <c r="B70" s="164"/>
      <c r="C70" s="165"/>
      <c r="D70" s="166" t="s">
        <v>104</v>
      </c>
      <c r="E70" s="167"/>
      <c r="F70" s="167"/>
      <c r="G70" s="167"/>
      <c r="H70" s="167"/>
      <c r="I70" s="168"/>
      <c r="J70" s="169">
        <f>J209</f>
        <v>0</v>
      </c>
      <c r="K70" s="165"/>
      <c r="L70" s="170"/>
    </row>
    <row r="71" s="7" customFormat="1" ht="24.96" customHeight="1">
      <c r="B71" s="164"/>
      <c r="C71" s="165"/>
      <c r="D71" s="166" t="s">
        <v>105</v>
      </c>
      <c r="E71" s="167"/>
      <c r="F71" s="167"/>
      <c r="G71" s="167"/>
      <c r="H71" s="167"/>
      <c r="I71" s="168"/>
      <c r="J71" s="169">
        <f>J225</f>
        <v>0</v>
      </c>
      <c r="K71" s="165"/>
      <c r="L71" s="170"/>
    </row>
    <row r="72" s="8" customFormat="1" ht="19.92" customHeight="1">
      <c r="B72" s="171"/>
      <c r="C72" s="172"/>
      <c r="D72" s="173" t="s">
        <v>106</v>
      </c>
      <c r="E72" s="174"/>
      <c r="F72" s="174"/>
      <c r="G72" s="174"/>
      <c r="H72" s="174"/>
      <c r="I72" s="175"/>
      <c r="J72" s="176">
        <f>J226</f>
        <v>0</v>
      </c>
      <c r="K72" s="172"/>
      <c r="L72" s="177"/>
    </row>
    <row r="73" s="8" customFormat="1" ht="19.92" customHeight="1">
      <c r="B73" s="171"/>
      <c r="C73" s="172"/>
      <c r="D73" s="173" t="s">
        <v>107</v>
      </c>
      <c r="E73" s="174"/>
      <c r="F73" s="174"/>
      <c r="G73" s="174"/>
      <c r="H73" s="174"/>
      <c r="I73" s="175"/>
      <c r="J73" s="176">
        <f>J235</f>
        <v>0</v>
      </c>
      <c r="K73" s="172"/>
      <c r="L73" s="177"/>
    </row>
    <row r="74" s="7" customFormat="1" ht="24.96" customHeight="1">
      <c r="B74" s="164"/>
      <c r="C74" s="165"/>
      <c r="D74" s="166" t="s">
        <v>108</v>
      </c>
      <c r="E74" s="167"/>
      <c r="F74" s="167"/>
      <c r="G74" s="167"/>
      <c r="H74" s="167"/>
      <c r="I74" s="168"/>
      <c r="J74" s="169">
        <f>J240</f>
        <v>0</v>
      </c>
      <c r="K74" s="165"/>
      <c r="L74" s="170"/>
    </row>
    <row r="75" s="8" customFormat="1" ht="19.92" customHeight="1">
      <c r="B75" s="171"/>
      <c r="C75" s="172"/>
      <c r="D75" s="173" t="s">
        <v>109</v>
      </c>
      <c r="E75" s="174"/>
      <c r="F75" s="174"/>
      <c r="G75" s="174"/>
      <c r="H75" s="174"/>
      <c r="I75" s="175"/>
      <c r="J75" s="176">
        <f>J241</f>
        <v>0</v>
      </c>
      <c r="K75" s="172"/>
      <c r="L75" s="177"/>
    </row>
    <row r="76" s="8" customFormat="1" ht="19.92" customHeight="1">
      <c r="B76" s="171"/>
      <c r="C76" s="172"/>
      <c r="D76" s="173" t="s">
        <v>110</v>
      </c>
      <c r="E76" s="174"/>
      <c r="F76" s="174"/>
      <c r="G76" s="174"/>
      <c r="H76" s="174"/>
      <c r="I76" s="175"/>
      <c r="J76" s="176">
        <f>J243</f>
        <v>0</v>
      </c>
      <c r="K76" s="172"/>
      <c r="L76" s="177"/>
    </row>
    <row r="77" s="1" customFormat="1" ht="21.84" customHeight="1">
      <c r="B77" s="38"/>
      <c r="C77" s="39"/>
      <c r="D77" s="39"/>
      <c r="E77" s="39"/>
      <c r="F77" s="39"/>
      <c r="G77" s="39"/>
      <c r="H77" s="39"/>
      <c r="I77" s="130"/>
      <c r="J77" s="39"/>
      <c r="K77" s="39"/>
      <c r="L77" s="43"/>
    </row>
    <row r="78" s="1" customFormat="1" ht="6.96" customHeight="1">
      <c r="B78" s="57"/>
      <c r="C78" s="58"/>
      <c r="D78" s="58"/>
      <c r="E78" s="58"/>
      <c r="F78" s="58"/>
      <c r="G78" s="58"/>
      <c r="H78" s="58"/>
      <c r="I78" s="154"/>
      <c r="J78" s="58"/>
      <c r="K78" s="58"/>
      <c r="L78" s="43"/>
    </row>
    <row r="82" s="1" customFormat="1" ht="6.96" customHeight="1">
      <c r="B82" s="59"/>
      <c r="C82" s="60"/>
      <c r="D82" s="60"/>
      <c r="E82" s="60"/>
      <c r="F82" s="60"/>
      <c r="G82" s="60"/>
      <c r="H82" s="60"/>
      <c r="I82" s="157"/>
      <c r="J82" s="60"/>
      <c r="K82" s="60"/>
      <c r="L82" s="43"/>
    </row>
    <row r="83" s="1" customFormat="1" ht="24.96" customHeight="1">
      <c r="B83" s="38"/>
      <c r="C83" s="23" t="s">
        <v>111</v>
      </c>
      <c r="D83" s="39"/>
      <c r="E83" s="39"/>
      <c r="F83" s="39"/>
      <c r="G83" s="39"/>
      <c r="H83" s="39"/>
      <c r="I83" s="130"/>
      <c r="J83" s="39"/>
      <c r="K83" s="39"/>
      <c r="L83" s="43"/>
    </row>
    <row r="84" s="1" customFormat="1" ht="6.96" customHeight="1">
      <c r="B84" s="38"/>
      <c r="C84" s="39"/>
      <c r="D84" s="39"/>
      <c r="E84" s="39"/>
      <c r="F84" s="39"/>
      <c r="G84" s="39"/>
      <c r="H84" s="39"/>
      <c r="I84" s="130"/>
      <c r="J84" s="39"/>
      <c r="K84" s="39"/>
      <c r="L84" s="43"/>
    </row>
    <row r="85" s="1" customFormat="1" ht="12" customHeight="1">
      <c r="B85" s="38"/>
      <c r="C85" s="32" t="s">
        <v>16</v>
      </c>
      <c r="D85" s="39"/>
      <c r="E85" s="39"/>
      <c r="F85" s="39"/>
      <c r="G85" s="39"/>
      <c r="H85" s="39"/>
      <c r="I85" s="130"/>
      <c r="J85" s="39"/>
      <c r="K85" s="39"/>
      <c r="L85" s="43"/>
    </row>
    <row r="86" s="1" customFormat="1" ht="14.4" customHeight="1">
      <c r="B86" s="38"/>
      <c r="C86" s="39"/>
      <c r="D86" s="39"/>
      <c r="E86" s="158" t="str">
        <f>E7</f>
        <v>Ředitelství CSS Tachov, Americká 242 - Tachov</v>
      </c>
      <c r="F86" s="32"/>
      <c r="G86" s="32"/>
      <c r="H86" s="32"/>
      <c r="I86" s="130"/>
      <c r="J86" s="39"/>
      <c r="K86" s="39"/>
      <c r="L86" s="43"/>
    </row>
    <row r="87" s="1" customFormat="1" ht="12" customHeight="1">
      <c r="B87" s="38"/>
      <c r="C87" s="32" t="s">
        <v>88</v>
      </c>
      <c r="D87" s="39"/>
      <c r="E87" s="39"/>
      <c r="F87" s="39"/>
      <c r="G87" s="39"/>
      <c r="H87" s="39"/>
      <c r="I87" s="130"/>
      <c r="J87" s="39"/>
      <c r="K87" s="39"/>
      <c r="L87" s="43"/>
    </row>
    <row r="88" s="1" customFormat="1" ht="14.4" customHeight="1">
      <c r="B88" s="38"/>
      <c r="C88" s="39"/>
      <c r="D88" s="39"/>
      <c r="E88" s="64" t="str">
        <f>E9</f>
        <v>1 - Etapa č.1 - CSS Tachov, Americká 242 - Tachov</v>
      </c>
      <c r="F88" s="39"/>
      <c r="G88" s="39"/>
      <c r="H88" s="39"/>
      <c r="I88" s="130"/>
      <c r="J88" s="39"/>
      <c r="K88" s="39"/>
      <c r="L88" s="43"/>
    </row>
    <row r="89" s="1" customFormat="1" ht="6.96" customHeight="1">
      <c r="B89" s="38"/>
      <c r="C89" s="39"/>
      <c r="D89" s="39"/>
      <c r="E89" s="39"/>
      <c r="F89" s="39"/>
      <c r="G89" s="39"/>
      <c r="H89" s="39"/>
      <c r="I89" s="130"/>
      <c r="J89" s="39"/>
      <c r="K89" s="39"/>
      <c r="L89" s="43"/>
    </row>
    <row r="90" s="1" customFormat="1" ht="12" customHeight="1">
      <c r="B90" s="38"/>
      <c r="C90" s="32" t="s">
        <v>23</v>
      </c>
      <c r="D90" s="39"/>
      <c r="E90" s="39"/>
      <c r="F90" s="27" t="str">
        <f>F12</f>
        <v xml:space="preserve"> </v>
      </c>
      <c r="G90" s="39"/>
      <c r="H90" s="39"/>
      <c r="I90" s="132" t="s">
        <v>25</v>
      </c>
      <c r="J90" s="67" t="str">
        <f>IF(J12="","",J12)</f>
        <v>19. 2. 2019</v>
      </c>
      <c r="K90" s="39"/>
      <c r="L90" s="43"/>
    </row>
    <row r="91" s="1" customFormat="1" ht="6.96" customHeight="1">
      <c r="B91" s="38"/>
      <c r="C91" s="39"/>
      <c r="D91" s="39"/>
      <c r="E91" s="39"/>
      <c r="F91" s="39"/>
      <c r="G91" s="39"/>
      <c r="H91" s="39"/>
      <c r="I91" s="130"/>
      <c r="J91" s="39"/>
      <c r="K91" s="39"/>
      <c r="L91" s="43"/>
    </row>
    <row r="92" s="1" customFormat="1" ht="35.4" customHeight="1">
      <c r="B92" s="38"/>
      <c r="C92" s="32" t="s">
        <v>28</v>
      </c>
      <c r="D92" s="39"/>
      <c r="E92" s="39"/>
      <c r="F92" s="27" t="str">
        <f>E15</f>
        <v xml:space="preserve"> </v>
      </c>
      <c r="G92" s="39"/>
      <c r="H92" s="39"/>
      <c r="I92" s="132" t="s">
        <v>35</v>
      </c>
      <c r="J92" s="36" t="str">
        <f>E21</f>
        <v>EZK SANACE STAVEB, s. r. o., Koterovská 290/9, 326</v>
      </c>
      <c r="K92" s="39"/>
      <c r="L92" s="43"/>
    </row>
    <row r="93" s="1" customFormat="1" ht="12.6" customHeight="1">
      <c r="B93" s="38"/>
      <c r="C93" s="32" t="s">
        <v>32</v>
      </c>
      <c r="D93" s="39"/>
      <c r="E93" s="39"/>
      <c r="F93" s="27" t="str">
        <f>IF(E18="","",E18)</f>
        <v>Vyplň údaj</v>
      </c>
      <c r="G93" s="39"/>
      <c r="H93" s="39"/>
      <c r="I93" s="132" t="s">
        <v>39</v>
      </c>
      <c r="J93" s="36" t="str">
        <f>E24</f>
        <v xml:space="preserve"> </v>
      </c>
      <c r="K93" s="39"/>
      <c r="L93" s="43"/>
    </row>
    <row r="94" s="1" customFormat="1" ht="10.32" customHeight="1">
      <c r="B94" s="38"/>
      <c r="C94" s="39"/>
      <c r="D94" s="39"/>
      <c r="E94" s="39"/>
      <c r="F94" s="39"/>
      <c r="G94" s="39"/>
      <c r="H94" s="39"/>
      <c r="I94" s="130"/>
      <c r="J94" s="39"/>
      <c r="K94" s="39"/>
      <c r="L94" s="43"/>
    </row>
    <row r="95" s="9" customFormat="1" ht="29.28" customHeight="1">
      <c r="B95" s="178"/>
      <c r="C95" s="179" t="s">
        <v>112</v>
      </c>
      <c r="D95" s="180" t="s">
        <v>61</v>
      </c>
      <c r="E95" s="180" t="s">
        <v>57</v>
      </c>
      <c r="F95" s="180" t="s">
        <v>58</v>
      </c>
      <c r="G95" s="180" t="s">
        <v>113</v>
      </c>
      <c r="H95" s="180" t="s">
        <v>114</v>
      </c>
      <c r="I95" s="181" t="s">
        <v>115</v>
      </c>
      <c r="J95" s="180" t="s">
        <v>92</v>
      </c>
      <c r="K95" s="182" t="s">
        <v>116</v>
      </c>
      <c r="L95" s="183"/>
      <c r="M95" s="87" t="s">
        <v>22</v>
      </c>
      <c r="N95" s="88" t="s">
        <v>46</v>
      </c>
      <c r="O95" s="88" t="s">
        <v>117</v>
      </c>
      <c r="P95" s="88" t="s">
        <v>118</v>
      </c>
      <c r="Q95" s="88" t="s">
        <v>119</v>
      </c>
      <c r="R95" s="88" t="s">
        <v>120</v>
      </c>
      <c r="S95" s="88" t="s">
        <v>121</v>
      </c>
      <c r="T95" s="89" t="s">
        <v>122</v>
      </c>
    </row>
    <row r="96" s="1" customFormat="1" ht="22.8" customHeight="1">
      <c r="B96" s="38"/>
      <c r="C96" s="94" t="s">
        <v>123</v>
      </c>
      <c r="D96" s="39"/>
      <c r="E96" s="39"/>
      <c r="F96" s="39"/>
      <c r="G96" s="39"/>
      <c r="H96" s="39"/>
      <c r="I96" s="130"/>
      <c r="J96" s="184">
        <f>BK96</f>
        <v>0</v>
      </c>
      <c r="K96" s="39"/>
      <c r="L96" s="43"/>
      <c r="M96" s="90"/>
      <c r="N96" s="91"/>
      <c r="O96" s="91"/>
      <c r="P96" s="185">
        <f>P97+P209+P225+P240</f>
        <v>0</v>
      </c>
      <c r="Q96" s="91"/>
      <c r="R96" s="185">
        <f>R97+R209+R225+R240</f>
        <v>23.292304000000009</v>
      </c>
      <c r="S96" s="91"/>
      <c r="T96" s="186">
        <f>T97+T209+T225+T240</f>
        <v>19.110348999999999</v>
      </c>
      <c r="AT96" s="17" t="s">
        <v>75</v>
      </c>
      <c r="AU96" s="17" t="s">
        <v>93</v>
      </c>
      <c r="BK96" s="187">
        <f>BK97+BK209+BK225+BK240</f>
        <v>0</v>
      </c>
    </row>
    <row r="97" s="10" customFormat="1" ht="25.92" customHeight="1">
      <c r="B97" s="188"/>
      <c r="C97" s="189"/>
      <c r="D97" s="190" t="s">
        <v>75</v>
      </c>
      <c r="E97" s="191" t="s">
        <v>124</v>
      </c>
      <c r="F97" s="191" t="s">
        <v>125</v>
      </c>
      <c r="G97" s="189"/>
      <c r="H97" s="189"/>
      <c r="I97" s="192"/>
      <c r="J97" s="193">
        <f>BK97</f>
        <v>0</v>
      </c>
      <c r="K97" s="189"/>
      <c r="L97" s="194"/>
      <c r="M97" s="195"/>
      <c r="N97" s="196"/>
      <c r="O97" s="196"/>
      <c r="P97" s="197">
        <f>P98+P133+P146+P155+P159+P163+P190+P194+P206</f>
        <v>0</v>
      </c>
      <c r="Q97" s="196"/>
      <c r="R97" s="197">
        <f>R98+R133+R146+R155+R159+R163+R190+R194+R206</f>
        <v>22.655484500000007</v>
      </c>
      <c r="S97" s="196"/>
      <c r="T97" s="198">
        <f>T98+T133+T146+T155+T159+T163+T190+T194+T206</f>
        <v>11.356044000000001</v>
      </c>
      <c r="AR97" s="199" t="s">
        <v>8</v>
      </c>
      <c r="AT97" s="200" t="s">
        <v>75</v>
      </c>
      <c r="AU97" s="200" t="s">
        <v>76</v>
      </c>
      <c r="AY97" s="199" t="s">
        <v>126</v>
      </c>
      <c r="BK97" s="201">
        <f>BK98+BK133+BK146+BK155+BK159+BK163+BK190+BK194+BK206</f>
        <v>0</v>
      </c>
    </row>
    <row r="98" s="10" customFormat="1" ht="22.8" customHeight="1">
      <c r="B98" s="188"/>
      <c r="C98" s="189"/>
      <c r="D98" s="190" t="s">
        <v>75</v>
      </c>
      <c r="E98" s="202" t="s">
        <v>8</v>
      </c>
      <c r="F98" s="202" t="s">
        <v>127</v>
      </c>
      <c r="G98" s="189"/>
      <c r="H98" s="189"/>
      <c r="I98" s="192"/>
      <c r="J98" s="203">
        <f>BK98</f>
        <v>0</v>
      </c>
      <c r="K98" s="189"/>
      <c r="L98" s="194"/>
      <c r="M98" s="195"/>
      <c r="N98" s="196"/>
      <c r="O98" s="196"/>
      <c r="P98" s="197">
        <f>SUM(P99:P132)</f>
        <v>0</v>
      </c>
      <c r="Q98" s="196"/>
      <c r="R98" s="197">
        <f>SUM(R99:R132)</f>
        <v>0.00033</v>
      </c>
      <c r="S98" s="196"/>
      <c r="T98" s="198">
        <f>SUM(T99:T132)</f>
        <v>11.355</v>
      </c>
      <c r="AR98" s="199" t="s">
        <v>8</v>
      </c>
      <c r="AT98" s="200" t="s">
        <v>75</v>
      </c>
      <c r="AU98" s="200" t="s">
        <v>8</v>
      </c>
      <c r="AY98" s="199" t="s">
        <v>126</v>
      </c>
      <c r="BK98" s="201">
        <f>SUM(BK99:BK132)</f>
        <v>0</v>
      </c>
    </row>
    <row r="99" s="1" customFormat="1" ht="30.6" customHeight="1">
      <c r="B99" s="38"/>
      <c r="C99" s="204" t="s">
        <v>8</v>
      </c>
      <c r="D99" s="204" t="s">
        <v>128</v>
      </c>
      <c r="E99" s="205" t="s">
        <v>129</v>
      </c>
      <c r="F99" s="206" t="s">
        <v>130</v>
      </c>
      <c r="G99" s="207" t="s">
        <v>131</v>
      </c>
      <c r="H99" s="208">
        <v>2</v>
      </c>
      <c r="I99" s="209"/>
      <c r="J99" s="208">
        <f>ROUND(I99*H99,0)</f>
        <v>0</v>
      </c>
      <c r="K99" s="206" t="s">
        <v>132</v>
      </c>
      <c r="L99" s="43"/>
      <c r="M99" s="210" t="s">
        <v>22</v>
      </c>
      <c r="N99" s="211" t="s">
        <v>47</v>
      </c>
      <c r="O99" s="79"/>
      <c r="P99" s="212">
        <f>O99*H99</f>
        <v>0</v>
      </c>
      <c r="Q99" s="212">
        <v>0</v>
      </c>
      <c r="R99" s="212">
        <f>Q99*H99</f>
        <v>0</v>
      </c>
      <c r="S99" s="212">
        <v>0.26000000000000001</v>
      </c>
      <c r="T99" s="213">
        <f>S99*H99</f>
        <v>0.52000000000000002</v>
      </c>
      <c r="AR99" s="17" t="s">
        <v>133</v>
      </c>
      <c r="AT99" s="17" t="s">
        <v>128</v>
      </c>
      <c r="AU99" s="17" t="s">
        <v>84</v>
      </c>
      <c r="AY99" s="17" t="s">
        <v>126</v>
      </c>
      <c r="BE99" s="214">
        <f>IF(N99="základní",J99,0)</f>
        <v>0</v>
      </c>
      <c r="BF99" s="214">
        <f>IF(N99="snížená",J99,0)</f>
        <v>0</v>
      </c>
      <c r="BG99" s="214">
        <f>IF(N99="zákl. přenesená",J99,0)</f>
        <v>0</v>
      </c>
      <c r="BH99" s="214">
        <f>IF(N99="sníž. přenesená",J99,0)</f>
        <v>0</v>
      </c>
      <c r="BI99" s="214">
        <f>IF(N99="nulová",J99,0)</f>
        <v>0</v>
      </c>
      <c r="BJ99" s="17" t="s">
        <v>8</v>
      </c>
      <c r="BK99" s="214">
        <f>ROUND(I99*H99,0)</f>
        <v>0</v>
      </c>
      <c r="BL99" s="17" t="s">
        <v>133</v>
      </c>
      <c r="BM99" s="17" t="s">
        <v>134</v>
      </c>
    </row>
    <row r="100" s="1" customFormat="1">
      <c r="B100" s="38"/>
      <c r="C100" s="39"/>
      <c r="D100" s="215" t="s">
        <v>135</v>
      </c>
      <c r="E100" s="39"/>
      <c r="F100" s="216" t="s">
        <v>136</v>
      </c>
      <c r="G100" s="39"/>
      <c r="H100" s="39"/>
      <c r="I100" s="130"/>
      <c r="J100" s="39"/>
      <c r="K100" s="39"/>
      <c r="L100" s="43"/>
      <c r="M100" s="217"/>
      <c r="N100" s="79"/>
      <c r="O100" s="79"/>
      <c r="P100" s="79"/>
      <c r="Q100" s="79"/>
      <c r="R100" s="79"/>
      <c r="S100" s="79"/>
      <c r="T100" s="80"/>
      <c r="AT100" s="17" t="s">
        <v>135</v>
      </c>
      <c r="AU100" s="17" t="s">
        <v>84</v>
      </c>
    </row>
    <row r="101" s="11" customFormat="1">
      <c r="B101" s="218"/>
      <c r="C101" s="219"/>
      <c r="D101" s="215" t="s">
        <v>137</v>
      </c>
      <c r="E101" s="220" t="s">
        <v>22</v>
      </c>
      <c r="F101" s="221" t="s">
        <v>138</v>
      </c>
      <c r="G101" s="219"/>
      <c r="H101" s="222">
        <v>2</v>
      </c>
      <c r="I101" s="223"/>
      <c r="J101" s="219"/>
      <c r="K101" s="219"/>
      <c r="L101" s="224"/>
      <c r="M101" s="225"/>
      <c r="N101" s="226"/>
      <c r="O101" s="226"/>
      <c r="P101" s="226"/>
      <c r="Q101" s="226"/>
      <c r="R101" s="226"/>
      <c r="S101" s="226"/>
      <c r="T101" s="227"/>
      <c r="AT101" s="228" t="s">
        <v>137</v>
      </c>
      <c r="AU101" s="228" t="s">
        <v>84</v>
      </c>
      <c r="AV101" s="11" t="s">
        <v>84</v>
      </c>
      <c r="AW101" s="11" t="s">
        <v>34</v>
      </c>
      <c r="AX101" s="11" t="s">
        <v>8</v>
      </c>
      <c r="AY101" s="228" t="s">
        <v>126</v>
      </c>
    </row>
    <row r="102" s="1" customFormat="1" ht="20.4" customHeight="1">
      <c r="B102" s="38"/>
      <c r="C102" s="204" t="s">
        <v>84</v>
      </c>
      <c r="D102" s="204" t="s">
        <v>128</v>
      </c>
      <c r="E102" s="205" t="s">
        <v>139</v>
      </c>
      <c r="F102" s="206" t="s">
        <v>140</v>
      </c>
      <c r="G102" s="207" t="s">
        <v>131</v>
      </c>
      <c r="H102" s="208">
        <v>21.670000000000002</v>
      </c>
      <c r="I102" s="209"/>
      <c r="J102" s="208">
        <f>ROUND(I102*H102,0)</f>
        <v>0</v>
      </c>
      <c r="K102" s="206" t="s">
        <v>132</v>
      </c>
      <c r="L102" s="43"/>
      <c r="M102" s="210" t="s">
        <v>22</v>
      </c>
      <c r="N102" s="211" t="s">
        <v>47</v>
      </c>
      <c r="O102" s="79"/>
      <c r="P102" s="212">
        <f>O102*H102</f>
        <v>0</v>
      </c>
      <c r="Q102" s="212">
        <v>0</v>
      </c>
      <c r="R102" s="212">
        <f>Q102*H102</f>
        <v>0</v>
      </c>
      <c r="S102" s="212">
        <v>0.5</v>
      </c>
      <c r="T102" s="213">
        <f>S102*H102</f>
        <v>10.835000000000001</v>
      </c>
      <c r="AR102" s="17" t="s">
        <v>133</v>
      </c>
      <c r="AT102" s="17" t="s">
        <v>128</v>
      </c>
      <c r="AU102" s="17" t="s">
        <v>84</v>
      </c>
      <c r="AY102" s="17" t="s">
        <v>126</v>
      </c>
      <c r="BE102" s="214">
        <f>IF(N102="základní",J102,0)</f>
        <v>0</v>
      </c>
      <c r="BF102" s="214">
        <f>IF(N102="snížená",J102,0)</f>
        <v>0</v>
      </c>
      <c r="BG102" s="214">
        <f>IF(N102="zákl. přenesená",J102,0)</f>
        <v>0</v>
      </c>
      <c r="BH102" s="214">
        <f>IF(N102="sníž. přenesená",J102,0)</f>
        <v>0</v>
      </c>
      <c r="BI102" s="214">
        <f>IF(N102="nulová",J102,0)</f>
        <v>0</v>
      </c>
      <c r="BJ102" s="17" t="s">
        <v>8</v>
      </c>
      <c r="BK102" s="214">
        <f>ROUND(I102*H102,0)</f>
        <v>0</v>
      </c>
      <c r="BL102" s="17" t="s">
        <v>133</v>
      </c>
      <c r="BM102" s="17" t="s">
        <v>141</v>
      </c>
    </row>
    <row r="103" s="1" customFormat="1">
      <c r="B103" s="38"/>
      <c r="C103" s="39"/>
      <c r="D103" s="215" t="s">
        <v>135</v>
      </c>
      <c r="E103" s="39"/>
      <c r="F103" s="216" t="s">
        <v>142</v>
      </c>
      <c r="G103" s="39"/>
      <c r="H103" s="39"/>
      <c r="I103" s="130"/>
      <c r="J103" s="39"/>
      <c r="K103" s="39"/>
      <c r="L103" s="43"/>
      <c r="M103" s="217"/>
      <c r="N103" s="79"/>
      <c r="O103" s="79"/>
      <c r="P103" s="79"/>
      <c r="Q103" s="79"/>
      <c r="R103" s="79"/>
      <c r="S103" s="79"/>
      <c r="T103" s="80"/>
      <c r="AT103" s="17" t="s">
        <v>135</v>
      </c>
      <c r="AU103" s="17" t="s">
        <v>84</v>
      </c>
    </row>
    <row r="104" s="11" customFormat="1">
      <c r="B104" s="218"/>
      <c r="C104" s="219"/>
      <c r="D104" s="215" t="s">
        <v>137</v>
      </c>
      <c r="E104" s="220" t="s">
        <v>22</v>
      </c>
      <c r="F104" s="221" t="s">
        <v>143</v>
      </c>
      <c r="G104" s="219"/>
      <c r="H104" s="222">
        <v>21.670000000000002</v>
      </c>
      <c r="I104" s="223"/>
      <c r="J104" s="219"/>
      <c r="K104" s="219"/>
      <c r="L104" s="224"/>
      <c r="M104" s="225"/>
      <c r="N104" s="226"/>
      <c r="O104" s="226"/>
      <c r="P104" s="226"/>
      <c r="Q104" s="226"/>
      <c r="R104" s="226"/>
      <c r="S104" s="226"/>
      <c r="T104" s="227"/>
      <c r="AT104" s="228" t="s">
        <v>137</v>
      </c>
      <c r="AU104" s="228" t="s">
        <v>84</v>
      </c>
      <c r="AV104" s="11" t="s">
        <v>84</v>
      </c>
      <c r="AW104" s="11" t="s">
        <v>34</v>
      </c>
      <c r="AX104" s="11" t="s">
        <v>8</v>
      </c>
      <c r="AY104" s="228" t="s">
        <v>126</v>
      </c>
    </row>
    <row r="105" s="1" customFormat="1" ht="20.4" customHeight="1">
      <c r="B105" s="38"/>
      <c r="C105" s="204" t="s">
        <v>144</v>
      </c>
      <c r="D105" s="204" t="s">
        <v>128</v>
      </c>
      <c r="E105" s="205" t="s">
        <v>145</v>
      </c>
      <c r="F105" s="206" t="s">
        <v>146</v>
      </c>
      <c r="G105" s="207" t="s">
        <v>147</v>
      </c>
      <c r="H105" s="208">
        <v>10.029999999999999</v>
      </c>
      <c r="I105" s="209"/>
      <c r="J105" s="208">
        <f>ROUND(I105*H105,0)</f>
        <v>0</v>
      </c>
      <c r="K105" s="206" t="s">
        <v>132</v>
      </c>
      <c r="L105" s="43"/>
      <c r="M105" s="210" t="s">
        <v>22</v>
      </c>
      <c r="N105" s="211" t="s">
        <v>47</v>
      </c>
      <c r="O105" s="79"/>
      <c r="P105" s="212">
        <f>O105*H105</f>
        <v>0</v>
      </c>
      <c r="Q105" s="212">
        <v>0</v>
      </c>
      <c r="R105" s="212">
        <f>Q105*H105</f>
        <v>0</v>
      </c>
      <c r="S105" s="212">
        <v>0</v>
      </c>
      <c r="T105" s="213">
        <f>S105*H105</f>
        <v>0</v>
      </c>
      <c r="AR105" s="17" t="s">
        <v>133</v>
      </c>
      <c r="AT105" s="17" t="s">
        <v>128</v>
      </c>
      <c r="AU105" s="17" t="s">
        <v>84</v>
      </c>
      <c r="AY105" s="17" t="s">
        <v>126</v>
      </c>
      <c r="BE105" s="214">
        <f>IF(N105="základní",J105,0)</f>
        <v>0</v>
      </c>
      <c r="BF105" s="214">
        <f>IF(N105="snížená",J105,0)</f>
        <v>0</v>
      </c>
      <c r="BG105" s="214">
        <f>IF(N105="zákl. přenesená",J105,0)</f>
        <v>0</v>
      </c>
      <c r="BH105" s="214">
        <f>IF(N105="sníž. přenesená",J105,0)</f>
        <v>0</v>
      </c>
      <c r="BI105" s="214">
        <f>IF(N105="nulová",J105,0)</f>
        <v>0</v>
      </c>
      <c r="BJ105" s="17" t="s">
        <v>8</v>
      </c>
      <c r="BK105" s="214">
        <f>ROUND(I105*H105,0)</f>
        <v>0</v>
      </c>
      <c r="BL105" s="17" t="s">
        <v>133</v>
      </c>
      <c r="BM105" s="17" t="s">
        <v>148</v>
      </c>
    </row>
    <row r="106" s="1" customFormat="1">
      <c r="B106" s="38"/>
      <c r="C106" s="39"/>
      <c r="D106" s="215" t="s">
        <v>135</v>
      </c>
      <c r="E106" s="39"/>
      <c r="F106" s="216" t="s">
        <v>149</v>
      </c>
      <c r="G106" s="39"/>
      <c r="H106" s="39"/>
      <c r="I106" s="130"/>
      <c r="J106" s="39"/>
      <c r="K106" s="39"/>
      <c r="L106" s="43"/>
      <c r="M106" s="217"/>
      <c r="N106" s="79"/>
      <c r="O106" s="79"/>
      <c r="P106" s="79"/>
      <c r="Q106" s="79"/>
      <c r="R106" s="79"/>
      <c r="S106" s="79"/>
      <c r="T106" s="80"/>
      <c r="AT106" s="17" t="s">
        <v>135</v>
      </c>
      <c r="AU106" s="17" t="s">
        <v>84</v>
      </c>
    </row>
    <row r="107" s="11" customFormat="1">
      <c r="B107" s="218"/>
      <c r="C107" s="219"/>
      <c r="D107" s="215" t="s">
        <v>137</v>
      </c>
      <c r="E107" s="220" t="s">
        <v>22</v>
      </c>
      <c r="F107" s="221" t="s">
        <v>150</v>
      </c>
      <c r="G107" s="219"/>
      <c r="H107" s="222">
        <v>6.5300000000000002</v>
      </c>
      <c r="I107" s="223"/>
      <c r="J107" s="219"/>
      <c r="K107" s="219"/>
      <c r="L107" s="224"/>
      <c r="M107" s="225"/>
      <c r="N107" s="226"/>
      <c r="O107" s="226"/>
      <c r="P107" s="226"/>
      <c r="Q107" s="226"/>
      <c r="R107" s="226"/>
      <c r="S107" s="226"/>
      <c r="T107" s="227"/>
      <c r="AT107" s="228" t="s">
        <v>137</v>
      </c>
      <c r="AU107" s="228" t="s">
        <v>84</v>
      </c>
      <c r="AV107" s="11" t="s">
        <v>84</v>
      </c>
      <c r="AW107" s="11" t="s">
        <v>34</v>
      </c>
      <c r="AX107" s="11" t="s">
        <v>76</v>
      </c>
      <c r="AY107" s="228" t="s">
        <v>126</v>
      </c>
    </row>
    <row r="108" s="11" customFormat="1">
      <c r="B108" s="218"/>
      <c r="C108" s="219"/>
      <c r="D108" s="215" t="s">
        <v>137</v>
      </c>
      <c r="E108" s="220" t="s">
        <v>22</v>
      </c>
      <c r="F108" s="221" t="s">
        <v>151</v>
      </c>
      <c r="G108" s="219"/>
      <c r="H108" s="222">
        <v>3.5</v>
      </c>
      <c r="I108" s="223"/>
      <c r="J108" s="219"/>
      <c r="K108" s="219"/>
      <c r="L108" s="224"/>
      <c r="M108" s="225"/>
      <c r="N108" s="226"/>
      <c r="O108" s="226"/>
      <c r="P108" s="226"/>
      <c r="Q108" s="226"/>
      <c r="R108" s="226"/>
      <c r="S108" s="226"/>
      <c r="T108" s="227"/>
      <c r="AT108" s="228" t="s">
        <v>137</v>
      </c>
      <c r="AU108" s="228" t="s">
        <v>84</v>
      </c>
      <c r="AV108" s="11" t="s">
        <v>84</v>
      </c>
      <c r="AW108" s="11" t="s">
        <v>34</v>
      </c>
      <c r="AX108" s="11" t="s">
        <v>76</v>
      </c>
      <c r="AY108" s="228" t="s">
        <v>126</v>
      </c>
    </row>
    <row r="109" s="12" customFormat="1">
      <c r="B109" s="229"/>
      <c r="C109" s="230"/>
      <c r="D109" s="215" t="s">
        <v>137</v>
      </c>
      <c r="E109" s="231" t="s">
        <v>22</v>
      </c>
      <c r="F109" s="232" t="s">
        <v>152</v>
      </c>
      <c r="G109" s="230"/>
      <c r="H109" s="233">
        <v>10.029999999999999</v>
      </c>
      <c r="I109" s="234"/>
      <c r="J109" s="230"/>
      <c r="K109" s="230"/>
      <c r="L109" s="235"/>
      <c r="M109" s="236"/>
      <c r="N109" s="237"/>
      <c r="O109" s="237"/>
      <c r="P109" s="237"/>
      <c r="Q109" s="237"/>
      <c r="R109" s="237"/>
      <c r="S109" s="237"/>
      <c r="T109" s="238"/>
      <c r="AT109" s="239" t="s">
        <v>137</v>
      </c>
      <c r="AU109" s="239" t="s">
        <v>84</v>
      </c>
      <c r="AV109" s="12" t="s">
        <v>133</v>
      </c>
      <c r="AW109" s="12" t="s">
        <v>34</v>
      </c>
      <c r="AX109" s="12" t="s">
        <v>8</v>
      </c>
      <c r="AY109" s="239" t="s">
        <v>126</v>
      </c>
    </row>
    <row r="110" s="1" customFormat="1" ht="20.4" customHeight="1">
      <c r="B110" s="38"/>
      <c r="C110" s="204" t="s">
        <v>133</v>
      </c>
      <c r="D110" s="204" t="s">
        <v>128</v>
      </c>
      <c r="E110" s="205" t="s">
        <v>153</v>
      </c>
      <c r="F110" s="206" t="s">
        <v>154</v>
      </c>
      <c r="G110" s="207" t="s">
        <v>147</v>
      </c>
      <c r="H110" s="208">
        <v>2</v>
      </c>
      <c r="I110" s="209"/>
      <c r="J110" s="208">
        <f>ROUND(I110*H110,0)</f>
        <v>0</v>
      </c>
      <c r="K110" s="206" t="s">
        <v>132</v>
      </c>
      <c r="L110" s="43"/>
      <c r="M110" s="210" t="s">
        <v>22</v>
      </c>
      <c r="N110" s="211" t="s">
        <v>47</v>
      </c>
      <c r="O110" s="79"/>
      <c r="P110" s="212">
        <f>O110*H110</f>
        <v>0</v>
      </c>
      <c r="Q110" s="212">
        <v>0</v>
      </c>
      <c r="R110" s="212">
        <f>Q110*H110</f>
        <v>0</v>
      </c>
      <c r="S110" s="212">
        <v>0</v>
      </c>
      <c r="T110" s="213">
        <f>S110*H110</f>
        <v>0</v>
      </c>
      <c r="AR110" s="17" t="s">
        <v>133</v>
      </c>
      <c r="AT110" s="17" t="s">
        <v>128</v>
      </c>
      <c r="AU110" s="17" t="s">
        <v>84</v>
      </c>
      <c r="AY110" s="17" t="s">
        <v>126</v>
      </c>
      <c r="BE110" s="214">
        <f>IF(N110="základní",J110,0)</f>
        <v>0</v>
      </c>
      <c r="BF110" s="214">
        <f>IF(N110="snížená",J110,0)</f>
        <v>0</v>
      </c>
      <c r="BG110" s="214">
        <f>IF(N110="zákl. přenesená",J110,0)</f>
        <v>0</v>
      </c>
      <c r="BH110" s="214">
        <f>IF(N110="sníž. přenesená",J110,0)</f>
        <v>0</v>
      </c>
      <c r="BI110" s="214">
        <f>IF(N110="nulová",J110,0)</f>
        <v>0</v>
      </c>
      <c r="BJ110" s="17" t="s">
        <v>8</v>
      </c>
      <c r="BK110" s="214">
        <f>ROUND(I110*H110,0)</f>
        <v>0</v>
      </c>
      <c r="BL110" s="17" t="s">
        <v>133</v>
      </c>
      <c r="BM110" s="17" t="s">
        <v>155</v>
      </c>
    </row>
    <row r="111" s="1" customFormat="1">
      <c r="B111" s="38"/>
      <c r="C111" s="39"/>
      <c r="D111" s="215" t="s">
        <v>135</v>
      </c>
      <c r="E111" s="39"/>
      <c r="F111" s="216" t="s">
        <v>156</v>
      </c>
      <c r="G111" s="39"/>
      <c r="H111" s="39"/>
      <c r="I111" s="130"/>
      <c r="J111" s="39"/>
      <c r="K111" s="39"/>
      <c r="L111" s="43"/>
      <c r="M111" s="217"/>
      <c r="N111" s="79"/>
      <c r="O111" s="79"/>
      <c r="P111" s="79"/>
      <c r="Q111" s="79"/>
      <c r="R111" s="79"/>
      <c r="S111" s="79"/>
      <c r="T111" s="80"/>
      <c r="AT111" s="17" t="s">
        <v>135</v>
      </c>
      <c r="AU111" s="17" t="s">
        <v>84</v>
      </c>
    </row>
    <row r="112" s="11" customFormat="1">
      <c r="B112" s="218"/>
      <c r="C112" s="219"/>
      <c r="D112" s="215" t="s">
        <v>137</v>
      </c>
      <c r="E112" s="220" t="s">
        <v>22</v>
      </c>
      <c r="F112" s="221" t="s">
        <v>157</v>
      </c>
      <c r="G112" s="219"/>
      <c r="H112" s="222">
        <v>2</v>
      </c>
      <c r="I112" s="223"/>
      <c r="J112" s="219"/>
      <c r="K112" s="219"/>
      <c r="L112" s="224"/>
      <c r="M112" s="225"/>
      <c r="N112" s="226"/>
      <c r="O112" s="226"/>
      <c r="P112" s="226"/>
      <c r="Q112" s="226"/>
      <c r="R112" s="226"/>
      <c r="S112" s="226"/>
      <c r="T112" s="227"/>
      <c r="AT112" s="228" t="s">
        <v>137</v>
      </c>
      <c r="AU112" s="228" t="s">
        <v>84</v>
      </c>
      <c r="AV112" s="11" t="s">
        <v>84</v>
      </c>
      <c r="AW112" s="11" t="s">
        <v>34</v>
      </c>
      <c r="AX112" s="11" t="s">
        <v>8</v>
      </c>
      <c r="AY112" s="228" t="s">
        <v>126</v>
      </c>
    </row>
    <row r="113" s="1" customFormat="1" ht="30.6" customHeight="1">
      <c r="B113" s="38"/>
      <c r="C113" s="204" t="s">
        <v>158</v>
      </c>
      <c r="D113" s="204" t="s">
        <v>128</v>
      </c>
      <c r="E113" s="205" t="s">
        <v>159</v>
      </c>
      <c r="F113" s="206" t="s">
        <v>160</v>
      </c>
      <c r="G113" s="207" t="s">
        <v>147</v>
      </c>
      <c r="H113" s="208">
        <v>4.21</v>
      </c>
      <c r="I113" s="209"/>
      <c r="J113" s="208">
        <f>ROUND(I113*H113,0)</f>
        <v>0</v>
      </c>
      <c r="K113" s="206" t="s">
        <v>132</v>
      </c>
      <c r="L113" s="43"/>
      <c r="M113" s="210" t="s">
        <v>22</v>
      </c>
      <c r="N113" s="211" t="s">
        <v>47</v>
      </c>
      <c r="O113" s="79"/>
      <c r="P113" s="212">
        <f>O113*H113</f>
        <v>0</v>
      </c>
      <c r="Q113" s="212">
        <v>0</v>
      </c>
      <c r="R113" s="212">
        <f>Q113*H113</f>
        <v>0</v>
      </c>
      <c r="S113" s="212">
        <v>0</v>
      </c>
      <c r="T113" s="213">
        <f>S113*H113</f>
        <v>0</v>
      </c>
      <c r="AR113" s="17" t="s">
        <v>133</v>
      </c>
      <c r="AT113" s="17" t="s">
        <v>128</v>
      </c>
      <c r="AU113" s="17" t="s">
        <v>84</v>
      </c>
      <c r="AY113" s="17" t="s">
        <v>126</v>
      </c>
      <c r="BE113" s="214">
        <f>IF(N113="základní",J113,0)</f>
        <v>0</v>
      </c>
      <c r="BF113" s="214">
        <f>IF(N113="snížená",J113,0)</f>
        <v>0</v>
      </c>
      <c r="BG113" s="214">
        <f>IF(N113="zákl. přenesená",J113,0)</f>
        <v>0</v>
      </c>
      <c r="BH113" s="214">
        <f>IF(N113="sníž. přenesená",J113,0)</f>
        <v>0</v>
      </c>
      <c r="BI113" s="214">
        <f>IF(N113="nulová",J113,0)</f>
        <v>0</v>
      </c>
      <c r="BJ113" s="17" t="s">
        <v>8</v>
      </c>
      <c r="BK113" s="214">
        <f>ROUND(I113*H113,0)</f>
        <v>0</v>
      </c>
      <c r="BL113" s="17" t="s">
        <v>133</v>
      </c>
      <c r="BM113" s="17" t="s">
        <v>161</v>
      </c>
    </row>
    <row r="114" s="1" customFormat="1">
      <c r="B114" s="38"/>
      <c r="C114" s="39"/>
      <c r="D114" s="215" t="s">
        <v>135</v>
      </c>
      <c r="E114" s="39"/>
      <c r="F114" s="216" t="s">
        <v>162</v>
      </c>
      <c r="G114" s="39"/>
      <c r="H114" s="39"/>
      <c r="I114" s="130"/>
      <c r="J114" s="39"/>
      <c r="K114" s="39"/>
      <c r="L114" s="43"/>
      <c r="M114" s="217"/>
      <c r="N114" s="79"/>
      <c r="O114" s="79"/>
      <c r="P114" s="79"/>
      <c r="Q114" s="79"/>
      <c r="R114" s="79"/>
      <c r="S114" s="79"/>
      <c r="T114" s="80"/>
      <c r="AT114" s="17" t="s">
        <v>135</v>
      </c>
      <c r="AU114" s="17" t="s">
        <v>84</v>
      </c>
    </row>
    <row r="115" s="13" customFormat="1">
      <c r="B115" s="240"/>
      <c r="C115" s="241"/>
      <c r="D115" s="215" t="s">
        <v>137</v>
      </c>
      <c r="E115" s="242" t="s">
        <v>22</v>
      </c>
      <c r="F115" s="243" t="s">
        <v>163</v>
      </c>
      <c r="G115" s="241"/>
      <c r="H115" s="242" t="s">
        <v>22</v>
      </c>
      <c r="I115" s="244"/>
      <c r="J115" s="241"/>
      <c r="K115" s="241"/>
      <c r="L115" s="245"/>
      <c r="M115" s="246"/>
      <c r="N115" s="247"/>
      <c r="O115" s="247"/>
      <c r="P115" s="247"/>
      <c r="Q115" s="247"/>
      <c r="R115" s="247"/>
      <c r="S115" s="247"/>
      <c r="T115" s="248"/>
      <c r="AT115" s="249" t="s">
        <v>137</v>
      </c>
      <c r="AU115" s="249" t="s">
        <v>84</v>
      </c>
      <c r="AV115" s="13" t="s">
        <v>8</v>
      </c>
      <c r="AW115" s="13" t="s">
        <v>34</v>
      </c>
      <c r="AX115" s="13" t="s">
        <v>76</v>
      </c>
      <c r="AY115" s="249" t="s">
        <v>126</v>
      </c>
    </row>
    <row r="116" s="11" customFormat="1">
      <c r="B116" s="218"/>
      <c r="C116" s="219"/>
      <c r="D116" s="215" t="s">
        <v>137</v>
      </c>
      <c r="E116" s="220" t="s">
        <v>22</v>
      </c>
      <c r="F116" s="221" t="s">
        <v>164</v>
      </c>
      <c r="G116" s="219"/>
      <c r="H116" s="222">
        <v>4.21</v>
      </c>
      <c r="I116" s="223"/>
      <c r="J116" s="219"/>
      <c r="K116" s="219"/>
      <c r="L116" s="224"/>
      <c r="M116" s="225"/>
      <c r="N116" s="226"/>
      <c r="O116" s="226"/>
      <c r="P116" s="226"/>
      <c r="Q116" s="226"/>
      <c r="R116" s="226"/>
      <c r="S116" s="226"/>
      <c r="T116" s="227"/>
      <c r="AT116" s="228" t="s">
        <v>137</v>
      </c>
      <c r="AU116" s="228" t="s">
        <v>84</v>
      </c>
      <c r="AV116" s="11" t="s">
        <v>84</v>
      </c>
      <c r="AW116" s="11" t="s">
        <v>34</v>
      </c>
      <c r="AX116" s="11" t="s">
        <v>8</v>
      </c>
      <c r="AY116" s="228" t="s">
        <v>126</v>
      </c>
    </row>
    <row r="117" s="1" customFormat="1" ht="20.4" customHeight="1">
      <c r="B117" s="38"/>
      <c r="C117" s="204" t="s">
        <v>165</v>
      </c>
      <c r="D117" s="204" t="s">
        <v>128</v>
      </c>
      <c r="E117" s="205" t="s">
        <v>166</v>
      </c>
      <c r="F117" s="206" t="s">
        <v>167</v>
      </c>
      <c r="G117" s="207" t="s">
        <v>147</v>
      </c>
      <c r="H117" s="208">
        <v>4.21</v>
      </c>
      <c r="I117" s="209"/>
      <c r="J117" s="208">
        <f>ROUND(I117*H117,0)</f>
        <v>0</v>
      </c>
      <c r="K117" s="206" t="s">
        <v>132</v>
      </c>
      <c r="L117" s="43"/>
      <c r="M117" s="210" t="s">
        <v>22</v>
      </c>
      <c r="N117" s="211" t="s">
        <v>47</v>
      </c>
      <c r="O117" s="79"/>
      <c r="P117" s="212">
        <f>O117*H117</f>
        <v>0</v>
      </c>
      <c r="Q117" s="212">
        <v>0</v>
      </c>
      <c r="R117" s="212">
        <f>Q117*H117</f>
        <v>0</v>
      </c>
      <c r="S117" s="212">
        <v>0</v>
      </c>
      <c r="T117" s="213">
        <f>S117*H117</f>
        <v>0</v>
      </c>
      <c r="AR117" s="17" t="s">
        <v>133</v>
      </c>
      <c r="AT117" s="17" t="s">
        <v>128</v>
      </c>
      <c r="AU117" s="17" t="s">
        <v>84</v>
      </c>
      <c r="AY117" s="17" t="s">
        <v>126</v>
      </c>
      <c r="BE117" s="214">
        <f>IF(N117="základní",J117,0)</f>
        <v>0</v>
      </c>
      <c r="BF117" s="214">
        <f>IF(N117="snížená",J117,0)</f>
        <v>0</v>
      </c>
      <c r="BG117" s="214">
        <f>IF(N117="zákl. přenesená",J117,0)</f>
        <v>0</v>
      </c>
      <c r="BH117" s="214">
        <f>IF(N117="sníž. přenesená",J117,0)</f>
        <v>0</v>
      </c>
      <c r="BI117" s="214">
        <f>IF(N117="nulová",J117,0)</f>
        <v>0</v>
      </c>
      <c r="BJ117" s="17" t="s">
        <v>8</v>
      </c>
      <c r="BK117" s="214">
        <f>ROUND(I117*H117,0)</f>
        <v>0</v>
      </c>
      <c r="BL117" s="17" t="s">
        <v>133</v>
      </c>
      <c r="BM117" s="17" t="s">
        <v>168</v>
      </c>
    </row>
    <row r="118" s="1" customFormat="1">
      <c r="B118" s="38"/>
      <c r="C118" s="39"/>
      <c r="D118" s="215" t="s">
        <v>135</v>
      </c>
      <c r="E118" s="39"/>
      <c r="F118" s="216" t="s">
        <v>169</v>
      </c>
      <c r="G118" s="39"/>
      <c r="H118" s="39"/>
      <c r="I118" s="130"/>
      <c r="J118" s="39"/>
      <c r="K118" s="39"/>
      <c r="L118" s="43"/>
      <c r="M118" s="217"/>
      <c r="N118" s="79"/>
      <c r="O118" s="79"/>
      <c r="P118" s="79"/>
      <c r="Q118" s="79"/>
      <c r="R118" s="79"/>
      <c r="S118" s="79"/>
      <c r="T118" s="80"/>
      <c r="AT118" s="17" t="s">
        <v>135</v>
      </c>
      <c r="AU118" s="17" t="s">
        <v>84</v>
      </c>
    </row>
    <row r="119" s="11" customFormat="1">
      <c r="B119" s="218"/>
      <c r="C119" s="219"/>
      <c r="D119" s="215" t="s">
        <v>137</v>
      </c>
      <c r="E119" s="220" t="s">
        <v>22</v>
      </c>
      <c r="F119" s="221" t="s">
        <v>164</v>
      </c>
      <c r="G119" s="219"/>
      <c r="H119" s="222">
        <v>4.21</v>
      </c>
      <c r="I119" s="223"/>
      <c r="J119" s="219"/>
      <c r="K119" s="219"/>
      <c r="L119" s="224"/>
      <c r="M119" s="225"/>
      <c r="N119" s="226"/>
      <c r="O119" s="226"/>
      <c r="P119" s="226"/>
      <c r="Q119" s="226"/>
      <c r="R119" s="226"/>
      <c r="S119" s="226"/>
      <c r="T119" s="227"/>
      <c r="AT119" s="228" t="s">
        <v>137</v>
      </c>
      <c r="AU119" s="228" t="s">
        <v>84</v>
      </c>
      <c r="AV119" s="11" t="s">
        <v>84</v>
      </c>
      <c r="AW119" s="11" t="s">
        <v>34</v>
      </c>
      <c r="AX119" s="11" t="s">
        <v>8</v>
      </c>
      <c r="AY119" s="228" t="s">
        <v>126</v>
      </c>
    </row>
    <row r="120" s="1" customFormat="1" ht="20.4" customHeight="1">
      <c r="B120" s="38"/>
      <c r="C120" s="204" t="s">
        <v>170</v>
      </c>
      <c r="D120" s="204" t="s">
        <v>128</v>
      </c>
      <c r="E120" s="205" t="s">
        <v>171</v>
      </c>
      <c r="F120" s="206" t="s">
        <v>172</v>
      </c>
      <c r="G120" s="207" t="s">
        <v>173</v>
      </c>
      <c r="H120" s="208">
        <v>8.4199999999999999</v>
      </c>
      <c r="I120" s="209"/>
      <c r="J120" s="208">
        <f>ROUND(I120*H120,0)</f>
        <v>0</v>
      </c>
      <c r="K120" s="206" t="s">
        <v>132</v>
      </c>
      <c r="L120" s="43"/>
      <c r="M120" s="210" t="s">
        <v>22</v>
      </c>
      <c r="N120" s="211" t="s">
        <v>47</v>
      </c>
      <c r="O120" s="79"/>
      <c r="P120" s="212">
        <f>O120*H120</f>
        <v>0</v>
      </c>
      <c r="Q120" s="212">
        <v>0</v>
      </c>
      <c r="R120" s="212">
        <f>Q120*H120</f>
        <v>0</v>
      </c>
      <c r="S120" s="212">
        <v>0</v>
      </c>
      <c r="T120" s="213">
        <f>S120*H120</f>
        <v>0</v>
      </c>
      <c r="AR120" s="17" t="s">
        <v>133</v>
      </c>
      <c r="AT120" s="17" t="s">
        <v>128</v>
      </c>
      <c r="AU120" s="17" t="s">
        <v>84</v>
      </c>
      <c r="AY120" s="17" t="s">
        <v>126</v>
      </c>
      <c r="BE120" s="214">
        <f>IF(N120="základní",J120,0)</f>
        <v>0</v>
      </c>
      <c r="BF120" s="214">
        <f>IF(N120="snížená",J120,0)</f>
        <v>0</v>
      </c>
      <c r="BG120" s="214">
        <f>IF(N120="zákl. přenesená",J120,0)</f>
        <v>0</v>
      </c>
      <c r="BH120" s="214">
        <f>IF(N120="sníž. přenesená",J120,0)</f>
        <v>0</v>
      </c>
      <c r="BI120" s="214">
        <f>IF(N120="nulová",J120,0)</f>
        <v>0</v>
      </c>
      <c r="BJ120" s="17" t="s">
        <v>8</v>
      </c>
      <c r="BK120" s="214">
        <f>ROUND(I120*H120,0)</f>
        <v>0</v>
      </c>
      <c r="BL120" s="17" t="s">
        <v>133</v>
      </c>
      <c r="BM120" s="17" t="s">
        <v>174</v>
      </c>
    </row>
    <row r="121" s="1" customFormat="1">
      <c r="B121" s="38"/>
      <c r="C121" s="39"/>
      <c r="D121" s="215" t="s">
        <v>135</v>
      </c>
      <c r="E121" s="39"/>
      <c r="F121" s="216" t="s">
        <v>175</v>
      </c>
      <c r="G121" s="39"/>
      <c r="H121" s="39"/>
      <c r="I121" s="130"/>
      <c r="J121" s="39"/>
      <c r="K121" s="39"/>
      <c r="L121" s="43"/>
      <c r="M121" s="217"/>
      <c r="N121" s="79"/>
      <c r="O121" s="79"/>
      <c r="P121" s="79"/>
      <c r="Q121" s="79"/>
      <c r="R121" s="79"/>
      <c r="S121" s="79"/>
      <c r="T121" s="80"/>
      <c r="AT121" s="17" t="s">
        <v>135</v>
      </c>
      <c r="AU121" s="17" t="s">
        <v>84</v>
      </c>
    </row>
    <row r="122" s="11" customFormat="1">
      <c r="B122" s="218"/>
      <c r="C122" s="219"/>
      <c r="D122" s="215" t="s">
        <v>137</v>
      </c>
      <c r="E122" s="220" t="s">
        <v>22</v>
      </c>
      <c r="F122" s="221" t="s">
        <v>176</v>
      </c>
      <c r="G122" s="219"/>
      <c r="H122" s="222">
        <v>8.4199999999999999</v>
      </c>
      <c r="I122" s="223"/>
      <c r="J122" s="219"/>
      <c r="K122" s="219"/>
      <c r="L122" s="224"/>
      <c r="M122" s="225"/>
      <c r="N122" s="226"/>
      <c r="O122" s="226"/>
      <c r="P122" s="226"/>
      <c r="Q122" s="226"/>
      <c r="R122" s="226"/>
      <c r="S122" s="226"/>
      <c r="T122" s="227"/>
      <c r="AT122" s="228" t="s">
        <v>137</v>
      </c>
      <c r="AU122" s="228" t="s">
        <v>84</v>
      </c>
      <c r="AV122" s="11" t="s">
        <v>84</v>
      </c>
      <c r="AW122" s="11" t="s">
        <v>34</v>
      </c>
      <c r="AX122" s="11" t="s">
        <v>8</v>
      </c>
      <c r="AY122" s="228" t="s">
        <v>126</v>
      </c>
    </row>
    <row r="123" s="1" customFormat="1" ht="20.4" customHeight="1">
      <c r="B123" s="38"/>
      <c r="C123" s="204" t="s">
        <v>177</v>
      </c>
      <c r="D123" s="204" t="s">
        <v>128</v>
      </c>
      <c r="E123" s="205" t="s">
        <v>178</v>
      </c>
      <c r="F123" s="206" t="s">
        <v>179</v>
      </c>
      <c r="G123" s="207" t="s">
        <v>147</v>
      </c>
      <c r="H123" s="208">
        <v>8.1899999999999995</v>
      </c>
      <c r="I123" s="209"/>
      <c r="J123" s="208">
        <f>ROUND(I123*H123,0)</f>
        <v>0</v>
      </c>
      <c r="K123" s="206" t="s">
        <v>132</v>
      </c>
      <c r="L123" s="43"/>
      <c r="M123" s="210" t="s">
        <v>22</v>
      </c>
      <c r="N123" s="211" t="s">
        <v>47</v>
      </c>
      <c r="O123" s="79"/>
      <c r="P123" s="212">
        <f>O123*H123</f>
        <v>0</v>
      </c>
      <c r="Q123" s="212">
        <v>0</v>
      </c>
      <c r="R123" s="212">
        <f>Q123*H123</f>
        <v>0</v>
      </c>
      <c r="S123" s="212">
        <v>0</v>
      </c>
      <c r="T123" s="213">
        <f>S123*H123</f>
        <v>0</v>
      </c>
      <c r="AR123" s="17" t="s">
        <v>133</v>
      </c>
      <c r="AT123" s="17" t="s">
        <v>128</v>
      </c>
      <c r="AU123" s="17" t="s">
        <v>84</v>
      </c>
      <c r="AY123" s="17" t="s">
        <v>126</v>
      </c>
      <c r="BE123" s="214">
        <f>IF(N123="základní",J123,0)</f>
        <v>0</v>
      </c>
      <c r="BF123" s="214">
        <f>IF(N123="snížená",J123,0)</f>
        <v>0</v>
      </c>
      <c r="BG123" s="214">
        <f>IF(N123="zákl. přenesená",J123,0)</f>
        <v>0</v>
      </c>
      <c r="BH123" s="214">
        <f>IF(N123="sníž. přenesená",J123,0)</f>
        <v>0</v>
      </c>
      <c r="BI123" s="214">
        <f>IF(N123="nulová",J123,0)</f>
        <v>0</v>
      </c>
      <c r="BJ123" s="17" t="s">
        <v>8</v>
      </c>
      <c r="BK123" s="214">
        <f>ROUND(I123*H123,0)</f>
        <v>0</v>
      </c>
      <c r="BL123" s="17" t="s">
        <v>133</v>
      </c>
      <c r="BM123" s="17" t="s">
        <v>180</v>
      </c>
    </row>
    <row r="124" s="1" customFormat="1">
      <c r="B124" s="38"/>
      <c r="C124" s="39"/>
      <c r="D124" s="215" t="s">
        <v>135</v>
      </c>
      <c r="E124" s="39"/>
      <c r="F124" s="216" t="s">
        <v>181</v>
      </c>
      <c r="G124" s="39"/>
      <c r="H124" s="39"/>
      <c r="I124" s="130"/>
      <c r="J124" s="39"/>
      <c r="K124" s="39"/>
      <c r="L124" s="43"/>
      <c r="M124" s="217"/>
      <c r="N124" s="79"/>
      <c r="O124" s="79"/>
      <c r="P124" s="79"/>
      <c r="Q124" s="79"/>
      <c r="R124" s="79"/>
      <c r="S124" s="79"/>
      <c r="T124" s="80"/>
      <c r="AT124" s="17" t="s">
        <v>135</v>
      </c>
      <c r="AU124" s="17" t="s">
        <v>84</v>
      </c>
    </row>
    <row r="125" s="11" customFormat="1">
      <c r="B125" s="218"/>
      <c r="C125" s="219"/>
      <c r="D125" s="215" t="s">
        <v>137</v>
      </c>
      <c r="E125" s="220" t="s">
        <v>22</v>
      </c>
      <c r="F125" s="221" t="s">
        <v>182</v>
      </c>
      <c r="G125" s="219"/>
      <c r="H125" s="222">
        <v>0.40000000000000002</v>
      </c>
      <c r="I125" s="223"/>
      <c r="J125" s="219"/>
      <c r="K125" s="219"/>
      <c r="L125" s="224"/>
      <c r="M125" s="225"/>
      <c r="N125" s="226"/>
      <c r="O125" s="226"/>
      <c r="P125" s="226"/>
      <c r="Q125" s="226"/>
      <c r="R125" s="226"/>
      <c r="S125" s="226"/>
      <c r="T125" s="227"/>
      <c r="AT125" s="228" t="s">
        <v>137</v>
      </c>
      <c r="AU125" s="228" t="s">
        <v>84</v>
      </c>
      <c r="AV125" s="11" t="s">
        <v>84</v>
      </c>
      <c r="AW125" s="11" t="s">
        <v>34</v>
      </c>
      <c r="AX125" s="11" t="s">
        <v>76</v>
      </c>
      <c r="AY125" s="228" t="s">
        <v>126</v>
      </c>
    </row>
    <row r="126" s="11" customFormat="1">
      <c r="B126" s="218"/>
      <c r="C126" s="219"/>
      <c r="D126" s="215" t="s">
        <v>137</v>
      </c>
      <c r="E126" s="220" t="s">
        <v>22</v>
      </c>
      <c r="F126" s="221" t="s">
        <v>183</v>
      </c>
      <c r="G126" s="219"/>
      <c r="H126" s="222">
        <v>7.79</v>
      </c>
      <c r="I126" s="223"/>
      <c r="J126" s="219"/>
      <c r="K126" s="219"/>
      <c r="L126" s="224"/>
      <c r="M126" s="225"/>
      <c r="N126" s="226"/>
      <c r="O126" s="226"/>
      <c r="P126" s="226"/>
      <c r="Q126" s="226"/>
      <c r="R126" s="226"/>
      <c r="S126" s="226"/>
      <c r="T126" s="227"/>
      <c r="AT126" s="228" t="s">
        <v>137</v>
      </c>
      <c r="AU126" s="228" t="s">
        <v>84</v>
      </c>
      <c r="AV126" s="11" t="s">
        <v>84</v>
      </c>
      <c r="AW126" s="11" t="s">
        <v>34</v>
      </c>
      <c r="AX126" s="11" t="s">
        <v>76</v>
      </c>
      <c r="AY126" s="228" t="s">
        <v>126</v>
      </c>
    </row>
    <row r="127" s="12" customFormat="1">
      <c r="B127" s="229"/>
      <c r="C127" s="230"/>
      <c r="D127" s="215" t="s">
        <v>137</v>
      </c>
      <c r="E127" s="231" t="s">
        <v>22</v>
      </c>
      <c r="F127" s="232" t="s">
        <v>152</v>
      </c>
      <c r="G127" s="230"/>
      <c r="H127" s="233">
        <v>8.1899999999999995</v>
      </c>
      <c r="I127" s="234"/>
      <c r="J127" s="230"/>
      <c r="K127" s="230"/>
      <c r="L127" s="235"/>
      <c r="M127" s="236"/>
      <c r="N127" s="237"/>
      <c r="O127" s="237"/>
      <c r="P127" s="237"/>
      <c r="Q127" s="237"/>
      <c r="R127" s="237"/>
      <c r="S127" s="237"/>
      <c r="T127" s="238"/>
      <c r="AT127" s="239" t="s">
        <v>137</v>
      </c>
      <c r="AU127" s="239" t="s">
        <v>84</v>
      </c>
      <c r="AV127" s="12" t="s">
        <v>133</v>
      </c>
      <c r="AW127" s="12" t="s">
        <v>34</v>
      </c>
      <c r="AX127" s="12" t="s">
        <v>8</v>
      </c>
      <c r="AY127" s="239" t="s">
        <v>126</v>
      </c>
    </row>
    <row r="128" s="1" customFormat="1" ht="20.4" customHeight="1">
      <c r="B128" s="38"/>
      <c r="C128" s="204" t="s">
        <v>184</v>
      </c>
      <c r="D128" s="204" t="s">
        <v>128</v>
      </c>
      <c r="E128" s="205" t="s">
        <v>185</v>
      </c>
      <c r="F128" s="206" t="s">
        <v>186</v>
      </c>
      <c r="G128" s="207" t="s">
        <v>131</v>
      </c>
      <c r="H128" s="208">
        <v>22</v>
      </c>
      <c r="I128" s="209"/>
      <c r="J128" s="208">
        <f>ROUND(I128*H128,0)</f>
        <v>0</v>
      </c>
      <c r="K128" s="206" t="s">
        <v>132</v>
      </c>
      <c r="L128" s="43"/>
      <c r="M128" s="210" t="s">
        <v>22</v>
      </c>
      <c r="N128" s="211" t="s">
        <v>47</v>
      </c>
      <c r="O128" s="79"/>
      <c r="P128" s="212">
        <f>O128*H128</f>
        <v>0</v>
      </c>
      <c r="Q128" s="212">
        <v>0</v>
      </c>
      <c r="R128" s="212">
        <f>Q128*H128</f>
        <v>0</v>
      </c>
      <c r="S128" s="212">
        <v>0</v>
      </c>
      <c r="T128" s="213">
        <f>S128*H128</f>
        <v>0</v>
      </c>
      <c r="AR128" s="17" t="s">
        <v>133</v>
      </c>
      <c r="AT128" s="17" t="s">
        <v>128</v>
      </c>
      <c r="AU128" s="17" t="s">
        <v>84</v>
      </c>
      <c r="AY128" s="17" t="s">
        <v>126</v>
      </c>
      <c r="BE128" s="214">
        <f>IF(N128="základní",J128,0)</f>
        <v>0</v>
      </c>
      <c r="BF128" s="214">
        <f>IF(N128="snížená",J128,0)</f>
        <v>0</v>
      </c>
      <c r="BG128" s="214">
        <f>IF(N128="zákl. přenesená",J128,0)</f>
        <v>0</v>
      </c>
      <c r="BH128" s="214">
        <f>IF(N128="sníž. přenesená",J128,0)</f>
        <v>0</v>
      </c>
      <c r="BI128" s="214">
        <f>IF(N128="nulová",J128,0)</f>
        <v>0</v>
      </c>
      <c r="BJ128" s="17" t="s">
        <v>8</v>
      </c>
      <c r="BK128" s="214">
        <f>ROUND(I128*H128,0)</f>
        <v>0</v>
      </c>
      <c r="BL128" s="17" t="s">
        <v>133</v>
      </c>
      <c r="BM128" s="17" t="s">
        <v>187</v>
      </c>
    </row>
    <row r="129" s="1" customFormat="1">
      <c r="B129" s="38"/>
      <c r="C129" s="39"/>
      <c r="D129" s="215" t="s">
        <v>135</v>
      </c>
      <c r="E129" s="39"/>
      <c r="F129" s="216" t="s">
        <v>188</v>
      </c>
      <c r="G129" s="39"/>
      <c r="H129" s="39"/>
      <c r="I129" s="130"/>
      <c r="J129" s="39"/>
      <c r="K129" s="39"/>
      <c r="L129" s="43"/>
      <c r="M129" s="217"/>
      <c r="N129" s="79"/>
      <c r="O129" s="79"/>
      <c r="P129" s="79"/>
      <c r="Q129" s="79"/>
      <c r="R129" s="79"/>
      <c r="S129" s="79"/>
      <c r="T129" s="80"/>
      <c r="AT129" s="17" t="s">
        <v>135</v>
      </c>
      <c r="AU129" s="17" t="s">
        <v>84</v>
      </c>
    </row>
    <row r="130" s="11" customFormat="1">
      <c r="B130" s="218"/>
      <c r="C130" s="219"/>
      <c r="D130" s="215" t="s">
        <v>137</v>
      </c>
      <c r="E130" s="220" t="s">
        <v>22</v>
      </c>
      <c r="F130" s="221" t="s">
        <v>189</v>
      </c>
      <c r="G130" s="219"/>
      <c r="H130" s="222">
        <v>22</v>
      </c>
      <c r="I130" s="223"/>
      <c r="J130" s="219"/>
      <c r="K130" s="219"/>
      <c r="L130" s="224"/>
      <c r="M130" s="225"/>
      <c r="N130" s="226"/>
      <c r="O130" s="226"/>
      <c r="P130" s="226"/>
      <c r="Q130" s="226"/>
      <c r="R130" s="226"/>
      <c r="S130" s="226"/>
      <c r="T130" s="227"/>
      <c r="AT130" s="228" t="s">
        <v>137</v>
      </c>
      <c r="AU130" s="228" t="s">
        <v>84</v>
      </c>
      <c r="AV130" s="11" t="s">
        <v>84</v>
      </c>
      <c r="AW130" s="11" t="s">
        <v>34</v>
      </c>
      <c r="AX130" s="11" t="s">
        <v>8</v>
      </c>
      <c r="AY130" s="228" t="s">
        <v>126</v>
      </c>
    </row>
    <row r="131" s="1" customFormat="1" ht="20.4" customHeight="1">
      <c r="B131" s="38"/>
      <c r="C131" s="250" t="s">
        <v>27</v>
      </c>
      <c r="D131" s="250" t="s">
        <v>190</v>
      </c>
      <c r="E131" s="251" t="s">
        <v>191</v>
      </c>
      <c r="F131" s="252" t="s">
        <v>192</v>
      </c>
      <c r="G131" s="253" t="s">
        <v>193</v>
      </c>
      <c r="H131" s="254">
        <v>0.33000000000000002</v>
      </c>
      <c r="I131" s="255"/>
      <c r="J131" s="254">
        <f>ROUND(I131*H131,0)</f>
        <v>0</v>
      </c>
      <c r="K131" s="252" t="s">
        <v>132</v>
      </c>
      <c r="L131" s="256"/>
      <c r="M131" s="257" t="s">
        <v>22</v>
      </c>
      <c r="N131" s="258" t="s">
        <v>47</v>
      </c>
      <c r="O131" s="79"/>
      <c r="P131" s="212">
        <f>O131*H131</f>
        <v>0</v>
      </c>
      <c r="Q131" s="212">
        <v>0.001</v>
      </c>
      <c r="R131" s="212">
        <f>Q131*H131</f>
        <v>0.00033</v>
      </c>
      <c r="S131" s="212">
        <v>0</v>
      </c>
      <c r="T131" s="213">
        <f>S131*H131</f>
        <v>0</v>
      </c>
      <c r="AR131" s="17" t="s">
        <v>177</v>
      </c>
      <c r="AT131" s="17" t="s">
        <v>190</v>
      </c>
      <c r="AU131" s="17" t="s">
        <v>84</v>
      </c>
      <c r="AY131" s="17" t="s">
        <v>126</v>
      </c>
      <c r="BE131" s="214">
        <f>IF(N131="základní",J131,0)</f>
        <v>0</v>
      </c>
      <c r="BF131" s="214">
        <f>IF(N131="snížená",J131,0)</f>
        <v>0</v>
      </c>
      <c r="BG131" s="214">
        <f>IF(N131="zákl. přenesená",J131,0)</f>
        <v>0</v>
      </c>
      <c r="BH131" s="214">
        <f>IF(N131="sníž. přenesená",J131,0)</f>
        <v>0</v>
      </c>
      <c r="BI131" s="214">
        <f>IF(N131="nulová",J131,0)</f>
        <v>0</v>
      </c>
      <c r="BJ131" s="17" t="s">
        <v>8</v>
      </c>
      <c r="BK131" s="214">
        <f>ROUND(I131*H131,0)</f>
        <v>0</v>
      </c>
      <c r="BL131" s="17" t="s">
        <v>133</v>
      </c>
      <c r="BM131" s="17" t="s">
        <v>194</v>
      </c>
    </row>
    <row r="132" s="11" customFormat="1">
      <c r="B132" s="218"/>
      <c r="C132" s="219"/>
      <c r="D132" s="215" t="s">
        <v>137</v>
      </c>
      <c r="E132" s="219"/>
      <c r="F132" s="221" t="s">
        <v>195</v>
      </c>
      <c r="G132" s="219"/>
      <c r="H132" s="222">
        <v>0.33000000000000002</v>
      </c>
      <c r="I132" s="223"/>
      <c r="J132" s="219"/>
      <c r="K132" s="219"/>
      <c r="L132" s="224"/>
      <c r="M132" s="225"/>
      <c r="N132" s="226"/>
      <c r="O132" s="226"/>
      <c r="P132" s="226"/>
      <c r="Q132" s="226"/>
      <c r="R132" s="226"/>
      <c r="S132" s="226"/>
      <c r="T132" s="227"/>
      <c r="AT132" s="228" t="s">
        <v>137</v>
      </c>
      <c r="AU132" s="228" t="s">
        <v>84</v>
      </c>
      <c r="AV132" s="11" t="s">
        <v>84</v>
      </c>
      <c r="AW132" s="11" t="s">
        <v>4</v>
      </c>
      <c r="AX132" s="11" t="s">
        <v>8</v>
      </c>
      <c r="AY132" s="228" t="s">
        <v>126</v>
      </c>
    </row>
    <row r="133" s="10" customFormat="1" ht="22.8" customHeight="1">
      <c r="B133" s="188"/>
      <c r="C133" s="189"/>
      <c r="D133" s="190" t="s">
        <v>75</v>
      </c>
      <c r="E133" s="202" t="s">
        <v>84</v>
      </c>
      <c r="F133" s="202" t="s">
        <v>196</v>
      </c>
      <c r="G133" s="189"/>
      <c r="H133" s="189"/>
      <c r="I133" s="192"/>
      <c r="J133" s="203">
        <f>BK133</f>
        <v>0</v>
      </c>
      <c r="K133" s="189"/>
      <c r="L133" s="194"/>
      <c r="M133" s="195"/>
      <c r="N133" s="196"/>
      <c r="O133" s="196"/>
      <c r="P133" s="197">
        <f>SUM(P134:P145)</f>
        <v>0</v>
      </c>
      <c r="Q133" s="196"/>
      <c r="R133" s="197">
        <f>SUM(R134:R145)</f>
        <v>0.041854500000000003</v>
      </c>
      <c r="S133" s="196"/>
      <c r="T133" s="198">
        <f>SUM(T134:T145)</f>
        <v>0</v>
      </c>
      <c r="AR133" s="199" t="s">
        <v>8</v>
      </c>
      <c r="AT133" s="200" t="s">
        <v>75</v>
      </c>
      <c r="AU133" s="200" t="s">
        <v>8</v>
      </c>
      <c r="AY133" s="199" t="s">
        <v>126</v>
      </c>
      <c r="BK133" s="201">
        <f>SUM(BK134:BK145)</f>
        <v>0</v>
      </c>
    </row>
    <row r="134" s="1" customFormat="1" ht="20.4" customHeight="1">
      <c r="B134" s="38"/>
      <c r="C134" s="204" t="s">
        <v>197</v>
      </c>
      <c r="D134" s="204" t="s">
        <v>128</v>
      </c>
      <c r="E134" s="205" t="s">
        <v>198</v>
      </c>
      <c r="F134" s="206" t="s">
        <v>199</v>
      </c>
      <c r="G134" s="207" t="s">
        <v>147</v>
      </c>
      <c r="H134" s="208">
        <v>4.8099999999999996</v>
      </c>
      <c r="I134" s="209"/>
      <c r="J134" s="208">
        <f>ROUND(I134*H134,0)</f>
        <v>0</v>
      </c>
      <c r="K134" s="206" t="s">
        <v>132</v>
      </c>
      <c r="L134" s="43"/>
      <c r="M134" s="210" t="s">
        <v>22</v>
      </c>
      <c r="N134" s="211" t="s">
        <v>47</v>
      </c>
      <c r="O134" s="79"/>
      <c r="P134" s="212">
        <f>O134*H134</f>
        <v>0</v>
      </c>
      <c r="Q134" s="212">
        <v>0</v>
      </c>
      <c r="R134" s="212">
        <f>Q134*H134</f>
        <v>0</v>
      </c>
      <c r="S134" s="212">
        <v>0</v>
      </c>
      <c r="T134" s="213">
        <f>S134*H134</f>
        <v>0</v>
      </c>
      <c r="AR134" s="17" t="s">
        <v>133</v>
      </c>
      <c r="AT134" s="17" t="s">
        <v>128</v>
      </c>
      <c r="AU134" s="17" t="s">
        <v>84</v>
      </c>
      <c r="AY134" s="17" t="s">
        <v>126</v>
      </c>
      <c r="BE134" s="214">
        <f>IF(N134="základní",J134,0)</f>
        <v>0</v>
      </c>
      <c r="BF134" s="214">
        <f>IF(N134="snížená",J134,0)</f>
        <v>0</v>
      </c>
      <c r="BG134" s="214">
        <f>IF(N134="zákl. přenesená",J134,0)</f>
        <v>0</v>
      </c>
      <c r="BH134" s="214">
        <f>IF(N134="sníž. přenesená",J134,0)</f>
        <v>0</v>
      </c>
      <c r="BI134" s="214">
        <f>IF(N134="nulová",J134,0)</f>
        <v>0</v>
      </c>
      <c r="BJ134" s="17" t="s">
        <v>8</v>
      </c>
      <c r="BK134" s="214">
        <f>ROUND(I134*H134,0)</f>
        <v>0</v>
      </c>
      <c r="BL134" s="17" t="s">
        <v>133</v>
      </c>
      <c r="BM134" s="17" t="s">
        <v>200</v>
      </c>
    </row>
    <row r="135" s="1" customFormat="1">
      <c r="B135" s="38"/>
      <c r="C135" s="39"/>
      <c r="D135" s="215" t="s">
        <v>135</v>
      </c>
      <c r="E135" s="39"/>
      <c r="F135" s="216" t="s">
        <v>201</v>
      </c>
      <c r="G135" s="39"/>
      <c r="H135" s="39"/>
      <c r="I135" s="130"/>
      <c r="J135" s="39"/>
      <c r="K135" s="39"/>
      <c r="L135" s="43"/>
      <c r="M135" s="217"/>
      <c r="N135" s="79"/>
      <c r="O135" s="79"/>
      <c r="P135" s="79"/>
      <c r="Q135" s="79"/>
      <c r="R135" s="79"/>
      <c r="S135" s="79"/>
      <c r="T135" s="80"/>
      <c r="AT135" s="17" t="s">
        <v>135</v>
      </c>
      <c r="AU135" s="17" t="s">
        <v>84</v>
      </c>
    </row>
    <row r="136" s="11" customFormat="1">
      <c r="B136" s="218"/>
      <c r="C136" s="219"/>
      <c r="D136" s="215" t="s">
        <v>137</v>
      </c>
      <c r="E136" s="220" t="s">
        <v>22</v>
      </c>
      <c r="F136" s="221" t="s">
        <v>202</v>
      </c>
      <c r="G136" s="219"/>
      <c r="H136" s="222">
        <v>3.21</v>
      </c>
      <c r="I136" s="223"/>
      <c r="J136" s="219"/>
      <c r="K136" s="219"/>
      <c r="L136" s="224"/>
      <c r="M136" s="225"/>
      <c r="N136" s="226"/>
      <c r="O136" s="226"/>
      <c r="P136" s="226"/>
      <c r="Q136" s="226"/>
      <c r="R136" s="226"/>
      <c r="S136" s="226"/>
      <c r="T136" s="227"/>
      <c r="AT136" s="228" t="s">
        <v>137</v>
      </c>
      <c r="AU136" s="228" t="s">
        <v>84</v>
      </c>
      <c r="AV136" s="11" t="s">
        <v>84</v>
      </c>
      <c r="AW136" s="11" t="s">
        <v>34</v>
      </c>
      <c r="AX136" s="11" t="s">
        <v>76</v>
      </c>
      <c r="AY136" s="228" t="s">
        <v>126</v>
      </c>
    </row>
    <row r="137" s="11" customFormat="1">
      <c r="B137" s="218"/>
      <c r="C137" s="219"/>
      <c r="D137" s="215" t="s">
        <v>137</v>
      </c>
      <c r="E137" s="220" t="s">
        <v>22</v>
      </c>
      <c r="F137" s="221" t="s">
        <v>203</v>
      </c>
      <c r="G137" s="219"/>
      <c r="H137" s="222">
        <v>1.6000000000000001</v>
      </c>
      <c r="I137" s="223"/>
      <c r="J137" s="219"/>
      <c r="K137" s="219"/>
      <c r="L137" s="224"/>
      <c r="M137" s="225"/>
      <c r="N137" s="226"/>
      <c r="O137" s="226"/>
      <c r="P137" s="226"/>
      <c r="Q137" s="226"/>
      <c r="R137" s="226"/>
      <c r="S137" s="226"/>
      <c r="T137" s="227"/>
      <c r="AT137" s="228" t="s">
        <v>137</v>
      </c>
      <c r="AU137" s="228" t="s">
        <v>84</v>
      </c>
      <c r="AV137" s="11" t="s">
        <v>84</v>
      </c>
      <c r="AW137" s="11" t="s">
        <v>34</v>
      </c>
      <c r="AX137" s="11" t="s">
        <v>76</v>
      </c>
      <c r="AY137" s="228" t="s">
        <v>126</v>
      </c>
    </row>
    <row r="138" s="12" customFormat="1">
      <c r="B138" s="229"/>
      <c r="C138" s="230"/>
      <c r="D138" s="215" t="s">
        <v>137</v>
      </c>
      <c r="E138" s="231" t="s">
        <v>22</v>
      </c>
      <c r="F138" s="232" t="s">
        <v>152</v>
      </c>
      <c r="G138" s="230"/>
      <c r="H138" s="233">
        <v>4.8099999999999996</v>
      </c>
      <c r="I138" s="234"/>
      <c r="J138" s="230"/>
      <c r="K138" s="230"/>
      <c r="L138" s="235"/>
      <c r="M138" s="236"/>
      <c r="N138" s="237"/>
      <c r="O138" s="237"/>
      <c r="P138" s="237"/>
      <c r="Q138" s="237"/>
      <c r="R138" s="237"/>
      <c r="S138" s="237"/>
      <c r="T138" s="238"/>
      <c r="AT138" s="239" t="s">
        <v>137</v>
      </c>
      <c r="AU138" s="239" t="s">
        <v>84</v>
      </c>
      <c r="AV138" s="12" t="s">
        <v>133</v>
      </c>
      <c r="AW138" s="12" t="s">
        <v>34</v>
      </c>
      <c r="AX138" s="12" t="s">
        <v>8</v>
      </c>
      <c r="AY138" s="239" t="s">
        <v>126</v>
      </c>
    </row>
    <row r="139" s="1" customFormat="1" ht="20.4" customHeight="1">
      <c r="B139" s="38"/>
      <c r="C139" s="204" t="s">
        <v>204</v>
      </c>
      <c r="D139" s="204" t="s">
        <v>128</v>
      </c>
      <c r="E139" s="205" t="s">
        <v>205</v>
      </c>
      <c r="F139" s="206" t="s">
        <v>206</v>
      </c>
      <c r="G139" s="207" t="s">
        <v>131</v>
      </c>
      <c r="H139" s="208">
        <v>131</v>
      </c>
      <c r="I139" s="209"/>
      <c r="J139" s="208">
        <f>ROUND(I139*H139,0)</f>
        <v>0</v>
      </c>
      <c r="K139" s="206" t="s">
        <v>132</v>
      </c>
      <c r="L139" s="43"/>
      <c r="M139" s="210" t="s">
        <v>22</v>
      </c>
      <c r="N139" s="211" t="s">
        <v>47</v>
      </c>
      <c r="O139" s="79"/>
      <c r="P139" s="212">
        <f>O139*H139</f>
        <v>0</v>
      </c>
      <c r="Q139" s="212">
        <v>0.00017000000000000001</v>
      </c>
      <c r="R139" s="212">
        <f>Q139*H139</f>
        <v>0.022270000000000002</v>
      </c>
      <c r="S139" s="212">
        <v>0</v>
      </c>
      <c r="T139" s="213">
        <f>S139*H139</f>
        <v>0</v>
      </c>
      <c r="AR139" s="17" t="s">
        <v>133</v>
      </c>
      <c r="AT139" s="17" t="s">
        <v>128</v>
      </c>
      <c r="AU139" s="17" t="s">
        <v>84</v>
      </c>
      <c r="AY139" s="17" t="s">
        <v>126</v>
      </c>
      <c r="BE139" s="214">
        <f>IF(N139="základní",J139,0)</f>
        <v>0</v>
      </c>
      <c r="BF139" s="214">
        <f>IF(N139="snížená",J139,0)</f>
        <v>0</v>
      </c>
      <c r="BG139" s="214">
        <f>IF(N139="zákl. přenesená",J139,0)</f>
        <v>0</v>
      </c>
      <c r="BH139" s="214">
        <f>IF(N139="sníž. přenesená",J139,0)</f>
        <v>0</v>
      </c>
      <c r="BI139" s="214">
        <f>IF(N139="nulová",J139,0)</f>
        <v>0</v>
      </c>
      <c r="BJ139" s="17" t="s">
        <v>8</v>
      </c>
      <c r="BK139" s="214">
        <f>ROUND(I139*H139,0)</f>
        <v>0</v>
      </c>
      <c r="BL139" s="17" t="s">
        <v>133</v>
      </c>
      <c r="BM139" s="17" t="s">
        <v>207</v>
      </c>
    </row>
    <row r="140" s="1" customFormat="1">
      <c r="B140" s="38"/>
      <c r="C140" s="39"/>
      <c r="D140" s="215" t="s">
        <v>135</v>
      </c>
      <c r="E140" s="39"/>
      <c r="F140" s="216" t="s">
        <v>208</v>
      </c>
      <c r="G140" s="39"/>
      <c r="H140" s="39"/>
      <c r="I140" s="130"/>
      <c r="J140" s="39"/>
      <c r="K140" s="39"/>
      <c r="L140" s="43"/>
      <c r="M140" s="217"/>
      <c r="N140" s="79"/>
      <c r="O140" s="79"/>
      <c r="P140" s="79"/>
      <c r="Q140" s="79"/>
      <c r="R140" s="79"/>
      <c r="S140" s="79"/>
      <c r="T140" s="80"/>
      <c r="AT140" s="17" t="s">
        <v>135</v>
      </c>
      <c r="AU140" s="17" t="s">
        <v>84</v>
      </c>
    </row>
    <row r="141" s="11" customFormat="1">
      <c r="B141" s="218"/>
      <c r="C141" s="219"/>
      <c r="D141" s="215" t="s">
        <v>137</v>
      </c>
      <c r="E141" s="220" t="s">
        <v>22</v>
      </c>
      <c r="F141" s="221" t="s">
        <v>209</v>
      </c>
      <c r="G141" s="219"/>
      <c r="H141" s="222">
        <v>107</v>
      </c>
      <c r="I141" s="223"/>
      <c r="J141" s="219"/>
      <c r="K141" s="219"/>
      <c r="L141" s="224"/>
      <c r="M141" s="225"/>
      <c r="N141" s="226"/>
      <c r="O141" s="226"/>
      <c r="P141" s="226"/>
      <c r="Q141" s="226"/>
      <c r="R141" s="226"/>
      <c r="S141" s="226"/>
      <c r="T141" s="227"/>
      <c r="AT141" s="228" t="s">
        <v>137</v>
      </c>
      <c r="AU141" s="228" t="s">
        <v>84</v>
      </c>
      <c r="AV141" s="11" t="s">
        <v>84</v>
      </c>
      <c r="AW141" s="11" t="s">
        <v>34</v>
      </c>
      <c r="AX141" s="11" t="s">
        <v>76</v>
      </c>
      <c r="AY141" s="228" t="s">
        <v>126</v>
      </c>
    </row>
    <row r="142" s="11" customFormat="1">
      <c r="B142" s="218"/>
      <c r="C142" s="219"/>
      <c r="D142" s="215" t="s">
        <v>137</v>
      </c>
      <c r="E142" s="220" t="s">
        <v>22</v>
      </c>
      <c r="F142" s="221" t="s">
        <v>210</v>
      </c>
      <c r="G142" s="219"/>
      <c r="H142" s="222">
        <v>24</v>
      </c>
      <c r="I142" s="223"/>
      <c r="J142" s="219"/>
      <c r="K142" s="219"/>
      <c r="L142" s="224"/>
      <c r="M142" s="225"/>
      <c r="N142" s="226"/>
      <c r="O142" s="226"/>
      <c r="P142" s="226"/>
      <c r="Q142" s="226"/>
      <c r="R142" s="226"/>
      <c r="S142" s="226"/>
      <c r="T142" s="227"/>
      <c r="AT142" s="228" t="s">
        <v>137</v>
      </c>
      <c r="AU142" s="228" t="s">
        <v>84</v>
      </c>
      <c r="AV142" s="11" t="s">
        <v>84</v>
      </c>
      <c r="AW142" s="11" t="s">
        <v>34</v>
      </c>
      <c r="AX142" s="11" t="s">
        <v>76</v>
      </c>
      <c r="AY142" s="228" t="s">
        <v>126</v>
      </c>
    </row>
    <row r="143" s="12" customFormat="1">
      <c r="B143" s="229"/>
      <c r="C143" s="230"/>
      <c r="D143" s="215" t="s">
        <v>137</v>
      </c>
      <c r="E143" s="231" t="s">
        <v>22</v>
      </c>
      <c r="F143" s="232" t="s">
        <v>152</v>
      </c>
      <c r="G143" s="230"/>
      <c r="H143" s="233">
        <v>131</v>
      </c>
      <c r="I143" s="234"/>
      <c r="J143" s="230"/>
      <c r="K143" s="230"/>
      <c r="L143" s="235"/>
      <c r="M143" s="236"/>
      <c r="N143" s="237"/>
      <c r="O143" s="237"/>
      <c r="P143" s="237"/>
      <c r="Q143" s="237"/>
      <c r="R143" s="237"/>
      <c r="S143" s="237"/>
      <c r="T143" s="238"/>
      <c r="AT143" s="239" t="s">
        <v>137</v>
      </c>
      <c r="AU143" s="239" t="s">
        <v>84</v>
      </c>
      <c r="AV143" s="12" t="s">
        <v>133</v>
      </c>
      <c r="AW143" s="12" t="s">
        <v>34</v>
      </c>
      <c r="AX143" s="12" t="s">
        <v>8</v>
      </c>
      <c r="AY143" s="239" t="s">
        <v>126</v>
      </c>
    </row>
    <row r="144" s="1" customFormat="1" ht="20.4" customHeight="1">
      <c r="B144" s="38"/>
      <c r="C144" s="250" t="s">
        <v>211</v>
      </c>
      <c r="D144" s="250" t="s">
        <v>190</v>
      </c>
      <c r="E144" s="251" t="s">
        <v>212</v>
      </c>
      <c r="F144" s="252" t="s">
        <v>213</v>
      </c>
      <c r="G144" s="253" t="s">
        <v>131</v>
      </c>
      <c r="H144" s="254">
        <v>150.65000000000001</v>
      </c>
      <c r="I144" s="255"/>
      <c r="J144" s="254">
        <f>ROUND(I144*H144,0)</f>
        <v>0</v>
      </c>
      <c r="K144" s="252" t="s">
        <v>132</v>
      </c>
      <c r="L144" s="256"/>
      <c r="M144" s="257" t="s">
        <v>22</v>
      </c>
      <c r="N144" s="258" t="s">
        <v>47</v>
      </c>
      <c r="O144" s="79"/>
      <c r="P144" s="212">
        <f>O144*H144</f>
        <v>0</v>
      </c>
      <c r="Q144" s="212">
        <v>0.00012999999999999999</v>
      </c>
      <c r="R144" s="212">
        <f>Q144*H144</f>
        <v>0.019584499999999998</v>
      </c>
      <c r="S144" s="212">
        <v>0</v>
      </c>
      <c r="T144" s="213">
        <f>S144*H144</f>
        <v>0</v>
      </c>
      <c r="AR144" s="17" t="s">
        <v>177</v>
      </c>
      <c r="AT144" s="17" t="s">
        <v>190</v>
      </c>
      <c r="AU144" s="17" t="s">
        <v>84</v>
      </c>
      <c r="AY144" s="17" t="s">
        <v>126</v>
      </c>
      <c r="BE144" s="214">
        <f>IF(N144="základní",J144,0)</f>
        <v>0</v>
      </c>
      <c r="BF144" s="214">
        <f>IF(N144="snížená",J144,0)</f>
        <v>0</v>
      </c>
      <c r="BG144" s="214">
        <f>IF(N144="zákl. přenesená",J144,0)</f>
        <v>0</v>
      </c>
      <c r="BH144" s="214">
        <f>IF(N144="sníž. přenesená",J144,0)</f>
        <v>0</v>
      </c>
      <c r="BI144" s="214">
        <f>IF(N144="nulová",J144,0)</f>
        <v>0</v>
      </c>
      <c r="BJ144" s="17" t="s">
        <v>8</v>
      </c>
      <c r="BK144" s="214">
        <f>ROUND(I144*H144,0)</f>
        <v>0</v>
      </c>
      <c r="BL144" s="17" t="s">
        <v>133</v>
      </c>
      <c r="BM144" s="17" t="s">
        <v>214</v>
      </c>
    </row>
    <row r="145" s="11" customFormat="1">
      <c r="B145" s="218"/>
      <c r="C145" s="219"/>
      <c r="D145" s="215" t="s">
        <v>137</v>
      </c>
      <c r="E145" s="220" t="s">
        <v>22</v>
      </c>
      <c r="F145" s="221" t="s">
        <v>215</v>
      </c>
      <c r="G145" s="219"/>
      <c r="H145" s="222">
        <v>150.65000000000001</v>
      </c>
      <c r="I145" s="223"/>
      <c r="J145" s="219"/>
      <c r="K145" s="219"/>
      <c r="L145" s="224"/>
      <c r="M145" s="225"/>
      <c r="N145" s="226"/>
      <c r="O145" s="226"/>
      <c r="P145" s="226"/>
      <c r="Q145" s="226"/>
      <c r="R145" s="226"/>
      <c r="S145" s="226"/>
      <c r="T145" s="227"/>
      <c r="AT145" s="228" t="s">
        <v>137</v>
      </c>
      <c r="AU145" s="228" t="s">
        <v>84</v>
      </c>
      <c r="AV145" s="11" t="s">
        <v>84</v>
      </c>
      <c r="AW145" s="11" t="s">
        <v>34</v>
      </c>
      <c r="AX145" s="11" t="s">
        <v>8</v>
      </c>
      <c r="AY145" s="228" t="s">
        <v>126</v>
      </c>
    </row>
    <row r="146" s="10" customFormat="1" ht="22.8" customHeight="1">
      <c r="B146" s="188"/>
      <c r="C146" s="189"/>
      <c r="D146" s="190" t="s">
        <v>75</v>
      </c>
      <c r="E146" s="202" t="s">
        <v>144</v>
      </c>
      <c r="F146" s="202" t="s">
        <v>216</v>
      </c>
      <c r="G146" s="189"/>
      <c r="H146" s="189"/>
      <c r="I146" s="192"/>
      <c r="J146" s="203">
        <f>BK146</f>
        <v>0</v>
      </c>
      <c r="K146" s="189"/>
      <c r="L146" s="194"/>
      <c r="M146" s="195"/>
      <c r="N146" s="196"/>
      <c r="O146" s="196"/>
      <c r="P146" s="197">
        <f>SUM(P147:P154)</f>
        <v>0</v>
      </c>
      <c r="Q146" s="196"/>
      <c r="R146" s="197">
        <f>SUM(R147:R154)</f>
        <v>1.4167080000000001</v>
      </c>
      <c r="S146" s="196"/>
      <c r="T146" s="198">
        <f>SUM(T147:T154)</f>
        <v>0.0010440000000000002</v>
      </c>
      <c r="AR146" s="199" t="s">
        <v>8</v>
      </c>
      <c r="AT146" s="200" t="s">
        <v>75</v>
      </c>
      <c r="AU146" s="200" t="s">
        <v>8</v>
      </c>
      <c r="AY146" s="199" t="s">
        <v>126</v>
      </c>
      <c r="BK146" s="201">
        <f>SUM(BK147:BK154)</f>
        <v>0</v>
      </c>
    </row>
    <row r="147" s="1" customFormat="1" ht="20.4" customHeight="1">
      <c r="B147" s="38"/>
      <c r="C147" s="204" t="s">
        <v>217</v>
      </c>
      <c r="D147" s="204" t="s">
        <v>128</v>
      </c>
      <c r="E147" s="205" t="s">
        <v>218</v>
      </c>
      <c r="F147" s="206" t="s">
        <v>219</v>
      </c>
      <c r="G147" s="207" t="s">
        <v>131</v>
      </c>
      <c r="H147" s="208">
        <v>104.40000000000001</v>
      </c>
      <c r="I147" s="209"/>
      <c r="J147" s="208">
        <f>ROUND(I147*H147,0)</f>
        <v>0</v>
      </c>
      <c r="K147" s="206" t="s">
        <v>132</v>
      </c>
      <c r="L147" s="43"/>
      <c r="M147" s="210" t="s">
        <v>22</v>
      </c>
      <c r="N147" s="211" t="s">
        <v>47</v>
      </c>
      <c r="O147" s="79"/>
      <c r="P147" s="212">
        <f>O147*H147</f>
        <v>0</v>
      </c>
      <c r="Q147" s="212">
        <v>0.013570000000000001</v>
      </c>
      <c r="R147" s="212">
        <f>Q147*H147</f>
        <v>1.4167080000000001</v>
      </c>
      <c r="S147" s="212">
        <v>1.0000000000000001E-05</v>
      </c>
      <c r="T147" s="213">
        <f>S147*H147</f>
        <v>0.0010440000000000002</v>
      </c>
      <c r="AR147" s="17" t="s">
        <v>133</v>
      </c>
      <c r="AT147" s="17" t="s">
        <v>128</v>
      </c>
      <c r="AU147" s="17" t="s">
        <v>84</v>
      </c>
      <c r="AY147" s="17" t="s">
        <v>126</v>
      </c>
      <c r="BE147" s="214">
        <f>IF(N147="základní",J147,0)</f>
        <v>0</v>
      </c>
      <c r="BF147" s="214">
        <f>IF(N147="snížená",J147,0)</f>
        <v>0</v>
      </c>
      <c r="BG147" s="214">
        <f>IF(N147="zákl. přenesená",J147,0)</f>
        <v>0</v>
      </c>
      <c r="BH147" s="214">
        <f>IF(N147="sníž. přenesená",J147,0)</f>
        <v>0</v>
      </c>
      <c r="BI147" s="214">
        <f>IF(N147="nulová",J147,0)</f>
        <v>0</v>
      </c>
      <c r="BJ147" s="17" t="s">
        <v>8</v>
      </c>
      <c r="BK147" s="214">
        <f>ROUND(I147*H147,0)</f>
        <v>0</v>
      </c>
      <c r="BL147" s="17" t="s">
        <v>133</v>
      </c>
      <c r="BM147" s="17" t="s">
        <v>220</v>
      </c>
    </row>
    <row r="148" s="1" customFormat="1">
      <c r="B148" s="38"/>
      <c r="C148" s="39"/>
      <c r="D148" s="215" t="s">
        <v>135</v>
      </c>
      <c r="E148" s="39"/>
      <c r="F148" s="216" t="s">
        <v>221</v>
      </c>
      <c r="G148" s="39"/>
      <c r="H148" s="39"/>
      <c r="I148" s="130"/>
      <c r="J148" s="39"/>
      <c r="K148" s="39"/>
      <c r="L148" s="43"/>
      <c r="M148" s="217"/>
      <c r="N148" s="79"/>
      <c r="O148" s="79"/>
      <c r="P148" s="79"/>
      <c r="Q148" s="79"/>
      <c r="R148" s="79"/>
      <c r="S148" s="79"/>
      <c r="T148" s="80"/>
      <c r="AT148" s="17" t="s">
        <v>135</v>
      </c>
      <c r="AU148" s="17" t="s">
        <v>84</v>
      </c>
    </row>
    <row r="149" s="11" customFormat="1">
      <c r="B149" s="218"/>
      <c r="C149" s="219"/>
      <c r="D149" s="215" t="s">
        <v>137</v>
      </c>
      <c r="E149" s="220" t="s">
        <v>22</v>
      </c>
      <c r="F149" s="221" t="s">
        <v>222</v>
      </c>
      <c r="G149" s="219"/>
      <c r="H149" s="222">
        <v>39.409999999999997</v>
      </c>
      <c r="I149" s="223"/>
      <c r="J149" s="219"/>
      <c r="K149" s="219"/>
      <c r="L149" s="224"/>
      <c r="M149" s="225"/>
      <c r="N149" s="226"/>
      <c r="O149" s="226"/>
      <c r="P149" s="226"/>
      <c r="Q149" s="226"/>
      <c r="R149" s="226"/>
      <c r="S149" s="226"/>
      <c r="T149" s="227"/>
      <c r="AT149" s="228" t="s">
        <v>137</v>
      </c>
      <c r="AU149" s="228" t="s">
        <v>84</v>
      </c>
      <c r="AV149" s="11" t="s">
        <v>84</v>
      </c>
      <c r="AW149" s="11" t="s">
        <v>34</v>
      </c>
      <c r="AX149" s="11" t="s">
        <v>76</v>
      </c>
      <c r="AY149" s="228" t="s">
        <v>126</v>
      </c>
    </row>
    <row r="150" s="11" customFormat="1">
      <c r="B150" s="218"/>
      <c r="C150" s="219"/>
      <c r="D150" s="215" t="s">
        <v>137</v>
      </c>
      <c r="E150" s="220" t="s">
        <v>22</v>
      </c>
      <c r="F150" s="221" t="s">
        <v>223</v>
      </c>
      <c r="G150" s="219"/>
      <c r="H150" s="222">
        <v>6.6299999999999999</v>
      </c>
      <c r="I150" s="223"/>
      <c r="J150" s="219"/>
      <c r="K150" s="219"/>
      <c r="L150" s="224"/>
      <c r="M150" s="225"/>
      <c r="N150" s="226"/>
      <c r="O150" s="226"/>
      <c r="P150" s="226"/>
      <c r="Q150" s="226"/>
      <c r="R150" s="226"/>
      <c r="S150" s="226"/>
      <c r="T150" s="227"/>
      <c r="AT150" s="228" t="s">
        <v>137</v>
      </c>
      <c r="AU150" s="228" t="s">
        <v>84</v>
      </c>
      <c r="AV150" s="11" t="s">
        <v>84</v>
      </c>
      <c r="AW150" s="11" t="s">
        <v>34</v>
      </c>
      <c r="AX150" s="11" t="s">
        <v>76</v>
      </c>
      <c r="AY150" s="228" t="s">
        <v>126</v>
      </c>
    </row>
    <row r="151" s="11" customFormat="1">
      <c r="B151" s="218"/>
      <c r="C151" s="219"/>
      <c r="D151" s="215" t="s">
        <v>137</v>
      </c>
      <c r="E151" s="220" t="s">
        <v>22</v>
      </c>
      <c r="F151" s="221" t="s">
        <v>224</v>
      </c>
      <c r="G151" s="219"/>
      <c r="H151" s="222">
        <v>6.1600000000000001</v>
      </c>
      <c r="I151" s="223"/>
      <c r="J151" s="219"/>
      <c r="K151" s="219"/>
      <c r="L151" s="224"/>
      <c r="M151" s="225"/>
      <c r="N151" s="226"/>
      <c r="O151" s="226"/>
      <c r="P151" s="226"/>
      <c r="Q151" s="226"/>
      <c r="R151" s="226"/>
      <c r="S151" s="226"/>
      <c r="T151" s="227"/>
      <c r="AT151" s="228" t="s">
        <v>137</v>
      </c>
      <c r="AU151" s="228" t="s">
        <v>84</v>
      </c>
      <c r="AV151" s="11" t="s">
        <v>84</v>
      </c>
      <c r="AW151" s="11" t="s">
        <v>34</v>
      </c>
      <c r="AX151" s="11" t="s">
        <v>76</v>
      </c>
      <c r="AY151" s="228" t="s">
        <v>126</v>
      </c>
    </row>
    <row r="152" s="14" customFormat="1">
      <c r="B152" s="259"/>
      <c r="C152" s="260"/>
      <c r="D152" s="215" t="s">
        <v>137</v>
      </c>
      <c r="E152" s="261" t="s">
        <v>22</v>
      </c>
      <c r="F152" s="262" t="s">
        <v>225</v>
      </c>
      <c r="G152" s="260"/>
      <c r="H152" s="263">
        <v>52.200000000000003</v>
      </c>
      <c r="I152" s="264"/>
      <c r="J152" s="260"/>
      <c r="K152" s="260"/>
      <c r="L152" s="265"/>
      <c r="M152" s="266"/>
      <c r="N152" s="267"/>
      <c r="O152" s="267"/>
      <c r="P152" s="267"/>
      <c r="Q152" s="267"/>
      <c r="R152" s="267"/>
      <c r="S152" s="267"/>
      <c r="T152" s="268"/>
      <c r="AT152" s="269" t="s">
        <v>137</v>
      </c>
      <c r="AU152" s="269" t="s">
        <v>84</v>
      </c>
      <c r="AV152" s="14" t="s">
        <v>144</v>
      </c>
      <c r="AW152" s="14" t="s">
        <v>34</v>
      </c>
      <c r="AX152" s="14" t="s">
        <v>76</v>
      </c>
      <c r="AY152" s="269" t="s">
        <v>126</v>
      </c>
    </row>
    <row r="153" s="11" customFormat="1">
      <c r="B153" s="218"/>
      <c r="C153" s="219"/>
      <c r="D153" s="215" t="s">
        <v>137</v>
      </c>
      <c r="E153" s="220" t="s">
        <v>22</v>
      </c>
      <c r="F153" s="221" t="s">
        <v>226</v>
      </c>
      <c r="G153" s="219"/>
      <c r="H153" s="222">
        <v>52.200000000000003</v>
      </c>
      <c r="I153" s="223"/>
      <c r="J153" s="219"/>
      <c r="K153" s="219"/>
      <c r="L153" s="224"/>
      <c r="M153" s="225"/>
      <c r="N153" s="226"/>
      <c r="O153" s="226"/>
      <c r="P153" s="226"/>
      <c r="Q153" s="226"/>
      <c r="R153" s="226"/>
      <c r="S153" s="226"/>
      <c r="T153" s="227"/>
      <c r="AT153" s="228" t="s">
        <v>137</v>
      </c>
      <c r="AU153" s="228" t="s">
        <v>84</v>
      </c>
      <c r="AV153" s="11" t="s">
        <v>84</v>
      </c>
      <c r="AW153" s="11" t="s">
        <v>34</v>
      </c>
      <c r="AX153" s="11" t="s">
        <v>76</v>
      </c>
      <c r="AY153" s="228" t="s">
        <v>126</v>
      </c>
    </row>
    <row r="154" s="12" customFormat="1">
      <c r="B154" s="229"/>
      <c r="C154" s="230"/>
      <c r="D154" s="215" t="s">
        <v>137</v>
      </c>
      <c r="E154" s="231" t="s">
        <v>22</v>
      </c>
      <c r="F154" s="232" t="s">
        <v>152</v>
      </c>
      <c r="G154" s="230"/>
      <c r="H154" s="233">
        <v>104.40000000000001</v>
      </c>
      <c r="I154" s="234"/>
      <c r="J154" s="230"/>
      <c r="K154" s="230"/>
      <c r="L154" s="235"/>
      <c r="M154" s="236"/>
      <c r="N154" s="237"/>
      <c r="O154" s="237"/>
      <c r="P154" s="237"/>
      <c r="Q154" s="237"/>
      <c r="R154" s="237"/>
      <c r="S154" s="237"/>
      <c r="T154" s="238"/>
      <c r="AT154" s="239" t="s">
        <v>137</v>
      </c>
      <c r="AU154" s="239" t="s">
        <v>84</v>
      </c>
      <c r="AV154" s="12" t="s">
        <v>133</v>
      </c>
      <c r="AW154" s="12" t="s">
        <v>34</v>
      </c>
      <c r="AX154" s="12" t="s">
        <v>8</v>
      </c>
      <c r="AY154" s="239" t="s">
        <v>126</v>
      </c>
    </row>
    <row r="155" s="10" customFormat="1" ht="22.8" customHeight="1">
      <c r="B155" s="188"/>
      <c r="C155" s="189"/>
      <c r="D155" s="190" t="s">
        <v>75</v>
      </c>
      <c r="E155" s="202" t="s">
        <v>133</v>
      </c>
      <c r="F155" s="202" t="s">
        <v>227</v>
      </c>
      <c r="G155" s="189"/>
      <c r="H155" s="189"/>
      <c r="I155" s="192"/>
      <c r="J155" s="203">
        <f>BK155</f>
        <v>0</v>
      </c>
      <c r="K155" s="189"/>
      <c r="L155" s="194"/>
      <c r="M155" s="195"/>
      <c r="N155" s="196"/>
      <c r="O155" s="196"/>
      <c r="P155" s="197">
        <f>SUM(P156:P158)</f>
        <v>0</v>
      </c>
      <c r="Q155" s="196"/>
      <c r="R155" s="197">
        <f>SUM(R156:R158)</f>
        <v>0</v>
      </c>
      <c r="S155" s="196"/>
      <c r="T155" s="198">
        <f>SUM(T156:T158)</f>
        <v>0</v>
      </c>
      <c r="AR155" s="199" t="s">
        <v>8</v>
      </c>
      <c r="AT155" s="200" t="s">
        <v>75</v>
      </c>
      <c r="AU155" s="200" t="s">
        <v>8</v>
      </c>
      <c r="AY155" s="199" t="s">
        <v>126</v>
      </c>
      <c r="BK155" s="201">
        <f>SUM(BK156:BK158)</f>
        <v>0</v>
      </c>
    </row>
    <row r="156" s="1" customFormat="1" ht="20.4" customHeight="1">
      <c r="B156" s="38"/>
      <c r="C156" s="204" t="s">
        <v>9</v>
      </c>
      <c r="D156" s="204" t="s">
        <v>128</v>
      </c>
      <c r="E156" s="205" t="s">
        <v>228</v>
      </c>
      <c r="F156" s="206" t="s">
        <v>229</v>
      </c>
      <c r="G156" s="207" t="s">
        <v>147</v>
      </c>
      <c r="H156" s="208">
        <v>0.80000000000000004</v>
      </c>
      <c r="I156" s="209"/>
      <c r="J156" s="208">
        <f>ROUND(I156*H156,0)</f>
        <v>0</v>
      </c>
      <c r="K156" s="206" t="s">
        <v>132</v>
      </c>
      <c r="L156" s="43"/>
      <c r="M156" s="210" t="s">
        <v>22</v>
      </c>
      <c r="N156" s="211" t="s">
        <v>47</v>
      </c>
      <c r="O156" s="79"/>
      <c r="P156" s="212">
        <f>O156*H156</f>
        <v>0</v>
      </c>
      <c r="Q156" s="212">
        <v>0</v>
      </c>
      <c r="R156" s="212">
        <f>Q156*H156</f>
        <v>0</v>
      </c>
      <c r="S156" s="212">
        <v>0</v>
      </c>
      <c r="T156" s="213">
        <f>S156*H156</f>
        <v>0</v>
      </c>
      <c r="AR156" s="17" t="s">
        <v>133</v>
      </c>
      <c r="AT156" s="17" t="s">
        <v>128</v>
      </c>
      <c r="AU156" s="17" t="s">
        <v>84</v>
      </c>
      <c r="AY156" s="17" t="s">
        <v>126</v>
      </c>
      <c r="BE156" s="214">
        <f>IF(N156="základní",J156,0)</f>
        <v>0</v>
      </c>
      <c r="BF156" s="214">
        <f>IF(N156="snížená",J156,0)</f>
        <v>0</v>
      </c>
      <c r="BG156" s="214">
        <f>IF(N156="zákl. přenesená",J156,0)</f>
        <v>0</v>
      </c>
      <c r="BH156" s="214">
        <f>IF(N156="sníž. přenesená",J156,0)</f>
        <v>0</v>
      </c>
      <c r="BI156" s="214">
        <f>IF(N156="nulová",J156,0)</f>
        <v>0</v>
      </c>
      <c r="BJ156" s="17" t="s">
        <v>8</v>
      </c>
      <c r="BK156" s="214">
        <f>ROUND(I156*H156,0)</f>
        <v>0</v>
      </c>
      <c r="BL156" s="17" t="s">
        <v>133</v>
      </c>
      <c r="BM156" s="17" t="s">
        <v>230</v>
      </c>
    </row>
    <row r="157" s="1" customFormat="1">
      <c r="B157" s="38"/>
      <c r="C157" s="39"/>
      <c r="D157" s="215" t="s">
        <v>135</v>
      </c>
      <c r="E157" s="39"/>
      <c r="F157" s="216" t="s">
        <v>231</v>
      </c>
      <c r="G157" s="39"/>
      <c r="H157" s="39"/>
      <c r="I157" s="130"/>
      <c r="J157" s="39"/>
      <c r="K157" s="39"/>
      <c r="L157" s="43"/>
      <c r="M157" s="217"/>
      <c r="N157" s="79"/>
      <c r="O157" s="79"/>
      <c r="P157" s="79"/>
      <c r="Q157" s="79"/>
      <c r="R157" s="79"/>
      <c r="S157" s="79"/>
      <c r="T157" s="80"/>
      <c r="AT157" s="17" t="s">
        <v>135</v>
      </c>
      <c r="AU157" s="17" t="s">
        <v>84</v>
      </c>
    </row>
    <row r="158" s="11" customFormat="1">
      <c r="B158" s="218"/>
      <c r="C158" s="219"/>
      <c r="D158" s="215" t="s">
        <v>137</v>
      </c>
      <c r="E158" s="220" t="s">
        <v>22</v>
      </c>
      <c r="F158" s="221" t="s">
        <v>232</v>
      </c>
      <c r="G158" s="219"/>
      <c r="H158" s="222">
        <v>0.80000000000000004</v>
      </c>
      <c r="I158" s="223"/>
      <c r="J158" s="219"/>
      <c r="K158" s="219"/>
      <c r="L158" s="224"/>
      <c r="M158" s="225"/>
      <c r="N158" s="226"/>
      <c r="O158" s="226"/>
      <c r="P158" s="226"/>
      <c r="Q158" s="226"/>
      <c r="R158" s="226"/>
      <c r="S158" s="226"/>
      <c r="T158" s="227"/>
      <c r="AT158" s="228" t="s">
        <v>137</v>
      </c>
      <c r="AU158" s="228" t="s">
        <v>84</v>
      </c>
      <c r="AV158" s="11" t="s">
        <v>84</v>
      </c>
      <c r="AW158" s="11" t="s">
        <v>34</v>
      </c>
      <c r="AX158" s="11" t="s">
        <v>8</v>
      </c>
      <c r="AY158" s="228" t="s">
        <v>126</v>
      </c>
    </row>
    <row r="159" s="10" customFormat="1" ht="22.8" customHeight="1">
      <c r="B159" s="188"/>
      <c r="C159" s="189"/>
      <c r="D159" s="190" t="s">
        <v>75</v>
      </c>
      <c r="E159" s="202" t="s">
        <v>158</v>
      </c>
      <c r="F159" s="202" t="s">
        <v>233</v>
      </c>
      <c r="G159" s="189"/>
      <c r="H159" s="189"/>
      <c r="I159" s="192"/>
      <c r="J159" s="203">
        <f>BK159</f>
        <v>0</v>
      </c>
      <c r="K159" s="189"/>
      <c r="L159" s="194"/>
      <c r="M159" s="195"/>
      <c r="N159" s="196"/>
      <c r="O159" s="196"/>
      <c r="P159" s="197">
        <f>SUM(P160:P162)</f>
        <v>0</v>
      </c>
      <c r="Q159" s="196"/>
      <c r="R159" s="197">
        <f>SUM(R160:R162)</f>
        <v>0.16850000000000001</v>
      </c>
      <c r="S159" s="196"/>
      <c r="T159" s="198">
        <f>SUM(T160:T162)</f>
        <v>0</v>
      </c>
      <c r="AR159" s="199" t="s">
        <v>8</v>
      </c>
      <c r="AT159" s="200" t="s">
        <v>75</v>
      </c>
      <c r="AU159" s="200" t="s">
        <v>8</v>
      </c>
      <c r="AY159" s="199" t="s">
        <v>126</v>
      </c>
      <c r="BK159" s="201">
        <f>SUM(BK160:BK162)</f>
        <v>0</v>
      </c>
    </row>
    <row r="160" s="1" customFormat="1" ht="30.6" customHeight="1">
      <c r="B160" s="38"/>
      <c r="C160" s="204" t="s">
        <v>234</v>
      </c>
      <c r="D160" s="204" t="s">
        <v>128</v>
      </c>
      <c r="E160" s="205" t="s">
        <v>235</v>
      </c>
      <c r="F160" s="206" t="s">
        <v>236</v>
      </c>
      <c r="G160" s="207" t="s">
        <v>131</v>
      </c>
      <c r="H160" s="208">
        <v>2</v>
      </c>
      <c r="I160" s="209"/>
      <c r="J160" s="208">
        <f>ROUND(I160*H160,0)</f>
        <v>0</v>
      </c>
      <c r="K160" s="206" t="s">
        <v>132</v>
      </c>
      <c r="L160" s="43"/>
      <c r="M160" s="210" t="s">
        <v>22</v>
      </c>
      <c r="N160" s="211" t="s">
        <v>47</v>
      </c>
      <c r="O160" s="79"/>
      <c r="P160" s="212">
        <f>O160*H160</f>
        <v>0</v>
      </c>
      <c r="Q160" s="212">
        <v>0.084250000000000005</v>
      </c>
      <c r="R160" s="212">
        <f>Q160*H160</f>
        <v>0.16850000000000001</v>
      </c>
      <c r="S160" s="212">
        <v>0</v>
      </c>
      <c r="T160" s="213">
        <f>S160*H160</f>
        <v>0</v>
      </c>
      <c r="AR160" s="17" t="s">
        <v>133</v>
      </c>
      <c r="AT160" s="17" t="s">
        <v>128</v>
      </c>
      <c r="AU160" s="17" t="s">
        <v>84</v>
      </c>
      <c r="AY160" s="17" t="s">
        <v>126</v>
      </c>
      <c r="BE160" s="214">
        <f>IF(N160="základní",J160,0)</f>
        <v>0</v>
      </c>
      <c r="BF160" s="214">
        <f>IF(N160="snížená",J160,0)</f>
        <v>0</v>
      </c>
      <c r="BG160" s="214">
        <f>IF(N160="zákl. přenesená",J160,0)</f>
        <v>0</v>
      </c>
      <c r="BH160" s="214">
        <f>IF(N160="sníž. přenesená",J160,0)</f>
        <v>0</v>
      </c>
      <c r="BI160" s="214">
        <f>IF(N160="nulová",J160,0)</f>
        <v>0</v>
      </c>
      <c r="BJ160" s="17" t="s">
        <v>8</v>
      </c>
      <c r="BK160" s="214">
        <f>ROUND(I160*H160,0)</f>
        <v>0</v>
      </c>
      <c r="BL160" s="17" t="s">
        <v>133</v>
      </c>
      <c r="BM160" s="17" t="s">
        <v>237</v>
      </c>
    </row>
    <row r="161" s="1" customFormat="1">
      <c r="B161" s="38"/>
      <c r="C161" s="39"/>
      <c r="D161" s="215" t="s">
        <v>135</v>
      </c>
      <c r="E161" s="39"/>
      <c r="F161" s="216" t="s">
        <v>238</v>
      </c>
      <c r="G161" s="39"/>
      <c r="H161" s="39"/>
      <c r="I161" s="130"/>
      <c r="J161" s="39"/>
      <c r="K161" s="39"/>
      <c r="L161" s="43"/>
      <c r="M161" s="217"/>
      <c r="N161" s="79"/>
      <c r="O161" s="79"/>
      <c r="P161" s="79"/>
      <c r="Q161" s="79"/>
      <c r="R161" s="79"/>
      <c r="S161" s="79"/>
      <c r="T161" s="80"/>
      <c r="AT161" s="17" t="s">
        <v>135</v>
      </c>
      <c r="AU161" s="17" t="s">
        <v>84</v>
      </c>
    </row>
    <row r="162" s="11" customFormat="1">
      <c r="B162" s="218"/>
      <c r="C162" s="219"/>
      <c r="D162" s="215" t="s">
        <v>137</v>
      </c>
      <c r="E162" s="220" t="s">
        <v>22</v>
      </c>
      <c r="F162" s="221" t="s">
        <v>138</v>
      </c>
      <c r="G162" s="219"/>
      <c r="H162" s="222">
        <v>2</v>
      </c>
      <c r="I162" s="223"/>
      <c r="J162" s="219"/>
      <c r="K162" s="219"/>
      <c r="L162" s="224"/>
      <c r="M162" s="225"/>
      <c r="N162" s="226"/>
      <c r="O162" s="226"/>
      <c r="P162" s="226"/>
      <c r="Q162" s="226"/>
      <c r="R162" s="226"/>
      <c r="S162" s="226"/>
      <c r="T162" s="227"/>
      <c r="AT162" s="228" t="s">
        <v>137</v>
      </c>
      <c r="AU162" s="228" t="s">
        <v>84</v>
      </c>
      <c r="AV162" s="11" t="s">
        <v>84</v>
      </c>
      <c r="AW162" s="11" t="s">
        <v>34</v>
      </c>
      <c r="AX162" s="11" t="s">
        <v>8</v>
      </c>
      <c r="AY162" s="228" t="s">
        <v>126</v>
      </c>
    </row>
    <row r="163" s="10" customFormat="1" ht="22.8" customHeight="1">
      <c r="B163" s="188"/>
      <c r="C163" s="189"/>
      <c r="D163" s="190" t="s">
        <v>75</v>
      </c>
      <c r="E163" s="202" t="s">
        <v>165</v>
      </c>
      <c r="F163" s="202" t="s">
        <v>239</v>
      </c>
      <c r="G163" s="189"/>
      <c r="H163" s="189"/>
      <c r="I163" s="192"/>
      <c r="J163" s="203">
        <f>BK163</f>
        <v>0</v>
      </c>
      <c r="K163" s="189"/>
      <c r="L163" s="194"/>
      <c r="M163" s="195"/>
      <c r="N163" s="196"/>
      <c r="O163" s="196"/>
      <c r="P163" s="197">
        <f>SUM(P164:P189)</f>
        <v>0</v>
      </c>
      <c r="Q163" s="196"/>
      <c r="R163" s="197">
        <f>SUM(R164:R189)</f>
        <v>20.959612000000007</v>
      </c>
      <c r="S163" s="196"/>
      <c r="T163" s="198">
        <f>SUM(T164:T189)</f>
        <v>0</v>
      </c>
      <c r="AR163" s="199" t="s">
        <v>8</v>
      </c>
      <c r="AT163" s="200" t="s">
        <v>75</v>
      </c>
      <c r="AU163" s="200" t="s">
        <v>8</v>
      </c>
      <c r="AY163" s="199" t="s">
        <v>126</v>
      </c>
      <c r="BK163" s="201">
        <f>SUM(BK164:BK189)</f>
        <v>0</v>
      </c>
    </row>
    <row r="164" s="1" customFormat="1" ht="14.4" customHeight="1">
      <c r="B164" s="38"/>
      <c r="C164" s="204" t="s">
        <v>240</v>
      </c>
      <c r="D164" s="204" t="s">
        <v>128</v>
      </c>
      <c r="E164" s="205" t="s">
        <v>241</v>
      </c>
      <c r="F164" s="206" t="s">
        <v>242</v>
      </c>
      <c r="G164" s="207" t="s">
        <v>131</v>
      </c>
      <c r="H164" s="208">
        <v>168.43000000000001</v>
      </c>
      <c r="I164" s="209"/>
      <c r="J164" s="208">
        <f>ROUND(I164*H164,0)</f>
        <v>0</v>
      </c>
      <c r="K164" s="206" t="s">
        <v>243</v>
      </c>
      <c r="L164" s="43"/>
      <c r="M164" s="210" t="s">
        <v>22</v>
      </c>
      <c r="N164" s="211" t="s">
        <v>47</v>
      </c>
      <c r="O164" s="79"/>
      <c r="P164" s="212">
        <f>O164*H164</f>
        <v>0</v>
      </c>
      <c r="Q164" s="212">
        <v>0</v>
      </c>
      <c r="R164" s="212">
        <f>Q164*H164</f>
        <v>0</v>
      </c>
      <c r="S164" s="212">
        <v>0</v>
      </c>
      <c r="T164" s="213">
        <f>S164*H164</f>
        <v>0</v>
      </c>
      <c r="AR164" s="17" t="s">
        <v>133</v>
      </c>
      <c r="AT164" s="17" t="s">
        <v>128</v>
      </c>
      <c r="AU164" s="17" t="s">
        <v>84</v>
      </c>
      <c r="AY164" s="17" t="s">
        <v>126</v>
      </c>
      <c r="BE164" s="214">
        <f>IF(N164="základní",J164,0)</f>
        <v>0</v>
      </c>
      <c r="BF164" s="214">
        <f>IF(N164="snížená",J164,0)</f>
        <v>0</v>
      </c>
      <c r="BG164" s="214">
        <f>IF(N164="zákl. přenesená",J164,0)</f>
        <v>0</v>
      </c>
      <c r="BH164" s="214">
        <f>IF(N164="sníž. přenesená",J164,0)</f>
        <v>0</v>
      </c>
      <c r="BI164" s="214">
        <f>IF(N164="nulová",J164,0)</f>
        <v>0</v>
      </c>
      <c r="BJ164" s="17" t="s">
        <v>8</v>
      </c>
      <c r="BK164" s="214">
        <f>ROUND(I164*H164,0)</f>
        <v>0</v>
      </c>
      <c r="BL164" s="17" t="s">
        <v>133</v>
      </c>
      <c r="BM164" s="17" t="s">
        <v>244</v>
      </c>
    </row>
    <row r="165" s="11" customFormat="1">
      <c r="B165" s="218"/>
      <c r="C165" s="219"/>
      <c r="D165" s="215" t="s">
        <v>137</v>
      </c>
      <c r="E165" s="220" t="s">
        <v>22</v>
      </c>
      <c r="F165" s="221" t="s">
        <v>245</v>
      </c>
      <c r="G165" s="219"/>
      <c r="H165" s="222">
        <v>135.56999999999999</v>
      </c>
      <c r="I165" s="223"/>
      <c r="J165" s="219"/>
      <c r="K165" s="219"/>
      <c r="L165" s="224"/>
      <c r="M165" s="225"/>
      <c r="N165" s="226"/>
      <c r="O165" s="226"/>
      <c r="P165" s="226"/>
      <c r="Q165" s="226"/>
      <c r="R165" s="226"/>
      <c r="S165" s="226"/>
      <c r="T165" s="227"/>
      <c r="AT165" s="228" t="s">
        <v>137</v>
      </c>
      <c r="AU165" s="228" t="s">
        <v>84</v>
      </c>
      <c r="AV165" s="11" t="s">
        <v>84</v>
      </c>
      <c r="AW165" s="11" t="s">
        <v>34</v>
      </c>
      <c r="AX165" s="11" t="s">
        <v>76</v>
      </c>
      <c r="AY165" s="228" t="s">
        <v>126</v>
      </c>
    </row>
    <row r="166" s="11" customFormat="1">
      <c r="B166" s="218"/>
      <c r="C166" s="219"/>
      <c r="D166" s="215" t="s">
        <v>137</v>
      </c>
      <c r="E166" s="220" t="s">
        <v>22</v>
      </c>
      <c r="F166" s="221" t="s">
        <v>246</v>
      </c>
      <c r="G166" s="219"/>
      <c r="H166" s="222">
        <v>32.859999999999999</v>
      </c>
      <c r="I166" s="223"/>
      <c r="J166" s="219"/>
      <c r="K166" s="219"/>
      <c r="L166" s="224"/>
      <c r="M166" s="225"/>
      <c r="N166" s="226"/>
      <c r="O166" s="226"/>
      <c r="P166" s="226"/>
      <c r="Q166" s="226"/>
      <c r="R166" s="226"/>
      <c r="S166" s="226"/>
      <c r="T166" s="227"/>
      <c r="AT166" s="228" t="s">
        <v>137</v>
      </c>
      <c r="AU166" s="228" t="s">
        <v>84</v>
      </c>
      <c r="AV166" s="11" t="s">
        <v>84</v>
      </c>
      <c r="AW166" s="11" t="s">
        <v>34</v>
      </c>
      <c r="AX166" s="11" t="s">
        <v>76</v>
      </c>
      <c r="AY166" s="228" t="s">
        <v>126</v>
      </c>
    </row>
    <row r="167" s="12" customFormat="1">
      <c r="B167" s="229"/>
      <c r="C167" s="230"/>
      <c r="D167" s="215" t="s">
        <v>137</v>
      </c>
      <c r="E167" s="231" t="s">
        <v>22</v>
      </c>
      <c r="F167" s="232" t="s">
        <v>152</v>
      </c>
      <c r="G167" s="230"/>
      <c r="H167" s="233">
        <v>168.43000000000001</v>
      </c>
      <c r="I167" s="234"/>
      <c r="J167" s="230"/>
      <c r="K167" s="230"/>
      <c r="L167" s="235"/>
      <c r="M167" s="236"/>
      <c r="N167" s="237"/>
      <c r="O167" s="237"/>
      <c r="P167" s="237"/>
      <c r="Q167" s="237"/>
      <c r="R167" s="237"/>
      <c r="S167" s="237"/>
      <c r="T167" s="238"/>
      <c r="AT167" s="239" t="s">
        <v>137</v>
      </c>
      <c r="AU167" s="239" t="s">
        <v>84</v>
      </c>
      <c r="AV167" s="12" t="s">
        <v>133</v>
      </c>
      <c r="AW167" s="12" t="s">
        <v>34</v>
      </c>
      <c r="AX167" s="12" t="s">
        <v>8</v>
      </c>
      <c r="AY167" s="239" t="s">
        <v>126</v>
      </c>
    </row>
    <row r="168" s="1" customFormat="1" ht="14.4" customHeight="1">
      <c r="B168" s="38"/>
      <c r="C168" s="204" t="s">
        <v>247</v>
      </c>
      <c r="D168" s="204" t="s">
        <v>128</v>
      </c>
      <c r="E168" s="205" t="s">
        <v>248</v>
      </c>
      <c r="F168" s="206" t="s">
        <v>249</v>
      </c>
      <c r="G168" s="207" t="s">
        <v>131</v>
      </c>
      <c r="H168" s="208">
        <v>32.450000000000003</v>
      </c>
      <c r="I168" s="209"/>
      <c r="J168" s="208">
        <f>ROUND(I168*H168,0)</f>
        <v>0</v>
      </c>
      <c r="K168" s="206" t="s">
        <v>243</v>
      </c>
      <c r="L168" s="43"/>
      <c r="M168" s="210" t="s">
        <v>22</v>
      </c>
      <c r="N168" s="211" t="s">
        <v>47</v>
      </c>
      <c r="O168" s="79"/>
      <c r="P168" s="212">
        <f>O168*H168</f>
        <v>0</v>
      </c>
      <c r="Q168" s="212">
        <v>0</v>
      </c>
      <c r="R168" s="212">
        <f>Q168*H168</f>
        <v>0</v>
      </c>
      <c r="S168" s="212">
        <v>0</v>
      </c>
      <c r="T168" s="213">
        <f>S168*H168</f>
        <v>0</v>
      </c>
      <c r="AR168" s="17" t="s">
        <v>133</v>
      </c>
      <c r="AT168" s="17" t="s">
        <v>128</v>
      </c>
      <c r="AU168" s="17" t="s">
        <v>84</v>
      </c>
      <c r="AY168" s="17" t="s">
        <v>126</v>
      </c>
      <c r="BE168" s="214">
        <f>IF(N168="základní",J168,0)</f>
        <v>0</v>
      </c>
      <c r="BF168" s="214">
        <f>IF(N168="snížená",J168,0)</f>
        <v>0</v>
      </c>
      <c r="BG168" s="214">
        <f>IF(N168="zákl. přenesená",J168,0)</f>
        <v>0</v>
      </c>
      <c r="BH168" s="214">
        <f>IF(N168="sníž. přenesená",J168,0)</f>
        <v>0</v>
      </c>
      <c r="BI168" s="214">
        <f>IF(N168="nulová",J168,0)</f>
        <v>0</v>
      </c>
      <c r="BJ168" s="17" t="s">
        <v>8</v>
      </c>
      <c r="BK168" s="214">
        <f>ROUND(I168*H168,0)</f>
        <v>0</v>
      </c>
      <c r="BL168" s="17" t="s">
        <v>133</v>
      </c>
      <c r="BM168" s="17" t="s">
        <v>250</v>
      </c>
    </row>
    <row r="169" s="11" customFormat="1">
      <c r="B169" s="218"/>
      <c r="C169" s="219"/>
      <c r="D169" s="215" t="s">
        <v>137</v>
      </c>
      <c r="E169" s="220" t="s">
        <v>22</v>
      </c>
      <c r="F169" s="221" t="s">
        <v>251</v>
      </c>
      <c r="G169" s="219"/>
      <c r="H169" s="222">
        <v>32.450000000000003</v>
      </c>
      <c r="I169" s="223"/>
      <c r="J169" s="219"/>
      <c r="K169" s="219"/>
      <c r="L169" s="224"/>
      <c r="M169" s="225"/>
      <c r="N169" s="226"/>
      <c r="O169" s="226"/>
      <c r="P169" s="226"/>
      <c r="Q169" s="226"/>
      <c r="R169" s="226"/>
      <c r="S169" s="226"/>
      <c r="T169" s="227"/>
      <c r="AT169" s="228" t="s">
        <v>137</v>
      </c>
      <c r="AU169" s="228" t="s">
        <v>84</v>
      </c>
      <c r="AV169" s="11" t="s">
        <v>84</v>
      </c>
      <c r="AW169" s="11" t="s">
        <v>34</v>
      </c>
      <c r="AX169" s="11" t="s">
        <v>8</v>
      </c>
      <c r="AY169" s="228" t="s">
        <v>126</v>
      </c>
    </row>
    <row r="170" s="1" customFormat="1" ht="20.4" customHeight="1">
      <c r="B170" s="38"/>
      <c r="C170" s="204" t="s">
        <v>252</v>
      </c>
      <c r="D170" s="204" t="s">
        <v>128</v>
      </c>
      <c r="E170" s="205" t="s">
        <v>253</v>
      </c>
      <c r="F170" s="206" t="s">
        <v>254</v>
      </c>
      <c r="G170" s="207" t="s">
        <v>131</v>
      </c>
      <c r="H170" s="208">
        <v>168.43000000000001</v>
      </c>
      <c r="I170" s="209"/>
      <c r="J170" s="208">
        <f>ROUND(I170*H170,0)</f>
        <v>0</v>
      </c>
      <c r="K170" s="206" t="s">
        <v>132</v>
      </c>
      <c r="L170" s="43"/>
      <c r="M170" s="210" t="s">
        <v>22</v>
      </c>
      <c r="N170" s="211" t="s">
        <v>47</v>
      </c>
      <c r="O170" s="79"/>
      <c r="P170" s="212">
        <f>O170*H170</f>
        <v>0</v>
      </c>
      <c r="Q170" s="212">
        <v>0.034500000000000003</v>
      </c>
      <c r="R170" s="212">
        <f>Q170*H170</f>
        <v>5.8108350000000009</v>
      </c>
      <c r="S170" s="212">
        <v>0</v>
      </c>
      <c r="T170" s="213">
        <f>S170*H170</f>
        <v>0</v>
      </c>
      <c r="AR170" s="17" t="s">
        <v>133</v>
      </c>
      <c r="AT170" s="17" t="s">
        <v>128</v>
      </c>
      <c r="AU170" s="17" t="s">
        <v>84</v>
      </c>
      <c r="AY170" s="17" t="s">
        <v>126</v>
      </c>
      <c r="BE170" s="214">
        <f>IF(N170="základní",J170,0)</f>
        <v>0</v>
      </c>
      <c r="BF170" s="214">
        <f>IF(N170="snížená",J170,0)</f>
        <v>0</v>
      </c>
      <c r="BG170" s="214">
        <f>IF(N170="zákl. přenesená",J170,0)</f>
        <v>0</v>
      </c>
      <c r="BH170" s="214">
        <f>IF(N170="sníž. přenesená",J170,0)</f>
        <v>0</v>
      </c>
      <c r="BI170" s="214">
        <f>IF(N170="nulová",J170,0)</f>
        <v>0</v>
      </c>
      <c r="BJ170" s="17" t="s">
        <v>8</v>
      </c>
      <c r="BK170" s="214">
        <f>ROUND(I170*H170,0)</f>
        <v>0</v>
      </c>
      <c r="BL170" s="17" t="s">
        <v>133</v>
      </c>
      <c r="BM170" s="17" t="s">
        <v>255</v>
      </c>
    </row>
    <row r="171" s="1" customFormat="1">
      <c r="B171" s="38"/>
      <c r="C171" s="39"/>
      <c r="D171" s="215" t="s">
        <v>135</v>
      </c>
      <c r="E171" s="39"/>
      <c r="F171" s="216" t="s">
        <v>256</v>
      </c>
      <c r="G171" s="39"/>
      <c r="H171" s="39"/>
      <c r="I171" s="130"/>
      <c r="J171" s="39"/>
      <c r="K171" s="39"/>
      <c r="L171" s="43"/>
      <c r="M171" s="217"/>
      <c r="N171" s="79"/>
      <c r="O171" s="79"/>
      <c r="P171" s="79"/>
      <c r="Q171" s="79"/>
      <c r="R171" s="79"/>
      <c r="S171" s="79"/>
      <c r="T171" s="80"/>
      <c r="AT171" s="17" t="s">
        <v>135</v>
      </c>
      <c r="AU171" s="17" t="s">
        <v>84</v>
      </c>
    </row>
    <row r="172" s="11" customFormat="1">
      <c r="B172" s="218"/>
      <c r="C172" s="219"/>
      <c r="D172" s="215" t="s">
        <v>137</v>
      </c>
      <c r="E172" s="220" t="s">
        <v>22</v>
      </c>
      <c r="F172" s="221" t="s">
        <v>245</v>
      </c>
      <c r="G172" s="219"/>
      <c r="H172" s="222">
        <v>135.56999999999999</v>
      </c>
      <c r="I172" s="223"/>
      <c r="J172" s="219"/>
      <c r="K172" s="219"/>
      <c r="L172" s="224"/>
      <c r="M172" s="225"/>
      <c r="N172" s="226"/>
      <c r="O172" s="226"/>
      <c r="P172" s="226"/>
      <c r="Q172" s="226"/>
      <c r="R172" s="226"/>
      <c r="S172" s="226"/>
      <c r="T172" s="227"/>
      <c r="AT172" s="228" t="s">
        <v>137</v>
      </c>
      <c r="AU172" s="228" t="s">
        <v>84</v>
      </c>
      <c r="AV172" s="11" t="s">
        <v>84</v>
      </c>
      <c r="AW172" s="11" t="s">
        <v>34</v>
      </c>
      <c r="AX172" s="11" t="s">
        <v>76</v>
      </c>
      <c r="AY172" s="228" t="s">
        <v>126</v>
      </c>
    </row>
    <row r="173" s="11" customFormat="1">
      <c r="B173" s="218"/>
      <c r="C173" s="219"/>
      <c r="D173" s="215" t="s">
        <v>137</v>
      </c>
      <c r="E173" s="220" t="s">
        <v>22</v>
      </c>
      <c r="F173" s="221" t="s">
        <v>246</v>
      </c>
      <c r="G173" s="219"/>
      <c r="H173" s="222">
        <v>32.859999999999999</v>
      </c>
      <c r="I173" s="223"/>
      <c r="J173" s="219"/>
      <c r="K173" s="219"/>
      <c r="L173" s="224"/>
      <c r="M173" s="225"/>
      <c r="N173" s="226"/>
      <c r="O173" s="226"/>
      <c r="P173" s="226"/>
      <c r="Q173" s="226"/>
      <c r="R173" s="226"/>
      <c r="S173" s="226"/>
      <c r="T173" s="227"/>
      <c r="AT173" s="228" t="s">
        <v>137</v>
      </c>
      <c r="AU173" s="228" t="s">
        <v>84</v>
      </c>
      <c r="AV173" s="11" t="s">
        <v>84</v>
      </c>
      <c r="AW173" s="11" t="s">
        <v>34</v>
      </c>
      <c r="AX173" s="11" t="s">
        <v>76</v>
      </c>
      <c r="AY173" s="228" t="s">
        <v>126</v>
      </c>
    </row>
    <row r="174" s="12" customFormat="1">
      <c r="B174" s="229"/>
      <c r="C174" s="230"/>
      <c r="D174" s="215" t="s">
        <v>137</v>
      </c>
      <c r="E174" s="231" t="s">
        <v>22</v>
      </c>
      <c r="F174" s="232" t="s">
        <v>152</v>
      </c>
      <c r="G174" s="230"/>
      <c r="H174" s="233">
        <v>168.43000000000001</v>
      </c>
      <c r="I174" s="234"/>
      <c r="J174" s="230"/>
      <c r="K174" s="230"/>
      <c r="L174" s="235"/>
      <c r="M174" s="236"/>
      <c r="N174" s="237"/>
      <c r="O174" s="237"/>
      <c r="P174" s="237"/>
      <c r="Q174" s="237"/>
      <c r="R174" s="237"/>
      <c r="S174" s="237"/>
      <c r="T174" s="238"/>
      <c r="AT174" s="239" t="s">
        <v>137</v>
      </c>
      <c r="AU174" s="239" t="s">
        <v>84</v>
      </c>
      <c r="AV174" s="12" t="s">
        <v>133</v>
      </c>
      <c r="AW174" s="12" t="s">
        <v>34</v>
      </c>
      <c r="AX174" s="12" t="s">
        <v>8</v>
      </c>
      <c r="AY174" s="239" t="s">
        <v>126</v>
      </c>
    </row>
    <row r="175" s="1" customFormat="1" ht="20.4" customHeight="1">
      <c r="B175" s="38"/>
      <c r="C175" s="204" t="s">
        <v>257</v>
      </c>
      <c r="D175" s="204" t="s">
        <v>128</v>
      </c>
      <c r="E175" s="205" t="s">
        <v>258</v>
      </c>
      <c r="F175" s="206" t="s">
        <v>259</v>
      </c>
      <c r="G175" s="207" t="s">
        <v>131</v>
      </c>
      <c r="H175" s="208">
        <v>168.43000000000001</v>
      </c>
      <c r="I175" s="209"/>
      <c r="J175" s="208">
        <f>ROUND(I175*H175,0)</f>
        <v>0</v>
      </c>
      <c r="K175" s="206" t="s">
        <v>132</v>
      </c>
      <c r="L175" s="43"/>
      <c r="M175" s="210" t="s">
        <v>22</v>
      </c>
      <c r="N175" s="211" t="s">
        <v>47</v>
      </c>
      <c r="O175" s="79"/>
      <c r="P175" s="212">
        <f>O175*H175</f>
        <v>0</v>
      </c>
      <c r="Q175" s="212">
        <v>0.016</v>
      </c>
      <c r="R175" s="212">
        <f>Q175*H175</f>
        <v>2.6948800000000004</v>
      </c>
      <c r="S175" s="212">
        <v>0</v>
      </c>
      <c r="T175" s="213">
        <f>S175*H175</f>
        <v>0</v>
      </c>
      <c r="AR175" s="17" t="s">
        <v>133</v>
      </c>
      <c r="AT175" s="17" t="s">
        <v>128</v>
      </c>
      <c r="AU175" s="17" t="s">
        <v>84</v>
      </c>
      <c r="AY175" s="17" t="s">
        <v>126</v>
      </c>
      <c r="BE175" s="214">
        <f>IF(N175="základní",J175,0)</f>
        <v>0</v>
      </c>
      <c r="BF175" s="214">
        <f>IF(N175="snížená",J175,0)</f>
        <v>0</v>
      </c>
      <c r="BG175" s="214">
        <f>IF(N175="zákl. přenesená",J175,0)</f>
        <v>0</v>
      </c>
      <c r="BH175" s="214">
        <f>IF(N175="sníž. přenesená",J175,0)</f>
        <v>0</v>
      </c>
      <c r="BI175" s="214">
        <f>IF(N175="nulová",J175,0)</f>
        <v>0</v>
      </c>
      <c r="BJ175" s="17" t="s">
        <v>8</v>
      </c>
      <c r="BK175" s="214">
        <f>ROUND(I175*H175,0)</f>
        <v>0</v>
      </c>
      <c r="BL175" s="17" t="s">
        <v>133</v>
      </c>
      <c r="BM175" s="17" t="s">
        <v>260</v>
      </c>
    </row>
    <row r="176" s="1" customFormat="1">
      <c r="B176" s="38"/>
      <c r="C176" s="39"/>
      <c r="D176" s="215" t="s">
        <v>135</v>
      </c>
      <c r="E176" s="39"/>
      <c r="F176" s="216" t="s">
        <v>256</v>
      </c>
      <c r="G176" s="39"/>
      <c r="H176" s="39"/>
      <c r="I176" s="130"/>
      <c r="J176" s="39"/>
      <c r="K176" s="39"/>
      <c r="L176" s="43"/>
      <c r="M176" s="217"/>
      <c r="N176" s="79"/>
      <c r="O176" s="79"/>
      <c r="P176" s="79"/>
      <c r="Q176" s="79"/>
      <c r="R176" s="79"/>
      <c r="S176" s="79"/>
      <c r="T176" s="80"/>
      <c r="AT176" s="17" t="s">
        <v>135</v>
      </c>
      <c r="AU176" s="17" t="s">
        <v>84</v>
      </c>
    </row>
    <row r="177" s="11" customFormat="1">
      <c r="B177" s="218"/>
      <c r="C177" s="219"/>
      <c r="D177" s="215" t="s">
        <v>137</v>
      </c>
      <c r="E177" s="220" t="s">
        <v>22</v>
      </c>
      <c r="F177" s="221" t="s">
        <v>245</v>
      </c>
      <c r="G177" s="219"/>
      <c r="H177" s="222">
        <v>135.56999999999999</v>
      </c>
      <c r="I177" s="223"/>
      <c r="J177" s="219"/>
      <c r="K177" s="219"/>
      <c r="L177" s="224"/>
      <c r="M177" s="225"/>
      <c r="N177" s="226"/>
      <c r="O177" s="226"/>
      <c r="P177" s="226"/>
      <c r="Q177" s="226"/>
      <c r="R177" s="226"/>
      <c r="S177" s="226"/>
      <c r="T177" s="227"/>
      <c r="AT177" s="228" t="s">
        <v>137</v>
      </c>
      <c r="AU177" s="228" t="s">
        <v>84</v>
      </c>
      <c r="AV177" s="11" t="s">
        <v>84</v>
      </c>
      <c r="AW177" s="11" t="s">
        <v>34</v>
      </c>
      <c r="AX177" s="11" t="s">
        <v>76</v>
      </c>
      <c r="AY177" s="228" t="s">
        <v>126</v>
      </c>
    </row>
    <row r="178" s="11" customFormat="1">
      <c r="B178" s="218"/>
      <c r="C178" s="219"/>
      <c r="D178" s="215" t="s">
        <v>137</v>
      </c>
      <c r="E178" s="220" t="s">
        <v>22</v>
      </c>
      <c r="F178" s="221" t="s">
        <v>246</v>
      </c>
      <c r="G178" s="219"/>
      <c r="H178" s="222">
        <v>32.859999999999999</v>
      </c>
      <c r="I178" s="223"/>
      <c r="J178" s="219"/>
      <c r="K178" s="219"/>
      <c r="L178" s="224"/>
      <c r="M178" s="225"/>
      <c r="N178" s="226"/>
      <c r="O178" s="226"/>
      <c r="P178" s="226"/>
      <c r="Q178" s="226"/>
      <c r="R178" s="226"/>
      <c r="S178" s="226"/>
      <c r="T178" s="227"/>
      <c r="AT178" s="228" t="s">
        <v>137</v>
      </c>
      <c r="AU178" s="228" t="s">
        <v>84</v>
      </c>
      <c r="AV178" s="11" t="s">
        <v>84</v>
      </c>
      <c r="AW178" s="11" t="s">
        <v>34</v>
      </c>
      <c r="AX178" s="11" t="s">
        <v>76</v>
      </c>
      <c r="AY178" s="228" t="s">
        <v>126</v>
      </c>
    </row>
    <row r="179" s="12" customFormat="1">
      <c r="B179" s="229"/>
      <c r="C179" s="230"/>
      <c r="D179" s="215" t="s">
        <v>137</v>
      </c>
      <c r="E179" s="231" t="s">
        <v>22</v>
      </c>
      <c r="F179" s="232" t="s">
        <v>152</v>
      </c>
      <c r="G179" s="230"/>
      <c r="H179" s="233">
        <v>168.43000000000001</v>
      </c>
      <c r="I179" s="234"/>
      <c r="J179" s="230"/>
      <c r="K179" s="230"/>
      <c r="L179" s="235"/>
      <c r="M179" s="236"/>
      <c r="N179" s="237"/>
      <c r="O179" s="237"/>
      <c r="P179" s="237"/>
      <c r="Q179" s="237"/>
      <c r="R179" s="237"/>
      <c r="S179" s="237"/>
      <c r="T179" s="238"/>
      <c r="AT179" s="239" t="s">
        <v>137</v>
      </c>
      <c r="AU179" s="239" t="s">
        <v>84</v>
      </c>
      <c r="AV179" s="12" t="s">
        <v>133</v>
      </c>
      <c r="AW179" s="12" t="s">
        <v>34</v>
      </c>
      <c r="AX179" s="12" t="s">
        <v>8</v>
      </c>
      <c r="AY179" s="239" t="s">
        <v>126</v>
      </c>
    </row>
    <row r="180" s="1" customFormat="1" ht="20.4" customHeight="1">
      <c r="B180" s="38"/>
      <c r="C180" s="204" t="s">
        <v>7</v>
      </c>
      <c r="D180" s="204" t="s">
        <v>128</v>
      </c>
      <c r="E180" s="205" t="s">
        <v>261</v>
      </c>
      <c r="F180" s="206" t="s">
        <v>262</v>
      </c>
      <c r="G180" s="207" t="s">
        <v>131</v>
      </c>
      <c r="H180" s="208">
        <v>136.78999999999999</v>
      </c>
      <c r="I180" s="209"/>
      <c r="J180" s="208">
        <f>ROUND(I180*H180,0)</f>
        <v>0</v>
      </c>
      <c r="K180" s="206" t="s">
        <v>132</v>
      </c>
      <c r="L180" s="43"/>
      <c r="M180" s="210" t="s">
        <v>22</v>
      </c>
      <c r="N180" s="211" t="s">
        <v>47</v>
      </c>
      <c r="O180" s="79"/>
      <c r="P180" s="212">
        <f>O180*H180</f>
        <v>0</v>
      </c>
      <c r="Q180" s="212">
        <v>0</v>
      </c>
      <c r="R180" s="212">
        <f>Q180*H180</f>
        <v>0</v>
      </c>
      <c r="S180" s="212">
        <v>0</v>
      </c>
      <c r="T180" s="213">
        <f>S180*H180</f>
        <v>0</v>
      </c>
      <c r="AR180" s="17" t="s">
        <v>133</v>
      </c>
      <c r="AT180" s="17" t="s">
        <v>128</v>
      </c>
      <c r="AU180" s="17" t="s">
        <v>84</v>
      </c>
      <c r="AY180" s="17" t="s">
        <v>126</v>
      </c>
      <c r="BE180" s="214">
        <f>IF(N180="základní",J180,0)</f>
        <v>0</v>
      </c>
      <c r="BF180" s="214">
        <f>IF(N180="snížená",J180,0)</f>
        <v>0</v>
      </c>
      <c r="BG180" s="214">
        <f>IF(N180="zákl. přenesená",J180,0)</f>
        <v>0</v>
      </c>
      <c r="BH180" s="214">
        <f>IF(N180="sníž. přenesená",J180,0)</f>
        <v>0</v>
      </c>
      <c r="BI180" s="214">
        <f>IF(N180="nulová",J180,0)</f>
        <v>0</v>
      </c>
      <c r="BJ180" s="17" t="s">
        <v>8</v>
      </c>
      <c r="BK180" s="214">
        <f>ROUND(I180*H180,0)</f>
        <v>0</v>
      </c>
      <c r="BL180" s="17" t="s">
        <v>133</v>
      </c>
      <c r="BM180" s="17" t="s">
        <v>263</v>
      </c>
    </row>
    <row r="181" s="1" customFormat="1">
      <c r="B181" s="38"/>
      <c r="C181" s="39"/>
      <c r="D181" s="215" t="s">
        <v>135</v>
      </c>
      <c r="E181" s="39"/>
      <c r="F181" s="216" t="s">
        <v>264</v>
      </c>
      <c r="G181" s="39"/>
      <c r="H181" s="39"/>
      <c r="I181" s="130"/>
      <c r="J181" s="39"/>
      <c r="K181" s="39"/>
      <c r="L181" s="43"/>
      <c r="M181" s="217"/>
      <c r="N181" s="79"/>
      <c r="O181" s="79"/>
      <c r="P181" s="79"/>
      <c r="Q181" s="79"/>
      <c r="R181" s="79"/>
      <c r="S181" s="79"/>
      <c r="T181" s="80"/>
      <c r="AT181" s="17" t="s">
        <v>135</v>
      </c>
      <c r="AU181" s="17" t="s">
        <v>84</v>
      </c>
    </row>
    <row r="182" s="11" customFormat="1">
      <c r="B182" s="218"/>
      <c r="C182" s="219"/>
      <c r="D182" s="215" t="s">
        <v>137</v>
      </c>
      <c r="E182" s="220" t="s">
        <v>22</v>
      </c>
      <c r="F182" s="221" t="s">
        <v>265</v>
      </c>
      <c r="G182" s="219"/>
      <c r="H182" s="222">
        <v>136.78999999999999</v>
      </c>
      <c r="I182" s="223"/>
      <c r="J182" s="219"/>
      <c r="K182" s="219"/>
      <c r="L182" s="224"/>
      <c r="M182" s="225"/>
      <c r="N182" s="226"/>
      <c r="O182" s="226"/>
      <c r="P182" s="226"/>
      <c r="Q182" s="226"/>
      <c r="R182" s="226"/>
      <c r="S182" s="226"/>
      <c r="T182" s="227"/>
      <c r="AT182" s="228" t="s">
        <v>137</v>
      </c>
      <c r="AU182" s="228" t="s">
        <v>84</v>
      </c>
      <c r="AV182" s="11" t="s">
        <v>84</v>
      </c>
      <c r="AW182" s="11" t="s">
        <v>34</v>
      </c>
      <c r="AX182" s="11" t="s">
        <v>8</v>
      </c>
      <c r="AY182" s="228" t="s">
        <v>126</v>
      </c>
    </row>
    <row r="183" s="1" customFormat="1" ht="20.4" customHeight="1">
      <c r="B183" s="38"/>
      <c r="C183" s="204" t="s">
        <v>266</v>
      </c>
      <c r="D183" s="204" t="s">
        <v>128</v>
      </c>
      <c r="E183" s="205" t="s">
        <v>267</v>
      </c>
      <c r="F183" s="206" t="s">
        <v>268</v>
      </c>
      <c r="G183" s="207" t="s">
        <v>131</v>
      </c>
      <c r="H183" s="208">
        <v>21.75</v>
      </c>
      <c r="I183" s="209"/>
      <c r="J183" s="208">
        <f>ROUND(I183*H183,0)</f>
        <v>0</v>
      </c>
      <c r="K183" s="206" t="s">
        <v>132</v>
      </c>
      <c r="L183" s="43"/>
      <c r="M183" s="210" t="s">
        <v>22</v>
      </c>
      <c r="N183" s="211" t="s">
        <v>47</v>
      </c>
      <c r="O183" s="79"/>
      <c r="P183" s="212">
        <f>O183*H183</f>
        <v>0</v>
      </c>
      <c r="Q183" s="212">
        <v>0.023099999999999999</v>
      </c>
      <c r="R183" s="212">
        <f>Q183*H183</f>
        <v>0.50242500000000001</v>
      </c>
      <c r="S183" s="212">
        <v>0</v>
      </c>
      <c r="T183" s="213">
        <f>S183*H183</f>
        <v>0</v>
      </c>
      <c r="AR183" s="17" t="s">
        <v>133</v>
      </c>
      <c r="AT183" s="17" t="s">
        <v>128</v>
      </c>
      <c r="AU183" s="17" t="s">
        <v>84</v>
      </c>
      <c r="AY183" s="17" t="s">
        <v>126</v>
      </c>
      <c r="BE183" s="214">
        <f>IF(N183="základní",J183,0)</f>
        <v>0</v>
      </c>
      <c r="BF183" s="214">
        <f>IF(N183="snížená",J183,0)</f>
        <v>0</v>
      </c>
      <c r="BG183" s="214">
        <f>IF(N183="zákl. přenesená",J183,0)</f>
        <v>0</v>
      </c>
      <c r="BH183" s="214">
        <f>IF(N183="sníž. přenesená",J183,0)</f>
        <v>0</v>
      </c>
      <c r="BI183" s="214">
        <f>IF(N183="nulová",J183,0)</f>
        <v>0</v>
      </c>
      <c r="BJ183" s="17" t="s">
        <v>8</v>
      </c>
      <c r="BK183" s="214">
        <f>ROUND(I183*H183,0)</f>
        <v>0</v>
      </c>
      <c r="BL183" s="17" t="s">
        <v>133</v>
      </c>
      <c r="BM183" s="17" t="s">
        <v>269</v>
      </c>
    </row>
    <row r="184" s="1" customFormat="1">
      <c r="B184" s="38"/>
      <c r="C184" s="39"/>
      <c r="D184" s="215" t="s">
        <v>135</v>
      </c>
      <c r="E184" s="39"/>
      <c r="F184" s="216" t="s">
        <v>270</v>
      </c>
      <c r="G184" s="39"/>
      <c r="H184" s="39"/>
      <c r="I184" s="130"/>
      <c r="J184" s="39"/>
      <c r="K184" s="39"/>
      <c r="L184" s="43"/>
      <c r="M184" s="217"/>
      <c r="N184" s="79"/>
      <c r="O184" s="79"/>
      <c r="P184" s="79"/>
      <c r="Q184" s="79"/>
      <c r="R184" s="79"/>
      <c r="S184" s="79"/>
      <c r="T184" s="80"/>
      <c r="AT184" s="17" t="s">
        <v>135</v>
      </c>
      <c r="AU184" s="17" t="s">
        <v>84</v>
      </c>
    </row>
    <row r="185" s="11" customFormat="1">
      <c r="B185" s="218"/>
      <c r="C185" s="219"/>
      <c r="D185" s="215" t="s">
        <v>137</v>
      </c>
      <c r="E185" s="220" t="s">
        <v>22</v>
      </c>
      <c r="F185" s="221" t="s">
        <v>271</v>
      </c>
      <c r="G185" s="219"/>
      <c r="H185" s="222">
        <v>21.75</v>
      </c>
      <c r="I185" s="223"/>
      <c r="J185" s="219"/>
      <c r="K185" s="219"/>
      <c r="L185" s="224"/>
      <c r="M185" s="225"/>
      <c r="N185" s="226"/>
      <c r="O185" s="226"/>
      <c r="P185" s="226"/>
      <c r="Q185" s="226"/>
      <c r="R185" s="226"/>
      <c r="S185" s="226"/>
      <c r="T185" s="227"/>
      <c r="AT185" s="228" t="s">
        <v>137</v>
      </c>
      <c r="AU185" s="228" t="s">
        <v>84</v>
      </c>
      <c r="AV185" s="11" t="s">
        <v>84</v>
      </c>
      <c r="AW185" s="11" t="s">
        <v>34</v>
      </c>
      <c r="AX185" s="11" t="s">
        <v>8</v>
      </c>
      <c r="AY185" s="228" t="s">
        <v>126</v>
      </c>
    </row>
    <row r="186" s="1" customFormat="1" ht="20.4" customHeight="1">
      <c r="B186" s="38"/>
      <c r="C186" s="204" t="s">
        <v>272</v>
      </c>
      <c r="D186" s="204" t="s">
        <v>128</v>
      </c>
      <c r="E186" s="205" t="s">
        <v>273</v>
      </c>
      <c r="F186" s="206" t="s">
        <v>274</v>
      </c>
      <c r="G186" s="207" t="s">
        <v>275</v>
      </c>
      <c r="H186" s="208">
        <v>43.5</v>
      </c>
      <c r="I186" s="209"/>
      <c r="J186" s="208">
        <f>ROUND(I186*H186,0)</f>
        <v>0</v>
      </c>
      <c r="K186" s="206" t="s">
        <v>132</v>
      </c>
      <c r="L186" s="43"/>
      <c r="M186" s="210" t="s">
        <v>22</v>
      </c>
      <c r="N186" s="211" t="s">
        <v>47</v>
      </c>
      <c r="O186" s="79"/>
      <c r="P186" s="212">
        <f>O186*H186</f>
        <v>0</v>
      </c>
      <c r="Q186" s="212">
        <v>0.00021000000000000001</v>
      </c>
      <c r="R186" s="212">
        <f>Q186*H186</f>
        <v>0.0091350000000000008</v>
      </c>
      <c r="S186" s="212">
        <v>0</v>
      </c>
      <c r="T186" s="213">
        <f>S186*H186</f>
        <v>0</v>
      </c>
      <c r="AR186" s="17" t="s">
        <v>133</v>
      </c>
      <c r="AT186" s="17" t="s">
        <v>128</v>
      </c>
      <c r="AU186" s="17" t="s">
        <v>84</v>
      </c>
      <c r="AY186" s="17" t="s">
        <v>126</v>
      </c>
      <c r="BE186" s="214">
        <f>IF(N186="základní",J186,0)</f>
        <v>0</v>
      </c>
      <c r="BF186" s="214">
        <f>IF(N186="snížená",J186,0)</f>
        <v>0</v>
      </c>
      <c r="BG186" s="214">
        <f>IF(N186="zákl. přenesená",J186,0)</f>
        <v>0</v>
      </c>
      <c r="BH186" s="214">
        <f>IF(N186="sníž. přenesená",J186,0)</f>
        <v>0</v>
      </c>
      <c r="BI186" s="214">
        <f>IF(N186="nulová",J186,0)</f>
        <v>0</v>
      </c>
      <c r="BJ186" s="17" t="s">
        <v>8</v>
      </c>
      <c r="BK186" s="214">
        <f>ROUND(I186*H186,0)</f>
        <v>0</v>
      </c>
      <c r="BL186" s="17" t="s">
        <v>133</v>
      </c>
      <c r="BM186" s="17" t="s">
        <v>276</v>
      </c>
    </row>
    <row r="187" s="11" customFormat="1">
      <c r="B187" s="218"/>
      <c r="C187" s="219"/>
      <c r="D187" s="215" t="s">
        <v>137</v>
      </c>
      <c r="E187" s="220" t="s">
        <v>22</v>
      </c>
      <c r="F187" s="221" t="s">
        <v>277</v>
      </c>
      <c r="G187" s="219"/>
      <c r="H187" s="222">
        <v>43.5</v>
      </c>
      <c r="I187" s="223"/>
      <c r="J187" s="219"/>
      <c r="K187" s="219"/>
      <c r="L187" s="224"/>
      <c r="M187" s="225"/>
      <c r="N187" s="226"/>
      <c r="O187" s="226"/>
      <c r="P187" s="226"/>
      <c r="Q187" s="226"/>
      <c r="R187" s="226"/>
      <c r="S187" s="226"/>
      <c r="T187" s="227"/>
      <c r="AT187" s="228" t="s">
        <v>137</v>
      </c>
      <c r="AU187" s="228" t="s">
        <v>84</v>
      </c>
      <c r="AV187" s="11" t="s">
        <v>84</v>
      </c>
      <c r="AW187" s="11" t="s">
        <v>34</v>
      </c>
      <c r="AX187" s="11" t="s">
        <v>8</v>
      </c>
      <c r="AY187" s="228" t="s">
        <v>126</v>
      </c>
    </row>
    <row r="188" s="1" customFormat="1" ht="20.4" customHeight="1">
      <c r="B188" s="38"/>
      <c r="C188" s="204" t="s">
        <v>278</v>
      </c>
      <c r="D188" s="204" t="s">
        <v>128</v>
      </c>
      <c r="E188" s="205" t="s">
        <v>279</v>
      </c>
      <c r="F188" s="206" t="s">
        <v>280</v>
      </c>
      <c r="G188" s="207" t="s">
        <v>131</v>
      </c>
      <c r="H188" s="208">
        <v>21.670000000000002</v>
      </c>
      <c r="I188" s="209"/>
      <c r="J188" s="208">
        <f>ROUND(I188*H188,0)</f>
        <v>0</v>
      </c>
      <c r="K188" s="206" t="s">
        <v>132</v>
      </c>
      <c r="L188" s="43"/>
      <c r="M188" s="210" t="s">
        <v>22</v>
      </c>
      <c r="N188" s="211" t="s">
        <v>47</v>
      </c>
      <c r="O188" s="79"/>
      <c r="P188" s="212">
        <f>O188*H188</f>
        <v>0</v>
      </c>
      <c r="Q188" s="212">
        <v>0.55110000000000003</v>
      </c>
      <c r="R188" s="212">
        <f>Q188*H188</f>
        <v>11.942337000000002</v>
      </c>
      <c r="S188" s="212">
        <v>0</v>
      </c>
      <c r="T188" s="213">
        <f>S188*H188</f>
        <v>0</v>
      </c>
      <c r="AR188" s="17" t="s">
        <v>133</v>
      </c>
      <c r="AT188" s="17" t="s">
        <v>128</v>
      </c>
      <c r="AU188" s="17" t="s">
        <v>84</v>
      </c>
      <c r="AY188" s="17" t="s">
        <v>126</v>
      </c>
      <c r="BE188" s="214">
        <f>IF(N188="základní",J188,0)</f>
        <v>0</v>
      </c>
      <c r="BF188" s="214">
        <f>IF(N188="snížená",J188,0)</f>
        <v>0</v>
      </c>
      <c r="BG188" s="214">
        <f>IF(N188="zákl. přenesená",J188,0)</f>
        <v>0</v>
      </c>
      <c r="BH188" s="214">
        <f>IF(N188="sníž. přenesená",J188,0)</f>
        <v>0</v>
      </c>
      <c r="BI188" s="214">
        <f>IF(N188="nulová",J188,0)</f>
        <v>0</v>
      </c>
      <c r="BJ188" s="17" t="s">
        <v>8</v>
      </c>
      <c r="BK188" s="214">
        <f>ROUND(I188*H188,0)</f>
        <v>0</v>
      </c>
      <c r="BL188" s="17" t="s">
        <v>133</v>
      </c>
      <c r="BM188" s="17" t="s">
        <v>281</v>
      </c>
    </row>
    <row r="189" s="11" customFormat="1">
      <c r="B189" s="218"/>
      <c r="C189" s="219"/>
      <c r="D189" s="215" t="s">
        <v>137</v>
      </c>
      <c r="E189" s="220" t="s">
        <v>22</v>
      </c>
      <c r="F189" s="221" t="s">
        <v>282</v>
      </c>
      <c r="G189" s="219"/>
      <c r="H189" s="222">
        <v>21.670000000000002</v>
      </c>
      <c r="I189" s="223"/>
      <c r="J189" s="219"/>
      <c r="K189" s="219"/>
      <c r="L189" s="224"/>
      <c r="M189" s="225"/>
      <c r="N189" s="226"/>
      <c r="O189" s="226"/>
      <c r="P189" s="226"/>
      <c r="Q189" s="226"/>
      <c r="R189" s="226"/>
      <c r="S189" s="226"/>
      <c r="T189" s="227"/>
      <c r="AT189" s="228" t="s">
        <v>137</v>
      </c>
      <c r="AU189" s="228" t="s">
        <v>84</v>
      </c>
      <c r="AV189" s="11" t="s">
        <v>84</v>
      </c>
      <c r="AW189" s="11" t="s">
        <v>34</v>
      </c>
      <c r="AX189" s="11" t="s">
        <v>8</v>
      </c>
      <c r="AY189" s="228" t="s">
        <v>126</v>
      </c>
    </row>
    <row r="190" s="10" customFormat="1" ht="22.8" customHeight="1">
      <c r="B190" s="188"/>
      <c r="C190" s="189"/>
      <c r="D190" s="190" t="s">
        <v>75</v>
      </c>
      <c r="E190" s="202" t="s">
        <v>177</v>
      </c>
      <c r="F190" s="202" t="s">
        <v>283</v>
      </c>
      <c r="G190" s="189"/>
      <c r="H190" s="189"/>
      <c r="I190" s="192"/>
      <c r="J190" s="203">
        <f>BK190</f>
        <v>0</v>
      </c>
      <c r="K190" s="189"/>
      <c r="L190" s="194"/>
      <c r="M190" s="195"/>
      <c r="N190" s="196"/>
      <c r="O190" s="196"/>
      <c r="P190" s="197">
        <f>SUM(P191:P193)</f>
        <v>0</v>
      </c>
      <c r="Q190" s="196"/>
      <c r="R190" s="197">
        <f>SUM(R191:R193)</f>
        <v>0.068479999999999999</v>
      </c>
      <c r="S190" s="196"/>
      <c r="T190" s="198">
        <f>SUM(T191:T193)</f>
        <v>0</v>
      </c>
      <c r="AR190" s="199" t="s">
        <v>8</v>
      </c>
      <c r="AT190" s="200" t="s">
        <v>75</v>
      </c>
      <c r="AU190" s="200" t="s">
        <v>8</v>
      </c>
      <c r="AY190" s="199" t="s">
        <v>126</v>
      </c>
      <c r="BK190" s="201">
        <f>SUM(BK191:BK193)</f>
        <v>0</v>
      </c>
    </row>
    <row r="191" s="1" customFormat="1" ht="20.4" customHeight="1">
      <c r="B191" s="38"/>
      <c r="C191" s="204" t="s">
        <v>284</v>
      </c>
      <c r="D191" s="204" t="s">
        <v>128</v>
      </c>
      <c r="E191" s="205" t="s">
        <v>285</v>
      </c>
      <c r="F191" s="206" t="s">
        <v>286</v>
      </c>
      <c r="G191" s="207" t="s">
        <v>275</v>
      </c>
      <c r="H191" s="208">
        <v>53.5</v>
      </c>
      <c r="I191" s="209"/>
      <c r="J191" s="208">
        <f>ROUND(I191*H191,0)</f>
        <v>0</v>
      </c>
      <c r="K191" s="206" t="s">
        <v>132</v>
      </c>
      <c r="L191" s="43"/>
      <c r="M191" s="210" t="s">
        <v>22</v>
      </c>
      <c r="N191" s="211" t="s">
        <v>47</v>
      </c>
      <c r="O191" s="79"/>
      <c r="P191" s="212">
        <f>O191*H191</f>
        <v>0</v>
      </c>
      <c r="Q191" s="212">
        <v>0.0012800000000000001</v>
      </c>
      <c r="R191" s="212">
        <f>Q191*H191</f>
        <v>0.068479999999999999</v>
      </c>
      <c r="S191" s="212">
        <v>0</v>
      </c>
      <c r="T191" s="213">
        <f>S191*H191</f>
        <v>0</v>
      </c>
      <c r="AR191" s="17" t="s">
        <v>133</v>
      </c>
      <c r="AT191" s="17" t="s">
        <v>128</v>
      </c>
      <c r="AU191" s="17" t="s">
        <v>84</v>
      </c>
      <c r="AY191" s="17" t="s">
        <v>126</v>
      </c>
      <c r="BE191" s="214">
        <f>IF(N191="základní",J191,0)</f>
        <v>0</v>
      </c>
      <c r="BF191" s="214">
        <f>IF(N191="snížená",J191,0)</f>
        <v>0</v>
      </c>
      <c r="BG191" s="214">
        <f>IF(N191="zákl. přenesená",J191,0)</f>
        <v>0</v>
      </c>
      <c r="BH191" s="214">
        <f>IF(N191="sníž. přenesená",J191,0)</f>
        <v>0</v>
      </c>
      <c r="BI191" s="214">
        <f>IF(N191="nulová",J191,0)</f>
        <v>0</v>
      </c>
      <c r="BJ191" s="17" t="s">
        <v>8</v>
      </c>
      <c r="BK191" s="214">
        <f>ROUND(I191*H191,0)</f>
        <v>0</v>
      </c>
      <c r="BL191" s="17" t="s">
        <v>133</v>
      </c>
      <c r="BM191" s="17" t="s">
        <v>287</v>
      </c>
    </row>
    <row r="192" s="1" customFormat="1">
      <c r="B192" s="38"/>
      <c r="C192" s="39"/>
      <c r="D192" s="215" t="s">
        <v>135</v>
      </c>
      <c r="E192" s="39"/>
      <c r="F192" s="216" t="s">
        <v>288</v>
      </c>
      <c r="G192" s="39"/>
      <c r="H192" s="39"/>
      <c r="I192" s="130"/>
      <c r="J192" s="39"/>
      <c r="K192" s="39"/>
      <c r="L192" s="43"/>
      <c r="M192" s="217"/>
      <c r="N192" s="79"/>
      <c r="O192" s="79"/>
      <c r="P192" s="79"/>
      <c r="Q192" s="79"/>
      <c r="R192" s="79"/>
      <c r="S192" s="79"/>
      <c r="T192" s="80"/>
      <c r="AT192" s="17" t="s">
        <v>135</v>
      </c>
      <c r="AU192" s="17" t="s">
        <v>84</v>
      </c>
    </row>
    <row r="193" s="11" customFormat="1">
      <c r="B193" s="218"/>
      <c r="C193" s="219"/>
      <c r="D193" s="215" t="s">
        <v>137</v>
      </c>
      <c r="E193" s="220" t="s">
        <v>22</v>
      </c>
      <c r="F193" s="221" t="s">
        <v>289</v>
      </c>
      <c r="G193" s="219"/>
      <c r="H193" s="222">
        <v>53.5</v>
      </c>
      <c r="I193" s="223"/>
      <c r="J193" s="219"/>
      <c r="K193" s="219"/>
      <c r="L193" s="224"/>
      <c r="M193" s="225"/>
      <c r="N193" s="226"/>
      <c r="O193" s="226"/>
      <c r="P193" s="226"/>
      <c r="Q193" s="226"/>
      <c r="R193" s="226"/>
      <c r="S193" s="226"/>
      <c r="T193" s="227"/>
      <c r="AT193" s="228" t="s">
        <v>137</v>
      </c>
      <c r="AU193" s="228" t="s">
        <v>84</v>
      </c>
      <c r="AV193" s="11" t="s">
        <v>84</v>
      </c>
      <c r="AW193" s="11" t="s">
        <v>34</v>
      </c>
      <c r="AX193" s="11" t="s">
        <v>8</v>
      </c>
      <c r="AY193" s="228" t="s">
        <v>126</v>
      </c>
    </row>
    <row r="194" s="10" customFormat="1" ht="22.8" customHeight="1">
      <c r="B194" s="188"/>
      <c r="C194" s="189"/>
      <c r="D194" s="190" t="s">
        <v>75</v>
      </c>
      <c r="E194" s="202" t="s">
        <v>290</v>
      </c>
      <c r="F194" s="202" t="s">
        <v>291</v>
      </c>
      <c r="G194" s="189"/>
      <c r="H194" s="189"/>
      <c r="I194" s="192"/>
      <c r="J194" s="203">
        <f>BK194</f>
        <v>0</v>
      </c>
      <c r="K194" s="189"/>
      <c r="L194" s="194"/>
      <c r="M194" s="195"/>
      <c r="N194" s="196"/>
      <c r="O194" s="196"/>
      <c r="P194" s="197">
        <f>SUM(P195:P205)</f>
        <v>0</v>
      </c>
      <c r="Q194" s="196"/>
      <c r="R194" s="197">
        <f>SUM(R195:R205)</f>
        <v>0</v>
      </c>
      <c r="S194" s="196"/>
      <c r="T194" s="198">
        <f>SUM(T195:T205)</f>
        <v>0</v>
      </c>
      <c r="AR194" s="199" t="s">
        <v>8</v>
      </c>
      <c r="AT194" s="200" t="s">
        <v>75</v>
      </c>
      <c r="AU194" s="200" t="s">
        <v>8</v>
      </c>
      <c r="AY194" s="199" t="s">
        <v>126</v>
      </c>
      <c r="BK194" s="201">
        <f>SUM(BK195:BK205)</f>
        <v>0</v>
      </c>
    </row>
    <row r="195" s="1" customFormat="1" ht="20.4" customHeight="1">
      <c r="B195" s="38"/>
      <c r="C195" s="204" t="s">
        <v>292</v>
      </c>
      <c r="D195" s="204" t="s">
        <v>128</v>
      </c>
      <c r="E195" s="205" t="s">
        <v>293</v>
      </c>
      <c r="F195" s="206" t="s">
        <v>294</v>
      </c>
      <c r="G195" s="207" t="s">
        <v>173</v>
      </c>
      <c r="H195" s="208">
        <v>19.109999999999999</v>
      </c>
      <c r="I195" s="209"/>
      <c r="J195" s="208">
        <f>ROUND(I195*H195,0)</f>
        <v>0</v>
      </c>
      <c r="K195" s="206" t="s">
        <v>132</v>
      </c>
      <c r="L195" s="43"/>
      <c r="M195" s="210" t="s">
        <v>22</v>
      </c>
      <c r="N195" s="211" t="s">
        <v>47</v>
      </c>
      <c r="O195" s="79"/>
      <c r="P195" s="212">
        <f>O195*H195</f>
        <v>0</v>
      </c>
      <c r="Q195" s="212">
        <v>0</v>
      </c>
      <c r="R195" s="212">
        <f>Q195*H195</f>
        <v>0</v>
      </c>
      <c r="S195" s="212">
        <v>0</v>
      </c>
      <c r="T195" s="213">
        <f>S195*H195</f>
        <v>0</v>
      </c>
      <c r="AR195" s="17" t="s">
        <v>133</v>
      </c>
      <c r="AT195" s="17" t="s">
        <v>128</v>
      </c>
      <c r="AU195" s="17" t="s">
        <v>84</v>
      </c>
      <c r="AY195" s="17" t="s">
        <v>126</v>
      </c>
      <c r="BE195" s="214">
        <f>IF(N195="základní",J195,0)</f>
        <v>0</v>
      </c>
      <c r="BF195" s="214">
        <f>IF(N195="snížená",J195,0)</f>
        <v>0</v>
      </c>
      <c r="BG195" s="214">
        <f>IF(N195="zákl. přenesená",J195,0)</f>
        <v>0</v>
      </c>
      <c r="BH195" s="214">
        <f>IF(N195="sníž. přenesená",J195,0)</f>
        <v>0</v>
      </c>
      <c r="BI195" s="214">
        <f>IF(N195="nulová",J195,0)</f>
        <v>0</v>
      </c>
      <c r="BJ195" s="17" t="s">
        <v>8</v>
      </c>
      <c r="BK195" s="214">
        <f>ROUND(I195*H195,0)</f>
        <v>0</v>
      </c>
      <c r="BL195" s="17" t="s">
        <v>133</v>
      </c>
      <c r="BM195" s="17" t="s">
        <v>295</v>
      </c>
    </row>
    <row r="196" s="1" customFormat="1">
      <c r="B196" s="38"/>
      <c r="C196" s="39"/>
      <c r="D196" s="215" t="s">
        <v>135</v>
      </c>
      <c r="E196" s="39"/>
      <c r="F196" s="216" t="s">
        <v>296</v>
      </c>
      <c r="G196" s="39"/>
      <c r="H196" s="39"/>
      <c r="I196" s="130"/>
      <c r="J196" s="39"/>
      <c r="K196" s="39"/>
      <c r="L196" s="43"/>
      <c r="M196" s="217"/>
      <c r="N196" s="79"/>
      <c r="O196" s="79"/>
      <c r="P196" s="79"/>
      <c r="Q196" s="79"/>
      <c r="R196" s="79"/>
      <c r="S196" s="79"/>
      <c r="T196" s="80"/>
      <c r="AT196" s="17" t="s">
        <v>135</v>
      </c>
      <c r="AU196" s="17" t="s">
        <v>84</v>
      </c>
    </row>
    <row r="197" s="1" customFormat="1" ht="20.4" customHeight="1">
      <c r="B197" s="38"/>
      <c r="C197" s="204" t="s">
        <v>297</v>
      </c>
      <c r="D197" s="204" t="s">
        <v>128</v>
      </c>
      <c r="E197" s="205" t="s">
        <v>298</v>
      </c>
      <c r="F197" s="206" t="s">
        <v>299</v>
      </c>
      <c r="G197" s="207" t="s">
        <v>173</v>
      </c>
      <c r="H197" s="208">
        <v>19.109999999999999</v>
      </c>
      <c r="I197" s="209"/>
      <c r="J197" s="208">
        <f>ROUND(I197*H197,0)</f>
        <v>0</v>
      </c>
      <c r="K197" s="206" t="s">
        <v>132</v>
      </c>
      <c r="L197" s="43"/>
      <c r="M197" s="210" t="s">
        <v>22</v>
      </c>
      <c r="N197" s="211" t="s">
        <v>47</v>
      </c>
      <c r="O197" s="79"/>
      <c r="P197" s="212">
        <f>O197*H197</f>
        <v>0</v>
      </c>
      <c r="Q197" s="212">
        <v>0</v>
      </c>
      <c r="R197" s="212">
        <f>Q197*H197</f>
        <v>0</v>
      </c>
      <c r="S197" s="212">
        <v>0</v>
      </c>
      <c r="T197" s="213">
        <f>S197*H197</f>
        <v>0</v>
      </c>
      <c r="AR197" s="17" t="s">
        <v>133</v>
      </c>
      <c r="AT197" s="17" t="s">
        <v>128</v>
      </c>
      <c r="AU197" s="17" t="s">
        <v>84</v>
      </c>
      <c r="AY197" s="17" t="s">
        <v>126</v>
      </c>
      <c r="BE197" s="214">
        <f>IF(N197="základní",J197,0)</f>
        <v>0</v>
      </c>
      <c r="BF197" s="214">
        <f>IF(N197="snížená",J197,0)</f>
        <v>0</v>
      </c>
      <c r="BG197" s="214">
        <f>IF(N197="zákl. přenesená",J197,0)</f>
        <v>0</v>
      </c>
      <c r="BH197" s="214">
        <f>IF(N197="sníž. přenesená",J197,0)</f>
        <v>0</v>
      </c>
      <c r="BI197" s="214">
        <f>IF(N197="nulová",J197,0)</f>
        <v>0</v>
      </c>
      <c r="BJ197" s="17" t="s">
        <v>8</v>
      </c>
      <c r="BK197" s="214">
        <f>ROUND(I197*H197,0)</f>
        <v>0</v>
      </c>
      <c r="BL197" s="17" t="s">
        <v>133</v>
      </c>
      <c r="BM197" s="17" t="s">
        <v>300</v>
      </c>
    </row>
    <row r="198" s="1" customFormat="1">
      <c r="B198" s="38"/>
      <c r="C198" s="39"/>
      <c r="D198" s="215" t="s">
        <v>135</v>
      </c>
      <c r="E198" s="39"/>
      <c r="F198" s="216" t="s">
        <v>301</v>
      </c>
      <c r="G198" s="39"/>
      <c r="H198" s="39"/>
      <c r="I198" s="130"/>
      <c r="J198" s="39"/>
      <c r="K198" s="39"/>
      <c r="L198" s="43"/>
      <c r="M198" s="217"/>
      <c r="N198" s="79"/>
      <c r="O198" s="79"/>
      <c r="P198" s="79"/>
      <c r="Q198" s="79"/>
      <c r="R198" s="79"/>
      <c r="S198" s="79"/>
      <c r="T198" s="80"/>
      <c r="AT198" s="17" t="s">
        <v>135</v>
      </c>
      <c r="AU198" s="17" t="s">
        <v>84</v>
      </c>
    </row>
    <row r="199" s="1" customFormat="1" ht="20.4" customHeight="1">
      <c r="B199" s="38"/>
      <c r="C199" s="204" t="s">
        <v>302</v>
      </c>
      <c r="D199" s="204" t="s">
        <v>128</v>
      </c>
      <c r="E199" s="205" t="s">
        <v>303</v>
      </c>
      <c r="F199" s="206" t="s">
        <v>304</v>
      </c>
      <c r="G199" s="207" t="s">
        <v>173</v>
      </c>
      <c r="H199" s="208">
        <v>19.109999999999999</v>
      </c>
      <c r="I199" s="209"/>
      <c r="J199" s="208">
        <f>ROUND(I199*H199,0)</f>
        <v>0</v>
      </c>
      <c r="K199" s="206" t="s">
        <v>132</v>
      </c>
      <c r="L199" s="43"/>
      <c r="M199" s="210" t="s">
        <v>22</v>
      </c>
      <c r="N199" s="211" t="s">
        <v>47</v>
      </c>
      <c r="O199" s="79"/>
      <c r="P199" s="212">
        <f>O199*H199</f>
        <v>0</v>
      </c>
      <c r="Q199" s="212">
        <v>0</v>
      </c>
      <c r="R199" s="212">
        <f>Q199*H199</f>
        <v>0</v>
      </c>
      <c r="S199" s="212">
        <v>0</v>
      </c>
      <c r="T199" s="213">
        <f>S199*H199</f>
        <v>0</v>
      </c>
      <c r="AR199" s="17" t="s">
        <v>133</v>
      </c>
      <c r="AT199" s="17" t="s">
        <v>128</v>
      </c>
      <c r="AU199" s="17" t="s">
        <v>84</v>
      </c>
      <c r="AY199" s="17" t="s">
        <v>126</v>
      </c>
      <c r="BE199" s="214">
        <f>IF(N199="základní",J199,0)</f>
        <v>0</v>
      </c>
      <c r="BF199" s="214">
        <f>IF(N199="snížená",J199,0)</f>
        <v>0</v>
      </c>
      <c r="BG199" s="214">
        <f>IF(N199="zákl. přenesená",J199,0)</f>
        <v>0</v>
      </c>
      <c r="BH199" s="214">
        <f>IF(N199="sníž. přenesená",J199,0)</f>
        <v>0</v>
      </c>
      <c r="BI199" s="214">
        <f>IF(N199="nulová",J199,0)</f>
        <v>0</v>
      </c>
      <c r="BJ199" s="17" t="s">
        <v>8</v>
      </c>
      <c r="BK199" s="214">
        <f>ROUND(I199*H199,0)</f>
        <v>0</v>
      </c>
      <c r="BL199" s="17" t="s">
        <v>133</v>
      </c>
      <c r="BM199" s="17" t="s">
        <v>305</v>
      </c>
    </row>
    <row r="200" s="1" customFormat="1">
      <c r="B200" s="38"/>
      <c r="C200" s="39"/>
      <c r="D200" s="215" t="s">
        <v>135</v>
      </c>
      <c r="E200" s="39"/>
      <c r="F200" s="216" t="s">
        <v>306</v>
      </c>
      <c r="G200" s="39"/>
      <c r="H200" s="39"/>
      <c r="I200" s="130"/>
      <c r="J200" s="39"/>
      <c r="K200" s="39"/>
      <c r="L200" s="43"/>
      <c r="M200" s="217"/>
      <c r="N200" s="79"/>
      <c r="O200" s="79"/>
      <c r="P200" s="79"/>
      <c r="Q200" s="79"/>
      <c r="R200" s="79"/>
      <c r="S200" s="79"/>
      <c r="T200" s="80"/>
      <c r="AT200" s="17" t="s">
        <v>135</v>
      </c>
      <c r="AU200" s="17" t="s">
        <v>84</v>
      </c>
    </row>
    <row r="201" s="1" customFormat="1" ht="20.4" customHeight="1">
      <c r="B201" s="38"/>
      <c r="C201" s="204" t="s">
        <v>307</v>
      </c>
      <c r="D201" s="204" t="s">
        <v>128</v>
      </c>
      <c r="E201" s="205" t="s">
        <v>308</v>
      </c>
      <c r="F201" s="206" t="s">
        <v>309</v>
      </c>
      <c r="G201" s="207" t="s">
        <v>173</v>
      </c>
      <c r="H201" s="208">
        <v>171.99000000000001</v>
      </c>
      <c r="I201" s="209"/>
      <c r="J201" s="208">
        <f>ROUND(I201*H201,0)</f>
        <v>0</v>
      </c>
      <c r="K201" s="206" t="s">
        <v>132</v>
      </c>
      <c r="L201" s="43"/>
      <c r="M201" s="210" t="s">
        <v>22</v>
      </c>
      <c r="N201" s="211" t="s">
        <v>47</v>
      </c>
      <c r="O201" s="79"/>
      <c r="P201" s="212">
        <f>O201*H201</f>
        <v>0</v>
      </c>
      <c r="Q201" s="212">
        <v>0</v>
      </c>
      <c r="R201" s="212">
        <f>Q201*H201</f>
        <v>0</v>
      </c>
      <c r="S201" s="212">
        <v>0</v>
      </c>
      <c r="T201" s="213">
        <f>S201*H201</f>
        <v>0</v>
      </c>
      <c r="AR201" s="17" t="s">
        <v>133</v>
      </c>
      <c r="AT201" s="17" t="s">
        <v>128</v>
      </c>
      <c r="AU201" s="17" t="s">
        <v>84</v>
      </c>
      <c r="AY201" s="17" t="s">
        <v>126</v>
      </c>
      <c r="BE201" s="214">
        <f>IF(N201="základní",J201,0)</f>
        <v>0</v>
      </c>
      <c r="BF201" s="214">
        <f>IF(N201="snížená",J201,0)</f>
        <v>0</v>
      </c>
      <c r="BG201" s="214">
        <f>IF(N201="zákl. přenesená",J201,0)</f>
        <v>0</v>
      </c>
      <c r="BH201" s="214">
        <f>IF(N201="sníž. přenesená",J201,0)</f>
        <v>0</v>
      </c>
      <c r="BI201" s="214">
        <f>IF(N201="nulová",J201,0)</f>
        <v>0</v>
      </c>
      <c r="BJ201" s="17" t="s">
        <v>8</v>
      </c>
      <c r="BK201" s="214">
        <f>ROUND(I201*H201,0)</f>
        <v>0</v>
      </c>
      <c r="BL201" s="17" t="s">
        <v>133</v>
      </c>
      <c r="BM201" s="17" t="s">
        <v>310</v>
      </c>
    </row>
    <row r="202" s="1" customFormat="1">
      <c r="B202" s="38"/>
      <c r="C202" s="39"/>
      <c r="D202" s="215" t="s">
        <v>135</v>
      </c>
      <c r="E202" s="39"/>
      <c r="F202" s="216" t="s">
        <v>306</v>
      </c>
      <c r="G202" s="39"/>
      <c r="H202" s="39"/>
      <c r="I202" s="130"/>
      <c r="J202" s="39"/>
      <c r="K202" s="39"/>
      <c r="L202" s="43"/>
      <c r="M202" s="217"/>
      <c r="N202" s="79"/>
      <c r="O202" s="79"/>
      <c r="P202" s="79"/>
      <c r="Q202" s="79"/>
      <c r="R202" s="79"/>
      <c r="S202" s="79"/>
      <c r="T202" s="80"/>
      <c r="AT202" s="17" t="s">
        <v>135</v>
      </c>
      <c r="AU202" s="17" t="s">
        <v>84</v>
      </c>
    </row>
    <row r="203" s="11" customFormat="1">
      <c r="B203" s="218"/>
      <c r="C203" s="219"/>
      <c r="D203" s="215" t="s">
        <v>137</v>
      </c>
      <c r="E203" s="220" t="s">
        <v>22</v>
      </c>
      <c r="F203" s="221" t="s">
        <v>311</v>
      </c>
      <c r="G203" s="219"/>
      <c r="H203" s="222">
        <v>171.99000000000001</v>
      </c>
      <c r="I203" s="223"/>
      <c r="J203" s="219"/>
      <c r="K203" s="219"/>
      <c r="L203" s="224"/>
      <c r="M203" s="225"/>
      <c r="N203" s="226"/>
      <c r="O203" s="226"/>
      <c r="P203" s="226"/>
      <c r="Q203" s="226"/>
      <c r="R203" s="226"/>
      <c r="S203" s="226"/>
      <c r="T203" s="227"/>
      <c r="AT203" s="228" t="s">
        <v>137</v>
      </c>
      <c r="AU203" s="228" t="s">
        <v>84</v>
      </c>
      <c r="AV203" s="11" t="s">
        <v>84</v>
      </c>
      <c r="AW203" s="11" t="s">
        <v>34</v>
      </c>
      <c r="AX203" s="11" t="s">
        <v>8</v>
      </c>
      <c r="AY203" s="228" t="s">
        <v>126</v>
      </c>
    </row>
    <row r="204" s="1" customFormat="1" ht="20.4" customHeight="1">
      <c r="B204" s="38"/>
      <c r="C204" s="204" t="s">
        <v>312</v>
      </c>
      <c r="D204" s="204" t="s">
        <v>128</v>
      </c>
      <c r="E204" s="205" t="s">
        <v>313</v>
      </c>
      <c r="F204" s="206" t="s">
        <v>314</v>
      </c>
      <c r="G204" s="207" t="s">
        <v>173</v>
      </c>
      <c r="H204" s="208">
        <v>19.109999999999999</v>
      </c>
      <c r="I204" s="209"/>
      <c r="J204" s="208">
        <f>ROUND(I204*H204,0)</f>
        <v>0</v>
      </c>
      <c r="K204" s="206" t="s">
        <v>132</v>
      </c>
      <c r="L204" s="43"/>
      <c r="M204" s="210" t="s">
        <v>22</v>
      </c>
      <c r="N204" s="211" t="s">
        <v>47</v>
      </c>
      <c r="O204" s="79"/>
      <c r="P204" s="212">
        <f>O204*H204</f>
        <v>0</v>
      </c>
      <c r="Q204" s="212">
        <v>0</v>
      </c>
      <c r="R204" s="212">
        <f>Q204*H204</f>
        <v>0</v>
      </c>
      <c r="S204" s="212">
        <v>0</v>
      </c>
      <c r="T204" s="213">
        <f>S204*H204</f>
        <v>0</v>
      </c>
      <c r="AR204" s="17" t="s">
        <v>133</v>
      </c>
      <c r="AT204" s="17" t="s">
        <v>128</v>
      </c>
      <c r="AU204" s="17" t="s">
        <v>84</v>
      </c>
      <c r="AY204" s="17" t="s">
        <v>126</v>
      </c>
      <c r="BE204" s="214">
        <f>IF(N204="základní",J204,0)</f>
        <v>0</v>
      </c>
      <c r="BF204" s="214">
        <f>IF(N204="snížená",J204,0)</f>
        <v>0</v>
      </c>
      <c r="BG204" s="214">
        <f>IF(N204="zákl. přenesená",J204,0)</f>
        <v>0</v>
      </c>
      <c r="BH204" s="214">
        <f>IF(N204="sníž. přenesená",J204,0)</f>
        <v>0</v>
      </c>
      <c r="BI204" s="214">
        <f>IF(N204="nulová",J204,0)</f>
        <v>0</v>
      </c>
      <c r="BJ204" s="17" t="s">
        <v>8</v>
      </c>
      <c r="BK204" s="214">
        <f>ROUND(I204*H204,0)</f>
        <v>0</v>
      </c>
      <c r="BL204" s="17" t="s">
        <v>133</v>
      </c>
      <c r="BM204" s="17" t="s">
        <v>315</v>
      </c>
    </row>
    <row r="205" s="1" customFormat="1">
      <c r="B205" s="38"/>
      <c r="C205" s="39"/>
      <c r="D205" s="215" t="s">
        <v>135</v>
      </c>
      <c r="E205" s="39"/>
      <c r="F205" s="216" t="s">
        <v>316</v>
      </c>
      <c r="G205" s="39"/>
      <c r="H205" s="39"/>
      <c r="I205" s="130"/>
      <c r="J205" s="39"/>
      <c r="K205" s="39"/>
      <c r="L205" s="43"/>
      <c r="M205" s="217"/>
      <c r="N205" s="79"/>
      <c r="O205" s="79"/>
      <c r="P205" s="79"/>
      <c r="Q205" s="79"/>
      <c r="R205" s="79"/>
      <c r="S205" s="79"/>
      <c r="T205" s="80"/>
      <c r="AT205" s="17" t="s">
        <v>135</v>
      </c>
      <c r="AU205" s="17" t="s">
        <v>84</v>
      </c>
    </row>
    <row r="206" s="10" customFormat="1" ht="22.8" customHeight="1">
      <c r="B206" s="188"/>
      <c r="C206" s="189"/>
      <c r="D206" s="190" t="s">
        <v>75</v>
      </c>
      <c r="E206" s="202" t="s">
        <v>317</v>
      </c>
      <c r="F206" s="202" t="s">
        <v>318</v>
      </c>
      <c r="G206" s="189"/>
      <c r="H206" s="189"/>
      <c r="I206" s="192"/>
      <c r="J206" s="203">
        <f>BK206</f>
        <v>0</v>
      </c>
      <c r="K206" s="189"/>
      <c r="L206" s="194"/>
      <c r="M206" s="195"/>
      <c r="N206" s="196"/>
      <c r="O206" s="196"/>
      <c r="P206" s="197">
        <f>SUM(P207:P208)</f>
        <v>0</v>
      </c>
      <c r="Q206" s="196"/>
      <c r="R206" s="197">
        <f>SUM(R207:R208)</f>
        <v>0</v>
      </c>
      <c r="S206" s="196"/>
      <c r="T206" s="198">
        <f>SUM(T207:T208)</f>
        <v>0</v>
      </c>
      <c r="AR206" s="199" t="s">
        <v>8</v>
      </c>
      <c r="AT206" s="200" t="s">
        <v>75</v>
      </c>
      <c r="AU206" s="200" t="s">
        <v>8</v>
      </c>
      <c r="AY206" s="199" t="s">
        <v>126</v>
      </c>
      <c r="BK206" s="201">
        <f>SUM(BK207:BK208)</f>
        <v>0</v>
      </c>
    </row>
    <row r="207" s="1" customFormat="1" ht="20.4" customHeight="1">
      <c r="B207" s="38"/>
      <c r="C207" s="204" t="s">
        <v>319</v>
      </c>
      <c r="D207" s="204" t="s">
        <v>128</v>
      </c>
      <c r="E207" s="205" t="s">
        <v>320</v>
      </c>
      <c r="F207" s="206" t="s">
        <v>321</v>
      </c>
      <c r="G207" s="207" t="s">
        <v>173</v>
      </c>
      <c r="H207" s="208">
        <v>22.66</v>
      </c>
      <c r="I207" s="209"/>
      <c r="J207" s="208">
        <f>ROUND(I207*H207,0)</f>
        <v>0</v>
      </c>
      <c r="K207" s="206" t="s">
        <v>132</v>
      </c>
      <c r="L207" s="43"/>
      <c r="M207" s="210" t="s">
        <v>22</v>
      </c>
      <c r="N207" s="211" t="s">
        <v>47</v>
      </c>
      <c r="O207" s="79"/>
      <c r="P207" s="212">
        <f>O207*H207</f>
        <v>0</v>
      </c>
      <c r="Q207" s="212">
        <v>0</v>
      </c>
      <c r="R207" s="212">
        <f>Q207*H207</f>
        <v>0</v>
      </c>
      <c r="S207" s="212">
        <v>0</v>
      </c>
      <c r="T207" s="213">
        <f>S207*H207</f>
        <v>0</v>
      </c>
      <c r="AR207" s="17" t="s">
        <v>133</v>
      </c>
      <c r="AT207" s="17" t="s">
        <v>128</v>
      </c>
      <c r="AU207" s="17" t="s">
        <v>84</v>
      </c>
      <c r="AY207" s="17" t="s">
        <v>126</v>
      </c>
      <c r="BE207" s="214">
        <f>IF(N207="základní",J207,0)</f>
        <v>0</v>
      </c>
      <c r="BF207" s="214">
        <f>IF(N207="snížená",J207,0)</f>
        <v>0</v>
      </c>
      <c r="BG207" s="214">
        <f>IF(N207="zákl. přenesená",J207,0)</f>
        <v>0</v>
      </c>
      <c r="BH207" s="214">
        <f>IF(N207="sníž. přenesená",J207,0)</f>
        <v>0</v>
      </c>
      <c r="BI207" s="214">
        <f>IF(N207="nulová",J207,0)</f>
        <v>0</v>
      </c>
      <c r="BJ207" s="17" t="s">
        <v>8</v>
      </c>
      <c r="BK207" s="214">
        <f>ROUND(I207*H207,0)</f>
        <v>0</v>
      </c>
      <c r="BL207" s="17" t="s">
        <v>133</v>
      </c>
      <c r="BM207" s="17" t="s">
        <v>322</v>
      </c>
    </row>
    <row r="208" s="1" customFormat="1">
      <c r="B208" s="38"/>
      <c r="C208" s="39"/>
      <c r="D208" s="215" t="s">
        <v>135</v>
      </c>
      <c r="E208" s="39"/>
      <c r="F208" s="216" t="s">
        <v>323</v>
      </c>
      <c r="G208" s="39"/>
      <c r="H208" s="39"/>
      <c r="I208" s="130"/>
      <c r="J208" s="39"/>
      <c r="K208" s="39"/>
      <c r="L208" s="43"/>
      <c r="M208" s="217"/>
      <c r="N208" s="79"/>
      <c r="O208" s="79"/>
      <c r="P208" s="79"/>
      <c r="Q208" s="79"/>
      <c r="R208" s="79"/>
      <c r="S208" s="79"/>
      <c r="T208" s="80"/>
      <c r="AT208" s="17" t="s">
        <v>135</v>
      </c>
      <c r="AU208" s="17" t="s">
        <v>84</v>
      </c>
    </row>
    <row r="209" s="10" customFormat="1" ht="25.92" customHeight="1">
      <c r="B209" s="188"/>
      <c r="C209" s="189"/>
      <c r="D209" s="190" t="s">
        <v>75</v>
      </c>
      <c r="E209" s="191" t="s">
        <v>184</v>
      </c>
      <c r="F209" s="191" t="s">
        <v>324</v>
      </c>
      <c r="G209" s="189"/>
      <c r="H209" s="189"/>
      <c r="I209" s="192"/>
      <c r="J209" s="193">
        <f>BK209</f>
        <v>0</v>
      </c>
      <c r="K209" s="189"/>
      <c r="L209" s="194"/>
      <c r="M209" s="195"/>
      <c r="N209" s="196"/>
      <c r="O209" s="196"/>
      <c r="P209" s="197">
        <f>SUM(P210:P224)</f>
        <v>0</v>
      </c>
      <c r="Q209" s="196"/>
      <c r="R209" s="197">
        <f>SUM(R210:R224)</f>
        <v>0.0054716000000000001</v>
      </c>
      <c r="S209" s="196"/>
      <c r="T209" s="198">
        <f>SUM(T210:T224)</f>
        <v>7.7543050000000004</v>
      </c>
      <c r="AR209" s="199" t="s">
        <v>8</v>
      </c>
      <c r="AT209" s="200" t="s">
        <v>75</v>
      </c>
      <c r="AU209" s="200" t="s">
        <v>76</v>
      </c>
      <c r="AY209" s="199" t="s">
        <v>126</v>
      </c>
      <c r="BK209" s="201">
        <f>SUM(BK210:BK224)</f>
        <v>0</v>
      </c>
    </row>
    <row r="210" s="1" customFormat="1" ht="20.4" customHeight="1">
      <c r="B210" s="38"/>
      <c r="C210" s="204" t="s">
        <v>325</v>
      </c>
      <c r="D210" s="204" t="s">
        <v>128</v>
      </c>
      <c r="E210" s="205" t="s">
        <v>326</v>
      </c>
      <c r="F210" s="206" t="s">
        <v>327</v>
      </c>
      <c r="G210" s="207" t="s">
        <v>131</v>
      </c>
      <c r="H210" s="208">
        <v>21.75</v>
      </c>
      <c r="I210" s="209"/>
      <c r="J210" s="208">
        <f>ROUND(I210*H210,0)</f>
        <v>0</v>
      </c>
      <c r="K210" s="206" t="s">
        <v>132</v>
      </c>
      <c r="L210" s="43"/>
      <c r="M210" s="210" t="s">
        <v>22</v>
      </c>
      <c r="N210" s="211" t="s">
        <v>47</v>
      </c>
      <c r="O210" s="79"/>
      <c r="P210" s="212">
        <f>O210*H210</f>
        <v>0</v>
      </c>
      <c r="Q210" s="212">
        <v>0</v>
      </c>
      <c r="R210" s="212">
        <f>Q210*H210</f>
        <v>0</v>
      </c>
      <c r="S210" s="212">
        <v>0.00029999999999999997</v>
      </c>
      <c r="T210" s="213">
        <f>S210*H210</f>
        <v>0.0065249999999999996</v>
      </c>
      <c r="AR210" s="17" t="s">
        <v>133</v>
      </c>
      <c r="AT210" s="17" t="s">
        <v>128</v>
      </c>
      <c r="AU210" s="17" t="s">
        <v>8</v>
      </c>
      <c r="AY210" s="17" t="s">
        <v>126</v>
      </c>
      <c r="BE210" s="214">
        <f>IF(N210="základní",J210,0)</f>
        <v>0</v>
      </c>
      <c r="BF210" s="214">
        <f>IF(N210="snížená",J210,0)</f>
        <v>0</v>
      </c>
      <c r="BG210" s="214">
        <f>IF(N210="zákl. přenesená",J210,0)</f>
        <v>0</v>
      </c>
      <c r="BH210" s="214">
        <f>IF(N210="sníž. přenesená",J210,0)</f>
        <v>0</v>
      </c>
      <c r="BI210" s="214">
        <f>IF(N210="nulová",J210,0)</f>
        <v>0</v>
      </c>
      <c r="BJ210" s="17" t="s">
        <v>8</v>
      </c>
      <c r="BK210" s="214">
        <f>ROUND(I210*H210,0)</f>
        <v>0</v>
      </c>
      <c r="BL210" s="17" t="s">
        <v>133</v>
      </c>
      <c r="BM210" s="17" t="s">
        <v>328</v>
      </c>
    </row>
    <row r="211" s="1" customFormat="1">
      <c r="B211" s="38"/>
      <c r="C211" s="39"/>
      <c r="D211" s="215" t="s">
        <v>135</v>
      </c>
      <c r="E211" s="39"/>
      <c r="F211" s="216" t="s">
        <v>329</v>
      </c>
      <c r="G211" s="39"/>
      <c r="H211" s="39"/>
      <c r="I211" s="130"/>
      <c r="J211" s="39"/>
      <c r="K211" s="39"/>
      <c r="L211" s="43"/>
      <c r="M211" s="217"/>
      <c r="N211" s="79"/>
      <c r="O211" s="79"/>
      <c r="P211" s="79"/>
      <c r="Q211" s="79"/>
      <c r="R211" s="79"/>
      <c r="S211" s="79"/>
      <c r="T211" s="80"/>
      <c r="AT211" s="17" t="s">
        <v>135</v>
      </c>
      <c r="AU211" s="17" t="s">
        <v>8</v>
      </c>
    </row>
    <row r="212" s="11" customFormat="1">
      <c r="B212" s="218"/>
      <c r="C212" s="219"/>
      <c r="D212" s="215" t="s">
        <v>137</v>
      </c>
      <c r="E212" s="220" t="s">
        <v>22</v>
      </c>
      <c r="F212" s="221" t="s">
        <v>330</v>
      </c>
      <c r="G212" s="219"/>
      <c r="H212" s="222">
        <v>21.75</v>
      </c>
      <c r="I212" s="223"/>
      <c r="J212" s="219"/>
      <c r="K212" s="219"/>
      <c r="L212" s="224"/>
      <c r="M212" s="225"/>
      <c r="N212" s="226"/>
      <c r="O212" s="226"/>
      <c r="P212" s="226"/>
      <c r="Q212" s="226"/>
      <c r="R212" s="226"/>
      <c r="S212" s="226"/>
      <c r="T212" s="227"/>
      <c r="AT212" s="228" t="s">
        <v>137</v>
      </c>
      <c r="AU212" s="228" t="s">
        <v>8</v>
      </c>
      <c r="AV212" s="11" t="s">
        <v>84</v>
      </c>
      <c r="AW212" s="11" t="s">
        <v>34</v>
      </c>
      <c r="AX212" s="11" t="s">
        <v>8</v>
      </c>
      <c r="AY212" s="228" t="s">
        <v>126</v>
      </c>
    </row>
    <row r="213" s="1" customFormat="1" ht="20.4" customHeight="1">
      <c r="B213" s="38"/>
      <c r="C213" s="204" t="s">
        <v>331</v>
      </c>
      <c r="D213" s="204" t="s">
        <v>128</v>
      </c>
      <c r="E213" s="205" t="s">
        <v>332</v>
      </c>
      <c r="F213" s="206" t="s">
        <v>333</v>
      </c>
      <c r="G213" s="207" t="s">
        <v>131</v>
      </c>
      <c r="H213" s="208">
        <v>136.78999999999999</v>
      </c>
      <c r="I213" s="209"/>
      <c r="J213" s="208">
        <f>ROUND(I213*H213,0)</f>
        <v>0</v>
      </c>
      <c r="K213" s="206" t="s">
        <v>132</v>
      </c>
      <c r="L213" s="43"/>
      <c r="M213" s="210" t="s">
        <v>22</v>
      </c>
      <c r="N213" s="211" t="s">
        <v>47</v>
      </c>
      <c r="O213" s="79"/>
      <c r="P213" s="212">
        <f>O213*H213</f>
        <v>0</v>
      </c>
      <c r="Q213" s="212">
        <v>4.0000000000000003E-05</v>
      </c>
      <c r="R213" s="212">
        <f>Q213*H213</f>
        <v>0.0054716000000000001</v>
      </c>
      <c r="S213" s="212">
        <v>0</v>
      </c>
      <c r="T213" s="213">
        <f>S213*H213</f>
        <v>0</v>
      </c>
      <c r="AR213" s="17" t="s">
        <v>133</v>
      </c>
      <c r="AT213" s="17" t="s">
        <v>128</v>
      </c>
      <c r="AU213" s="17" t="s">
        <v>8</v>
      </c>
      <c r="AY213" s="17" t="s">
        <v>126</v>
      </c>
      <c r="BE213" s="214">
        <f>IF(N213="základní",J213,0)</f>
        <v>0</v>
      </c>
      <c r="BF213" s="214">
        <f>IF(N213="snížená",J213,0)</f>
        <v>0</v>
      </c>
      <c r="BG213" s="214">
        <f>IF(N213="zákl. přenesená",J213,0)</f>
        <v>0</v>
      </c>
      <c r="BH213" s="214">
        <f>IF(N213="sníž. přenesená",J213,0)</f>
        <v>0</v>
      </c>
      <c r="BI213" s="214">
        <f>IF(N213="nulová",J213,0)</f>
        <v>0</v>
      </c>
      <c r="BJ213" s="17" t="s">
        <v>8</v>
      </c>
      <c r="BK213" s="214">
        <f>ROUND(I213*H213,0)</f>
        <v>0</v>
      </c>
      <c r="BL213" s="17" t="s">
        <v>133</v>
      </c>
      <c r="BM213" s="17" t="s">
        <v>334</v>
      </c>
    </row>
    <row r="214" s="1" customFormat="1">
      <c r="B214" s="38"/>
      <c r="C214" s="39"/>
      <c r="D214" s="215" t="s">
        <v>135</v>
      </c>
      <c r="E214" s="39"/>
      <c r="F214" s="216" t="s">
        <v>335</v>
      </c>
      <c r="G214" s="39"/>
      <c r="H214" s="39"/>
      <c r="I214" s="130"/>
      <c r="J214" s="39"/>
      <c r="K214" s="39"/>
      <c r="L214" s="43"/>
      <c r="M214" s="217"/>
      <c r="N214" s="79"/>
      <c r="O214" s="79"/>
      <c r="P214" s="79"/>
      <c r="Q214" s="79"/>
      <c r="R214" s="79"/>
      <c r="S214" s="79"/>
      <c r="T214" s="80"/>
      <c r="AT214" s="17" t="s">
        <v>135</v>
      </c>
      <c r="AU214" s="17" t="s">
        <v>8</v>
      </c>
    </row>
    <row r="215" s="11" customFormat="1">
      <c r="B215" s="218"/>
      <c r="C215" s="219"/>
      <c r="D215" s="215" t="s">
        <v>137</v>
      </c>
      <c r="E215" s="220" t="s">
        <v>22</v>
      </c>
      <c r="F215" s="221" t="s">
        <v>336</v>
      </c>
      <c r="G215" s="219"/>
      <c r="H215" s="222">
        <v>136.78999999999999</v>
      </c>
      <c r="I215" s="223"/>
      <c r="J215" s="219"/>
      <c r="K215" s="219"/>
      <c r="L215" s="224"/>
      <c r="M215" s="225"/>
      <c r="N215" s="226"/>
      <c r="O215" s="226"/>
      <c r="P215" s="226"/>
      <c r="Q215" s="226"/>
      <c r="R215" s="226"/>
      <c r="S215" s="226"/>
      <c r="T215" s="227"/>
      <c r="AT215" s="228" t="s">
        <v>137</v>
      </c>
      <c r="AU215" s="228" t="s">
        <v>8</v>
      </c>
      <c r="AV215" s="11" t="s">
        <v>84</v>
      </c>
      <c r="AW215" s="11" t="s">
        <v>34</v>
      </c>
      <c r="AX215" s="11" t="s">
        <v>8</v>
      </c>
      <c r="AY215" s="228" t="s">
        <v>126</v>
      </c>
    </row>
    <row r="216" s="1" customFormat="1" ht="20.4" customHeight="1">
      <c r="B216" s="38"/>
      <c r="C216" s="204" t="s">
        <v>337</v>
      </c>
      <c r="D216" s="204" t="s">
        <v>128</v>
      </c>
      <c r="E216" s="205" t="s">
        <v>338</v>
      </c>
      <c r="F216" s="206" t="s">
        <v>339</v>
      </c>
      <c r="G216" s="207" t="s">
        <v>131</v>
      </c>
      <c r="H216" s="208">
        <v>168.43000000000001</v>
      </c>
      <c r="I216" s="209"/>
      <c r="J216" s="208">
        <f>ROUND(I216*H216,0)</f>
        <v>0</v>
      </c>
      <c r="K216" s="206" t="s">
        <v>132</v>
      </c>
      <c r="L216" s="43"/>
      <c r="M216" s="210" t="s">
        <v>22</v>
      </c>
      <c r="N216" s="211" t="s">
        <v>47</v>
      </c>
      <c r="O216" s="79"/>
      <c r="P216" s="212">
        <f>O216*H216</f>
        <v>0</v>
      </c>
      <c r="Q216" s="212">
        <v>0</v>
      </c>
      <c r="R216" s="212">
        <f>Q216*H216</f>
        <v>0</v>
      </c>
      <c r="S216" s="212">
        <v>0.045999999999999999</v>
      </c>
      <c r="T216" s="213">
        <f>S216*H216</f>
        <v>7.7477800000000006</v>
      </c>
      <c r="AR216" s="17" t="s">
        <v>133</v>
      </c>
      <c r="AT216" s="17" t="s">
        <v>128</v>
      </c>
      <c r="AU216" s="17" t="s">
        <v>8</v>
      </c>
      <c r="AY216" s="17" t="s">
        <v>126</v>
      </c>
      <c r="BE216" s="214">
        <f>IF(N216="základní",J216,0)</f>
        <v>0</v>
      </c>
      <c r="BF216" s="214">
        <f>IF(N216="snížená",J216,0)</f>
        <v>0</v>
      </c>
      <c r="BG216" s="214">
        <f>IF(N216="zákl. přenesená",J216,0)</f>
        <v>0</v>
      </c>
      <c r="BH216" s="214">
        <f>IF(N216="sníž. přenesená",J216,0)</f>
        <v>0</v>
      </c>
      <c r="BI216" s="214">
        <f>IF(N216="nulová",J216,0)</f>
        <v>0</v>
      </c>
      <c r="BJ216" s="17" t="s">
        <v>8</v>
      </c>
      <c r="BK216" s="214">
        <f>ROUND(I216*H216,0)</f>
        <v>0</v>
      </c>
      <c r="BL216" s="17" t="s">
        <v>133</v>
      </c>
      <c r="BM216" s="17" t="s">
        <v>340</v>
      </c>
    </row>
    <row r="217" s="1" customFormat="1">
      <c r="B217" s="38"/>
      <c r="C217" s="39"/>
      <c r="D217" s="215" t="s">
        <v>135</v>
      </c>
      <c r="E217" s="39"/>
      <c r="F217" s="216" t="s">
        <v>341</v>
      </c>
      <c r="G217" s="39"/>
      <c r="H217" s="39"/>
      <c r="I217" s="130"/>
      <c r="J217" s="39"/>
      <c r="K217" s="39"/>
      <c r="L217" s="43"/>
      <c r="M217" s="217"/>
      <c r="N217" s="79"/>
      <c r="O217" s="79"/>
      <c r="P217" s="79"/>
      <c r="Q217" s="79"/>
      <c r="R217" s="79"/>
      <c r="S217" s="79"/>
      <c r="T217" s="80"/>
      <c r="AT217" s="17" t="s">
        <v>135</v>
      </c>
      <c r="AU217" s="17" t="s">
        <v>8</v>
      </c>
    </row>
    <row r="218" s="11" customFormat="1">
      <c r="B218" s="218"/>
      <c r="C218" s="219"/>
      <c r="D218" s="215" t="s">
        <v>137</v>
      </c>
      <c r="E218" s="220" t="s">
        <v>22</v>
      </c>
      <c r="F218" s="221" t="s">
        <v>245</v>
      </c>
      <c r="G218" s="219"/>
      <c r="H218" s="222">
        <v>135.56999999999999</v>
      </c>
      <c r="I218" s="223"/>
      <c r="J218" s="219"/>
      <c r="K218" s="219"/>
      <c r="L218" s="224"/>
      <c r="M218" s="225"/>
      <c r="N218" s="226"/>
      <c r="O218" s="226"/>
      <c r="P218" s="226"/>
      <c r="Q218" s="226"/>
      <c r="R218" s="226"/>
      <c r="S218" s="226"/>
      <c r="T218" s="227"/>
      <c r="AT218" s="228" t="s">
        <v>137</v>
      </c>
      <c r="AU218" s="228" t="s">
        <v>8</v>
      </c>
      <c r="AV218" s="11" t="s">
        <v>84</v>
      </c>
      <c r="AW218" s="11" t="s">
        <v>34</v>
      </c>
      <c r="AX218" s="11" t="s">
        <v>76</v>
      </c>
      <c r="AY218" s="228" t="s">
        <v>126</v>
      </c>
    </row>
    <row r="219" s="11" customFormat="1">
      <c r="B219" s="218"/>
      <c r="C219" s="219"/>
      <c r="D219" s="215" t="s">
        <v>137</v>
      </c>
      <c r="E219" s="220" t="s">
        <v>22</v>
      </c>
      <c r="F219" s="221" t="s">
        <v>246</v>
      </c>
      <c r="G219" s="219"/>
      <c r="H219" s="222">
        <v>32.859999999999999</v>
      </c>
      <c r="I219" s="223"/>
      <c r="J219" s="219"/>
      <c r="K219" s="219"/>
      <c r="L219" s="224"/>
      <c r="M219" s="225"/>
      <c r="N219" s="226"/>
      <c r="O219" s="226"/>
      <c r="P219" s="226"/>
      <c r="Q219" s="226"/>
      <c r="R219" s="226"/>
      <c r="S219" s="226"/>
      <c r="T219" s="227"/>
      <c r="AT219" s="228" t="s">
        <v>137</v>
      </c>
      <c r="AU219" s="228" t="s">
        <v>8</v>
      </c>
      <c r="AV219" s="11" t="s">
        <v>84</v>
      </c>
      <c r="AW219" s="11" t="s">
        <v>34</v>
      </c>
      <c r="AX219" s="11" t="s">
        <v>76</v>
      </c>
      <c r="AY219" s="228" t="s">
        <v>126</v>
      </c>
    </row>
    <row r="220" s="12" customFormat="1">
      <c r="B220" s="229"/>
      <c r="C220" s="230"/>
      <c r="D220" s="215" t="s">
        <v>137</v>
      </c>
      <c r="E220" s="231" t="s">
        <v>22</v>
      </c>
      <c r="F220" s="232" t="s">
        <v>152</v>
      </c>
      <c r="G220" s="230"/>
      <c r="H220" s="233">
        <v>168.43000000000001</v>
      </c>
      <c r="I220" s="234"/>
      <c r="J220" s="230"/>
      <c r="K220" s="230"/>
      <c r="L220" s="235"/>
      <c r="M220" s="236"/>
      <c r="N220" s="237"/>
      <c r="O220" s="237"/>
      <c r="P220" s="237"/>
      <c r="Q220" s="237"/>
      <c r="R220" s="237"/>
      <c r="S220" s="237"/>
      <c r="T220" s="238"/>
      <c r="AT220" s="239" t="s">
        <v>137</v>
      </c>
      <c r="AU220" s="239" t="s">
        <v>8</v>
      </c>
      <c r="AV220" s="12" t="s">
        <v>133</v>
      </c>
      <c r="AW220" s="12" t="s">
        <v>34</v>
      </c>
      <c r="AX220" s="12" t="s">
        <v>8</v>
      </c>
      <c r="AY220" s="239" t="s">
        <v>126</v>
      </c>
    </row>
    <row r="221" s="1" customFormat="1" ht="14.4" customHeight="1">
      <c r="B221" s="38"/>
      <c r="C221" s="204" t="s">
        <v>342</v>
      </c>
      <c r="D221" s="204" t="s">
        <v>128</v>
      </c>
      <c r="E221" s="205" t="s">
        <v>343</v>
      </c>
      <c r="F221" s="206" t="s">
        <v>344</v>
      </c>
      <c r="G221" s="207" t="s">
        <v>275</v>
      </c>
      <c r="H221" s="208">
        <v>43.5</v>
      </c>
      <c r="I221" s="209"/>
      <c r="J221" s="208">
        <f>ROUND(I221*H221,0)</f>
        <v>0</v>
      </c>
      <c r="K221" s="206" t="s">
        <v>243</v>
      </c>
      <c r="L221" s="43"/>
      <c r="M221" s="210" t="s">
        <v>22</v>
      </c>
      <c r="N221" s="211" t="s">
        <v>47</v>
      </c>
      <c r="O221" s="79"/>
      <c r="P221" s="212">
        <f>O221*H221</f>
        <v>0</v>
      </c>
      <c r="Q221" s="212">
        <v>0</v>
      </c>
      <c r="R221" s="212">
        <f>Q221*H221</f>
        <v>0</v>
      </c>
      <c r="S221" s="212">
        <v>0</v>
      </c>
      <c r="T221" s="213">
        <f>S221*H221</f>
        <v>0</v>
      </c>
      <c r="AR221" s="17" t="s">
        <v>133</v>
      </c>
      <c r="AT221" s="17" t="s">
        <v>128</v>
      </c>
      <c r="AU221" s="17" t="s">
        <v>8</v>
      </c>
      <c r="AY221" s="17" t="s">
        <v>126</v>
      </c>
      <c r="BE221" s="214">
        <f>IF(N221="základní",J221,0)</f>
        <v>0</v>
      </c>
      <c r="BF221" s="214">
        <f>IF(N221="snížená",J221,0)</f>
        <v>0</v>
      </c>
      <c r="BG221" s="214">
        <f>IF(N221="zákl. přenesená",J221,0)</f>
        <v>0</v>
      </c>
      <c r="BH221" s="214">
        <f>IF(N221="sníž. přenesená",J221,0)</f>
        <v>0</v>
      </c>
      <c r="BI221" s="214">
        <f>IF(N221="nulová",J221,0)</f>
        <v>0</v>
      </c>
      <c r="BJ221" s="17" t="s">
        <v>8</v>
      </c>
      <c r="BK221" s="214">
        <f>ROUND(I221*H221,0)</f>
        <v>0</v>
      </c>
      <c r="BL221" s="17" t="s">
        <v>133</v>
      </c>
      <c r="BM221" s="17" t="s">
        <v>345</v>
      </c>
    </row>
    <row r="222" s="11" customFormat="1">
      <c r="B222" s="218"/>
      <c r="C222" s="219"/>
      <c r="D222" s="215" t="s">
        <v>137</v>
      </c>
      <c r="E222" s="220" t="s">
        <v>22</v>
      </c>
      <c r="F222" s="221" t="s">
        <v>346</v>
      </c>
      <c r="G222" s="219"/>
      <c r="H222" s="222">
        <v>43.5</v>
      </c>
      <c r="I222" s="223"/>
      <c r="J222" s="219"/>
      <c r="K222" s="219"/>
      <c r="L222" s="224"/>
      <c r="M222" s="225"/>
      <c r="N222" s="226"/>
      <c r="O222" s="226"/>
      <c r="P222" s="226"/>
      <c r="Q222" s="226"/>
      <c r="R222" s="226"/>
      <c r="S222" s="226"/>
      <c r="T222" s="227"/>
      <c r="AT222" s="228" t="s">
        <v>137</v>
      </c>
      <c r="AU222" s="228" t="s">
        <v>8</v>
      </c>
      <c r="AV222" s="11" t="s">
        <v>84</v>
      </c>
      <c r="AW222" s="11" t="s">
        <v>34</v>
      </c>
      <c r="AX222" s="11" t="s">
        <v>8</v>
      </c>
      <c r="AY222" s="228" t="s">
        <v>126</v>
      </c>
    </row>
    <row r="223" s="1" customFormat="1" ht="14.4" customHeight="1">
      <c r="B223" s="38"/>
      <c r="C223" s="204" t="s">
        <v>347</v>
      </c>
      <c r="D223" s="204" t="s">
        <v>128</v>
      </c>
      <c r="E223" s="205" t="s">
        <v>348</v>
      </c>
      <c r="F223" s="206" t="s">
        <v>349</v>
      </c>
      <c r="G223" s="207" t="s">
        <v>275</v>
      </c>
      <c r="H223" s="208">
        <v>43.5</v>
      </c>
      <c r="I223" s="209"/>
      <c r="J223" s="208">
        <f>ROUND(I223*H223,0)</f>
        <v>0</v>
      </c>
      <c r="K223" s="206" t="s">
        <v>243</v>
      </c>
      <c r="L223" s="43"/>
      <c r="M223" s="210" t="s">
        <v>22</v>
      </c>
      <c r="N223" s="211" t="s">
        <v>47</v>
      </c>
      <c r="O223" s="79"/>
      <c r="P223" s="212">
        <f>O223*H223</f>
        <v>0</v>
      </c>
      <c r="Q223" s="212">
        <v>0</v>
      </c>
      <c r="R223" s="212">
        <f>Q223*H223</f>
        <v>0</v>
      </c>
      <c r="S223" s="212">
        <v>0</v>
      </c>
      <c r="T223" s="213">
        <f>S223*H223</f>
        <v>0</v>
      </c>
      <c r="AR223" s="17" t="s">
        <v>133</v>
      </c>
      <c r="AT223" s="17" t="s">
        <v>128</v>
      </c>
      <c r="AU223" s="17" t="s">
        <v>8</v>
      </c>
      <c r="AY223" s="17" t="s">
        <v>126</v>
      </c>
      <c r="BE223" s="214">
        <f>IF(N223="základní",J223,0)</f>
        <v>0</v>
      </c>
      <c r="BF223" s="214">
        <f>IF(N223="snížená",J223,0)</f>
        <v>0</v>
      </c>
      <c r="BG223" s="214">
        <f>IF(N223="zákl. přenesená",J223,0)</f>
        <v>0</v>
      </c>
      <c r="BH223" s="214">
        <f>IF(N223="sníž. přenesená",J223,0)</f>
        <v>0</v>
      </c>
      <c r="BI223" s="214">
        <f>IF(N223="nulová",J223,0)</f>
        <v>0</v>
      </c>
      <c r="BJ223" s="17" t="s">
        <v>8</v>
      </c>
      <c r="BK223" s="214">
        <f>ROUND(I223*H223,0)</f>
        <v>0</v>
      </c>
      <c r="BL223" s="17" t="s">
        <v>133</v>
      </c>
      <c r="BM223" s="17" t="s">
        <v>350</v>
      </c>
    </row>
    <row r="224" s="11" customFormat="1">
      <c r="B224" s="218"/>
      <c r="C224" s="219"/>
      <c r="D224" s="215" t="s">
        <v>137</v>
      </c>
      <c r="E224" s="220" t="s">
        <v>22</v>
      </c>
      <c r="F224" s="221" t="s">
        <v>346</v>
      </c>
      <c r="G224" s="219"/>
      <c r="H224" s="222">
        <v>43.5</v>
      </c>
      <c r="I224" s="223"/>
      <c r="J224" s="219"/>
      <c r="K224" s="219"/>
      <c r="L224" s="224"/>
      <c r="M224" s="225"/>
      <c r="N224" s="226"/>
      <c r="O224" s="226"/>
      <c r="P224" s="226"/>
      <c r="Q224" s="226"/>
      <c r="R224" s="226"/>
      <c r="S224" s="226"/>
      <c r="T224" s="227"/>
      <c r="AT224" s="228" t="s">
        <v>137</v>
      </c>
      <c r="AU224" s="228" t="s">
        <v>8</v>
      </c>
      <c r="AV224" s="11" t="s">
        <v>84</v>
      </c>
      <c r="AW224" s="11" t="s">
        <v>34</v>
      </c>
      <c r="AX224" s="11" t="s">
        <v>8</v>
      </c>
      <c r="AY224" s="228" t="s">
        <v>126</v>
      </c>
    </row>
    <row r="225" s="10" customFormat="1" ht="25.92" customHeight="1">
      <c r="B225" s="188"/>
      <c r="C225" s="189"/>
      <c r="D225" s="190" t="s">
        <v>75</v>
      </c>
      <c r="E225" s="191" t="s">
        <v>351</v>
      </c>
      <c r="F225" s="191" t="s">
        <v>352</v>
      </c>
      <c r="G225" s="189"/>
      <c r="H225" s="189"/>
      <c r="I225" s="192"/>
      <c r="J225" s="193">
        <f>BK225</f>
        <v>0</v>
      </c>
      <c r="K225" s="189"/>
      <c r="L225" s="194"/>
      <c r="M225" s="195"/>
      <c r="N225" s="196"/>
      <c r="O225" s="196"/>
      <c r="P225" s="197">
        <f>P226+P235</f>
        <v>0</v>
      </c>
      <c r="Q225" s="196"/>
      <c r="R225" s="197">
        <f>R226+R235</f>
        <v>0.63134790000000007</v>
      </c>
      <c r="S225" s="196"/>
      <c r="T225" s="198">
        <f>T226+T235</f>
        <v>0</v>
      </c>
      <c r="AR225" s="199" t="s">
        <v>84</v>
      </c>
      <c r="AT225" s="200" t="s">
        <v>75</v>
      </c>
      <c r="AU225" s="200" t="s">
        <v>76</v>
      </c>
      <c r="AY225" s="199" t="s">
        <v>126</v>
      </c>
      <c r="BK225" s="201">
        <f>BK226+BK235</f>
        <v>0</v>
      </c>
    </row>
    <row r="226" s="10" customFormat="1" ht="22.8" customHeight="1">
      <c r="B226" s="188"/>
      <c r="C226" s="189"/>
      <c r="D226" s="190" t="s">
        <v>75</v>
      </c>
      <c r="E226" s="202" t="s">
        <v>353</v>
      </c>
      <c r="F226" s="202" t="s">
        <v>354</v>
      </c>
      <c r="G226" s="189"/>
      <c r="H226" s="189"/>
      <c r="I226" s="192"/>
      <c r="J226" s="203">
        <f>BK226</f>
        <v>0</v>
      </c>
      <c r="K226" s="189"/>
      <c r="L226" s="194"/>
      <c r="M226" s="195"/>
      <c r="N226" s="196"/>
      <c r="O226" s="196"/>
      <c r="P226" s="197">
        <f>SUM(P227:P234)</f>
        <v>0</v>
      </c>
      <c r="Q226" s="196"/>
      <c r="R226" s="197">
        <f>SUM(R227:R234)</f>
        <v>0.49491150000000006</v>
      </c>
      <c r="S226" s="196"/>
      <c r="T226" s="198">
        <f>SUM(T227:T234)</f>
        <v>0</v>
      </c>
      <c r="AR226" s="199" t="s">
        <v>84</v>
      </c>
      <c r="AT226" s="200" t="s">
        <v>75</v>
      </c>
      <c r="AU226" s="200" t="s">
        <v>8</v>
      </c>
      <c r="AY226" s="199" t="s">
        <v>126</v>
      </c>
      <c r="BK226" s="201">
        <f>SUM(BK227:BK234)</f>
        <v>0</v>
      </c>
    </row>
    <row r="227" s="1" customFormat="1" ht="20.4" customHeight="1">
      <c r="B227" s="38"/>
      <c r="C227" s="204" t="s">
        <v>355</v>
      </c>
      <c r="D227" s="204" t="s">
        <v>128</v>
      </c>
      <c r="E227" s="205" t="s">
        <v>356</v>
      </c>
      <c r="F227" s="206" t="s">
        <v>357</v>
      </c>
      <c r="G227" s="207" t="s">
        <v>131</v>
      </c>
      <c r="H227" s="208">
        <v>32.450000000000003</v>
      </c>
      <c r="I227" s="209"/>
      <c r="J227" s="208">
        <f>ROUND(I227*H227,0)</f>
        <v>0</v>
      </c>
      <c r="K227" s="206" t="s">
        <v>132</v>
      </c>
      <c r="L227" s="43"/>
      <c r="M227" s="210" t="s">
        <v>22</v>
      </c>
      <c r="N227" s="211" t="s">
        <v>47</v>
      </c>
      <c r="O227" s="79"/>
      <c r="P227" s="212">
        <f>O227*H227</f>
        <v>0</v>
      </c>
      <c r="Q227" s="212">
        <v>0.0040000000000000001</v>
      </c>
      <c r="R227" s="212">
        <f>Q227*H227</f>
        <v>0.12980000000000003</v>
      </c>
      <c r="S227" s="212">
        <v>0</v>
      </c>
      <c r="T227" s="213">
        <f>S227*H227</f>
        <v>0</v>
      </c>
      <c r="AR227" s="17" t="s">
        <v>234</v>
      </c>
      <c r="AT227" s="17" t="s">
        <v>128</v>
      </c>
      <c r="AU227" s="17" t="s">
        <v>84</v>
      </c>
      <c r="AY227" s="17" t="s">
        <v>126</v>
      </c>
      <c r="BE227" s="214">
        <f>IF(N227="základní",J227,0)</f>
        <v>0</v>
      </c>
      <c r="BF227" s="214">
        <f>IF(N227="snížená",J227,0)</f>
        <v>0</v>
      </c>
      <c r="BG227" s="214">
        <f>IF(N227="zákl. přenesená",J227,0)</f>
        <v>0</v>
      </c>
      <c r="BH227" s="214">
        <f>IF(N227="sníž. přenesená",J227,0)</f>
        <v>0</v>
      </c>
      <c r="BI227" s="214">
        <f>IF(N227="nulová",J227,0)</f>
        <v>0</v>
      </c>
      <c r="BJ227" s="17" t="s">
        <v>8</v>
      </c>
      <c r="BK227" s="214">
        <f>ROUND(I227*H227,0)</f>
        <v>0</v>
      </c>
      <c r="BL227" s="17" t="s">
        <v>234</v>
      </c>
      <c r="BM227" s="17" t="s">
        <v>358</v>
      </c>
    </row>
    <row r="228" s="11" customFormat="1">
      <c r="B228" s="218"/>
      <c r="C228" s="219"/>
      <c r="D228" s="215" t="s">
        <v>137</v>
      </c>
      <c r="E228" s="220" t="s">
        <v>22</v>
      </c>
      <c r="F228" s="221" t="s">
        <v>359</v>
      </c>
      <c r="G228" s="219"/>
      <c r="H228" s="222">
        <v>32.450000000000003</v>
      </c>
      <c r="I228" s="223"/>
      <c r="J228" s="219"/>
      <c r="K228" s="219"/>
      <c r="L228" s="224"/>
      <c r="M228" s="225"/>
      <c r="N228" s="226"/>
      <c r="O228" s="226"/>
      <c r="P228" s="226"/>
      <c r="Q228" s="226"/>
      <c r="R228" s="226"/>
      <c r="S228" s="226"/>
      <c r="T228" s="227"/>
      <c r="AT228" s="228" t="s">
        <v>137</v>
      </c>
      <c r="AU228" s="228" t="s">
        <v>84</v>
      </c>
      <c r="AV228" s="11" t="s">
        <v>84</v>
      </c>
      <c r="AW228" s="11" t="s">
        <v>34</v>
      </c>
      <c r="AX228" s="11" t="s">
        <v>8</v>
      </c>
      <c r="AY228" s="228" t="s">
        <v>126</v>
      </c>
    </row>
    <row r="229" s="1" customFormat="1" ht="20.4" customHeight="1">
      <c r="B229" s="38"/>
      <c r="C229" s="204" t="s">
        <v>360</v>
      </c>
      <c r="D229" s="204" t="s">
        <v>128</v>
      </c>
      <c r="E229" s="205" t="s">
        <v>361</v>
      </c>
      <c r="F229" s="206" t="s">
        <v>362</v>
      </c>
      <c r="G229" s="207" t="s">
        <v>131</v>
      </c>
      <c r="H229" s="208">
        <v>84.219999999999999</v>
      </c>
      <c r="I229" s="209"/>
      <c r="J229" s="208">
        <f>ROUND(I229*H229,0)</f>
        <v>0</v>
      </c>
      <c r="K229" s="206" t="s">
        <v>132</v>
      </c>
      <c r="L229" s="43"/>
      <c r="M229" s="210" t="s">
        <v>22</v>
      </c>
      <c r="N229" s="211" t="s">
        <v>47</v>
      </c>
      <c r="O229" s="79"/>
      <c r="P229" s="212">
        <f>O229*H229</f>
        <v>0</v>
      </c>
      <c r="Q229" s="212">
        <v>0.0040000000000000001</v>
      </c>
      <c r="R229" s="212">
        <f>Q229*H229</f>
        <v>0.33688000000000001</v>
      </c>
      <c r="S229" s="212">
        <v>0</v>
      </c>
      <c r="T229" s="213">
        <f>S229*H229</f>
        <v>0</v>
      </c>
      <c r="AR229" s="17" t="s">
        <v>234</v>
      </c>
      <c r="AT229" s="17" t="s">
        <v>128</v>
      </c>
      <c r="AU229" s="17" t="s">
        <v>84</v>
      </c>
      <c r="AY229" s="17" t="s">
        <v>126</v>
      </c>
      <c r="BE229" s="214">
        <f>IF(N229="základní",J229,0)</f>
        <v>0</v>
      </c>
      <c r="BF229" s="214">
        <f>IF(N229="snížená",J229,0)</f>
        <v>0</v>
      </c>
      <c r="BG229" s="214">
        <f>IF(N229="zákl. přenesená",J229,0)</f>
        <v>0</v>
      </c>
      <c r="BH229" s="214">
        <f>IF(N229="sníž. přenesená",J229,0)</f>
        <v>0</v>
      </c>
      <c r="BI229" s="214">
        <f>IF(N229="nulová",J229,0)</f>
        <v>0</v>
      </c>
      <c r="BJ229" s="17" t="s">
        <v>8</v>
      </c>
      <c r="BK229" s="214">
        <f>ROUND(I229*H229,0)</f>
        <v>0</v>
      </c>
      <c r="BL229" s="17" t="s">
        <v>234</v>
      </c>
      <c r="BM229" s="17" t="s">
        <v>363</v>
      </c>
    </row>
    <row r="230" s="11" customFormat="1">
      <c r="B230" s="218"/>
      <c r="C230" s="219"/>
      <c r="D230" s="215" t="s">
        <v>137</v>
      </c>
      <c r="E230" s="220" t="s">
        <v>22</v>
      </c>
      <c r="F230" s="221" t="s">
        <v>364</v>
      </c>
      <c r="G230" s="219"/>
      <c r="H230" s="222">
        <v>69.799999999999997</v>
      </c>
      <c r="I230" s="223"/>
      <c r="J230" s="219"/>
      <c r="K230" s="219"/>
      <c r="L230" s="224"/>
      <c r="M230" s="225"/>
      <c r="N230" s="226"/>
      <c r="O230" s="226"/>
      <c r="P230" s="226"/>
      <c r="Q230" s="226"/>
      <c r="R230" s="226"/>
      <c r="S230" s="226"/>
      <c r="T230" s="227"/>
      <c r="AT230" s="228" t="s">
        <v>137</v>
      </c>
      <c r="AU230" s="228" t="s">
        <v>84</v>
      </c>
      <c r="AV230" s="11" t="s">
        <v>84</v>
      </c>
      <c r="AW230" s="11" t="s">
        <v>34</v>
      </c>
      <c r="AX230" s="11" t="s">
        <v>76</v>
      </c>
      <c r="AY230" s="228" t="s">
        <v>126</v>
      </c>
    </row>
    <row r="231" s="11" customFormat="1">
      <c r="B231" s="218"/>
      <c r="C231" s="219"/>
      <c r="D231" s="215" t="s">
        <v>137</v>
      </c>
      <c r="E231" s="220" t="s">
        <v>22</v>
      </c>
      <c r="F231" s="221" t="s">
        <v>365</v>
      </c>
      <c r="G231" s="219"/>
      <c r="H231" s="222">
        <v>14.42</v>
      </c>
      <c r="I231" s="223"/>
      <c r="J231" s="219"/>
      <c r="K231" s="219"/>
      <c r="L231" s="224"/>
      <c r="M231" s="225"/>
      <c r="N231" s="226"/>
      <c r="O231" s="226"/>
      <c r="P231" s="226"/>
      <c r="Q231" s="226"/>
      <c r="R231" s="226"/>
      <c r="S231" s="226"/>
      <c r="T231" s="227"/>
      <c r="AT231" s="228" t="s">
        <v>137</v>
      </c>
      <c r="AU231" s="228" t="s">
        <v>84</v>
      </c>
      <c r="AV231" s="11" t="s">
        <v>84</v>
      </c>
      <c r="AW231" s="11" t="s">
        <v>34</v>
      </c>
      <c r="AX231" s="11" t="s">
        <v>76</v>
      </c>
      <c r="AY231" s="228" t="s">
        <v>126</v>
      </c>
    </row>
    <row r="232" s="12" customFormat="1">
      <c r="B232" s="229"/>
      <c r="C232" s="230"/>
      <c r="D232" s="215" t="s">
        <v>137</v>
      </c>
      <c r="E232" s="231" t="s">
        <v>22</v>
      </c>
      <c r="F232" s="232" t="s">
        <v>152</v>
      </c>
      <c r="G232" s="230"/>
      <c r="H232" s="233">
        <v>84.219999999999999</v>
      </c>
      <c r="I232" s="234"/>
      <c r="J232" s="230"/>
      <c r="K232" s="230"/>
      <c r="L232" s="235"/>
      <c r="M232" s="236"/>
      <c r="N232" s="237"/>
      <c r="O232" s="237"/>
      <c r="P232" s="237"/>
      <c r="Q232" s="237"/>
      <c r="R232" s="237"/>
      <c r="S232" s="237"/>
      <c r="T232" s="238"/>
      <c r="AT232" s="239" t="s">
        <v>137</v>
      </c>
      <c r="AU232" s="239" t="s">
        <v>84</v>
      </c>
      <c r="AV232" s="12" t="s">
        <v>133</v>
      </c>
      <c r="AW232" s="12" t="s">
        <v>34</v>
      </c>
      <c r="AX232" s="12" t="s">
        <v>8</v>
      </c>
      <c r="AY232" s="239" t="s">
        <v>126</v>
      </c>
    </row>
    <row r="233" s="1" customFormat="1" ht="20.4" customHeight="1">
      <c r="B233" s="38"/>
      <c r="C233" s="204" t="s">
        <v>366</v>
      </c>
      <c r="D233" s="204" t="s">
        <v>128</v>
      </c>
      <c r="E233" s="205" t="s">
        <v>367</v>
      </c>
      <c r="F233" s="206" t="s">
        <v>368</v>
      </c>
      <c r="G233" s="207" t="s">
        <v>131</v>
      </c>
      <c r="H233" s="208">
        <v>32.450000000000003</v>
      </c>
      <c r="I233" s="209"/>
      <c r="J233" s="208">
        <f>ROUND(I233*H233,0)</f>
        <v>0</v>
      </c>
      <c r="K233" s="206" t="s">
        <v>132</v>
      </c>
      <c r="L233" s="43"/>
      <c r="M233" s="210" t="s">
        <v>22</v>
      </c>
      <c r="N233" s="211" t="s">
        <v>47</v>
      </c>
      <c r="O233" s="79"/>
      <c r="P233" s="212">
        <f>O233*H233</f>
        <v>0</v>
      </c>
      <c r="Q233" s="212">
        <v>0.00087000000000000001</v>
      </c>
      <c r="R233" s="212">
        <f>Q233*H233</f>
        <v>0.028231500000000003</v>
      </c>
      <c r="S233" s="212">
        <v>0</v>
      </c>
      <c r="T233" s="213">
        <f>S233*H233</f>
        <v>0</v>
      </c>
      <c r="AR233" s="17" t="s">
        <v>234</v>
      </c>
      <c r="AT233" s="17" t="s">
        <v>128</v>
      </c>
      <c r="AU233" s="17" t="s">
        <v>84</v>
      </c>
      <c r="AY233" s="17" t="s">
        <v>126</v>
      </c>
      <c r="BE233" s="214">
        <f>IF(N233="základní",J233,0)</f>
        <v>0</v>
      </c>
      <c r="BF233" s="214">
        <f>IF(N233="snížená",J233,0)</f>
        <v>0</v>
      </c>
      <c r="BG233" s="214">
        <f>IF(N233="zákl. přenesená",J233,0)</f>
        <v>0</v>
      </c>
      <c r="BH233" s="214">
        <f>IF(N233="sníž. přenesená",J233,0)</f>
        <v>0</v>
      </c>
      <c r="BI233" s="214">
        <f>IF(N233="nulová",J233,0)</f>
        <v>0</v>
      </c>
      <c r="BJ233" s="17" t="s">
        <v>8</v>
      </c>
      <c r="BK233" s="214">
        <f>ROUND(I233*H233,0)</f>
        <v>0</v>
      </c>
      <c r="BL233" s="17" t="s">
        <v>234</v>
      </c>
      <c r="BM233" s="17" t="s">
        <v>369</v>
      </c>
    </row>
    <row r="234" s="11" customFormat="1">
      <c r="B234" s="218"/>
      <c r="C234" s="219"/>
      <c r="D234" s="215" t="s">
        <v>137</v>
      </c>
      <c r="E234" s="220" t="s">
        <v>22</v>
      </c>
      <c r="F234" s="221" t="s">
        <v>359</v>
      </c>
      <c r="G234" s="219"/>
      <c r="H234" s="222">
        <v>32.450000000000003</v>
      </c>
      <c r="I234" s="223"/>
      <c r="J234" s="219"/>
      <c r="K234" s="219"/>
      <c r="L234" s="224"/>
      <c r="M234" s="225"/>
      <c r="N234" s="226"/>
      <c r="O234" s="226"/>
      <c r="P234" s="226"/>
      <c r="Q234" s="226"/>
      <c r="R234" s="226"/>
      <c r="S234" s="226"/>
      <c r="T234" s="227"/>
      <c r="AT234" s="228" t="s">
        <v>137</v>
      </c>
      <c r="AU234" s="228" t="s">
        <v>84</v>
      </c>
      <c r="AV234" s="11" t="s">
        <v>84</v>
      </c>
      <c r="AW234" s="11" t="s">
        <v>34</v>
      </c>
      <c r="AX234" s="11" t="s">
        <v>8</v>
      </c>
      <c r="AY234" s="228" t="s">
        <v>126</v>
      </c>
    </row>
    <row r="235" s="10" customFormat="1" ht="22.8" customHeight="1">
      <c r="B235" s="188"/>
      <c r="C235" s="189"/>
      <c r="D235" s="190" t="s">
        <v>75</v>
      </c>
      <c r="E235" s="202" t="s">
        <v>370</v>
      </c>
      <c r="F235" s="202" t="s">
        <v>371</v>
      </c>
      <c r="G235" s="189"/>
      <c r="H235" s="189"/>
      <c r="I235" s="192"/>
      <c r="J235" s="203">
        <f>BK235</f>
        <v>0</v>
      </c>
      <c r="K235" s="189"/>
      <c r="L235" s="194"/>
      <c r="M235" s="195"/>
      <c r="N235" s="196"/>
      <c r="O235" s="196"/>
      <c r="P235" s="197">
        <f>SUM(P236:P239)</f>
        <v>0</v>
      </c>
      <c r="Q235" s="196"/>
      <c r="R235" s="197">
        <f>SUM(R236:R239)</f>
        <v>0.13643640000000001</v>
      </c>
      <c r="S235" s="196"/>
      <c r="T235" s="198">
        <f>SUM(T236:T239)</f>
        <v>0</v>
      </c>
      <c r="AR235" s="199" t="s">
        <v>84</v>
      </c>
      <c r="AT235" s="200" t="s">
        <v>75</v>
      </c>
      <c r="AU235" s="200" t="s">
        <v>8</v>
      </c>
      <c r="AY235" s="199" t="s">
        <v>126</v>
      </c>
      <c r="BK235" s="201">
        <f>SUM(BK236:BK239)</f>
        <v>0</v>
      </c>
    </row>
    <row r="236" s="1" customFormat="1" ht="20.4" customHeight="1">
      <c r="B236" s="38"/>
      <c r="C236" s="204" t="s">
        <v>372</v>
      </c>
      <c r="D236" s="204" t="s">
        <v>128</v>
      </c>
      <c r="E236" s="205" t="s">
        <v>373</v>
      </c>
      <c r="F236" s="206" t="s">
        <v>374</v>
      </c>
      <c r="G236" s="207" t="s">
        <v>131</v>
      </c>
      <c r="H236" s="208">
        <v>252.66</v>
      </c>
      <c r="I236" s="209"/>
      <c r="J236" s="208">
        <f>ROUND(I236*H236,0)</f>
        <v>0</v>
      </c>
      <c r="K236" s="206" t="s">
        <v>132</v>
      </c>
      <c r="L236" s="43"/>
      <c r="M236" s="210" t="s">
        <v>22</v>
      </c>
      <c r="N236" s="211" t="s">
        <v>47</v>
      </c>
      <c r="O236" s="79"/>
      <c r="P236" s="212">
        <f>O236*H236</f>
        <v>0</v>
      </c>
      <c r="Q236" s="212">
        <v>0.00021000000000000001</v>
      </c>
      <c r="R236" s="212">
        <f>Q236*H236</f>
        <v>0.053058600000000004</v>
      </c>
      <c r="S236" s="212">
        <v>0</v>
      </c>
      <c r="T236" s="213">
        <f>S236*H236</f>
        <v>0</v>
      </c>
      <c r="AR236" s="17" t="s">
        <v>234</v>
      </c>
      <c r="AT236" s="17" t="s">
        <v>128</v>
      </c>
      <c r="AU236" s="17" t="s">
        <v>84</v>
      </c>
      <c r="AY236" s="17" t="s">
        <v>126</v>
      </c>
      <c r="BE236" s="214">
        <f>IF(N236="základní",J236,0)</f>
        <v>0</v>
      </c>
      <c r="BF236" s="214">
        <f>IF(N236="snížená",J236,0)</f>
        <v>0</v>
      </c>
      <c r="BG236" s="214">
        <f>IF(N236="zákl. přenesená",J236,0)</f>
        <v>0</v>
      </c>
      <c r="BH236" s="214">
        <f>IF(N236="sníž. přenesená",J236,0)</f>
        <v>0</v>
      </c>
      <c r="BI236" s="214">
        <f>IF(N236="nulová",J236,0)</f>
        <v>0</v>
      </c>
      <c r="BJ236" s="17" t="s">
        <v>8</v>
      </c>
      <c r="BK236" s="214">
        <f>ROUND(I236*H236,0)</f>
        <v>0</v>
      </c>
      <c r="BL236" s="17" t="s">
        <v>234</v>
      </c>
      <c r="BM236" s="17" t="s">
        <v>375</v>
      </c>
    </row>
    <row r="237" s="11" customFormat="1">
      <c r="B237" s="218"/>
      <c r="C237" s="219"/>
      <c r="D237" s="215" t="s">
        <v>137</v>
      </c>
      <c r="E237" s="220" t="s">
        <v>22</v>
      </c>
      <c r="F237" s="221" t="s">
        <v>376</v>
      </c>
      <c r="G237" s="219"/>
      <c r="H237" s="222">
        <v>252.66</v>
      </c>
      <c r="I237" s="223"/>
      <c r="J237" s="219"/>
      <c r="K237" s="219"/>
      <c r="L237" s="224"/>
      <c r="M237" s="225"/>
      <c r="N237" s="226"/>
      <c r="O237" s="226"/>
      <c r="P237" s="226"/>
      <c r="Q237" s="226"/>
      <c r="R237" s="226"/>
      <c r="S237" s="226"/>
      <c r="T237" s="227"/>
      <c r="AT237" s="228" t="s">
        <v>137</v>
      </c>
      <c r="AU237" s="228" t="s">
        <v>84</v>
      </c>
      <c r="AV237" s="11" t="s">
        <v>84</v>
      </c>
      <c r="AW237" s="11" t="s">
        <v>34</v>
      </c>
      <c r="AX237" s="11" t="s">
        <v>8</v>
      </c>
      <c r="AY237" s="228" t="s">
        <v>126</v>
      </c>
    </row>
    <row r="238" s="1" customFormat="1" ht="20.4" customHeight="1">
      <c r="B238" s="38"/>
      <c r="C238" s="204" t="s">
        <v>377</v>
      </c>
      <c r="D238" s="204" t="s">
        <v>128</v>
      </c>
      <c r="E238" s="205" t="s">
        <v>378</v>
      </c>
      <c r="F238" s="206" t="s">
        <v>379</v>
      </c>
      <c r="G238" s="207" t="s">
        <v>131</v>
      </c>
      <c r="H238" s="208">
        <v>252.66</v>
      </c>
      <c r="I238" s="209"/>
      <c r="J238" s="208">
        <f>ROUND(I238*H238,0)</f>
        <v>0</v>
      </c>
      <c r="K238" s="206" t="s">
        <v>132</v>
      </c>
      <c r="L238" s="43"/>
      <c r="M238" s="210" t="s">
        <v>22</v>
      </c>
      <c r="N238" s="211" t="s">
        <v>47</v>
      </c>
      <c r="O238" s="79"/>
      <c r="P238" s="212">
        <f>O238*H238</f>
        <v>0</v>
      </c>
      <c r="Q238" s="212">
        <v>0.00033</v>
      </c>
      <c r="R238" s="212">
        <f>Q238*H238</f>
        <v>0.083377800000000002</v>
      </c>
      <c r="S238" s="212">
        <v>0</v>
      </c>
      <c r="T238" s="213">
        <f>S238*H238</f>
        <v>0</v>
      </c>
      <c r="AR238" s="17" t="s">
        <v>234</v>
      </c>
      <c r="AT238" s="17" t="s">
        <v>128</v>
      </c>
      <c r="AU238" s="17" t="s">
        <v>84</v>
      </c>
      <c r="AY238" s="17" t="s">
        <v>126</v>
      </c>
      <c r="BE238" s="214">
        <f>IF(N238="základní",J238,0)</f>
        <v>0</v>
      </c>
      <c r="BF238" s="214">
        <f>IF(N238="snížená",J238,0)</f>
        <v>0</v>
      </c>
      <c r="BG238" s="214">
        <f>IF(N238="zákl. přenesená",J238,0)</f>
        <v>0</v>
      </c>
      <c r="BH238" s="214">
        <f>IF(N238="sníž. přenesená",J238,0)</f>
        <v>0</v>
      </c>
      <c r="BI238" s="214">
        <f>IF(N238="nulová",J238,0)</f>
        <v>0</v>
      </c>
      <c r="BJ238" s="17" t="s">
        <v>8</v>
      </c>
      <c r="BK238" s="214">
        <f>ROUND(I238*H238,0)</f>
        <v>0</v>
      </c>
      <c r="BL238" s="17" t="s">
        <v>234</v>
      </c>
      <c r="BM238" s="17" t="s">
        <v>380</v>
      </c>
    </row>
    <row r="239" s="11" customFormat="1">
      <c r="B239" s="218"/>
      <c r="C239" s="219"/>
      <c r="D239" s="215" t="s">
        <v>137</v>
      </c>
      <c r="E239" s="220" t="s">
        <v>22</v>
      </c>
      <c r="F239" s="221" t="s">
        <v>376</v>
      </c>
      <c r="G239" s="219"/>
      <c r="H239" s="222">
        <v>252.66</v>
      </c>
      <c r="I239" s="223"/>
      <c r="J239" s="219"/>
      <c r="K239" s="219"/>
      <c r="L239" s="224"/>
      <c r="M239" s="225"/>
      <c r="N239" s="226"/>
      <c r="O239" s="226"/>
      <c r="P239" s="226"/>
      <c r="Q239" s="226"/>
      <c r="R239" s="226"/>
      <c r="S239" s="226"/>
      <c r="T239" s="227"/>
      <c r="AT239" s="228" t="s">
        <v>137</v>
      </c>
      <c r="AU239" s="228" t="s">
        <v>84</v>
      </c>
      <c r="AV239" s="11" t="s">
        <v>84</v>
      </c>
      <c r="AW239" s="11" t="s">
        <v>34</v>
      </c>
      <c r="AX239" s="11" t="s">
        <v>8</v>
      </c>
      <c r="AY239" s="228" t="s">
        <v>126</v>
      </c>
    </row>
    <row r="240" s="10" customFormat="1" ht="25.92" customHeight="1">
      <c r="B240" s="188"/>
      <c r="C240" s="189"/>
      <c r="D240" s="190" t="s">
        <v>75</v>
      </c>
      <c r="E240" s="191" t="s">
        <v>381</v>
      </c>
      <c r="F240" s="191" t="s">
        <v>382</v>
      </c>
      <c r="G240" s="189"/>
      <c r="H240" s="189"/>
      <c r="I240" s="192"/>
      <c r="J240" s="193">
        <f>BK240</f>
        <v>0</v>
      </c>
      <c r="K240" s="189"/>
      <c r="L240" s="194"/>
      <c r="M240" s="195"/>
      <c r="N240" s="196"/>
      <c r="O240" s="196"/>
      <c r="P240" s="197">
        <f>P241+P243</f>
        <v>0</v>
      </c>
      <c r="Q240" s="196"/>
      <c r="R240" s="197">
        <f>R241+R243</f>
        <v>0</v>
      </c>
      <c r="S240" s="196"/>
      <c r="T240" s="198">
        <f>T241+T243</f>
        <v>0</v>
      </c>
      <c r="AR240" s="199" t="s">
        <v>158</v>
      </c>
      <c r="AT240" s="200" t="s">
        <v>75</v>
      </c>
      <c r="AU240" s="200" t="s">
        <v>76</v>
      </c>
      <c r="AY240" s="199" t="s">
        <v>126</v>
      </c>
      <c r="BK240" s="201">
        <f>BK241+BK243</f>
        <v>0</v>
      </c>
    </row>
    <row r="241" s="10" customFormat="1" ht="22.8" customHeight="1">
      <c r="B241" s="188"/>
      <c r="C241" s="189"/>
      <c r="D241" s="190" t="s">
        <v>75</v>
      </c>
      <c r="E241" s="202" t="s">
        <v>383</v>
      </c>
      <c r="F241" s="202" t="s">
        <v>384</v>
      </c>
      <c r="G241" s="189"/>
      <c r="H241" s="189"/>
      <c r="I241" s="192"/>
      <c r="J241" s="203">
        <f>BK241</f>
        <v>0</v>
      </c>
      <c r="K241" s="189"/>
      <c r="L241" s="194"/>
      <c r="M241" s="195"/>
      <c r="N241" s="196"/>
      <c r="O241" s="196"/>
      <c r="P241" s="197">
        <f>P242</f>
        <v>0</v>
      </c>
      <c r="Q241" s="196"/>
      <c r="R241" s="197">
        <f>R242</f>
        <v>0</v>
      </c>
      <c r="S241" s="196"/>
      <c r="T241" s="198">
        <f>T242</f>
        <v>0</v>
      </c>
      <c r="AR241" s="199" t="s">
        <v>158</v>
      </c>
      <c r="AT241" s="200" t="s">
        <v>75</v>
      </c>
      <c r="AU241" s="200" t="s">
        <v>8</v>
      </c>
      <c r="AY241" s="199" t="s">
        <v>126</v>
      </c>
      <c r="BK241" s="201">
        <f>BK242</f>
        <v>0</v>
      </c>
    </row>
    <row r="242" s="1" customFormat="1" ht="20.4" customHeight="1">
      <c r="B242" s="38"/>
      <c r="C242" s="204" t="s">
        <v>385</v>
      </c>
      <c r="D242" s="204" t="s">
        <v>128</v>
      </c>
      <c r="E242" s="205" t="s">
        <v>386</v>
      </c>
      <c r="F242" s="206" t="s">
        <v>384</v>
      </c>
      <c r="G242" s="207" t="s">
        <v>387</v>
      </c>
      <c r="H242" s="208">
        <v>1</v>
      </c>
      <c r="I242" s="209"/>
      <c r="J242" s="208">
        <f>ROUND(I242*H242,0)</f>
        <v>0</v>
      </c>
      <c r="K242" s="206" t="s">
        <v>132</v>
      </c>
      <c r="L242" s="43"/>
      <c r="M242" s="210" t="s">
        <v>22</v>
      </c>
      <c r="N242" s="211" t="s">
        <v>47</v>
      </c>
      <c r="O242" s="79"/>
      <c r="P242" s="212">
        <f>O242*H242</f>
        <v>0</v>
      </c>
      <c r="Q242" s="212">
        <v>0</v>
      </c>
      <c r="R242" s="212">
        <f>Q242*H242</f>
        <v>0</v>
      </c>
      <c r="S242" s="212">
        <v>0</v>
      </c>
      <c r="T242" s="213">
        <f>S242*H242</f>
        <v>0</v>
      </c>
      <c r="AR242" s="17" t="s">
        <v>388</v>
      </c>
      <c r="AT242" s="17" t="s">
        <v>128</v>
      </c>
      <c r="AU242" s="17" t="s">
        <v>84</v>
      </c>
      <c r="AY242" s="17" t="s">
        <v>126</v>
      </c>
      <c r="BE242" s="214">
        <f>IF(N242="základní",J242,0)</f>
        <v>0</v>
      </c>
      <c r="BF242" s="214">
        <f>IF(N242="snížená",J242,0)</f>
        <v>0</v>
      </c>
      <c r="BG242" s="214">
        <f>IF(N242="zákl. přenesená",J242,0)</f>
        <v>0</v>
      </c>
      <c r="BH242" s="214">
        <f>IF(N242="sníž. přenesená",J242,0)</f>
        <v>0</v>
      </c>
      <c r="BI242" s="214">
        <f>IF(N242="nulová",J242,0)</f>
        <v>0</v>
      </c>
      <c r="BJ242" s="17" t="s">
        <v>8</v>
      </c>
      <c r="BK242" s="214">
        <f>ROUND(I242*H242,0)</f>
        <v>0</v>
      </c>
      <c r="BL242" s="17" t="s">
        <v>388</v>
      </c>
      <c r="BM242" s="17" t="s">
        <v>389</v>
      </c>
    </row>
    <row r="243" s="10" customFormat="1" ht="22.8" customHeight="1">
      <c r="B243" s="188"/>
      <c r="C243" s="189"/>
      <c r="D243" s="190" t="s">
        <v>75</v>
      </c>
      <c r="E243" s="202" t="s">
        <v>390</v>
      </c>
      <c r="F243" s="202" t="s">
        <v>391</v>
      </c>
      <c r="G243" s="189"/>
      <c r="H243" s="189"/>
      <c r="I243" s="192"/>
      <c r="J243" s="203">
        <f>BK243</f>
        <v>0</v>
      </c>
      <c r="K243" s="189"/>
      <c r="L243" s="194"/>
      <c r="M243" s="195"/>
      <c r="N243" s="196"/>
      <c r="O243" s="196"/>
      <c r="P243" s="197">
        <f>P244</f>
        <v>0</v>
      </c>
      <c r="Q243" s="196"/>
      <c r="R243" s="197">
        <f>R244</f>
        <v>0</v>
      </c>
      <c r="S243" s="196"/>
      <c r="T243" s="198">
        <f>T244</f>
        <v>0</v>
      </c>
      <c r="AR243" s="199" t="s">
        <v>158</v>
      </c>
      <c r="AT243" s="200" t="s">
        <v>75</v>
      </c>
      <c r="AU243" s="200" t="s">
        <v>8</v>
      </c>
      <c r="AY243" s="199" t="s">
        <v>126</v>
      </c>
      <c r="BK243" s="201">
        <f>BK244</f>
        <v>0</v>
      </c>
    </row>
    <row r="244" s="1" customFormat="1" ht="20.4" customHeight="1">
      <c r="B244" s="38"/>
      <c r="C244" s="204" t="s">
        <v>392</v>
      </c>
      <c r="D244" s="204" t="s">
        <v>128</v>
      </c>
      <c r="E244" s="205" t="s">
        <v>393</v>
      </c>
      <c r="F244" s="206" t="s">
        <v>391</v>
      </c>
      <c r="G244" s="207" t="s">
        <v>387</v>
      </c>
      <c r="H244" s="208">
        <v>1</v>
      </c>
      <c r="I244" s="209"/>
      <c r="J244" s="208">
        <f>ROUND(I244*H244,0)</f>
        <v>0</v>
      </c>
      <c r="K244" s="206" t="s">
        <v>132</v>
      </c>
      <c r="L244" s="43"/>
      <c r="M244" s="270" t="s">
        <v>22</v>
      </c>
      <c r="N244" s="271" t="s">
        <v>47</v>
      </c>
      <c r="O244" s="272"/>
      <c r="P244" s="273">
        <f>O244*H244</f>
        <v>0</v>
      </c>
      <c r="Q244" s="273">
        <v>0</v>
      </c>
      <c r="R244" s="273">
        <f>Q244*H244</f>
        <v>0</v>
      </c>
      <c r="S244" s="273">
        <v>0</v>
      </c>
      <c r="T244" s="274">
        <f>S244*H244</f>
        <v>0</v>
      </c>
      <c r="AR244" s="17" t="s">
        <v>388</v>
      </c>
      <c r="AT244" s="17" t="s">
        <v>128</v>
      </c>
      <c r="AU244" s="17" t="s">
        <v>84</v>
      </c>
      <c r="AY244" s="17" t="s">
        <v>126</v>
      </c>
      <c r="BE244" s="214">
        <f>IF(N244="základní",J244,0)</f>
        <v>0</v>
      </c>
      <c r="BF244" s="214">
        <f>IF(N244="snížená",J244,0)</f>
        <v>0</v>
      </c>
      <c r="BG244" s="214">
        <f>IF(N244="zákl. přenesená",J244,0)</f>
        <v>0</v>
      </c>
      <c r="BH244" s="214">
        <f>IF(N244="sníž. přenesená",J244,0)</f>
        <v>0</v>
      </c>
      <c r="BI244" s="214">
        <f>IF(N244="nulová",J244,0)</f>
        <v>0</v>
      </c>
      <c r="BJ244" s="17" t="s">
        <v>8</v>
      </c>
      <c r="BK244" s="214">
        <f>ROUND(I244*H244,0)</f>
        <v>0</v>
      </c>
      <c r="BL244" s="17" t="s">
        <v>388</v>
      </c>
      <c r="BM244" s="17" t="s">
        <v>394</v>
      </c>
    </row>
    <row r="245" s="1" customFormat="1" ht="6.96" customHeight="1">
      <c r="B245" s="57"/>
      <c r="C245" s="58"/>
      <c r="D245" s="58"/>
      <c r="E245" s="58"/>
      <c r="F245" s="58"/>
      <c r="G245" s="58"/>
      <c r="H245" s="58"/>
      <c r="I245" s="154"/>
      <c r="J245" s="58"/>
      <c r="K245" s="58"/>
      <c r="L245" s="43"/>
    </row>
  </sheetData>
  <sheetProtection sheet="1" autoFilter="0" formatColumns="0" formatRows="0" objects="1" scenarios="1" spinCount="100000" saltValue="2c54C4Qqz0AzSMsaqDdLjcxsKyCJJ0qLJ/tgcm/nsj9OQWKt1vZZWYMnkCsIjp4V0wNkCZn6n8zdZs9JKS4cHQ==" hashValue="Yccvq3/1uaPxFRzwRr9dPrm1cLZGBfxOSawzKv+w1qpowCWNMrBvxm8k/x4ZWT6Jz3niTuJyoNpSwl+XXwI3vw==" algorithmName="SHA-512" password="CC35"/>
  <autoFilter ref="C95:K244"/>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customWidth="1"/>
    <col min="2" max="2" width="1.43" customWidth="1"/>
    <col min="3" max="3" width="3.57" customWidth="1"/>
    <col min="4" max="4" width="3.71" customWidth="1"/>
    <col min="5" max="5" width="14.71" customWidth="1"/>
    <col min="6" max="6" width="86.43" customWidth="1"/>
    <col min="7" max="7" width="7.43" customWidth="1"/>
    <col min="8" max="8" width="9.57" customWidth="1"/>
    <col min="9" max="9" width="12.14" style="123" customWidth="1"/>
    <col min="10" max="10" width="20.14" customWidth="1"/>
    <col min="11" max="11" width="13.29" customWidth="1"/>
    <col min="12" max="12" width="8" customWidth="1"/>
    <col min="13" max="13" width="9.29" hidden="1" customWidth="1"/>
    <col min="14" max="14" width="9.14" hidden="1"/>
    <col min="15" max="15" width="12.14" hidden="1" customWidth="1"/>
    <col min="16" max="16" width="12.14" hidden="1" customWidth="1"/>
    <col min="17" max="17" width="12.14" hidden="1" customWidth="1"/>
    <col min="18" max="18" width="12.14" hidden="1" customWidth="1"/>
    <col min="19" max="19" width="12.14" hidden="1" customWidth="1"/>
    <col min="20" max="20" width="12.14"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2" ht="36.96" customHeight="1">
      <c r="L2"/>
      <c r="AT2" s="17" t="s">
        <v>86</v>
      </c>
    </row>
    <row r="3" ht="6.96" customHeight="1">
      <c r="B3" s="124"/>
      <c r="C3" s="125"/>
      <c r="D3" s="125"/>
      <c r="E3" s="125"/>
      <c r="F3" s="125"/>
      <c r="G3" s="125"/>
      <c r="H3" s="125"/>
      <c r="I3" s="126"/>
      <c r="J3" s="125"/>
      <c r="K3" s="125"/>
      <c r="L3" s="20"/>
      <c r="AT3" s="17" t="s">
        <v>84</v>
      </c>
    </row>
    <row r="4" ht="24.96" customHeight="1">
      <c r="B4" s="20"/>
      <c r="D4" s="127" t="s">
        <v>87</v>
      </c>
      <c r="L4" s="20"/>
      <c r="M4" s="24" t="s">
        <v>11</v>
      </c>
      <c r="AT4" s="17" t="s">
        <v>4</v>
      </c>
    </row>
    <row r="5" ht="6.96" customHeight="1">
      <c r="B5" s="20"/>
      <c r="L5" s="20"/>
    </row>
    <row r="6" ht="12" customHeight="1">
      <c r="B6" s="20"/>
      <c r="D6" s="128" t="s">
        <v>16</v>
      </c>
      <c r="L6" s="20"/>
    </row>
    <row r="7" ht="14.4" customHeight="1">
      <c r="B7" s="20"/>
      <c r="E7" s="129" t="str">
        <f>'Rekapitulace stavby'!K6</f>
        <v>Ředitelství CSS Tachov, Americká 242 - Tachov</v>
      </c>
      <c r="F7" s="128"/>
      <c r="G7" s="128"/>
      <c r="H7" s="128"/>
      <c r="L7" s="20"/>
    </row>
    <row r="8" s="1" customFormat="1" ht="12" customHeight="1">
      <c r="B8" s="43"/>
      <c r="D8" s="128" t="s">
        <v>88</v>
      </c>
      <c r="I8" s="130"/>
      <c r="L8" s="43"/>
    </row>
    <row r="9" s="1" customFormat="1" ht="36.96" customHeight="1">
      <c r="B9" s="43"/>
      <c r="E9" s="131" t="s">
        <v>395</v>
      </c>
      <c r="F9" s="1"/>
      <c r="G9" s="1"/>
      <c r="H9" s="1"/>
      <c r="I9" s="130"/>
      <c r="L9" s="43"/>
    </row>
    <row r="10" s="1" customFormat="1">
      <c r="B10" s="43"/>
      <c r="I10" s="130"/>
      <c r="L10" s="43"/>
    </row>
    <row r="11" s="1" customFormat="1" ht="12" customHeight="1">
      <c r="B11" s="43"/>
      <c r="D11" s="128" t="s">
        <v>19</v>
      </c>
      <c r="F11" s="17" t="s">
        <v>22</v>
      </c>
      <c r="I11" s="132" t="s">
        <v>21</v>
      </c>
      <c r="J11" s="17" t="s">
        <v>22</v>
      </c>
      <c r="L11" s="43"/>
    </row>
    <row r="12" s="1" customFormat="1" ht="12" customHeight="1">
      <c r="B12" s="43"/>
      <c r="D12" s="128" t="s">
        <v>23</v>
      </c>
      <c r="F12" s="17" t="s">
        <v>30</v>
      </c>
      <c r="I12" s="132" t="s">
        <v>25</v>
      </c>
      <c r="J12" s="133" t="str">
        <f>'Rekapitulace stavby'!AN8</f>
        <v>19. 2. 2019</v>
      </c>
      <c r="L12" s="43"/>
    </row>
    <row r="13" s="1" customFormat="1" ht="10.8" customHeight="1">
      <c r="B13" s="43"/>
      <c r="I13" s="130"/>
      <c r="L13" s="43"/>
    </row>
    <row r="14" s="1" customFormat="1" ht="12" customHeight="1">
      <c r="B14" s="43"/>
      <c r="D14" s="128" t="s">
        <v>28</v>
      </c>
      <c r="I14" s="132" t="s">
        <v>29</v>
      </c>
      <c r="J14" s="17" t="str">
        <f>IF('Rekapitulace stavby'!AN10="","",'Rekapitulace stavby'!AN10)</f>
        <v/>
      </c>
      <c r="L14" s="43"/>
    </row>
    <row r="15" s="1" customFormat="1" ht="18" customHeight="1">
      <c r="B15" s="43"/>
      <c r="E15" s="17" t="str">
        <f>IF('Rekapitulace stavby'!E11="","",'Rekapitulace stavby'!E11)</f>
        <v xml:space="preserve"> </v>
      </c>
      <c r="I15" s="132" t="s">
        <v>31</v>
      </c>
      <c r="J15" s="17" t="str">
        <f>IF('Rekapitulace stavby'!AN11="","",'Rekapitulace stavby'!AN11)</f>
        <v/>
      </c>
      <c r="L15" s="43"/>
    </row>
    <row r="16" s="1" customFormat="1" ht="6.96" customHeight="1">
      <c r="B16" s="43"/>
      <c r="I16" s="130"/>
      <c r="L16" s="43"/>
    </row>
    <row r="17" s="1" customFormat="1" ht="12" customHeight="1">
      <c r="B17" s="43"/>
      <c r="D17" s="128" t="s">
        <v>32</v>
      </c>
      <c r="I17" s="132" t="s">
        <v>29</v>
      </c>
      <c r="J17" s="33" t="str">
        <f>'Rekapitulace stavby'!AN13</f>
        <v>Vyplň údaj</v>
      </c>
      <c r="L17" s="43"/>
    </row>
    <row r="18" s="1" customFormat="1" ht="18" customHeight="1">
      <c r="B18" s="43"/>
      <c r="E18" s="33" t="str">
        <f>'Rekapitulace stavby'!E14</f>
        <v>Vyplň údaj</v>
      </c>
      <c r="F18" s="17"/>
      <c r="G18" s="17"/>
      <c r="H18" s="17"/>
      <c r="I18" s="132" t="s">
        <v>31</v>
      </c>
      <c r="J18" s="33" t="str">
        <f>'Rekapitulace stavby'!AN14</f>
        <v>Vyplň údaj</v>
      </c>
      <c r="L18" s="43"/>
    </row>
    <row r="19" s="1" customFormat="1" ht="6.96" customHeight="1">
      <c r="B19" s="43"/>
      <c r="I19" s="130"/>
      <c r="L19" s="43"/>
    </row>
    <row r="20" s="1" customFormat="1" ht="12" customHeight="1">
      <c r="B20" s="43"/>
      <c r="D20" s="128" t="s">
        <v>35</v>
      </c>
      <c r="I20" s="132" t="s">
        <v>29</v>
      </c>
      <c r="J20" s="17" t="str">
        <f>IF('Rekapitulace stavby'!AN16="","",'Rekapitulace stavby'!AN16)</f>
        <v>29101034</v>
      </c>
      <c r="L20" s="43"/>
    </row>
    <row r="21" s="1" customFormat="1" ht="18" customHeight="1">
      <c r="B21" s="43"/>
      <c r="E21" s="17" t="str">
        <f>IF('Rekapitulace stavby'!E17="","",'Rekapitulace stavby'!E17)</f>
        <v>EZK SANACE STAVEB, s. r. o., Koterovská 290/9, 326</v>
      </c>
      <c r="I21" s="132" t="s">
        <v>31</v>
      </c>
      <c r="J21" s="17" t="str">
        <f>IF('Rekapitulace stavby'!AN17="","",'Rekapitulace stavby'!AN17)</f>
        <v>CZ29101034</v>
      </c>
      <c r="L21" s="43"/>
    </row>
    <row r="22" s="1" customFormat="1" ht="6.96" customHeight="1">
      <c r="B22" s="43"/>
      <c r="I22" s="130"/>
      <c r="L22" s="43"/>
    </row>
    <row r="23" s="1" customFormat="1" ht="12" customHeight="1">
      <c r="B23" s="43"/>
      <c r="D23" s="128" t="s">
        <v>39</v>
      </c>
      <c r="I23" s="132" t="s">
        <v>29</v>
      </c>
      <c r="J23" s="17" t="str">
        <f>IF('Rekapitulace stavby'!AN19="","",'Rekapitulace stavby'!AN19)</f>
        <v/>
      </c>
      <c r="L23" s="43"/>
    </row>
    <row r="24" s="1" customFormat="1" ht="18" customHeight="1">
      <c r="B24" s="43"/>
      <c r="E24" s="17" t="str">
        <f>IF('Rekapitulace stavby'!E20="","",'Rekapitulace stavby'!E20)</f>
        <v xml:space="preserve"> </v>
      </c>
      <c r="I24" s="132" t="s">
        <v>31</v>
      </c>
      <c r="J24" s="17" t="str">
        <f>IF('Rekapitulace stavby'!AN20="","",'Rekapitulace stavby'!AN20)</f>
        <v/>
      </c>
      <c r="L24" s="43"/>
    </row>
    <row r="25" s="1" customFormat="1" ht="6.96" customHeight="1">
      <c r="B25" s="43"/>
      <c r="I25" s="130"/>
      <c r="L25" s="43"/>
    </row>
    <row r="26" s="1" customFormat="1" ht="12" customHeight="1">
      <c r="B26" s="43"/>
      <c r="D26" s="128" t="s">
        <v>40</v>
      </c>
      <c r="I26" s="130"/>
      <c r="L26" s="43"/>
    </row>
    <row r="27" s="6" customFormat="1" ht="14.4" customHeight="1">
      <c r="B27" s="134"/>
      <c r="E27" s="135" t="s">
        <v>22</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42</v>
      </c>
      <c r="I30" s="130"/>
      <c r="J30" s="139">
        <f>ROUND(J85, 2)</f>
        <v>0</v>
      </c>
      <c r="L30" s="43"/>
    </row>
    <row r="31" s="1" customFormat="1" ht="6.96" customHeight="1">
      <c r="B31" s="43"/>
      <c r="D31" s="71"/>
      <c r="E31" s="71"/>
      <c r="F31" s="71"/>
      <c r="G31" s="71"/>
      <c r="H31" s="71"/>
      <c r="I31" s="137"/>
      <c r="J31" s="71"/>
      <c r="K31" s="71"/>
      <c r="L31" s="43"/>
    </row>
    <row r="32" s="1" customFormat="1" ht="14.4" customHeight="1">
      <c r="B32" s="43"/>
      <c r="F32" s="140" t="s">
        <v>44</v>
      </c>
      <c r="I32" s="141" t="s">
        <v>43</v>
      </c>
      <c r="J32" s="140" t="s">
        <v>45</v>
      </c>
      <c r="L32" s="43"/>
    </row>
    <row r="33" s="1" customFormat="1" ht="14.4" customHeight="1">
      <c r="B33" s="43"/>
      <c r="D33" s="128" t="s">
        <v>46</v>
      </c>
      <c r="E33" s="128" t="s">
        <v>47</v>
      </c>
      <c r="F33" s="142">
        <f>ROUND((SUM(BE85:BE113)),  2)</f>
        <v>0</v>
      </c>
      <c r="I33" s="143">
        <v>0.20999999999999999</v>
      </c>
      <c r="J33" s="142">
        <f>ROUND(((SUM(BE85:BE113))*I33),  2)</f>
        <v>0</v>
      </c>
      <c r="L33" s="43"/>
    </row>
    <row r="34" s="1" customFormat="1" ht="14.4" customHeight="1">
      <c r="B34" s="43"/>
      <c r="E34" s="128" t="s">
        <v>48</v>
      </c>
      <c r="F34" s="142">
        <f>ROUND((SUM(BF85:BF113)),  2)</f>
        <v>0</v>
      </c>
      <c r="I34" s="143">
        <v>0.14999999999999999</v>
      </c>
      <c r="J34" s="142">
        <f>ROUND(((SUM(BF85:BF113))*I34),  2)</f>
        <v>0</v>
      </c>
      <c r="L34" s="43"/>
    </row>
    <row r="35" hidden="1" s="1" customFormat="1" ht="14.4" customHeight="1">
      <c r="B35" s="43"/>
      <c r="E35" s="128" t="s">
        <v>49</v>
      </c>
      <c r="F35" s="142">
        <f>ROUND((SUM(BG85:BG113)),  2)</f>
        <v>0</v>
      </c>
      <c r="I35" s="143">
        <v>0.20999999999999999</v>
      </c>
      <c r="J35" s="142">
        <f>0</f>
        <v>0</v>
      </c>
      <c r="L35" s="43"/>
    </row>
    <row r="36" hidden="1" s="1" customFormat="1" ht="14.4" customHeight="1">
      <c r="B36" s="43"/>
      <c r="E36" s="128" t="s">
        <v>50</v>
      </c>
      <c r="F36" s="142">
        <f>ROUND((SUM(BH85:BH113)),  2)</f>
        <v>0</v>
      </c>
      <c r="I36" s="143">
        <v>0.14999999999999999</v>
      </c>
      <c r="J36" s="142">
        <f>0</f>
        <v>0</v>
      </c>
      <c r="L36" s="43"/>
    </row>
    <row r="37" hidden="1" s="1" customFormat="1" ht="14.4" customHeight="1">
      <c r="B37" s="43"/>
      <c r="E37" s="128" t="s">
        <v>51</v>
      </c>
      <c r="F37" s="142">
        <f>ROUND((SUM(BI85:BI113)),  2)</f>
        <v>0</v>
      </c>
      <c r="I37" s="143">
        <v>0</v>
      </c>
      <c r="J37" s="142">
        <f>0</f>
        <v>0</v>
      </c>
      <c r="L37" s="43"/>
    </row>
    <row r="38" s="1" customFormat="1" ht="6.96" customHeight="1">
      <c r="B38" s="43"/>
      <c r="I38" s="130"/>
      <c r="L38" s="43"/>
    </row>
    <row r="39" s="1" customFormat="1" ht="25.44" customHeight="1">
      <c r="B39" s="43"/>
      <c r="C39" s="144"/>
      <c r="D39" s="145" t="s">
        <v>52</v>
      </c>
      <c r="E39" s="146"/>
      <c r="F39" s="146"/>
      <c r="G39" s="147" t="s">
        <v>53</v>
      </c>
      <c r="H39" s="148" t="s">
        <v>54</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90</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4.4" customHeight="1">
      <c r="B48" s="38"/>
      <c r="C48" s="39"/>
      <c r="D48" s="39"/>
      <c r="E48" s="158" t="str">
        <f>E7</f>
        <v>Ředitelství CSS Tachov, Americká 242 - Tachov</v>
      </c>
      <c r="F48" s="32"/>
      <c r="G48" s="32"/>
      <c r="H48" s="32"/>
      <c r="I48" s="130"/>
      <c r="J48" s="39"/>
      <c r="K48" s="39"/>
      <c r="L48" s="43"/>
    </row>
    <row r="49" s="1" customFormat="1" ht="12" customHeight="1">
      <c r="B49" s="38"/>
      <c r="C49" s="32" t="s">
        <v>88</v>
      </c>
      <c r="D49" s="39"/>
      <c r="E49" s="39"/>
      <c r="F49" s="39"/>
      <c r="G49" s="39"/>
      <c r="H49" s="39"/>
      <c r="I49" s="130"/>
      <c r="J49" s="39"/>
      <c r="K49" s="39"/>
      <c r="L49" s="43"/>
    </row>
    <row r="50" s="1" customFormat="1" ht="14.4" customHeight="1">
      <c r="B50" s="38"/>
      <c r="C50" s="39"/>
      <c r="D50" s="39"/>
      <c r="E50" s="64" t="str">
        <f>E9</f>
        <v xml:space="preserve">2 -  Etapa 2 -CSS Tachov, Americká 242 - Tachov - kotelna</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23</v>
      </c>
      <c r="D52" s="39"/>
      <c r="E52" s="39"/>
      <c r="F52" s="27" t="str">
        <f>F12</f>
        <v xml:space="preserve"> </v>
      </c>
      <c r="G52" s="39"/>
      <c r="H52" s="39"/>
      <c r="I52" s="132" t="s">
        <v>25</v>
      </c>
      <c r="J52" s="67" t="str">
        <f>IF(J12="","",J12)</f>
        <v>19. 2. 2019</v>
      </c>
      <c r="K52" s="39"/>
      <c r="L52" s="43"/>
    </row>
    <row r="53" s="1" customFormat="1" ht="6.96" customHeight="1">
      <c r="B53" s="38"/>
      <c r="C53" s="39"/>
      <c r="D53" s="39"/>
      <c r="E53" s="39"/>
      <c r="F53" s="39"/>
      <c r="G53" s="39"/>
      <c r="H53" s="39"/>
      <c r="I53" s="130"/>
      <c r="J53" s="39"/>
      <c r="K53" s="39"/>
      <c r="L53" s="43"/>
    </row>
    <row r="54" s="1" customFormat="1" ht="35.4" customHeight="1">
      <c r="B54" s="38"/>
      <c r="C54" s="32" t="s">
        <v>28</v>
      </c>
      <c r="D54" s="39"/>
      <c r="E54" s="39"/>
      <c r="F54" s="27" t="str">
        <f>E15</f>
        <v xml:space="preserve"> </v>
      </c>
      <c r="G54" s="39"/>
      <c r="H54" s="39"/>
      <c r="I54" s="132" t="s">
        <v>35</v>
      </c>
      <c r="J54" s="36" t="str">
        <f>E21</f>
        <v>EZK SANACE STAVEB, s. r. o., Koterovská 290/9, 326</v>
      </c>
      <c r="K54" s="39"/>
      <c r="L54" s="43"/>
    </row>
    <row r="55" s="1" customFormat="1" ht="12.6" customHeight="1">
      <c r="B55" s="38"/>
      <c r="C55" s="32" t="s">
        <v>32</v>
      </c>
      <c r="D55" s="39"/>
      <c r="E55" s="39"/>
      <c r="F55" s="27" t="str">
        <f>IF(E18="","",E18)</f>
        <v>Vyplň údaj</v>
      </c>
      <c r="G55" s="39"/>
      <c r="H55" s="39"/>
      <c r="I55" s="132" t="s">
        <v>39</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91</v>
      </c>
      <c r="D57" s="160"/>
      <c r="E57" s="160"/>
      <c r="F57" s="160"/>
      <c r="G57" s="160"/>
      <c r="H57" s="160"/>
      <c r="I57" s="161"/>
      <c r="J57" s="162" t="s">
        <v>92</v>
      </c>
      <c r="K57" s="160"/>
      <c r="L57" s="43"/>
    </row>
    <row r="58" s="1" customFormat="1" ht="10.32" customHeight="1">
      <c r="B58" s="38"/>
      <c r="C58" s="39"/>
      <c r="D58" s="39"/>
      <c r="E58" s="39"/>
      <c r="F58" s="39"/>
      <c r="G58" s="39"/>
      <c r="H58" s="39"/>
      <c r="I58" s="130"/>
      <c r="J58" s="39"/>
      <c r="K58" s="39"/>
      <c r="L58" s="43"/>
    </row>
    <row r="59" s="1" customFormat="1" ht="22.8" customHeight="1">
      <c r="B59" s="38"/>
      <c r="C59" s="163" t="s">
        <v>74</v>
      </c>
      <c r="D59" s="39"/>
      <c r="E59" s="39"/>
      <c r="F59" s="39"/>
      <c r="G59" s="39"/>
      <c r="H59" s="39"/>
      <c r="I59" s="130"/>
      <c r="J59" s="97">
        <f>J85</f>
        <v>0</v>
      </c>
      <c r="K59" s="39"/>
      <c r="L59" s="43"/>
      <c r="AU59" s="17" t="s">
        <v>93</v>
      </c>
    </row>
    <row r="60" s="7" customFormat="1" ht="24.96" customHeight="1">
      <c r="B60" s="164"/>
      <c r="C60" s="165"/>
      <c r="D60" s="166" t="s">
        <v>94</v>
      </c>
      <c r="E60" s="167"/>
      <c r="F60" s="167"/>
      <c r="G60" s="167"/>
      <c r="H60" s="167"/>
      <c r="I60" s="168"/>
      <c r="J60" s="169">
        <f>J86</f>
        <v>0</v>
      </c>
      <c r="K60" s="165"/>
      <c r="L60" s="170"/>
    </row>
    <row r="61" s="8" customFormat="1" ht="19.92" customHeight="1">
      <c r="B61" s="171"/>
      <c r="C61" s="172"/>
      <c r="D61" s="173" t="s">
        <v>100</v>
      </c>
      <c r="E61" s="174"/>
      <c r="F61" s="174"/>
      <c r="G61" s="174"/>
      <c r="H61" s="174"/>
      <c r="I61" s="175"/>
      <c r="J61" s="176">
        <f>J87</f>
        <v>0</v>
      </c>
      <c r="K61" s="172"/>
      <c r="L61" s="177"/>
    </row>
    <row r="62" s="8" customFormat="1" ht="19.92" customHeight="1">
      <c r="B62" s="171"/>
      <c r="C62" s="172"/>
      <c r="D62" s="173" t="s">
        <v>103</v>
      </c>
      <c r="E62" s="174"/>
      <c r="F62" s="174"/>
      <c r="G62" s="174"/>
      <c r="H62" s="174"/>
      <c r="I62" s="175"/>
      <c r="J62" s="176">
        <f>J102</f>
        <v>0</v>
      </c>
      <c r="K62" s="172"/>
      <c r="L62" s="177"/>
    </row>
    <row r="63" s="7" customFormat="1" ht="24.96" customHeight="1">
      <c r="B63" s="164"/>
      <c r="C63" s="165"/>
      <c r="D63" s="166" t="s">
        <v>105</v>
      </c>
      <c r="E63" s="167"/>
      <c r="F63" s="167"/>
      <c r="G63" s="167"/>
      <c r="H63" s="167"/>
      <c r="I63" s="168"/>
      <c r="J63" s="169">
        <f>J105</f>
        <v>0</v>
      </c>
      <c r="K63" s="165"/>
      <c r="L63" s="170"/>
    </row>
    <row r="64" s="8" customFormat="1" ht="19.92" customHeight="1">
      <c r="B64" s="171"/>
      <c r="C64" s="172"/>
      <c r="D64" s="173" t="s">
        <v>106</v>
      </c>
      <c r="E64" s="174"/>
      <c r="F64" s="174"/>
      <c r="G64" s="174"/>
      <c r="H64" s="174"/>
      <c r="I64" s="175"/>
      <c r="J64" s="176">
        <f>J106</f>
        <v>0</v>
      </c>
      <c r="K64" s="172"/>
      <c r="L64" s="177"/>
    </row>
    <row r="65" s="8" customFormat="1" ht="19.92" customHeight="1">
      <c r="B65" s="171"/>
      <c r="C65" s="172"/>
      <c r="D65" s="173" t="s">
        <v>107</v>
      </c>
      <c r="E65" s="174"/>
      <c r="F65" s="174"/>
      <c r="G65" s="174"/>
      <c r="H65" s="174"/>
      <c r="I65" s="175"/>
      <c r="J65" s="176">
        <f>J109</f>
        <v>0</v>
      </c>
      <c r="K65" s="172"/>
      <c r="L65" s="177"/>
    </row>
    <row r="66" s="1" customFormat="1" ht="21.84" customHeight="1">
      <c r="B66" s="38"/>
      <c r="C66" s="39"/>
      <c r="D66" s="39"/>
      <c r="E66" s="39"/>
      <c r="F66" s="39"/>
      <c r="G66" s="39"/>
      <c r="H66" s="39"/>
      <c r="I66" s="130"/>
      <c r="J66" s="39"/>
      <c r="K66" s="39"/>
      <c r="L66" s="43"/>
    </row>
    <row r="67" s="1" customFormat="1" ht="6.96" customHeight="1">
      <c r="B67" s="57"/>
      <c r="C67" s="58"/>
      <c r="D67" s="58"/>
      <c r="E67" s="58"/>
      <c r="F67" s="58"/>
      <c r="G67" s="58"/>
      <c r="H67" s="58"/>
      <c r="I67" s="154"/>
      <c r="J67" s="58"/>
      <c r="K67" s="58"/>
      <c r="L67" s="43"/>
    </row>
    <row r="71" s="1" customFormat="1" ht="6.96" customHeight="1">
      <c r="B71" s="59"/>
      <c r="C71" s="60"/>
      <c r="D71" s="60"/>
      <c r="E71" s="60"/>
      <c r="F71" s="60"/>
      <c r="G71" s="60"/>
      <c r="H71" s="60"/>
      <c r="I71" s="157"/>
      <c r="J71" s="60"/>
      <c r="K71" s="60"/>
      <c r="L71" s="43"/>
    </row>
    <row r="72" s="1" customFormat="1" ht="24.96" customHeight="1">
      <c r="B72" s="38"/>
      <c r="C72" s="23" t="s">
        <v>111</v>
      </c>
      <c r="D72" s="39"/>
      <c r="E72" s="39"/>
      <c r="F72" s="39"/>
      <c r="G72" s="39"/>
      <c r="H72" s="39"/>
      <c r="I72" s="130"/>
      <c r="J72" s="39"/>
      <c r="K72" s="39"/>
      <c r="L72" s="43"/>
    </row>
    <row r="73" s="1" customFormat="1" ht="6.96" customHeight="1">
      <c r="B73" s="38"/>
      <c r="C73" s="39"/>
      <c r="D73" s="39"/>
      <c r="E73" s="39"/>
      <c r="F73" s="39"/>
      <c r="G73" s="39"/>
      <c r="H73" s="39"/>
      <c r="I73" s="130"/>
      <c r="J73" s="39"/>
      <c r="K73" s="39"/>
      <c r="L73" s="43"/>
    </row>
    <row r="74" s="1" customFormat="1" ht="12" customHeight="1">
      <c r="B74" s="38"/>
      <c r="C74" s="32" t="s">
        <v>16</v>
      </c>
      <c r="D74" s="39"/>
      <c r="E74" s="39"/>
      <c r="F74" s="39"/>
      <c r="G74" s="39"/>
      <c r="H74" s="39"/>
      <c r="I74" s="130"/>
      <c r="J74" s="39"/>
      <c r="K74" s="39"/>
      <c r="L74" s="43"/>
    </row>
    <row r="75" s="1" customFormat="1" ht="14.4" customHeight="1">
      <c r="B75" s="38"/>
      <c r="C75" s="39"/>
      <c r="D75" s="39"/>
      <c r="E75" s="158" t="str">
        <f>E7</f>
        <v>Ředitelství CSS Tachov, Americká 242 - Tachov</v>
      </c>
      <c r="F75" s="32"/>
      <c r="G75" s="32"/>
      <c r="H75" s="32"/>
      <c r="I75" s="130"/>
      <c r="J75" s="39"/>
      <c r="K75" s="39"/>
      <c r="L75" s="43"/>
    </row>
    <row r="76" s="1" customFormat="1" ht="12" customHeight="1">
      <c r="B76" s="38"/>
      <c r="C76" s="32" t="s">
        <v>88</v>
      </c>
      <c r="D76" s="39"/>
      <c r="E76" s="39"/>
      <c r="F76" s="39"/>
      <c r="G76" s="39"/>
      <c r="H76" s="39"/>
      <c r="I76" s="130"/>
      <c r="J76" s="39"/>
      <c r="K76" s="39"/>
      <c r="L76" s="43"/>
    </row>
    <row r="77" s="1" customFormat="1" ht="14.4" customHeight="1">
      <c r="B77" s="38"/>
      <c r="C77" s="39"/>
      <c r="D77" s="39"/>
      <c r="E77" s="64" t="str">
        <f>E9</f>
        <v xml:space="preserve">2 -  Etapa 2 -CSS Tachov, Americká 242 - Tachov - kotelna</v>
      </c>
      <c r="F77" s="39"/>
      <c r="G77" s="39"/>
      <c r="H77" s="39"/>
      <c r="I77" s="130"/>
      <c r="J77" s="39"/>
      <c r="K77" s="39"/>
      <c r="L77" s="43"/>
    </row>
    <row r="78" s="1" customFormat="1" ht="6.96" customHeight="1">
      <c r="B78" s="38"/>
      <c r="C78" s="39"/>
      <c r="D78" s="39"/>
      <c r="E78" s="39"/>
      <c r="F78" s="39"/>
      <c r="G78" s="39"/>
      <c r="H78" s="39"/>
      <c r="I78" s="130"/>
      <c r="J78" s="39"/>
      <c r="K78" s="39"/>
      <c r="L78" s="43"/>
    </row>
    <row r="79" s="1" customFormat="1" ht="12" customHeight="1">
      <c r="B79" s="38"/>
      <c r="C79" s="32" t="s">
        <v>23</v>
      </c>
      <c r="D79" s="39"/>
      <c r="E79" s="39"/>
      <c r="F79" s="27" t="str">
        <f>F12</f>
        <v xml:space="preserve"> </v>
      </c>
      <c r="G79" s="39"/>
      <c r="H79" s="39"/>
      <c r="I79" s="132" t="s">
        <v>25</v>
      </c>
      <c r="J79" s="67" t="str">
        <f>IF(J12="","",J12)</f>
        <v>19. 2. 2019</v>
      </c>
      <c r="K79" s="39"/>
      <c r="L79" s="43"/>
    </row>
    <row r="80" s="1" customFormat="1" ht="6.96" customHeight="1">
      <c r="B80" s="38"/>
      <c r="C80" s="39"/>
      <c r="D80" s="39"/>
      <c r="E80" s="39"/>
      <c r="F80" s="39"/>
      <c r="G80" s="39"/>
      <c r="H80" s="39"/>
      <c r="I80" s="130"/>
      <c r="J80" s="39"/>
      <c r="K80" s="39"/>
      <c r="L80" s="43"/>
    </row>
    <row r="81" s="1" customFormat="1" ht="35.4" customHeight="1">
      <c r="B81" s="38"/>
      <c r="C81" s="32" t="s">
        <v>28</v>
      </c>
      <c r="D81" s="39"/>
      <c r="E81" s="39"/>
      <c r="F81" s="27" t="str">
        <f>E15</f>
        <v xml:space="preserve"> </v>
      </c>
      <c r="G81" s="39"/>
      <c r="H81" s="39"/>
      <c r="I81" s="132" t="s">
        <v>35</v>
      </c>
      <c r="J81" s="36" t="str">
        <f>E21</f>
        <v>EZK SANACE STAVEB, s. r. o., Koterovská 290/9, 326</v>
      </c>
      <c r="K81" s="39"/>
      <c r="L81" s="43"/>
    </row>
    <row r="82" s="1" customFormat="1" ht="12.6" customHeight="1">
      <c r="B82" s="38"/>
      <c r="C82" s="32" t="s">
        <v>32</v>
      </c>
      <c r="D82" s="39"/>
      <c r="E82" s="39"/>
      <c r="F82" s="27" t="str">
        <f>IF(E18="","",E18)</f>
        <v>Vyplň údaj</v>
      </c>
      <c r="G82" s="39"/>
      <c r="H82" s="39"/>
      <c r="I82" s="132" t="s">
        <v>39</v>
      </c>
      <c r="J82" s="36" t="str">
        <f>E24</f>
        <v xml:space="preserve"> </v>
      </c>
      <c r="K82" s="39"/>
      <c r="L82" s="43"/>
    </row>
    <row r="83" s="1" customFormat="1" ht="10.32" customHeight="1">
      <c r="B83" s="38"/>
      <c r="C83" s="39"/>
      <c r="D83" s="39"/>
      <c r="E83" s="39"/>
      <c r="F83" s="39"/>
      <c r="G83" s="39"/>
      <c r="H83" s="39"/>
      <c r="I83" s="130"/>
      <c r="J83" s="39"/>
      <c r="K83" s="39"/>
      <c r="L83" s="43"/>
    </row>
    <row r="84" s="9" customFormat="1" ht="29.28" customHeight="1">
      <c r="B84" s="178"/>
      <c r="C84" s="179" t="s">
        <v>112</v>
      </c>
      <c r="D84" s="180" t="s">
        <v>61</v>
      </c>
      <c r="E84" s="180" t="s">
        <v>57</v>
      </c>
      <c r="F84" s="180" t="s">
        <v>58</v>
      </c>
      <c r="G84" s="180" t="s">
        <v>113</v>
      </c>
      <c r="H84" s="180" t="s">
        <v>114</v>
      </c>
      <c r="I84" s="181" t="s">
        <v>115</v>
      </c>
      <c r="J84" s="180" t="s">
        <v>92</v>
      </c>
      <c r="K84" s="182" t="s">
        <v>116</v>
      </c>
      <c r="L84" s="183"/>
      <c r="M84" s="87" t="s">
        <v>22</v>
      </c>
      <c r="N84" s="88" t="s">
        <v>46</v>
      </c>
      <c r="O84" s="88" t="s">
        <v>117</v>
      </c>
      <c r="P84" s="88" t="s">
        <v>118</v>
      </c>
      <c r="Q84" s="88" t="s">
        <v>119</v>
      </c>
      <c r="R84" s="88" t="s">
        <v>120</v>
      </c>
      <c r="S84" s="88" t="s">
        <v>121</v>
      </c>
      <c r="T84" s="89" t="s">
        <v>122</v>
      </c>
    </row>
    <row r="85" s="1" customFormat="1" ht="22.8" customHeight="1">
      <c r="B85" s="38"/>
      <c r="C85" s="94" t="s">
        <v>123</v>
      </c>
      <c r="D85" s="39"/>
      <c r="E85" s="39"/>
      <c r="F85" s="39"/>
      <c r="G85" s="39"/>
      <c r="H85" s="39"/>
      <c r="I85" s="130"/>
      <c r="J85" s="184">
        <f>BK85</f>
        <v>0</v>
      </c>
      <c r="K85" s="39"/>
      <c r="L85" s="43"/>
      <c r="M85" s="90"/>
      <c r="N85" s="91"/>
      <c r="O85" s="91"/>
      <c r="P85" s="185">
        <f>P86+P105</f>
        <v>0</v>
      </c>
      <c r="Q85" s="91"/>
      <c r="R85" s="185">
        <f>R86+R105</f>
        <v>2.543415</v>
      </c>
      <c r="S85" s="91"/>
      <c r="T85" s="186">
        <f>T86+T105</f>
        <v>0</v>
      </c>
      <c r="AT85" s="17" t="s">
        <v>75</v>
      </c>
      <c r="AU85" s="17" t="s">
        <v>93</v>
      </c>
      <c r="BK85" s="187">
        <f>BK86+BK105</f>
        <v>0</v>
      </c>
    </row>
    <row r="86" s="10" customFormat="1" ht="25.92" customHeight="1">
      <c r="B86" s="188"/>
      <c r="C86" s="189"/>
      <c r="D86" s="190" t="s">
        <v>75</v>
      </c>
      <c r="E86" s="191" t="s">
        <v>124</v>
      </c>
      <c r="F86" s="191" t="s">
        <v>125</v>
      </c>
      <c r="G86" s="189"/>
      <c r="H86" s="189"/>
      <c r="I86" s="192"/>
      <c r="J86" s="193">
        <f>BK86</f>
        <v>0</v>
      </c>
      <c r="K86" s="189"/>
      <c r="L86" s="194"/>
      <c r="M86" s="195"/>
      <c r="N86" s="196"/>
      <c r="O86" s="196"/>
      <c r="P86" s="197">
        <f>P87+P102</f>
        <v>0</v>
      </c>
      <c r="Q86" s="196"/>
      <c r="R86" s="197">
        <f>R87+R102</f>
        <v>2.4093833999999998</v>
      </c>
      <c r="S86" s="196"/>
      <c r="T86" s="198">
        <f>T87+T102</f>
        <v>0</v>
      </c>
      <c r="AR86" s="199" t="s">
        <v>8</v>
      </c>
      <c r="AT86" s="200" t="s">
        <v>75</v>
      </c>
      <c r="AU86" s="200" t="s">
        <v>76</v>
      </c>
      <c r="AY86" s="199" t="s">
        <v>126</v>
      </c>
      <c r="BK86" s="201">
        <f>BK87+BK102</f>
        <v>0</v>
      </c>
    </row>
    <row r="87" s="10" customFormat="1" ht="22.8" customHeight="1">
      <c r="B87" s="188"/>
      <c r="C87" s="189"/>
      <c r="D87" s="190" t="s">
        <v>75</v>
      </c>
      <c r="E87" s="202" t="s">
        <v>165</v>
      </c>
      <c r="F87" s="202" t="s">
        <v>239</v>
      </c>
      <c r="G87" s="189"/>
      <c r="H87" s="189"/>
      <c r="I87" s="192"/>
      <c r="J87" s="203">
        <f>BK87</f>
        <v>0</v>
      </c>
      <c r="K87" s="189"/>
      <c r="L87" s="194"/>
      <c r="M87" s="195"/>
      <c r="N87" s="196"/>
      <c r="O87" s="196"/>
      <c r="P87" s="197">
        <f>SUM(P88:P101)</f>
        <v>0</v>
      </c>
      <c r="Q87" s="196"/>
      <c r="R87" s="197">
        <f>SUM(R88:R101)</f>
        <v>2.4093833999999998</v>
      </c>
      <c r="S87" s="196"/>
      <c r="T87" s="198">
        <f>SUM(T88:T101)</f>
        <v>0</v>
      </c>
      <c r="AR87" s="199" t="s">
        <v>8</v>
      </c>
      <c r="AT87" s="200" t="s">
        <v>75</v>
      </c>
      <c r="AU87" s="200" t="s">
        <v>8</v>
      </c>
      <c r="AY87" s="199" t="s">
        <v>126</v>
      </c>
      <c r="BK87" s="201">
        <f>SUM(BK88:BK101)</f>
        <v>0</v>
      </c>
    </row>
    <row r="88" s="1" customFormat="1" ht="14.4" customHeight="1">
      <c r="B88" s="38"/>
      <c r="C88" s="204" t="s">
        <v>8</v>
      </c>
      <c r="D88" s="204" t="s">
        <v>128</v>
      </c>
      <c r="E88" s="205" t="s">
        <v>241</v>
      </c>
      <c r="F88" s="206" t="s">
        <v>242</v>
      </c>
      <c r="G88" s="207" t="s">
        <v>131</v>
      </c>
      <c r="H88" s="208">
        <v>47.689999999999998</v>
      </c>
      <c r="I88" s="209"/>
      <c r="J88" s="208">
        <f>ROUND(I88*H88,0)</f>
        <v>0</v>
      </c>
      <c r="K88" s="206" t="s">
        <v>22</v>
      </c>
      <c r="L88" s="43"/>
      <c r="M88" s="210" t="s">
        <v>22</v>
      </c>
      <c r="N88" s="211" t="s">
        <v>47</v>
      </c>
      <c r="O88" s="79"/>
      <c r="P88" s="212">
        <f>O88*H88</f>
        <v>0</v>
      </c>
      <c r="Q88" s="212">
        <v>0</v>
      </c>
      <c r="R88" s="212">
        <f>Q88*H88</f>
        <v>0</v>
      </c>
      <c r="S88" s="212">
        <v>0</v>
      </c>
      <c r="T88" s="213">
        <f>S88*H88</f>
        <v>0</v>
      </c>
      <c r="AR88" s="17" t="s">
        <v>133</v>
      </c>
      <c r="AT88" s="17" t="s">
        <v>128</v>
      </c>
      <c r="AU88" s="17" t="s">
        <v>84</v>
      </c>
      <c r="AY88" s="17" t="s">
        <v>126</v>
      </c>
      <c r="BE88" s="214">
        <f>IF(N88="základní",J88,0)</f>
        <v>0</v>
      </c>
      <c r="BF88" s="214">
        <f>IF(N88="snížená",J88,0)</f>
        <v>0</v>
      </c>
      <c r="BG88" s="214">
        <f>IF(N88="zákl. přenesená",J88,0)</f>
        <v>0</v>
      </c>
      <c r="BH88" s="214">
        <f>IF(N88="sníž. přenesená",J88,0)</f>
        <v>0</v>
      </c>
      <c r="BI88" s="214">
        <f>IF(N88="nulová",J88,0)</f>
        <v>0</v>
      </c>
      <c r="BJ88" s="17" t="s">
        <v>8</v>
      </c>
      <c r="BK88" s="214">
        <f>ROUND(I88*H88,0)</f>
        <v>0</v>
      </c>
      <c r="BL88" s="17" t="s">
        <v>133</v>
      </c>
      <c r="BM88" s="17" t="s">
        <v>396</v>
      </c>
    </row>
    <row r="89" s="11" customFormat="1">
      <c r="B89" s="218"/>
      <c r="C89" s="219"/>
      <c r="D89" s="215" t="s">
        <v>137</v>
      </c>
      <c r="E89" s="220" t="s">
        <v>22</v>
      </c>
      <c r="F89" s="221" t="s">
        <v>397</v>
      </c>
      <c r="G89" s="219"/>
      <c r="H89" s="222">
        <v>47.689999999999998</v>
      </c>
      <c r="I89" s="223"/>
      <c r="J89" s="219"/>
      <c r="K89" s="219"/>
      <c r="L89" s="224"/>
      <c r="M89" s="225"/>
      <c r="N89" s="226"/>
      <c r="O89" s="226"/>
      <c r="P89" s="226"/>
      <c r="Q89" s="226"/>
      <c r="R89" s="226"/>
      <c r="S89" s="226"/>
      <c r="T89" s="227"/>
      <c r="AT89" s="228" t="s">
        <v>137</v>
      </c>
      <c r="AU89" s="228" t="s">
        <v>84</v>
      </c>
      <c r="AV89" s="11" t="s">
        <v>84</v>
      </c>
      <c r="AW89" s="11" t="s">
        <v>34</v>
      </c>
      <c r="AX89" s="11" t="s">
        <v>8</v>
      </c>
      <c r="AY89" s="228" t="s">
        <v>126</v>
      </c>
    </row>
    <row r="90" s="1" customFormat="1" ht="20.4" customHeight="1">
      <c r="B90" s="38"/>
      <c r="C90" s="204" t="s">
        <v>84</v>
      </c>
      <c r="D90" s="204" t="s">
        <v>128</v>
      </c>
      <c r="E90" s="205" t="s">
        <v>253</v>
      </c>
      <c r="F90" s="206" t="s">
        <v>254</v>
      </c>
      <c r="G90" s="207" t="s">
        <v>131</v>
      </c>
      <c r="H90" s="208">
        <v>47.689999999999998</v>
      </c>
      <c r="I90" s="209"/>
      <c r="J90" s="208">
        <f>ROUND(I90*H90,0)</f>
        <v>0</v>
      </c>
      <c r="K90" s="206" t="s">
        <v>132</v>
      </c>
      <c r="L90" s="43"/>
      <c r="M90" s="210" t="s">
        <v>22</v>
      </c>
      <c r="N90" s="211" t="s">
        <v>47</v>
      </c>
      <c r="O90" s="79"/>
      <c r="P90" s="212">
        <f>O90*H90</f>
        <v>0</v>
      </c>
      <c r="Q90" s="212">
        <v>0.034500000000000003</v>
      </c>
      <c r="R90" s="212">
        <f>Q90*H90</f>
        <v>1.645305</v>
      </c>
      <c r="S90" s="212">
        <v>0</v>
      </c>
      <c r="T90" s="213">
        <f>S90*H90</f>
        <v>0</v>
      </c>
      <c r="AR90" s="17" t="s">
        <v>133</v>
      </c>
      <c r="AT90" s="17" t="s">
        <v>128</v>
      </c>
      <c r="AU90" s="17" t="s">
        <v>84</v>
      </c>
      <c r="AY90" s="17" t="s">
        <v>126</v>
      </c>
      <c r="BE90" s="214">
        <f>IF(N90="základní",J90,0)</f>
        <v>0</v>
      </c>
      <c r="BF90" s="214">
        <f>IF(N90="snížená",J90,0)</f>
        <v>0</v>
      </c>
      <c r="BG90" s="214">
        <f>IF(N90="zákl. přenesená",J90,0)</f>
        <v>0</v>
      </c>
      <c r="BH90" s="214">
        <f>IF(N90="sníž. přenesená",J90,0)</f>
        <v>0</v>
      </c>
      <c r="BI90" s="214">
        <f>IF(N90="nulová",J90,0)</f>
        <v>0</v>
      </c>
      <c r="BJ90" s="17" t="s">
        <v>8</v>
      </c>
      <c r="BK90" s="214">
        <f>ROUND(I90*H90,0)</f>
        <v>0</v>
      </c>
      <c r="BL90" s="17" t="s">
        <v>133</v>
      </c>
      <c r="BM90" s="17" t="s">
        <v>398</v>
      </c>
    </row>
    <row r="91" s="1" customFormat="1">
      <c r="B91" s="38"/>
      <c r="C91" s="39"/>
      <c r="D91" s="215" t="s">
        <v>135</v>
      </c>
      <c r="E91" s="39"/>
      <c r="F91" s="216" t="s">
        <v>256</v>
      </c>
      <c r="G91" s="39"/>
      <c r="H91" s="39"/>
      <c r="I91" s="130"/>
      <c r="J91" s="39"/>
      <c r="K91" s="39"/>
      <c r="L91" s="43"/>
      <c r="M91" s="217"/>
      <c r="N91" s="79"/>
      <c r="O91" s="79"/>
      <c r="P91" s="79"/>
      <c r="Q91" s="79"/>
      <c r="R91" s="79"/>
      <c r="S91" s="79"/>
      <c r="T91" s="80"/>
      <c r="AT91" s="17" t="s">
        <v>135</v>
      </c>
      <c r="AU91" s="17" t="s">
        <v>84</v>
      </c>
    </row>
    <row r="92" s="11" customFormat="1">
      <c r="B92" s="218"/>
      <c r="C92" s="219"/>
      <c r="D92" s="215" t="s">
        <v>137</v>
      </c>
      <c r="E92" s="220" t="s">
        <v>22</v>
      </c>
      <c r="F92" s="221" t="s">
        <v>397</v>
      </c>
      <c r="G92" s="219"/>
      <c r="H92" s="222">
        <v>47.689999999999998</v>
      </c>
      <c r="I92" s="223"/>
      <c r="J92" s="219"/>
      <c r="K92" s="219"/>
      <c r="L92" s="224"/>
      <c r="M92" s="225"/>
      <c r="N92" s="226"/>
      <c r="O92" s="226"/>
      <c r="P92" s="226"/>
      <c r="Q92" s="226"/>
      <c r="R92" s="226"/>
      <c r="S92" s="226"/>
      <c r="T92" s="227"/>
      <c r="AT92" s="228" t="s">
        <v>137</v>
      </c>
      <c r="AU92" s="228" t="s">
        <v>84</v>
      </c>
      <c r="AV92" s="11" t="s">
        <v>84</v>
      </c>
      <c r="AW92" s="11" t="s">
        <v>34</v>
      </c>
      <c r="AX92" s="11" t="s">
        <v>8</v>
      </c>
      <c r="AY92" s="228" t="s">
        <v>126</v>
      </c>
    </row>
    <row r="93" s="1" customFormat="1" ht="20.4" customHeight="1">
      <c r="B93" s="38"/>
      <c r="C93" s="204" t="s">
        <v>144</v>
      </c>
      <c r="D93" s="204" t="s">
        <v>128</v>
      </c>
      <c r="E93" s="205" t="s">
        <v>258</v>
      </c>
      <c r="F93" s="206" t="s">
        <v>259</v>
      </c>
      <c r="G93" s="207" t="s">
        <v>131</v>
      </c>
      <c r="H93" s="208">
        <v>47.689999999999998</v>
      </c>
      <c r="I93" s="209"/>
      <c r="J93" s="208">
        <f>ROUND(I93*H93,0)</f>
        <v>0</v>
      </c>
      <c r="K93" s="206" t="s">
        <v>132</v>
      </c>
      <c r="L93" s="43"/>
      <c r="M93" s="210" t="s">
        <v>22</v>
      </c>
      <c r="N93" s="211" t="s">
        <v>47</v>
      </c>
      <c r="O93" s="79"/>
      <c r="P93" s="212">
        <f>O93*H93</f>
        <v>0</v>
      </c>
      <c r="Q93" s="212">
        <v>0.016</v>
      </c>
      <c r="R93" s="212">
        <f>Q93*H93</f>
        <v>0.76303999999999994</v>
      </c>
      <c r="S93" s="212">
        <v>0</v>
      </c>
      <c r="T93" s="213">
        <f>S93*H93</f>
        <v>0</v>
      </c>
      <c r="AR93" s="17" t="s">
        <v>133</v>
      </c>
      <c r="AT93" s="17" t="s">
        <v>128</v>
      </c>
      <c r="AU93" s="17" t="s">
        <v>84</v>
      </c>
      <c r="AY93" s="17" t="s">
        <v>126</v>
      </c>
      <c r="BE93" s="214">
        <f>IF(N93="základní",J93,0)</f>
        <v>0</v>
      </c>
      <c r="BF93" s="214">
        <f>IF(N93="snížená",J93,0)</f>
        <v>0</v>
      </c>
      <c r="BG93" s="214">
        <f>IF(N93="zákl. přenesená",J93,0)</f>
        <v>0</v>
      </c>
      <c r="BH93" s="214">
        <f>IF(N93="sníž. přenesená",J93,0)</f>
        <v>0</v>
      </c>
      <c r="BI93" s="214">
        <f>IF(N93="nulová",J93,0)</f>
        <v>0</v>
      </c>
      <c r="BJ93" s="17" t="s">
        <v>8</v>
      </c>
      <c r="BK93" s="214">
        <f>ROUND(I93*H93,0)</f>
        <v>0</v>
      </c>
      <c r="BL93" s="17" t="s">
        <v>133</v>
      </c>
      <c r="BM93" s="17" t="s">
        <v>399</v>
      </c>
    </row>
    <row r="94" s="1" customFormat="1">
      <c r="B94" s="38"/>
      <c r="C94" s="39"/>
      <c r="D94" s="215" t="s">
        <v>135</v>
      </c>
      <c r="E94" s="39"/>
      <c r="F94" s="216" t="s">
        <v>256</v>
      </c>
      <c r="G94" s="39"/>
      <c r="H94" s="39"/>
      <c r="I94" s="130"/>
      <c r="J94" s="39"/>
      <c r="K94" s="39"/>
      <c r="L94" s="43"/>
      <c r="M94" s="217"/>
      <c r="N94" s="79"/>
      <c r="O94" s="79"/>
      <c r="P94" s="79"/>
      <c r="Q94" s="79"/>
      <c r="R94" s="79"/>
      <c r="S94" s="79"/>
      <c r="T94" s="80"/>
      <c r="AT94" s="17" t="s">
        <v>135</v>
      </c>
      <c r="AU94" s="17" t="s">
        <v>84</v>
      </c>
    </row>
    <row r="95" s="11" customFormat="1">
      <c r="B95" s="218"/>
      <c r="C95" s="219"/>
      <c r="D95" s="215" t="s">
        <v>137</v>
      </c>
      <c r="E95" s="220" t="s">
        <v>22</v>
      </c>
      <c r="F95" s="221" t="s">
        <v>397</v>
      </c>
      <c r="G95" s="219"/>
      <c r="H95" s="222">
        <v>47.689999999999998</v>
      </c>
      <c r="I95" s="223"/>
      <c r="J95" s="219"/>
      <c r="K95" s="219"/>
      <c r="L95" s="224"/>
      <c r="M95" s="225"/>
      <c r="N95" s="226"/>
      <c r="O95" s="226"/>
      <c r="P95" s="226"/>
      <c r="Q95" s="226"/>
      <c r="R95" s="226"/>
      <c r="S95" s="226"/>
      <c r="T95" s="227"/>
      <c r="AT95" s="228" t="s">
        <v>137</v>
      </c>
      <c r="AU95" s="228" t="s">
        <v>84</v>
      </c>
      <c r="AV95" s="11" t="s">
        <v>84</v>
      </c>
      <c r="AW95" s="11" t="s">
        <v>34</v>
      </c>
      <c r="AX95" s="11" t="s">
        <v>8</v>
      </c>
      <c r="AY95" s="228" t="s">
        <v>126</v>
      </c>
    </row>
    <row r="96" s="1" customFormat="1" ht="20.4" customHeight="1">
      <c r="B96" s="38"/>
      <c r="C96" s="204" t="s">
        <v>133</v>
      </c>
      <c r="D96" s="204" t="s">
        <v>128</v>
      </c>
      <c r="E96" s="205" t="s">
        <v>261</v>
      </c>
      <c r="F96" s="206" t="s">
        <v>262</v>
      </c>
      <c r="G96" s="207" t="s">
        <v>131</v>
      </c>
      <c r="H96" s="208">
        <v>25.960000000000001</v>
      </c>
      <c r="I96" s="209"/>
      <c r="J96" s="208">
        <f>ROUND(I96*H96,0)</f>
        <v>0</v>
      </c>
      <c r="K96" s="206" t="s">
        <v>132</v>
      </c>
      <c r="L96" s="43"/>
      <c r="M96" s="210" t="s">
        <v>22</v>
      </c>
      <c r="N96" s="211" t="s">
        <v>47</v>
      </c>
      <c r="O96" s="79"/>
      <c r="P96" s="212">
        <f>O96*H96</f>
        <v>0</v>
      </c>
      <c r="Q96" s="212">
        <v>0</v>
      </c>
      <c r="R96" s="212">
        <f>Q96*H96</f>
        <v>0</v>
      </c>
      <c r="S96" s="212">
        <v>0</v>
      </c>
      <c r="T96" s="213">
        <f>S96*H96</f>
        <v>0</v>
      </c>
      <c r="AR96" s="17" t="s">
        <v>133</v>
      </c>
      <c r="AT96" s="17" t="s">
        <v>128</v>
      </c>
      <c r="AU96" s="17" t="s">
        <v>84</v>
      </c>
      <c r="AY96" s="17" t="s">
        <v>126</v>
      </c>
      <c r="BE96" s="214">
        <f>IF(N96="základní",J96,0)</f>
        <v>0</v>
      </c>
      <c r="BF96" s="214">
        <f>IF(N96="snížená",J96,0)</f>
        <v>0</v>
      </c>
      <c r="BG96" s="214">
        <f>IF(N96="zákl. přenesená",J96,0)</f>
        <v>0</v>
      </c>
      <c r="BH96" s="214">
        <f>IF(N96="sníž. přenesená",J96,0)</f>
        <v>0</v>
      </c>
      <c r="BI96" s="214">
        <f>IF(N96="nulová",J96,0)</f>
        <v>0</v>
      </c>
      <c r="BJ96" s="17" t="s">
        <v>8</v>
      </c>
      <c r="BK96" s="214">
        <f>ROUND(I96*H96,0)</f>
        <v>0</v>
      </c>
      <c r="BL96" s="17" t="s">
        <v>133</v>
      </c>
      <c r="BM96" s="17" t="s">
        <v>400</v>
      </c>
    </row>
    <row r="97" s="1" customFormat="1">
      <c r="B97" s="38"/>
      <c r="C97" s="39"/>
      <c r="D97" s="215" t="s">
        <v>135</v>
      </c>
      <c r="E97" s="39"/>
      <c r="F97" s="216" t="s">
        <v>264</v>
      </c>
      <c r="G97" s="39"/>
      <c r="H97" s="39"/>
      <c r="I97" s="130"/>
      <c r="J97" s="39"/>
      <c r="K97" s="39"/>
      <c r="L97" s="43"/>
      <c r="M97" s="217"/>
      <c r="N97" s="79"/>
      <c r="O97" s="79"/>
      <c r="P97" s="79"/>
      <c r="Q97" s="79"/>
      <c r="R97" s="79"/>
      <c r="S97" s="79"/>
      <c r="T97" s="80"/>
      <c r="AT97" s="17" t="s">
        <v>135</v>
      </c>
      <c r="AU97" s="17" t="s">
        <v>84</v>
      </c>
    </row>
    <row r="98" s="11" customFormat="1">
      <c r="B98" s="218"/>
      <c r="C98" s="219"/>
      <c r="D98" s="215" t="s">
        <v>137</v>
      </c>
      <c r="E98" s="220" t="s">
        <v>22</v>
      </c>
      <c r="F98" s="221" t="s">
        <v>401</v>
      </c>
      <c r="G98" s="219"/>
      <c r="H98" s="222">
        <v>25.960000000000001</v>
      </c>
      <c r="I98" s="223"/>
      <c r="J98" s="219"/>
      <c r="K98" s="219"/>
      <c r="L98" s="224"/>
      <c r="M98" s="225"/>
      <c r="N98" s="226"/>
      <c r="O98" s="226"/>
      <c r="P98" s="226"/>
      <c r="Q98" s="226"/>
      <c r="R98" s="226"/>
      <c r="S98" s="226"/>
      <c r="T98" s="227"/>
      <c r="AT98" s="228" t="s">
        <v>137</v>
      </c>
      <c r="AU98" s="228" t="s">
        <v>84</v>
      </c>
      <c r="AV98" s="11" t="s">
        <v>84</v>
      </c>
      <c r="AW98" s="11" t="s">
        <v>34</v>
      </c>
      <c r="AX98" s="11" t="s">
        <v>8</v>
      </c>
      <c r="AY98" s="228" t="s">
        <v>126</v>
      </c>
    </row>
    <row r="99" s="1" customFormat="1" ht="20.4" customHeight="1">
      <c r="B99" s="38"/>
      <c r="C99" s="204" t="s">
        <v>158</v>
      </c>
      <c r="D99" s="204" t="s">
        <v>128</v>
      </c>
      <c r="E99" s="205" t="s">
        <v>332</v>
      </c>
      <c r="F99" s="206" t="s">
        <v>333</v>
      </c>
      <c r="G99" s="207" t="s">
        <v>131</v>
      </c>
      <c r="H99" s="208">
        <v>25.960000000000001</v>
      </c>
      <c r="I99" s="209"/>
      <c r="J99" s="208">
        <f>ROUND(I99*H99,0)</f>
        <v>0</v>
      </c>
      <c r="K99" s="206" t="s">
        <v>132</v>
      </c>
      <c r="L99" s="43"/>
      <c r="M99" s="210" t="s">
        <v>22</v>
      </c>
      <c r="N99" s="211" t="s">
        <v>47</v>
      </c>
      <c r="O99" s="79"/>
      <c r="P99" s="212">
        <f>O99*H99</f>
        <v>0</v>
      </c>
      <c r="Q99" s="212">
        <v>4.0000000000000003E-05</v>
      </c>
      <c r="R99" s="212">
        <f>Q99*H99</f>
        <v>0.0010384000000000001</v>
      </c>
      <c r="S99" s="212">
        <v>0</v>
      </c>
      <c r="T99" s="213">
        <f>S99*H99</f>
        <v>0</v>
      </c>
      <c r="AR99" s="17" t="s">
        <v>133</v>
      </c>
      <c r="AT99" s="17" t="s">
        <v>128</v>
      </c>
      <c r="AU99" s="17" t="s">
        <v>84</v>
      </c>
      <c r="AY99" s="17" t="s">
        <v>126</v>
      </c>
      <c r="BE99" s="214">
        <f>IF(N99="základní",J99,0)</f>
        <v>0</v>
      </c>
      <c r="BF99" s="214">
        <f>IF(N99="snížená",J99,0)</f>
        <v>0</v>
      </c>
      <c r="BG99" s="214">
        <f>IF(N99="zákl. přenesená",J99,0)</f>
        <v>0</v>
      </c>
      <c r="BH99" s="214">
        <f>IF(N99="sníž. přenesená",J99,0)</f>
        <v>0</v>
      </c>
      <c r="BI99" s="214">
        <f>IF(N99="nulová",J99,0)</f>
        <v>0</v>
      </c>
      <c r="BJ99" s="17" t="s">
        <v>8</v>
      </c>
      <c r="BK99" s="214">
        <f>ROUND(I99*H99,0)</f>
        <v>0</v>
      </c>
      <c r="BL99" s="17" t="s">
        <v>133</v>
      </c>
      <c r="BM99" s="17" t="s">
        <v>402</v>
      </c>
    </row>
    <row r="100" s="1" customFormat="1">
      <c r="B100" s="38"/>
      <c r="C100" s="39"/>
      <c r="D100" s="215" t="s">
        <v>135</v>
      </c>
      <c r="E100" s="39"/>
      <c r="F100" s="216" t="s">
        <v>335</v>
      </c>
      <c r="G100" s="39"/>
      <c r="H100" s="39"/>
      <c r="I100" s="130"/>
      <c r="J100" s="39"/>
      <c r="K100" s="39"/>
      <c r="L100" s="43"/>
      <c r="M100" s="217"/>
      <c r="N100" s="79"/>
      <c r="O100" s="79"/>
      <c r="P100" s="79"/>
      <c r="Q100" s="79"/>
      <c r="R100" s="79"/>
      <c r="S100" s="79"/>
      <c r="T100" s="80"/>
      <c r="AT100" s="17" t="s">
        <v>135</v>
      </c>
      <c r="AU100" s="17" t="s">
        <v>84</v>
      </c>
    </row>
    <row r="101" s="11" customFormat="1">
      <c r="B101" s="218"/>
      <c r="C101" s="219"/>
      <c r="D101" s="215" t="s">
        <v>137</v>
      </c>
      <c r="E101" s="220" t="s">
        <v>22</v>
      </c>
      <c r="F101" s="221" t="s">
        <v>401</v>
      </c>
      <c r="G101" s="219"/>
      <c r="H101" s="222">
        <v>25.960000000000001</v>
      </c>
      <c r="I101" s="223"/>
      <c r="J101" s="219"/>
      <c r="K101" s="219"/>
      <c r="L101" s="224"/>
      <c r="M101" s="225"/>
      <c r="N101" s="226"/>
      <c r="O101" s="226"/>
      <c r="P101" s="226"/>
      <c r="Q101" s="226"/>
      <c r="R101" s="226"/>
      <c r="S101" s="226"/>
      <c r="T101" s="227"/>
      <c r="AT101" s="228" t="s">
        <v>137</v>
      </c>
      <c r="AU101" s="228" t="s">
        <v>84</v>
      </c>
      <c r="AV101" s="11" t="s">
        <v>84</v>
      </c>
      <c r="AW101" s="11" t="s">
        <v>34</v>
      </c>
      <c r="AX101" s="11" t="s">
        <v>8</v>
      </c>
      <c r="AY101" s="228" t="s">
        <v>126</v>
      </c>
    </row>
    <row r="102" s="10" customFormat="1" ht="22.8" customHeight="1">
      <c r="B102" s="188"/>
      <c r="C102" s="189"/>
      <c r="D102" s="190" t="s">
        <v>75</v>
      </c>
      <c r="E102" s="202" t="s">
        <v>317</v>
      </c>
      <c r="F102" s="202" t="s">
        <v>318</v>
      </c>
      <c r="G102" s="189"/>
      <c r="H102" s="189"/>
      <c r="I102" s="192"/>
      <c r="J102" s="203">
        <f>BK102</f>
        <v>0</v>
      </c>
      <c r="K102" s="189"/>
      <c r="L102" s="194"/>
      <c r="M102" s="195"/>
      <c r="N102" s="196"/>
      <c r="O102" s="196"/>
      <c r="P102" s="197">
        <f>SUM(P103:P104)</f>
        <v>0</v>
      </c>
      <c r="Q102" s="196"/>
      <c r="R102" s="197">
        <f>SUM(R103:R104)</f>
        <v>0</v>
      </c>
      <c r="S102" s="196"/>
      <c r="T102" s="198">
        <f>SUM(T103:T104)</f>
        <v>0</v>
      </c>
      <c r="AR102" s="199" t="s">
        <v>8</v>
      </c>
      <c r="AT102" s="200" t="s">
        <v>75</v>
      </c>
      <c r="AU102" s="200" t="s">
        <v>8</v>
      </c>
      <c r="AY102" s="199" t="s">
        <v>126</v>
      </c>
      <c r="BK102" s="201">
        <f>SUM(BK103:BK104)</f>
        <v>0</v>
      </c>
    </row>
    <row r="103" s="1" customFormat="1" ht="20.4" customHeight="1">
      <c r="B103" s="38"/>
      <c r="C103" s="204" t="s">
        <v>165</v>
      </c>
      <c r="D103" s="204" t="s">
        <v>128</v>
      </c>
      <c r="E103" s="205" t="s">
        <v>320</v>
      </c>
      <c r="F103" s="206" t="s">
        <v>321</v>
      </c>
      <c r="G103" s="207" t="s">
        <v>173</v>
      </c>
      <c r="H103" s="208">
        <v>2.4100000000000001</v>
      </c>
      <c r="I103" s="209"/>
      <c r="J103" s="208">
        <f>ROUND(I103*H103,0)</f>
        <v>0</v>
      </c>
      <c r="K103" s="206" t="s">
        <v>132</v>
      </c>
      <c r="L103" s="43"/>
      <c r="M103" s="210" t="s">
        <v>22</v>
      </c>
      <c r="N103" s="211" t="s">
        <v>47</v>
      </c>
      <c r="O103" s="79"/>
      <c r="P103" s="212">
        <f>O103*H103</f>
        <v>0</v>
      </c>
      <c r="Q103" s="212">
        <v>0</v>
      </c>
      <c r="R103" s="212">
        <f>Q103*H103</f>
        <v>0</v>
      </c>
      <c r="S103" s="212">
        <v>0</v>
      </c>
      <c r="T103" s="213">
        <f>S103*H103</f>
        <v>0</v>
      </c>
      <c r="AR103" s="17" t="s">
        <v>133</v>
      </c>
      <c r="AT103" s="17" t="s">
        <v>128</v>
      </c>
      <c r="AU103" s="17" t="s">
        <v>84</v>
      </c>
      <c r="AY103" s="17" t="s">
        <v>126</v>
      </c>
      <c r="BE103" s="214">
        <f>IF(N103="základní",J103,0)</f>
        <v>0</v>
      </c>
      <c r="BF103" s="214">
        <f>IF(N103="snížená",J103,0)</f>
        <v>0</v>
      </c>
      <c r="BG103" s="214">
        <f>IF(N103="zákl. přenesená",J103,0)</f>
        <v>0</v>
      </c>
      <c r="BH103" s="214">
        <f>IF(N103="sníž. přenesená",J103,0)</f>
        <v>0</v>
      </c>
      <c r="BI103" s="214">
        <f>IF(N103="nulová",J103,0)</f>
        <v>0</v>
      </c>
      <c r="BJ103" s="17" t="s">
        <v>8</v>
      </c>
      <c r="BK103" s="214">
        <f>ROUND(I103*H103,0)</f>
        <v>0</v>
      </c>
      <c r="BL103" s="17" t="s">
        <v>133</v>
      </c>
      <c r="BM103" s="17" t="s">
        <v>403</v>
      </c>
    </row>
    <row r="104" s="1" customFormat="1">
      <c r="B104" s="38"/>
      <c r="C104" s="39"/>
      <c r="D104" s="215" t="s">
        <v>135</v>
      </c>
      <c r="E104" s="39"/>
      <c r="F104" s="216" t="s">
        <v>323</v>
      </c>
      <c r="G104" s="39"/>
      <c r="H104" s="39"/>
      <c r="I104" s="130"/>
      <c r="J104" s="39"/>
      <c r="K104" s="39"/>
      <c r="L104" s="43"/>
      <c r="M104" s="217"/>
      <c r="N104" s="79"/>
      <c r="O104" s="79"/>
      <c r="P104" s="79"/>
      <c r="Q104" s="79"/>
      <c r="R104" s="79"/>
      <c r="S104" s="79"/>
      <c r="T104" s="80"/>
      <c r="AT104" s="17" t="s">
        <v>135</v>
      </c>
      <c r="AU104" s="17" t="s">
        <v>84</v>
      </c>
    </row>
    <row r="105" s="10" customFormat="1" ht="25.92" customHeight="1">
      <c r="B105" s="188"/>
      <c r="C105" s="189"/>
      <c r="D105" s="190" t="s">
        <v>75</v>
      </c>
      <c r="E105" s="191" t="s">
        <v>351</v>
      </c>
      <c r="F105" s="191" t="s">
        <v>352</v>
      </c>
      <c r="G105" s="189"/>
      <c r="H105" s="189"/>
      <c r="I105" s="192"/>
      <c r="J105" s="193">
        <f>BK105</f>
        <v>0</v>
      </c>
      <c r="K105" s="189"/>
      <c r="L105" s="194"/>
      <c r="M105" s="195"/>
      <c r="N105" s="196"/>
      <c r="O105" s="196"/>
      <c r="P105" s="197">
        <f>P106+P109</f>
        <v>0</v>
      </c>
      <c r="Q105" s="196"/>
      <c r="R105" s="197">
        <f>R106+R109</f>
        <v>0.13403160000000003</v>
      </c>
      <c r="S105" s="196"/>
      <c r="T105" s="198">
        <f>T106+T109</f>
        <v>0</v>
      </c>
      <c r="AR105" s="199" t="s">
        <v>84</v>
      </c>
      <c r="AT105" s="200" t="s">
        <v>75</v>
      </c>
      <c r="AU105" s="200" t="s">
        <v>76</v>
      </c>
      <c r="AY105" s="199" t="s">
        <v>126</v>
      </c>
      <c r="BK105" s="201">
        <f>BK106+BK109</f>
        <v>0</v>
      </c>
    </row>
    <row r="106" s="10" customFormat="1" ht="22.8" customHeight="1">
      <c r="B106" s="188"/>
      <c r="C106" s="189"/>
      <c r="D106" s="190" t="s">
        <v>75</v>
      </c>
      <c r="E106" s="202" t="s">
        <v>353</v>
      </c>
      <c r="F106" s="202" t="s">
        <v>354</v>
      </c>
      <c r="G106" s="189"/>
      <c r="H106" s="189"/>
      <c r="I106" s="192"/>
      <c r="J106" s="203">
        <f>BK106</f>
        <v>0</v>
      </c>
      <c r="K106" s="189"/>
      <c r="L106" s="194"/>
      <c r="M106" s="195"/>
      <c r="N106" s="196"/>
      <c r="O106" s="196"/>
      <c r="P106" s="197">
        <f>SUM(P107:P108)</f>
        <v>0</v>
      </c>
      <c r="Q106" s="196"/>
      <c r="R106" s="197">
        <f>SUM(R107:R108)</f>
        <v>0.095400000000000013</v>
      </c>
      <c r="S106" s="196"/>
      <c r="T106" s="198">
        <f>SUM(T107:T108)</f>
        <v>0</v>
      </c>
      <c r="AR106" s="199" t="s">
        <v>84</v>
      </c>
      <c r="AT106" s="200" t="s">
        <v>75</v>
      </c>
      <c r="AU106" s="200" t="s">
        <v>8</v>
      </c>
      <c r="AY106" s="199" t="s">
        <v>126</v>
      </c>
      <c r="BK106" s="201">
        <f>SUM(BK107:BK108)</f>
        <v>0</v>
      </c>
    </row>
    <row r="107" s="1" customFormat="1" ht="20.4" customHeight="1">
      <c r="B107" s="38"/>
      <c r="C107" s="204" t="s">
        <v>170</v>
      </c>
      <c r="D107" s="204" t="s">
        <v>128</v>
      </c>
      <c r="E107" s="205" t="s">
        <v>361</v>
      </c>
      <c r="F107" s="206" t="s">
        <v>362</v>
      </c>
      <c r="G107" s="207" t="s">
        <v>131</v>
      </c>
      <c r="H107" s="208">
        <v>23.850000000000001</v>
      </c>
      <c r="I107" s="209"/>
      <c r="J107" s="208">
        <f>ROUND(I107*H107,0)</f>
        <v>0</v>
      </c>
      <c r="K107" s="206" t="s">
        <v>132</v>
      </c>
      <c r="L107" s="43"/>
      <c r="M107" s="210" t="s">
        <v>22</v>
      </c>
      <c r="N107" s="211" t="s">
        <v>47</v>
      </c>
      <c r="O107" s="79"/>
      <c r="P107" s="212">
        <f>O107*H107</f>
        <v>0</v>
      </c>
      <c r="Q107" s="212">
        <v>0.0040000000000000001</v>
      </c>
      <c r="R107" s="212">
        <f>Q107*H107</f>
        <v>0.095400000000000013</v>
      </c>
      <c r="S107" s="212">
        <v>0</v>
      </c>
      <c r="T107" s="213">
        <f>S107*H107</f>
        <v>0</v>
      </c>
      <c r="AR107" s="17" t="s">
        <v>234</v>
      </c>
      <c r="AT107" s="17" t="s">
        <v>128</v>
      </c>
      <c r="AU107" s="17" t="s">
        <v>84</v>
      </c>
      <c r="AY107" s="17" t="s">
        <v>126</v>
      </c>
      <c r="BE107" s="214">
        <f>IF(N107="základní",J107,0)</f>
        <v>0</v>
      </c>
      <c r="BF107" s="214">
        <f>IF(N107="snížená",J107,0)</f>
        <v>0</v>
      </c>
      <c r="BG107" s="214">
        <f>IF(N107="zákl. přenesená",J107,0)</f>
        <v>0</v>
      </c>
      <c r="BH107" s="214">
        <f>IF(N107="sníž. přenesená",J107,0)</f>
        <v>0</v>
      </c>
      <c r="BI107" s="214">
        <f>IF(N107="nulová",J107,0)</f>
        <v>0</v>
      </c>
      <c r="BJ107" s="17" t="s">
        <v>8</v>
      </c>
      <c r="BK107" s="214">
        <f>ROUND(I107*H107,0)</f>
        <v>0</v>
      </c>
      <c r="BL107" s="17" t="s">
        <v>234</v>
      </c>
      <c r="BM107" s="17" t="s">
        <v>404</v>
      </c>
    </row>
    <row r="108" s="11" customFormat="1">
      <c r="B108" s="218"/>
      <c r="C108" s="219"/>
      <c r="D108" s="215" t="s">
        <v>137</v>
      </c>
      <c r="E108" s="220" t="s">
        <v>22</v>
      </c>
      <c r="F108" s="221" t="s">
        <v>405</v>
      </c>
      <c r="G108" s="219"/>
      <c r="H108" s="222">
        <v>23.850000000000001</v>
      </c>
      <c r="I108" s="223"/>
      <c r="J108" s="219"/>
      <c r="K108" s="219"/>
      <c r="L108" s="224"/>
      <c r="M108" s="225"/>
      <c r="N108" s="226"/>
      <c r="O108" s="226"/>
      <c r="P108" s="226"/>
      <c r="Q108" s="226"/>
      <c r="R108" s="226"/>
      <c r="S108" s="226"/>
      <c r="T108" s="227"/>
      <c r="AT108" s="228" t="s">
        <v>137</v>
      </c>
      <c r="AU108" s="228" t="s">
        <v>84</v>
      </c>
      <c r="AV108" s="11" t="s">
        <v>84</v>
      </c>
      <c r="AW108" s="11" t="s">
        <v>34</v>
      </c>
      <c r="AX108" s="11" t="s">
        <v>8</v>
      </c>
      <c r="AY108" s="228" t="s">
        <v>126</v>
      </c>
    </row>
    <row r="109" s="10" customFormat="1" ht="22.8" customHeight="1">
      <c r="B109" s="188"/>
      <c r="C109" s="189"/>
      <c r="D109" s="190" t="s">
        <v>75</v>
      </c>
      <c r="E109" s="202" t="s">
        <v>370</v>
      </c>
      <c r="F109" s="202" t="s">
        <v>371</v>
      </c>
      <c r="G109" s="189"/>
      <c r="H109" s="189"/>
      <c r="I109" s="192"/>
      <c r="J109" s="203">
        <f>BK109</f>
        <v>0</v>
      </c>
      <c r="K109" s="189"/>
      <c r="L109" s="194"/>
      <c r="M109" s="195"/>
      <c r="N109" s="196"/>
      <c r="O109" s="196"/>
      <c r="P109" s="197">
        <f>SUM(P110:P113)</f>
        <v>0</v>
      </c>
      <c r="Q109" s="196"/>
      <c r="R109" s="197">
        <f>SUM(R110:R113)</f>
        <v>0.038631600000000002</v>
      </c>
      <c r="S109" s="196"/>
      <c r="T109" s="198">
        <f>SUM(T110:T113)</f>
        <v>0</v>
      </c>
      <c r="AR109" s="199" t="s">
        <v>84</v>
      </c>
      <c r="AT109" s="200" t="s">
        <v>75</v>
      </c>
      <c r="AU109" s="200" t="s">
        <v>8</v>
      </c>
      <c r="AY109" s="199" t="s">
        <v>126</v>
      </c>
      <c r="BK109" s="201">
        <f>SUM(BK110:BK113)</f>
        <v>0</v>
      </c>
    </row>
    <row r="110" s="1" customFormat="1" ht="20.4" customHeight="1">
      <c r="B110" s="38"/>
      <c r="C110" s="204" t="s">
        <v>177</v>
      </c>
      <c r="D110" s="204" t="s">
        <v>128</v>
      </c>
      <c r="E110" s="205" t="s">
        <v>373</v>
      </c>
      <c r="F110" s="206" t="s">
        <v>374</v>
      </c>
      <c r="G110" s="207" t="s">
        <v>131</v>
      </c>
      <c r="H110" s="208">
        <v>71.540000000000006</v>
      </c>
      <c r="I110" s="209"/>
      <c r="J110" s="208">
        <f>ROUND(I110*H110,0)</f>
        <v>0</v>
      </c>
      <c r="K110" s="206" t="s">
        <v>132</v>
      </c>
      <c r="L110" s="43"/>
      <c r="M110" s="210" t="s">
        <v>22</v>
      </c>
      <c r="N110" s="211" t="s">
        <v>47</v>
      </c>
      <c r="O110" s="79"/>
      <c r="P110" s="212">
        <f>O110*H110</f>
        <v>0</v>
      </c>
      <c r="Q110" s="212">
        <v>0.00021000000000000001</v>
      </c>
      <c r="R110" s="212">
        <f>Q110*H110</f>
        <v>0.015023400000000003</v>
      </c>
      <c r="S110" s="212">
        <v>0</v>
      </c>
      <c r="T110" s="213">
        <f>S110*H110</f>
        <v>0</v>
      </c>
      <c r="AR110" s="17" t="s">
        <v>234</v>
      </c>
      <c r="AT110" s="17" t="s">
        <v>128</v>
      </c>
      <c r="AU110" s="17" t="s">
        <v>84</v>
      </c>
      <c r="AY110" s="17" t="s">
        <v>126</v>
      </c>
      <c r="BE110" s="214">
        <f>IF(N110="základní",J110,0)</f>
        <v>0</v>
      </c>
      <c r="BF110" s="214">
        <f>IF(N110="snížená",J110,0)</f>
        <v>0</v>
      </c>
      <c r="BG110" s="214">
        <f>IF(N110="zákl. přenesená",J110,0)</f>
        <v>0</v>
      </c>
      <c r="BH110" s="214">
        <f>IF(N110="sníž. přenesená",J110,0)</f>
        <v>0</v>
      </c>
      <c r="BI110" s="214">
        <f>IF(N110="nulová",J110,0)</f>
        <v>0</v>
      </c>
      <c r="BJ110" s="17" t="s">
        <v>8</v>
      </c>
      <c r="BK110" s="214">
        <f>ROUND(I110*H110,0)</f>
        <v>0</v>
      </c>
      <c r="BL110" s="17" t="s">
        <v>234</v>
      </c>
      <c r="BM110" s="17" t="s">
        <v>406</v>
      </c>
    </row>
    <row r="111" s="11" customFormat="1">
      <c r="B111" s="218"/>
      <c r="C111" s="219"/>
      <c r="D111" s="215" t="s">
        <v>137</v>
      </c>
      <c r="E111" s="220" t="s">
        <v>22</v>
      </c>
      <c r="F111" s="221" t="s">
        <v>407</v>
      </c>
      <c r="G111" s="219"/>
      <c r="H111" s="222">
        <v>71.540000000000006</v>
      </c>
      <c r="I111" s="223"/>
      <c r="J111" s="219"/>
      <c r="K111" s="219"/>
      <c r="L111" s="224"/>
      <c r="M111" s="225"/>
      <c r="N111" s="226"/>
      <c r="O111" s="226"/>
      <c r="P111" s="226"/>
      <c r="Q111" s="226"/>
      <c r="R111" s="226"/>
      <c r="S111" s="226"/>
      <c r="T111" s="227"/>
      <c r="AT111" s="228" t="s">
        <v>137</v>
      </c>
      <c r="AU111" s="228" t="s">
        <v>84</v>
      </c>
      <c r="AV111" s="11" t="s">
        <v>84</v>
      </c>
      <c r="AW111" s="11" t="s">
        <v>34</v>
      </c>
      <c r="AX111" s="11" t="s">
        <v>8</v>
      </c>
      <c r="AY111" s="228" t="s">
        <v>126</v>
      </c>
    </row>
    <row r="112" s="1" customFormat="1" ht="20.4" customHeight="1">
      <c r="B112" s="38"/>
      <c r="C112" s="204" t="s">
        <v>184</v>
      </c>
      <c r="D112" s="204" t="s">
        <v>128</v>
      </c>
      <c r="E112" s="205" t="s">
        <v>378</v>
      </c>
      <c r="F112" s="206" t="s">
        <v>379</v>
      </c>
      <c r="G112" s="207" t="s">
        <v>131</v>
      </c>
      <c r="H112" s="208">
        <v>71.540000000000006</v>
      </c>
      <c r="I112" s="209"/>
      <c r="J112" s="208">
        <f>ROUND(I112*H112,0)</f>
        <v>0</v>
      </c>
      <c r="K112" s="206" t="s">
        <v>132</v>
      </c>
      <c r="L112" s="43"/>
      <c r="M112" s="210" t="s">
        <v>22</v>
      </c>
      <c r="N112" s="211" t="s">
        <v>47</v>
      </c>
      <c r="O112" s="79"/>
      <c r="P112" s="212">
        <f>O112*H112</f>
        <v>0</v>
      </c>
      <c r="Q112" s="212">
        <v>0.00033</v>
      </c>
      <c r="R112" s="212">
        <f>Q112*H112</f>
        <v>0.023608200000000003</v>
      </c>
      <c r="S112" s="212">
        <v>0</v>
      </c>
      <c r="T112" s="213">
        <f>S112*H112</f>
        <v>0</v>
      </c>
      <c r="AR112" s="17" t="s">
        <v>234</v>
      </c>
      <c r="AT112" s="17" t="s">
        <v>128</v>
      </c>
      <c r="AU112" s="17" t="s">
        <v>84</v>
      </c>
      <c r="AY112" s="17" t="s">
        <v>126</v>
      </c>
      <c r="BE112" s="214">
        <f>IF(N112="základní",J112,0)</f>
        <v>0</v>
      </c>
      <c r="BF112" s="214">
        <f>IF(N112="snížená",J112,0)</f>
        <v>0</v>
      </c>
      <c r="BG112" s="214">
        <f>IF(N112="zákl. přenesená",J112,0)</f>
        <v>0</v>
      </c>
      <c r="BH112" s="214">
        <f>IF(N112="sníž. přenesená",J112,0)</f>
        <v>0</v>
      </c>
      <c r="BI112" s="214">
        <f>IF(N112="nulová",J112,0)</f>
        <v>0</v>
      </c>
      <c r="BJ112" s="17" t="s">
        <v>8</v>
      </c>
      <c r="BK112" s="214">
        <f>ROUND(I112*H112,0)</f>
        <v>0</v>
      </c>
      <c r="BL112" s="17" t="s">
        <v>234</v>
      </c>
      <c r="BM112" s="17" t="s">
        <v>408</v>
      </c>
    </row>
    <row r="113" s="11" customFormat="1">
      <c r="B113" s="218"/>
      <c r="C113" s="219"/>
      <c r="D113" s="215" t="s">
        <v>137</v>
      </c>
      <c r="E113" s="220" t="s">
        <v>22</v>
      </c>
      <c r="F113" s="221" t="s">
        <v>407</v>
      </c>
      <c r="G113" s="219"/>
      <c r="H113" s="222">
        <v>71.540000000000006</v>
      </c>
      <c r="I113" s="223"/>
      <c r="J113" s="219"/>
      <c r="K113" s="219"/>
      <c r="L113" s="224"/>
      <c r="M113" s="275"/>
      <c r="N113" s="276"/>
      <c r="O113" s="276"/>
      <c r="P113" s="276"/>
      <c r="Q113" s="276"/>
      <c r="R113" s="276"/>
      <c r="S113" s="276"/>
      <c r="T113" s="277"/>
      <c r="AT113" s="228" t="s">
        <v>137</v>
      </c>
      <c r="AU113" s="228" t="s">
        <v>84</v>
      </c>
      <c r="AV113" s="11" t="s">
        <v>84</v>
      </c>
      <c r="AW113" s="11" t="s">
        <v>34</v>
      </c>
      <c r="AX113" s="11" t="s">
        <v>8</v>
      </c>
      <c r="AY113" s="228" t="s">
        <v>126</v>
      </c>
    </row>
    <row r="114" s="1" customFormat="1" ht="6.96" customHeight="1">
      <c r="B114" s="57"/>
      <c r="C114" s="58"/>
      <c r="D114" s="58"/>
      <c r="E114" s="58"/>
      <c r="F114" s="58"/>
      <c r="G114" s="58"/>
      <c r="H114" s="58"/>
      <c r="I114" s="154"/>
      <c r="J114" s="58"/>
      <c r="K114" s="58"/>
      <c r="L114" s="43"/>
    </row>
  </sheetData>
  <sheetProtection sheet="1" autoFilter="0" formatColumns="0" formatRows="0" objects="1" scenarios="1" spinCount="100000" saltValue="OqfPoScRJuRdbJMkNf2JdVOdWxDGITxae/azWNXbmmEUkTsXuYEBqiZby4Y8PNj5IPSb1+qRcgi1t7Xt+TMfbw==" hashValue="lDetLHWSG/o3dOWOvpdtJDoXKHYZpG62M72N6zzGPPMxwDlpczdd9NR/cg0cMV9UyA9g+9e/iEnlrBa7qq3RKA==" algorithmName="SHA-512" password="CC35"/>
  <autoFilter ref="C84:K11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29" style="278" customWidth="1"/>
    <col min="2" max="2" width="1.664063" style="278" customWidth="1"/>
    <col min="3" max="4" width="5" style="278" customWidth="1"/>
    <col min="5" max="5" width="11.71" style="278" customWidth="1"/>
    <col min="6" max="6" width="9.14" style="278" customWidth="1"/>
    <col min="7" max="7" width="5" style="278" customWidth="1"/>
    <col min="8" max="8" width="77.86" style="278" customWidth="1"/>
    <col min="9" max="10" width="20" style="278" customWidth="1"/>
    <col min="11" max="11" width="1.664063" style="278" customWidth="1"/>
  </cols>
  <sheetData>
    <row r="1" ht="37.5" customHeight="1"/>
    <row r="2" ht="7.5" customHeight="1">
      <c r="B2" s="279"/>
      <c r="C2" s="280"/>
      <c r="D2" s="280"/>
      <c r="E2" s="280"/>
      <c r="F2" s="280"/>
      <c r="G2" s="280"/>
      <c r="H2" s="280"/>
      <c r="I2" s="280"/>
      <c r="J2" s="280"/>
      <c r="K2" s="281"/>
    </row>
    <row r="3" s="15" customFormat="1" ht="45" customHeight="1">
      <c r="B3" s="282"/>
      <c r="C3" s="283" t="s">
        <v>409</v>
      </c>
      <c r="D3" s="283"/>
      <c r="E3" s="283"/>
      <c r="F3" s="283"/>
      <c r="G3" s="283"/>
      <c r="H3" s="283"/>
      <c r="I3" s="283"/>
      <c r="J3" s="283"/>
      <c r="K3" s="284"/>
    </row>
    <row r="4" ht="25.5" customHeight="1">
      <c r="B4" s="285"/>
      <c r="C4" s="286" t="s">
        <v>410</v>
      </c>
      <c r="D4" s="286"/>
      <c r="E4" s="286"/>
      <c r="F4" s="286"/>
      <c r="G4" s="286"/>
      <c r="H4" s="286"/>
      <c r="I4" s="286"/>
      <c r="J4" s="286"/>
      <c r="K4" s="287"/>
    </row>
    <row r="5" ht="5.25" customHeight="1">
      <c r="B5" s="285"/>
      <c r="C5" s="288"/>
      <c r="D5" s="288"/>
      <c r="E5" s="288"/>
      <c r="F5" s="288"/>
      <c r="G5" s="288"/>
      <c r="H5" s="288"/>
      <c r="I5" s="288"/>
      <c r="J5" s="288"/>
      <c r="K5" s="287"/>
    </row>
    <row r="6" ht="15" customHeight="1">
      <c r="B6" s="285"/>
      <c r="C6" s="289" t="s">
        <v>411</v>
      </c>
      <c r="D6" s="289"/>
      <c r="E6" s="289"/>
      <c r="F6" s="289"/>
      <c r="G6" s="289"/>
      <c r="H6" s="289"/>
      <c r="I6" s="289"/>
      <c r="J6" s="289"/>
      <c r="K6" s="287"/>
    </row>
    <row r="7" ht="15" customHeight="1">
      <c r="B7" s="290"/>
      <c r="C7" s="289" t="s">
        <v>412</v>
      </c>
      <c r="D7" s="289"/>
      <c r="E7" s="289"/>
      <c r="F7" s="289"/>
      <c r="G7" s="289"/>
      <c r="H7" s="289"/>
      <c r="I7" s="289"/>
      <c r="J7" s="289"/>
      <c r="K7" s="287"/>
    </row>
    <row r="8" ht="12.75" customHeight="1">
      <c r="B8" s="290"/>
      <c r="C8" s="289"/>
      <c r="D8" s="289"/>
      <c r="E8" s="289"/>
      <c r="F8" s="289"/>
      <c r="G8" s="289"/>
      <c r="H8" s="289"/>
      <c r="I8" s="289"/>
      <c r="J8" s="289"/>
      <c r="K8" s="287"/>
    </row>
    <row r="9" ht="15" customHeight="1">
      <c r="B9" s="290"/>
      <c r="C9" s="289" t="s">
        <v>413</v>
      </c>
      <c r="D9" s="289"/>
      <c r="E9" s="289"/>
      <c r="F9" s="289"/>
      <c r="G9" s="289"/>
      <c r="H9" s="289"/>
      <c r="I9" s="289"/>
      <c r="J9" s="289"/>
      <c r="K9" s="287"/>
    </row>
    <row r="10" ht="15" customHeight="1">
      <c r="B10" s="290"/>
      <c r="C10" s="289"/>
      <c r="D10" s="289" t="s">
        <v>414</v>
      </c>
      <c r="E10" s="289"/>
      <c r="F10" s="289"/>
      <c r="G10" s="289"/>
      <c r="H10" s="289"/>
      <c r="I10" s="289"/>
      <c r="J10" s="289"/>
      <c r="K10" s="287"/>
    </row>
    <row r="11" ht="15" customHeight="1">
      <c r="B11" s="290"/>
      <c r="C11" s="291"/>
      <c r="D11" s="289" t="s">
        <v>415</v>
      </c>
      <c r="E11" s="289"/>
      <c r="F11" s="289"/>
      <c r="G11" s="289"/>
      <c r="H11" s="289"/>
      <c r="I11" s="289"/>
      <c r="J11" s="289"/>
      <c r="K11" s="287"/>
    </row>
    <row r="12" ht="15" customHeight="1">
      <c r="B12" s="290"/>
      <c r="C12" s="291"/>
      <c r="D12" s="289"/>
      <c r="E12" s="289"/>
      <c r="F12" s="289"/>
      <c r="G12" s="289"/>
      <c r="H12" s="289"/>
      <c r="I12" s="289"/>
      <c r="J12" s="289"/>
      <c r="K12" s="287"/>
    </row>
    <row r="13" ht="15" customHeight="1">
      <c r="B13" s="290"/>
      <c r="C13" s="291"/>
      <c r="D13" s="292" t="s">
        <v>416</v>
      </c>
      <c r="E13" s="289"/>
      <c r="F13" s="289"/>
      <c r="G13" s="289"/>
      <c r="H13" s="289"/>
      <c r="I13" s="289"/>
      <c r="J13" s="289"/>
      <c r="K13" s="287"/>
    </row>
    <row r="14" ht="12.75" customHeight="1">
      <c r="B14" s="290"/>
      <c r="C14" s="291"/>
      <c r="D14" s="291"/>
      <c r="E14" s="291"/>
      <c r="F14" s="291"/>
      <c r="G14" s="291"/>
      <c r="H14" s="291"/>
      <c r="I14" s="291"/>
      <c r="J14" s="291"/>
      <c r="K14" s="287"/>
    </row>
    <row r="15" ht="15" customHeight="1">
      <c r="B15" s="290"/>
      <c r="C15" s="291"/>
      <c r="D15" s="289" t="s">
        <v>417</v>
      </c>
      <c r="E15" s="289"/>
      <c r="F15" s="289"/>
      <c r="G15" s="289"/>
      <c r="H15" s="289"/>
      <c r="I15" s="289"/>
      <c r="J15" s="289"/>
      <c r="K15" s="287"/>
    </row>
    <row r="16" ht="15" customHeight="1">
      <c r="B16" s="290"/>
      <c r="C16" s="291"/>
      <c r="D16" s="289" t="s">
        <v>418</v>
      </c>
      <c r="E16" s="289"/>
      <c r="F16" s="289"/>
      <c r="G16" s="289"/>
      <c r="H16" s="289"/>
      <c r="I16" s="289"/>
      <c r="J16" s="289"/>
      <c r="K16" s="287"/>
    </row>
    <row r="17" ht="15" customHeight="1">
      <c r="B17" s="290"/>
      <c r="C17" s="291"/>
      <c r="D17" s="289" t="s">
        <v>419</v>
      </c>
      <c r="E17" s="289"/>
      <c r="F17" s="289"/>
      <c r="G17" s="289"/>
      <c r="H17" s="289"/>
      <c r="I17" s="289"/>
      <c r="J17" s="289"/>
      <c r="K17" s="287"/>
    </row>
    <row r="18" ht="15" customHeight="1">
      <c r="B18" s="290"/>
      <c r="C18" s="291"/>
      <c r="D18" s="291"/>
      <c r="E18" s="293" t="s">
        <v>82</v>
      </c>
      <c r="F18" s="289" t="s">
        <v>420</v>
      </c>
      <c r="G18" s="289"/>
      <c r="H18" s="289"/>
      <c r="I18" s="289"/>
      <c r="J18" s="289"/>
      <c r="K18" s="287"/>
    </row>
    <row r="19" ht="15" customHeight="1">
      <c r="B19" s="290"/>
      <c r="C19" s="291"/>
      <c r="D19" s="291"/>
      <c r="E19" s="293" t="s">
        <v>421</v>
      </c>
      <c r="F19" s="289" t="s">
        <v>422</v>
      </c>
      <c r="G19" s="289"/>
      <c r="H19" s="289"/>
      <c r="I19" s="289"/>
      <c r="J19" s="289"/>
      <c r="K19" s="287"/>
    </row>
    <row r="20" ht="15" customHeight="1">
      <c r="B20" s="290"/>
      <c r="C20" s="291"/>
      <c r="D20" s="291"/>
      <c r="E20" s="293" t="s">
        <v>423</v>
      </c>
      <c r="F20" s="289" t="s">
        <v>424</v>
      </c>
      <c r="G20" s="289"/>
      <c r="H20" s="289"/>
      <c r="I20" s="289"/>
      <c r="J20" s="289"/>
      <c r="K20" s="287"/>
    </row>
    <row r="21" ht="15" customHeight="1">
      <c r="B21" s="290"/>
      <c r="C21" s="291"/>
      <c r="D21" s="291"/>
      <c r="E21" s="293" t="s">
        <v>425</v>
      </c>
      <c r="F21" s="289" t="s">
        <v>426</v>
      </c>
      <c r="G21" s="289"/>
      <c r="H21" s="289"/>
      <c r="I21" s="289"/>
      <c r="J21" s="289"/>
      <c r="K21" s="287"/>
    </row>
    <row r="22" ht="15" customHeight="1">
      <c r="B22" s="290"/>
      <c r="C22" s="291"/>
      <c r="D22" s="291"/>
      <c r="E22" s="293" t="s">
        <v>427</v>
      </c>
      <c r="F22" s="289" t="s">
        <v>428</v>
      </c>
      <c r="G22" s="289"/>
      <c r="H22" s="289"/>
      <c r="I22" s="289"/>
      <c r="J22" s="289"/>
      <c r="K22" s="287"/>
    </row>
    <row r="23" ht="15" customHeight="1">
      <c r="B23" s="290"/>
      <c r="C23" s="291"/>
      <c r="D23" s="291"/>
      <c r="E23" s="293" t="s">
        <v>429</v>
      </c>
      <c r="F23" s="289" t="s">
        <v>430</v>
      </c>
      <c r="G23" s="289"/>
      <c r="H23" s="289"/>
      <c r="I23" s="289"/>
      <c r="J23" s="289"/>
      <c r="K23" s="287"/>
    </row>
    <row r="24" ht="12.75" customHeight="1">
      <c r="B24" s="290"/>
      <c r="C24" s="291"/>
      <c r="D24" s="291"/>
      <c r="E24" s="291"/>
      <c r="F24" s="291"/>
      <c r="G24" s="291"/>
      <c r="H24" s="291"/>
      <c r="I24" s="291"/>
      <c r="J24" s="291"/>
      <c r="K24" s="287"/>
    </row>
    <row r="25" ht="15" customHeight="1">
      <c r="B25" s="290"/>
      <c r="C25" s="289" t="s">
        <v>431</v>
      </c>
      <c r="D25" s="289"/>
      <c r="E25" s="289"/>
      <c r="F25" s="289"/>
      <c r="G25" s="289"/>
      <c r="H25" s="289"/>
      <c r="I25" s="289"/>
      <c r="J25" s="289"/>
      <c r="K25" s="287"/>
    </row>
    <row r="26" ht="15" customHeight="1">
      <c r="B26" s="290"/>
      <c r="C26" s="289" t="s">
        <v>432</v>
      </c>
      <c r="D26" s="289"/>
      <c r="E26" s="289"/>
      <c r="F26" s="289"/>
      <c r="G26" s="289"/>
      <c r="H26" s="289"/>
      <c r="I26" s="289"/>
      <c r="J26" s="289"/>
      <c r="K26" s="287"/>
    </row>
    <row r="27" ht="15" customHeight="1">
      <c r="B27" s="290"/>
      <c r="C27" s="289"/>
      <c r="D27" s="289" t="s">
        <v>433</v>
      </c>
      <c r="E27" s="289"/>
      <c r="F27" s="289"/>
      <c r="G27" s="289"/>
      <c r="H27" s="289"/>
      <c r="I27" s="289"/>
      <c r="J27" s="289"/>
      <c r="K27" s="287"/>
    </row>
    <row r="28" ht="15" customHeight="1">
      <c r="B28" s="290"/>
      <c r="C28" s="291"/>
      <c r="D28" s="289" t="s">
        <v>434</v>
      </c>
      <c r="E28" s="289"/>
      <c r="F28" s="289"/>
      <c r="G28" s="289"/>
      <c r="H28" s="289"/>
      <c r="I28" s="289"/>
      <c r="J28" s="289"/>
      <c r="K28" s="287"/>
    </row>
    <row r="29" ht="12.75" customHeight="1">
      <c r="B29" s="290"/>
      <c r="C29" s="291"/>
      <c r="D29" s="291"/>
      <c r="E29" s="291"/>
      <c r="F29" s="291"/>
      <c r="G29" s="291"/>
      <c r="H29" s="291"/>
      <c r="I29" s="291"/>
      <c r="J29" s="291"/>
      <c r="K29" s="287"/>
    </row>
    <row r="30" ht="15" customHeight="1">
      <c r="B30" s="290"/>
      <c r="C30" s="291"/>
      <c r="D30" s="289" t="s">
        <v>435</v>
      </c>
      <c r="E30" s="289"/>
      <c r="F30" s="289"/>
      <c r="G30" s="289"/>
      <c r="H30" s="289"/>
      <c r="I30" s="289"/>
      <c r="J30" s="289"/>
      <c r="K30" s="287"/>
    </row>
    <row r="31" ht="15" customHeight="1">
      <c r="B31" s="290"/>
      <c r="C31" s="291"/>
      <c r="D31" s="289" t="s">
        <v>436</v>
      </c>
      <c r="E31" s="289"/>
      <c r="F31" s="289"/>
      <c r="G31" s="289"/>
      <c r="H31" s="289"/>
      <c r="I31" s="289"/>
      <c r="J31" s="289"/>
      <c r="K31" s="287"/>
    </row>
    <row r="32" ht="12.75" customHeight="1">
      <c r="B32" s="290"/>
      <c r="C32" s="291"/>
      <c r="D32" s="291"/>
      <c r="E32" s="291"/>
      <c r="F32" s="291"/>
      <c r="G32" s="291"/>
      <c r="H32" s="291"/>
      <c r="I32" s="291"/>
      <c r="J32" s="291"/>
      <c r="K32" s="287"/>
    </row>
    <row r="33" ht="15" customHeight="1">
      <c r="B33" s="290"/>
      <c r="C33" s="291"/>
      <c r="D33" s="289" t="s">
        <v>437</v>
      </c>
      <c r="E33" s="289"/>
      <c r="F33" s="289"/>
      <c r="G33" s="289"/>
      <c r="H33" s="289"/>
      <c r="I33" s="289"/>
      <c r="J33" s="289"/>
      <c r="K33" s="287"/>
    </row>
    <row r="34" ht="15" customHeight="1">
      <c r="B34" s="290"/>
      <c r="C34" s="291"/>
      <c r="D34" s="289" t="s">
        <v>438</v>
      </c>
      <c r="E34" s="289"/>
      <c r="F34" s="289"/>
      <c r="G34" s="289"/>
      <c r="H34" s="289"/>
      <c r="I34" s="289"/>
      <c r="J34" s="289"/>
      <c r="K34" s="287"/>
    </row>
    <row r="35" ht="15" customHeight="1">
      <c r="B35" s="290"/>
      <c r="C35" s="291"/>
      <c r="D35" s="289" t="s">
        <v>439</v>
      </c>
      <c r="E35" s="289"/>
      <c r="F35" s="289"/>
      <c r="G35" s="289"/>
      <c r="H35" s="289"/>
      <c r="I35" s="289"/>
      <c r="J35" s="289"/>
      <c r="K35" s="287"/>
    </row>
    <row r="36" ht="15" customHeight="1">
      <c r="B36" s="290"/>
      <c r="C36" s="291"/>
      <c r="D36" s="289"/>
      <c r="E36" s="292" t="s">
        <v>112</v>
      </c>
      <c r="F36" s="289"/>
      <c r="G36" s="289" t="s">
        <v>440</v>
      </c>
      <c r="H36" s="289"/>
      <c r="I36" s="289"/>
      <c r="J36" s="289"/>
      <c r="K36" s="287"/>
    </row>
    <row r="37" ht="30.75" customHeight="1">
      <c r="B37" s="290"/>
      <c r="C37" s="291"/>
      <c r="D37" s="289"/>
      <c r="E37" s="292" t="s">
        <v>441</v>
      </c>
      <c r="F37" s="289"/>
      <c r="G37" s="289" t="s">
        <v>442</v>
      </c>
      <c r="H37" s="289"/>
      <c r="I37" s="289"/>
      <c r="J37" s="289"/>
      <c r="K37" s="287"/>
    </row>
    <row r="38" ht="15" customHeight="1">
      <c r="B38" s="290"/>
      <c r="C38" s="291"/>
      <c r="D38" s="289"/>
      <c r="E38" s="292" t="s">
        <v>57</v>
      </c>
      <c r="F38" s="289"/>
      <c r="G38" s="289" t="s">
        <v>443</v>
      </c>
      <c r="H38" s="289"/>
      <c r="I38" s="289"/>
      <c r="J38" s="289"/>
      <c r="K38" s="287"/>
    </row>
    <row r="39" ht="15" customHeight="1">
      <c r="B39" s="290"/>
      <c r="C39" s="291"/>
      <c r="D39" s="289"/>
      <c r="E39" s="292" t="s">
        <v>58</v>
      </c>
      <c r="F39" s="289"/>
      <c r="G39" s="289" t="s">
        <v>444</v>
      </c>
      <c r="H39" s="289"/>
      <c r="I39" s="289"/>
      <c r="J39" s="289"/>
      <c r="K39" s="287"/>
    </row>
    <row r="40" ht="15" customHeight="1">
      <c r="B40" s="290"/>
      <c r="C40" s="291"/>
      <c r="D40" s="289"/>
      <c r="E40" s="292" t="s">
        <v>113</v>
      </c>
      <c r="F40" s="289"/>
      <c r="G40" s="289" t="s">
        <v>445</v>
      </c>
      <c r="H40" s="289"/>
      <c r="I40" s="289"/>
      <c r="J40" s="289"/>
      <c r="K40" s="287"/>
    </row>
    <row r="41" ht="15" customHeight="1">
      <c r="B41" s="290"/>
      <c r="C41" s="291"/>
      <c r="D41" s="289"/>
      <c r="E41" s="292" t="s">
        <v>114</v>
      </c>
      <c r="F41" s="289"/>
      <c r="G41" s="289" t="s">
        <v>446</v>
      </c>
      <c r="H41" s="289"/>
      <c r="I41" s="289"/>
      <c r="J41" s="289"/>
      <c r="K41" s="287"/>
    </row>
    <row r="42" ht="15" customHeight="1">
      <c r="B42" s="290"/>
      <c r="C42" s="291"/>
      <c r="D42" s="289"/>
      <c r="E42" s="292" t="s">
        <v>447</v>
      </c>
      <c r="F42" s="289"/>
      <c r="G42" s="289" t="s">
        <v>448</v>
      </c>
      <c r="H42" s="289"/>
      <c r="I42" s="289"/>
      <c r="J42" s="289"/>
      <c r="K42" s="287"/>
    </row>
    <row r="43" ht="15" customHeight="1">
      <c r="B43" s="290"/>
      <c r="C43" s="291"/>
      <c r="D43" s="289"/>
      <c r="E43" s="292"/>
      <c r="F43" s="289"/>
      <c r="G43" s="289" t="s">
        <v>449</v>
      </c>
      <c r="H43" s="289"/>
      <c r="I43" s="289"/>
      <c r="J43" s="289"/>
      <c r="K43" s="287"/>
    </row>
    <row r="44" ht="15" customHeight="1">
      <c r="B44" s="290"/>
      <c r="C44" s="291"/>
      <c r="D44" s="289"/>
      <c r="E44" s="292" t="s">
        <v>450</v>
      </c>
      <c r="F44" s="289"/>
      <c r="G44" s="289" t="s">
        <v>451</v>
      </c>
      <c r="H44" s="289"/>
      <c r="I44" s="289"/>
      <c r="J44" s="289"/>
      <c r="K44" s="287"/>
    </row>
    <row r="45" ht="15" customHeight="1">
      <c r="B45" s="290"/>
      <c r="C45" s="291"/>
      <c r="D45" s="289"/>
      <c r="E45" s="292" t="s">
        <v>116</v>
      </c>
      <c r="F45" s="289"/>
      <c r="G45" s="289" t="s">
        <v>452</v>
      </c>
      <c r="H45" s="289"/>
      <c r="I45" s="289"/>
      <c r="J45" s="289"/>
      <c r="K45" s="287"/>
    </row>
    <row r="46" ht="12.75" customHeight="1">
      <c r="B46" s="290"/>
      <c r="C46" s="291"/>
      <c r="D46" s="289"/>
      <c r="E46" s="289"/>
      <c r="F46" s="289"/>
      <c r="G46" s="289"/>
      <c r="H46" s="289"/>
      <c r="I46" s="289"/>
      <c r="J46" s="289"/>
      <c r="K46" s="287"/>
    </row>
    <row r="47" ht="15" customHeight="1">
      <c r="B47" s="290"/>
      <c r="C47" s="291"/>
      <c r="D47" s="289" t="s">
        <v>453</v>
      </c>
      <c r="E47" s="289"/>
      <c r="F47" s="289"/>
      <c r="G47" s="289"/>
      <c r="H47" s="289"/>
      <c r="I47" s="289"/>
      <c r="J47" s="289"/>
      <c r="K47" s="287"/>
    </row>
    <row r="48" ht="15" customHeight="1">
      <c r="B48" s="290"/>
      <c r="C48" s="291"/>
      <c r="D48" s="291"/>
      <c r="E48" s="289" t="s">
        <v>454</v>
      </c>
      <c r="F48" s="289"/>
      <c r="G48" s="289"/>
      <c r="H48" s="289"/>
      <c r="I48" s="289"/>
      <c r="J48" s="289"/>
      <c r="K48" s="287"/>
    </row>
    <row r="49" ht="15" customHeight="1">
      <c r="B49" s="290"/>
      <c r="C49" s="291"/>
      <c r="D49" s="291"/>
      <c r="E49" s="289" t="s">
        <v>455</v>
      </c>
      <c r="F49" s="289"/>
      <c r="G49" s="289"/>
      <c r="H49" s="289"/>
      <c r="I49" s="289"/>
      <c r="J49" s="289"/>
      <c r="K49" s="287"/>
    </row>
    <row r="50" ht="15" customHeight="1">
      <c r="B50" s="290"/>
      <c r="C50" s="291"/>
      <c r="D50" s="291"/>
      <c r="E50" s="289" t="s">
        <v>456</v>
      </c>
      <c r="F50" s="289"/>
      <c r="G50" s="289"/>
      <c r="H50" s="289"/>
      <c r="I50" s="289"/>
      <c r="J50" s="289"/>
      <c r="K50" s="287"/>
    </row>
    <row r="51" ht="15" customHeight="1">
      <c r="B51" s="290"/>
      <c r="C51" s="291"/>
      <c r="D51" s="289" t="s">
        <v>457</v>
      </c>
      <c r="E51" s="289"/>
      <c r="F51" s="289"/>
      <c r="G51" s="289"/>
      <c r="H51" s="289"/>
      <c r="I51" s="289"/>
      <c r="J51" s="289"/>
      <c r="K51" s="287"/>
    </row>
    <row r="52" ht="25.5" customHeight="1">
      <c r="B52" s="285"/>
      <c r="C52" s="286" t="s">
        <v>458</v>
      </c>
      <c r="D52" s="286"/>
      <c r="E52" s="286"/>
      <c r="F52" s="286"/>
      <c r="G52" s="286"/>
      <c r="H52" s="286"/>
      <c r="I52" s="286"/>
      <c r="J52" s="286"/>
      <c r="K52" s="287"/>
    </row>
    <row r="53" ht="5.25" customHeight="1">
      <c r="B53" s="285"/>
      <c r="C53" s="288"/>
      <c r="D53" s="288"/>
      <c r="E53" s="288"/>
      <c r="F53" s="288"/>
      <c r="G53" s="288"/>
      <c r="H53" s="288"/>
      <c r="I53" s="288"/>
      <c r="J53" s="288"/>
      <c r="K53" s="287"/>
    </row>
    <row r="54" ht="15" customHeight="1">
      <c r="B54" s="285"/>
      <c r="C54" s="289" t="s">
        <v>459</v>
      </c>
      <c r="D54" s="289"/>
      <c r="E54" s="289"/>
      <c r="F54" s="289"/>
      <c r="G54" s="289"/>
      <c r="H54" s="289"/>
      <c r="I54" s="289"/>
      <c r="J54" s="289"/>
      <c r="K54" s="287"/>
    </row>
    <row r="55" ht="15" customHeight="1">
      <c r="B55" s="285"/>
      <c r="C55" s="289" t="s">
        <v>460</v>
      </c>
      <c r="D55" s="289"/>
      <c r="E55" s="289"/>
      <c r="F55" s="289"/>
      <c r="G55" s="289"/>
      <c r="H55" s="289"/>
      <c r="I55" s="289"/>
      <c r="J55" s="289"/>
      <c r="K55" s="287"/>
    </row>
    <row r="56" ht="12.75" customHeight="1">
      <c r="B56" s="285"/>
      <c r="C56" s="289"/>
      <c r="D56" s="289"/>
      <c r="E56" s="289"/>
      <c r="F56" s="289"/>
      <c r="G56" s="289"/>
      <c r="H56" s="289"/>
      <c r="I56" s="289"/>
      <c r="J56" s="289"/>
      <c r="K56" s="287"/>
    </row>
    <row r="57" ht="15" customHeight="1">
      <c r="B57" s="285"/>
      <c r="C57" s="289" t="s">
        <v>461</v>
      </c>
      <c r="D57" s="289"/>
      <c r="E57" s="289"/>
      <c r="F57" s="289"/>
      <c r="G57" s="289"/>
      <c r="H57" s="289"/>
      <c r="I57" s="289"/>
      <c r="J57" s="289"/>
      <c r="K57" s="287"/>
    </row>
    <row r="58" ht="15" customHeight="1">
      <c r="B58" s="285"/>
      <c r="C58" s="291"/>
      <c r="D58" s="289" t="s">
        <v>462</v>
      </c>
      <c r="E58" s="289"/>
      <c r="F58" s="289"/>
      <c r="G58" s="289"/>
      <c r="H58" s="289"/>
      <c r="I58" s="289"/>
      <c r="J58" s="289"/>
      <c r="K58" s="287"/>
    </row>
    <row r="59" ht="15" customHeight="1">
      <c r="B59" s="285"/>
      <c r="C59" s="291"/>
      <c r="D59" s="289" t="s">
        <v>463</v>
      </c>
      <c r="E59" s="289"/>
      <c r="F59" s="289"/>
      <c r="G59" s="289"/>
      <c r="H59" s="289"/>
      <c r="I59" s="289"/>
      <c r="J59" s="289"/>
      <c r="K59" s="287"/>
    </row>
    <row r="60" ht="15" customHeight="1">
      <c r="B60" s="285"/>
      <c r="C60" s="291"/>
      <c r="D60" s="289" t="s">
        <v>464</v>
      </c>
      <c r="E60" s="289"/>
      <c r="F60" s="289"/>
      <c r="G60" s="289"/>
      <c r="H60" s="289"/>
      <c r="I60" s="289"/>
      <c r="J60" s="289"/>
      <c r="K60" s="287"/>
    </row>
    <row r="61" ht="15" customHeight="1">
      <c r="B61" s="285"/>
      <c r="C61" s="291"/>
      <c r="D61" s="289" t="s">
        <v>465</v>
      </c>
      <c r="E61" s="289"/>
      <c r="F61" s="289"/>
      <c r="G61" s="289"/>
      <c r="H61" s="289"/>
      <c r="I61" s="289"/>
      <c r="J61" s="289"/>
      <c r="K61" s="287"/>
    </row>
    <row r="62" ht="15" customHeight="1">
      <c r="B62" s="285"/>
      <c r="C62" s="291"/>
      <c r="D62" s="294" t="s">
        <v>466</v>
      </c>
      <c r="E62" s="294"/>
      <c r="F62" s="294"/>
      <c r="G62" s="294"/>
      <c r="H62" s="294"/>
      <c r="I62" s="294"/>
      <c r="J62" s="294"/>
      <c r="K62" s="287"/>
    </row>
    <row r="63" ht="15" customHeight="1">
      <c r="B63" s="285"/>
      <c r="C63" s="291"/>
      <c r="D63" s="289" t="s">
        <v>467</v>
      </c>
      <c r="E63" s="289"/>
      <c r="F63" s="289"/>
      <c r="G63" s="289"/>
      <c r="H63" s="289"/>
      <c r="I63" s="289"/>
      <c r="J63" s="289"/>
      <c r="K63" s="287"/>
    </row>
    <row r="64" ht="12.75" customHeight="1">
      <c r="B64" s="285"/>
      <c r="C64" s="291"/>
      <c r="D64" s="291"/>
      <c r="E64" s="295"/>
      <c r="F64" s="291"/>
      <c r="G64" s="291"/>
      <c r="H64" s="291"/>
      <c r="I64" s="291"/>
      <c r="J64" s="291"/>
      <c r="K64" s="287"/>
    </row>
    <row r="65" ht="15" customHeight="1">
      <c r="B65" s="285"/>
      <c r="C65" s="291"/>
      <c r="D65" s="289" t="s">
        <v>468</v>
      </c>
      <c r="E65" s="289"/>
      <c r="F65" s="289"/>
      <c r="G65" s="289"/>
      <c r="H65" s="289"/>
      <c r="I65" s="289"/>
      <c r="J65" s="289"/>
      <c r="K65" s="287"/>
    </row>
    <row r="66" ht="15" customHeight="1">
      <c r="B66" s="285"/>
      <c r="C66" s="291"/>
      <c r="D66" s="294" t="s">
        <v>469</v>
      </c>
      <c r="E66" s="294"/>
      <c r="F66" s="294"/>
      <c r="G66" s="294"/>
      <c r="H66" s="294"/>
      <c r="I66" s="294"/>
      <c r="J66" s="294"/>
      <c r="K66" s="287"/>
    </row>
    <row r="67" ht="15" customHeight="1">
      <c r="B67" s="285"/>
      <c r="C67" s="291"/>
      <c r="D67" s="289" t="s">
        <v>470</v>
      </c>
      <c r="E67" s="289"/>
      <c r="F67" s="289"/>
      <c r="G67" s="289"/>
      <c r="H67" s="289"/>
      <c r="I67" s="289"/>
      <c r="J67" s="289"/>
      <c r="K67" s="287"/>
    </row>
    <row r="68" ht="15" customHeight="1">
      <c r="B68" s="285"/>
      <c r="C68" s="291"/>
      <c r="D68" s="289" t="s">
        <v>471</v>
      </c>
      <c r="E68" s="289"/>
      <c r="F68" s="289"/>
      <c r="G68" s="289"/>
      <c r="H68" s="289"/>
      <c r="I68" s="289"/>
      <c r="J68" s="289"/>
      <c r="K68" s="287"/>
    </row>
    <row r="69" ht="15" customHeight="1">
      <c r="B69" s="285"/>
      <c r="C69" s="291"/>
      <c r="D69" s="289" t="s">
        <v>472</v>
      </c>
      <c r="E69" s="289"/>
      <c r="F69" s="289"/>
      <c r="G69" s="289"/>
      <c r="H69" s="289"/>
      <c r="I69" s="289"/>
      <c r="J69" s="289"/>
      <c r="K69" s="287"/>
    </row>
    <row r="70" ht="15" customHeight="1">
      <c r="B70" s="285"/>
      <c r="C70" s="291"/>
      <c r="D70" s="289" t="s">
        <v>473</v>
      </c>
      <c r="E70" s="289"/>
      <c r="F70" s="289"/>
      <c r="G70" s="289"/>
      <c r="H70" s="289"/>
      <c r="I70" s="289"/>
      <c r="J70" s="289"/>
      <c r="K70" s="287"/>
    </row>
    <row r="71" ht="12.75" customHeight="1">
      <c r="B71" s="296"/>
      <c r="C71" s="297"/>
      <c r="D71" s="297"/>
      <c r="E71" s="297"/>
      <c r="F71" s="297"/>
      <c r="G71" s="297"/>
      <c r="H71" s="297"/>
      <c r="I71" s="297"/>
      <c r="J71" s="297"/>
      <c r="K71" s="298"/>
    </row>
    <row r="72" ht="18.75" customHeight="1">
      <c r="B72" s="299"/>
      <c r="C72" s="299"/>
      <c r="D72" s="299"/>
      <c r="E72" s="299"/>
      <c r="F72" s="299"/>
      <c r="G72" s="299"/>
      <c r="H72" s="299"/>
      <c r="I72" s="299"/>
      <c r="J72" s="299"/>
      <c r="K72" s="300"/>
    </row>
    <row r="73" ht="18.75" customHeight="1">
      <c r="B73" s="300"/>
      <c r="C73" s="300"/>
      <c r="D73" s="300"/>
      <c r="E73" s="300"/>
      <c r="F73" s="300"/>
      <c r="G73" s="300"/>
      <c r="H73" s="300"/>
      <c r="I73" s="300"/>
      <c r="J73" s="300"/>
      <c r="K73" s="300"/>
    </row>
    <row r="74" ht="7.5" customHeight="1">
      <c r="B74" s="301"/>
      <c r="C74" s="302"/>
      <c r="D74" s="302"/>
      <c r="E74" s="302"/>
      <c r="F74" s="302"/>
      <c r="G74" s="302"/>
      <c r="H74" s="302"/>
      <c r="I74" s="302"/>
      <c r="J74" s="302"/>
      <c r="K74" s="303"/>
    </row>
    <row r="75" ht="45" customHeight="1">
      <c r="B75" s="304"/>
      <c r="C75" s="305" t="s">
        <v>474</v>
      </c>
      <c r="D75" s="305"/>
      <c r="E75" s="305"/>
      <c r="F75" s="305"/>
      <c r="G75" s="305"/>
      <c r="H75" s="305"/>
      <c r="I75" s="305"/>
      <c r="J75" s="305"/>
      <c r="K75" s="306"/>
    </row>
    <row r="76" ht="17.25" customHeight="1">
      <c r="B76" s="304"/>
      <c r="C76" s="307" t="s">
        <v>475</v>
      </c>
      <c r="D76" s="307"/>
      <c r="E76" s="307"/>
      <c r="F76" s="307" t="s">
        <v>476</v>
      </c>
      <c r="G76" s="308"/>
      <c r="H76" s="307" t="s">
        <v>58</v>
      </c>
      <c r="I76" s="307" t="s">
        <v>61</v>
      </c>
      <c r="J76" s="307" t="s">
        <v>477</v>
      </c>
      <c r="K76" s="306"/>
    </row>
    <row r="77" ht="17.25" customHeight="1">
      <c r="B77" s="304"/>
      <c r="C77" s="309" t="s">
        <v>478</v>
      </c>
      <c r="D77" s="309"/>
      <c r="E77" s="309"/>
      <c r="F77" s="310" t="s">
        <v>479</v>
      </c>
      <c r="G77" s="311"/>
      <c r="H77" s="309"/>
      <c r="I77" s="309"/>
      <c r="J77" s="309" t="s">
        <v>480</v>
      </c>
      <c r="K77" s="306"/>
    </row>
    <row r="78" ht="5.25" customHeight="1">
      <c r="B78" s="304"/>
      <c r="C78" s="312"/>
      <c r="D78" s="312"/>
      <c r="E78" s="312"/>
      <c r="F78" s="312"/>
      <c r="G78" s="313"/>
      <c r="H78" s="312"/>
      <c r="I78" s="312"/>
      <c r="J78" s="312"/>
      <c r="K78" s="306"/>
    </row>
    <row r="79" ht="15" customHeight="1">
      <c r="B79" s="304"/>
      <c r="C79" s="292" t="s">
        <v>57</v>
      </c>
      <c r="D79" s="312"/>
      <c r="E79" s="312"/>
      <c r="F79" s="314" t="s">
        <v>481</v>
      </c>
      <c r="G79" s="313"/>
      <c r="H79" s="292" t="s">
        <v>482</v>
      </c>
      <c r="I79" s="292" t="s">
        <v>483</v>
      </c>
      <c r="J79" s="292">
        <v>20</v>
      </c>
      <c r="K79" s="306"/>
    </row>
    <row r="80" ht="15" customHeight="1">
      <c r="B80" s="304"/>
      <c r="C80" s="292" t="s">
        <v>484</v>
      </c>
      <c r="D80" s="292"/>
      <c r="E80" s="292"/>
      <c r="F80" s="314" t="s">
        <v>481</v>
      </c>
      <c r="G80" s="313"/>
      <c r="H80" s="292" t="s">
        <v>485</v>
      </c>
      <c r="I80" s="292" t="s">
        <v>483</v>
      </c>
      <c r="J80" s="292">
        <v>120</v>
      </c>
      <c r="K80" s="306"/>
    </row>
    <row r="81" ht="15" customHeight="1">
      <c r="B81" s="315"/>
      <c r="C81" s="292" t="s">
        <v>486</v>
      </c>
      <c r="D81" s="292"/>
      <c r="E81" s="292"/>
      <c r="F81" s="314" t="s">
        <v>487</v>
      </c>
      <c r="G81" s="313"/>
      <c r="H81" s="292" t="s">
        <v>488</v>
      </c>
      <c r="I81" s="292" t="s">
        <v>483</v>
      </c>
      <c r="J81" s="292">
        <v>50</v>
      </c>
      <c r="K81" s="306"/>
    </row>
    <row r="82" ht="15" customHeight="1">
      <c r="B82" s="315"/>
      <c r="C82" s="292" t="s">
        <v>489</v>
      </c>
      <c r="D82" s="292"/>
      <c r="E82" s="292"/>
      <c r="F82" s="314" t="s">
        <v>481</v>
      </c>
      <c r="G82" s="313"/>
      <c r="H82" s="292" t="s">
        <v>490</v>
      </c>
      <c r="I82" s="292" t="s">
        <v>491</v>
      </c>
      <c r="J82" s="292"/>
      <c r="K82" s="306"/>
    </row>
    <row r="83" ht="15" customHeight="1">
      <c r="B83" s="315"/>
      <c r="C83" s="316" t="s">
        <v>492</v>
      </c>
      <c r="D83" s="316"/>
      <c r="E83" s="316"/>
      <c r="F83" s="317" t="s">
        <v>487</v>
      </c>
      <c r="G83" s="316"/>
      <c r="H83" s="316" t="s">
        <v>493</v>
      </c>
      <c r="I83" s="316" t="s">
        <v>483</v>
      </c>
      <c r="J83" s="316">
        <v>15</v>
      </c>
      <c r="K83" s="306"/>
    </row>
    <row r="84" ht="15" customHeight="1">
      <c r="B84" s="315"/>
      <c r="C84" s="316" t="s">
        <v>494</v>
      </c>
      <c r="D84" s="316"/>
      <c r="E84" s="316"/>
      <c r="F84" s="317" t="s">
        <v>487</v>
      </c>
      <c r="G84" s="316"/>
      <c r="H84" s="316" t="s">
        <v>495</v>
      </c>
      <c r="I84" s="316" t="s">
        <v>483</v>
      </c>
      <c r="J84" s="316">
        <v>15</v>
      </c>
      <c r="K84" s="306"/>
    </row>
    <row r="85" ht="15" customHeight="1">
      <c r="B85" s="315"/>
      <c r="C85" s="316" t="s">
        <v>496</v>
      </c>
      <c r="D85" s="316"/>
      <c r="E85" s="316"/>
      <c r="F85" s="317" t="s">
        <v>487</v>
      </c>
      <c r="G85" s="316"/>
      <c r="H85" s="316" t="s">
        <v>497</v>
      </c>
      <c r="I85" s="316" t="s">
        <v>483</v>
      </c>
      <c r="J85" s="316">
        <v>20</v>
      </c>
      <c r="K85" s="306"/>
    </row>
    <row r="86" ht="15" customHeight="1">
      <c r="B86" s="315"/>
      <c r="C86" s="316" t="s">
        <v>498</v>
      </c>
      <c r="D86" s="316"/>
      <c r="E86" s="316"/>
      <c r="F86" s="317" t="s">
        <v>487</v>
      </c>
      <c r="G86" s="316"/>
      <c r="H86" s="316" t="s">
        <v>499</v>
      </c>
      <c r="I86" s="316" t="s">
        <v>483</v>
      </c>
      <c r="J86" s="316">
        <v>20</v>
      </c>
      <c r="K86" s="306"/>
    </row>
    <row r="87" ht="15" customHeight="1">
      <c r="B87" s="315"/>
      <c r="C87" s="292" t="s">
        <v>500</v>
      </c>
      <c r="D87" s="292"/>
      <c r="E87" s="292"/>
      <c r="F87" s="314" t="s">
        <v>487</v>
      </c>
      <c r="G87" s="313"/>
      <c r="H87" s="292" t="s">
        <v>501</v>
      </c>
      <c r="I87" s="292" t="s">
        <v>483</v>
      </c>
      <c r="J87" s="292">
        <v>50</v>
      </c>
      <c r="K87" s="306"/>
    </row>
    <row r="88" ht="15" customHeight="1">
      <c r="B88" s="315"/>
      <c r="C88" s="292" t="s">
        <v>502</v>
      </c>
      <c r="D88" s="292"/>
      <c r="E88" s="292"/>
      <c r="F88" s="314" t="s">
        <v>487</v>
      </c>
      <c r="G88" s="313"/>
      <c r="H88" s="292" t="s">
        <v>503</v>
      </c>
      <c r="I88" s="292" t="s">
        <v>483</v>
      </c>
      <c r="J88" s="292">
        <v>20</v>
      </c>
      <c r="K88" s="306"/>
    </row>
    <row r="89" ht="15" customHeight="1">
      <c r="B89" s="315"/>
      <c r="C89" s="292" t="s">
        <v>504</v>
      </c>
      <c r="D89" s="292"/>
      <c r="E89" s="292"/>
      <c r="F89" s="314" t="s">
        <v>487</v>
      </c>
      <c r="G89" s="313"/>
      <c r="H89" s="292" t="s">
        <v>505</v>
      </c>
      <c r="I89" s="292" t="s">
        <v>483</v>
      </c>
      <c r="J89" s="292">
        <v>20</v>
      </c>
      <c r="K89" s="306"/>
    </row>
    <row r="90" ht="15" customHeight="1">
      <c r="B90" s="315"/>
      <c r="C90" s="292" t="s">
        <v>506</v>
      </c>
      <c r="D90" s="292"/>
      <c r="E90" s="292"/>
      <c r="F90" s="314" t="s">
        <v>487</v>
      </c>
      <c r="G90" s="313"/>
      <c r="H90" s="292" t="s">
        <v>507</v>
      </c>
      <c r="I90" s="292" t="s">
        <v>483</v>
      </c>
      <c r="J90" s="292">
        <v>50</v>
      </c>
      <c r="K90" s="306"/>
    </row>
    <row r="91" ht="15" customHeight="1">
      <c r="B91" s="315"/>
      <c r="C91" s="292" t="s">
        <v>508</v>
      </c>
      <c r="D91" s="292"/>
      <c r="E91" s="292"/>
      <c r="F91" s="314" t="s">
        <v>487</v>
      </c>
      <c r="G91" s="313"/>
      <c r="H91" s="292" t="s">
        <v>508</v>
      </c>
      <c r="I91" s="292" t="s">
        <v>483</v>
      </c>
      <c r="J91" s="292">
        <v>50</v>
      </c>
      <c r="K91" s="306"/>
    </row>
    <row r="92" ht="15" customHeight="1">
      <c r="B92" s="315"/>
      <c r="C92" s="292" t="s">
        <v>509</v>
      </c>
      <c r="D92" s="292"/>
      <c r="E92" s="292"/>
      <c r="F92" s="314" t="s">
        <v>487</v>
      </c>
      <c r="G92" s="313"/>
      <c r="H92" s="292" t="s">
        <v>510</v>
      </c>
      <c r="I92" s="292" t="s">
        <v>483</v>
      </c>
      <c r="J92" s="292">
        <v>255</v>
      </c>
      <c r="K92" s="306"/>
    </row>
    <row r="93" ht="15" customHeight="1">
      <c r="B93" s="315"/>
      <c r="C93" s="292" t="s">
        <v>511</v>
      </c>
      <c r="D93" s="292"/>
      <c r="E93" s="292"/>
      <c r="F93" s="314" t="s">
        <v>481</v>
      </c>
      <c r="G93" s="313"/>
      <c r="H93" s="292" t="s">
        <v>512</v>
      </c>
      <c r="I93" s="292" t="s">
        <v>513</v>
      </c>
      <c r="J93" s="292"/>
      <c r="K93" s="306"/>
    </row>
    <row r="94" ht="15" customHeight="1">
      <c r="B94" s="315"/>
      <c r="C94" s="292" t="s">
        <v>514</v>
      </c>
      <c r="D94" s="292"/>
      <c r="E94" s="292"/>
      <c r="F94" s="314" t="s">
        <v>481</v>
      </c>
      <c r="G94" s="313"/>
      <c r="H94" s="292" t="s">
        <v>515</v>
      </c>
      <c r="I94" s="292" t="s">
        <v>516</v>
      </c>
      <c r="J94" s="292"/>
      <c r="K94" s="306"/>
    </row>
    <row r="95" ht="15" customHeight="1">
      <c r="B95" s="315"/>
      <c r="C95" s="292" t="s">
        <v>517</v>
      </c>
      <c r="D95" s="292"/>
      <c r="E95" s="292"/>
      <c r="F95" s="314" t="s">
        <v>481</v>
      </c>
      <c r="G95" s="313"/>
      <c r="H95" s="292" t="s">
        <v>517</v>
      </c>
      <c r="I95" s="292" t="s">
        <v>516</v>
      </c>
      <c r="J95" s="292"/>
      <c r="K95" s="306"/>
    </row>
    <row r="96" ht="15" customHeight="1">
      <c r="B96" s="315"/>
      <c r="C96" s="292" t="s">
        <v>42</v>
      </c>
      <c r="D96" s="292"/>
      <c r="E96" s="292"/>
      <c r="F96" s="314" t="s">
        <v>481</v>
      </c>
      <c r="G96" s="313"/>
      <c r="H96" s="292" t="s">
        <v>518</v>
      </c>
      <c r="I96" s="292" t="s">
        <v>516</v>
      </c>
      <c r="J96" s="292"/>
      <c r="K96" s="306"/>
    </row>
    <row r="97" ht="15" customHeight="1">
      <c r="B97" s="315"/>
      <c r="C97" s="292" t="s">
        <v>52</v>
      </c>
      <c r="D97" s="292"/>
      <c r="E97" s="292"/>
      <c r="F97" s="314" t="s">
        <v>481</v>
      </c>
      <c r="G97" s="313"/>
      <c r="H97" s="292" t="s">
        <v>519</v>
      </c>
      <c r="I97" s="292" t="s">
        <v>516</v>
      </c>
      <c r="J97" s="292"/>
      <c r="K97" s="306"/>
    </row>
    <row r="98" ht="15" customHeight="1">
      <c r="B98" s="318"/>
      <c r="C98" s="319"/>
      <c r="D98" s="319"/>
      <c r="E98" s="319"/>
      <c r="F98" s="319"/>
      <c r="G98" s="319"/>
      <c r="H98" s="319"/>
      <c r="I98" s="319"/>
      <c r="J98" s="319"/>
      <c r="K98" s="320"/>
    </row>
    <row r="99" ht="18.75" customHeight="1">
      <c r="B99" s="321"/>
      <c r="C99" s="322"/>
      <c r="D99" s="322"/>
      <c r="E99" s="322"/>
      <c r="F99" s="322"/>
      <c r="G99" s="322"/>
      <c r="H99" s="322"/>
      <c r="I99" s="322"/>
      <c r="J99" s="322"/>
      <c r="K99" s="321"/>
    </row>
    <row r="100" ht="18.75" customHeight="1">
      <c r="B100" s="300"/>
      <c r="C100" s="300"/>
      <c r="D100" s="300"/>
      <c r="E100" s="300"/>
      <c r="F100" s="300"/>
      <c r="G100" s="300"/>
      <c r="H100" s="300"/>
      <c r="I100" s="300"/>
      <c r="J100" s="300"/>
      <c r="K100" s="300"/>
    </row>
    <row r="101" ht="7.5" customHeight="1">
      <c r="B101" s="301"/>
      <c r="C101" s="302"/>
      <c r="D101" s="302"/>
      <c r="E101" s="302"/>
      <c r="F101" s="302"/>
      <c r="G101" s="302"/>
      <c r="H101" s="302"/>
      <c r="I101" s="302"/>
      <c r="J101" s="302"/>
      <c r="K101" s="303"/>
    </row>
    <row r="102" ht="45" customHeight="1">
      <c r="B102" s="304"/>
      <c r="C102" s="305" t="s">
        <v>520</v>
      </c>
      <c r="D102" s="305"/>
      <c r="E102" s="305"/>
      <c r="F102" s="305"/>
      <c r="G102" s="305"/>
      <c r="H102" s="305"/>
      <c r="I102" s="305"/>
      <c r="J102" s="305"/>
      <c r="K102" s="306"/>
    </row>
    <row r="103" ht="17.25" customHeight="1">
      <c r="B103" s="304"/>
      <c r="C103" s="307" t="s">
        <v>475</v>
      </c>
      <c r="D103" s="307"/>
      <c r="E103" s="307"/>
      <c r="F103" s="307" t="s">
        <v>476</v>
      </c>
      <c r="G103" s="308"/>
      <c r="H103" s="307" t="s">
        <v>58</v>
      </c>
      <c r="I103" s="307" t="s">
        <v>61</v>
      </c>
      <c r="J103" s="307" t="s">
        <v>477</v>
      </c>
      <c r="K103" s="306"/>
    </row>
    <row r="104" ht="17.25" customHeight="1">
      <c r="B104" s="304"/>
      <c r="C104" s="309" t="s">
        <v>478</v>
      </c>
      <c r="D104" s="309"/>
      <c r="E104" s="309"/>
      <c r="F104" s="310" t="s">
        <v>479</v>
      </c>
      <c r="G104" s="311"/>
      <c r="H104" s="309"/>
      <c r="I104" s="309"/>
      <c r="J104" s="309" t="s">
        <v>480</v>
      </c>
      <c r="K104" s="306"/>
    </row>
    <row r="105" ht="5.25" customHeight="1">
      <c r="B105" s="304"/>
      <c r="C105" s="307"/>
      <c r="D105" s="307"/>
      <c r="E105" s="307"/>
      <c r="F105" s="307"/>
      <c r="G105" s="323"/>
      <c r="H105" s="307"/>
      <c r="I105" s="307"/>
      <c r="J105" s="307"/>
      <c r="K105" s="306"/>
    </row>
    <row r="106" ht="15" customHeight="1">
      <c r="B106" s="304"/>
      <c r="C106" s="292" t="s">
        <v>57</v>
      </c>
      <c r="D106" s="312"/>
      <c r="E106" s="312"/>
      <c r="F106" s="314" t="s">
        <v>481</v>
      </c>
      <c r="G106" s="323"/>
      <c r="H106" s="292" t="s">
        <v>521</v>
      </c>
      <c r="I106" s="292" t="s">
        <v>483</v>
      </c>
      <c r="J106" s="292">
        <v>20</v>
      </c>
      <c r="K106" s="306"/>
    </row>
    <row r="107" ht="15" customHeight="1">
      <c r="B107" s="304"/>
      <c r="C107" s="292" t="s">
        <v>484</v>
      </c>
      <c r="D107" s="292"/>
      <c r="E107" s="292"/>
      <c r="F107" s="314" t="s">
        <v>481</v>
      </c>
      <c r="G107" s="292"/>
      <c r="H107" s="292" t="s">
        <v>521</v>
      </c>
      <c r="I107" s="292" t="s">
        <v>483</v>
      </c>
      <c r="J107" s="292">
        <v>120</v>
      </c>
      <c r="K107" s="306"/>
    </row>
    <row r="108" ht="15" customHeight="1">
      <c r="B108" s="315"/>
      <c r="C108" s="292" t="s">
        <v>486</v>
      </c>
      <c r="D108" s="292"/>
      <c r="E108" s="292"/>
      <c r="F108" s="314" t="s">
        <v>487</v>
      </c>
      <c r="G108" s="292"/>
      <c r="H108" s="292" t="s">
        <v>521</v>
      </c>
      <c r="I108" s="292" t="s">
        <v>483</v>
      </c>
      <c r="J108" s="292">
        <v>50</v>
      </c>
      <c r="K108" s="306"/>
    </row>
    <row r="109" ht="15" customHeight="1">
      <c r="B109" s="315"/>
      <c r="C109" s="292" t="s">
        <v>489</v>
      </c>
      <c r="D109" s="292"/>
      <c r="E109" s="292"/>
      <c r="F109" s="314" t="s">
        <v>481</v>
      </c>
      <c r="G109" s="292"/>
      <c r="H109" s="292" t="s">
        <v>521</v>
      </c>
      <c r="I109" s="292" t="s">
        <v>491</v>
      </c>
      <c r="J109" s="292"/>
      <c r="K109" s="306"/>
    </row>
    <row r="110" ht="15" customHeight="1">
      <c r="B110" s="315"/>
      <c r="C110" s="292" t="s">
        <v>500</v>
      </c>
      <c r="D110" s="292"/>
      <c r="E110" s="292"/>
      <c r="F110" s="314" t="s">
        <v>487</v>
      </c>
      <c r="G110" s="292"/>
      <c r="H110" s="292" t="s">
        <v>521</v>
      </c>
      <c r="I110" s="292" t="s">
        <v>483</v>
      </c>
      <c r="J110" s="292">
        <v>50</v>
      </c>
      <c r="K110" s="306"/>
    </row>
    <row r="111" ht="15" customHeight="1">
      <c r="B111" s="315"/>
      <c r="C111" s="292" t="s">
        <v>508</v>
      </c>
      <c r="D111" s="292"/>
      <c r="E111" s="292"/>
      <c r="F111" s="314" t="s">
        <v>487</v>
      </c>
      <c r="G111" s="292"/>
      <c r="H111" s="292" t="s">
        <v>521</v>
      </c>
      <c r="I111" s="292" t="s">
        <v>483</v>
      </c>
      <c r="J111" s="292">
        <v>50</v>
      </c>
      <c r="K111" s="306"/>
    </row>
    <row r="112" ht="15" customHeight="1">
      <c r="B112" s="315"/>
      <c r="C112" s="292" t="s">
        <v>506</v>
      </c>
      <c r="D112" s="292"/>
      <c r="E112" s="292"/>
      <c r="F112" s="314" t="s">
        <v>487</v>
      </c>
      <c r="G112" s="292"/>
      <c r="H112" s="292" t="s">
        <v>521</v>
      </c>
      <c r="I112" s="292" t="s">
        <v>483</v>
      </c>
      <c r="J112" s="292">
        <v>50</v>
      </c>
      <c r="K112" s="306"/>
    </row>
    <row r="113" ht="15" customHeight="1">
      <c r="B113" s="315"/>
      <c r="C113" s="292" t="s">
        <v>57</v>
      </c>
      <c r="D113" s="292"/>
      <c r="E113" s="292"/>
      <c r="F113" s="314" t="s">
        <v>481</v>
      </c>
      <c r="G113" s="292"/>
      <c r="H113" s="292" t="s">
        <v>522</v>
      </c>
      <c r="I113" s="292" t="s">
        <v>483</v>
      </c>
      <c r="J113" s="292">
        <v>20</v>
      </c>
      <c r="K113" s="306"/>
    </row>
    <row r="114" ht="15" customHeight="1">
      <c r="B114" s="315"/>
      <c r="C114" s="292" t="s">
        <v>523</v>
      </c>
      <c r="D114" s="292"/>
      <c r="E114" s="292"/>
      <c r="F114" s="314" t="s">
        <v>481</v>
      </c>
      <c r="G114" s="292"/>
      <c r="H114" s="292" t="s">
        <v>524</v>
      </c>
      <c r="I114" s="292" t="s">
        <v>483</v>
      </c>
      <c r="J114" s="292">
        <v>120</v>
      </c>
      <c r="K114" s="306"/>
    </row>
    <row r="115" ht="15" customHeight="1">
      <c r="B115" s="315"/>
      <c r="C115" s="292" t="s">
        <v>42</v>
      </c>
      <c r="D115" s="292"/>
      <c r="E115" s="292"/>
      <c r="F115" s="314" t="s">
        <v>481</v>
      </c>
      <c r="G115" s="292"/>
      <c r="H115" s="292" t="s">
        <v>525</v>
      </c>
      <c r="I115" s="292" t="s">
        <v>516</v>
      </c>
      <c r="J115" s="292"/>
      <c r="K115" s="306"/>
    </row>
    <row r="116" ht="15" customHeight="1">
      <c r="B116" s="315"/>
      <c r="C116" s="292" t="s">
        <v>52</v>
      </c>
      <c r="D116" s="292"/>
      <c r="E116" s="292"/>
      <c r="F116" s="314" t="s">
        <v>481</v>
      </c>
      <c r="G116" s="292"/>
      <c r="H116" s="292" t="s">
        <v>526</v>
      </c>
      <c r="I116" s="292" t="s">
        <v>516</v>
      </c>
      <c r="J116" s="292"/>
      <c r="K116" s="306"/>
    </row>
    <row r="117" ht="15" customHeight="1">
      <c r="B117" s="315"/>
      <c r="C117" s="292" t="s">
        <v>61</v>
      </c>
      <c r="D117" s="292"/>
      <c r="E117" s="292"/>
      <c r="F117" s="314" t="s">
        <v>481</v>
      </c>
      <c r="G117" s="292"/>
      <c r="H117" s="292" t="s">
        <v>527</v>
      </c>
      <c r="I117" s="292" t="s">
        <v>528</v>
      </c>
      <c r="J117" s="292"/>
      <c r="K117" s="306"/>
    </row>
    <row r="118" ht="15" customHeight="1">
      <c r="B118" s="318"/>
      <c r="C118" s="324"/>
      <c r="D118" s="324"/>
      <c r="E118" s="324"/>
      <c r="F118" s="324"/>
      <c r="G118" s="324"/>
      <c r="H118" s="324"/>
      <c r="I118" s="324"/>
      <c r="J118" s="324"/>
      <c r="K118" s="320"/>
    </row>
    <row r="119" ht="18.75" customHeight="1">
      <c r="B119" s="325"/>
      <c r="C119" s="289"/>
      <c r="D119" s="289"/>
      <c r="E119" s="289"/>
      <c r="F119" s="326"/>
      <c r="G119" s="289"/>
      <c r="H119" s="289"/>
      <c r="I119" s="289"/>
      <c r="J119" s="289"/>
      <c r="K119" s="325"/>
    </row>
    <row r="120" ht="18.75" customHeight="1">
      <c r="B120" s="300"/>
      <c r="C120" s="300"/>
      <c r="D120" s="300"/>
      <c r="E120" s="300"/>
      <c r="F120" s="300"/>
      <c r="G120" s="300"/>
      <c r="H120" s="300"/>
      <c r="I120" s="300"/>
      <c r="J120" s="300"/>
      <c r="K120" s="300"/>
    </row>
    <row r="121" ht="7.5" customHeight="1">
      <c r="B121" s="327"/>
      <c r="C121" s="328"/>
      <c r="D121" s="328"/>
      <c r="E121" s="328"/>
      <c r="F121" s="328"/>
      <c r="G121" s="328"/>
      <c r="H121" s="328"/>
      <c r="I121" s="328"/>
      <c r="J121" s="328"/>
      <c r="K121" s="329"/>
    </row>
    <row r="122" ht="45" customHeight="1">
      <c r="B122" s="330"/>
      <c r="C122" s="283" t="s">
        <v>529</v>
      </c>
      <c r="D122" s="283"/>
      <c r="E122" s="283"/>
      <c r="F122" s="283"/>
      <c r="G122" s="283"/>
      <c r="H122" s="283"/>
      <c r="I122" s="283"/>
      <c r="J122" s="283"/>
      <c r="K122" s="331"/>
    </row>
    <row r="123" ht="17.25" customHeight="1">
      <c r="B123" s="332"/>
      <c r="C123" s="307" t="s">
        <v>475</v>
      </c>
      <c r="D123" s="307"/>
      <c r="E123" s="307"/>
      <c r="F123" s="307" t="s">
        <v>476</v>
      </c>
      <c r="G123" s="308"/>
      <c r="H123" s="307" t="s">
        <v>58</v>
      </c>
      <c r="I123" s="307" t="s">
        <v>61</v>
      </c>
      <c r="J123" s="307" t="s">
        <v>477</v>
      </c>
      <c r="K123" s="333"/>
    </row>
    <row r="124" ht="17.25" customHeight="1">
      <c r="B124" s="332"/>
      <c r="C124" s="309" t="s">
        <v>478</v>
      </c>
      <c r="D124" s="309"/>
      <c r="E124" s="309"/>
      <c r="F124" s="310" t="s">
        <v>479</v>
      </c>
      <c r="G124" s="311"/>
      <c r="H124" s="309"/>
      <c r="I124" s="309"/>
      <c r="J124" s="309" t="s">
        <v>480</v>
      </c>
      <c r="K124" s="333"/>
    </row>
    <row r="125" ht="5.25" customHeight="1">
      <c r="B125" s="334"/>
      <c r="C125" s="312"/>
      <c r="D125" s="312"/>
      <c r="E125" s="312"/>
      <c r="F125" s="312"/>
      <c r="G125" s="292"/>
      <c r="H125" s="312"/>
      <c r="I125" s="312"/>
      <c r="J125" s="312"/>
      <c r="K125" s="335"/>
    </row>
    <row r="126" ht="15" customHeight="1">
      <c r="B126" s="334"/>
      <c r="C126" s="292" t="s">
        <v>484</v>
      </c>
      <c r="D126" s="312"/>
      <c r="E126" s="312"/>
      <c r="F126" s="314" t="s">
        <v>481</v>
      </c>
      <c r="G126" s="292"/>
      <c r="H126" s="292" t="s">
        <v>521</v>
      </c>
      <c r="I126" s="292" t="s">
        <v>483</v>
      </c>
      <c r="J126" s="292">
        <v>120</v>
      </c>
      <c r="K126" s="336"/>
    </row>
    <row r="127" ht="15" customHeight="1">
      <c r="B127" s="334"/>
      <c r="C127" s="292" t="s">
        <v>530</v>
      </c>
      <c r="D127" s="292"/>
      <c r="E127" s="292"/>
      <c r="F127" s="314" t="s">
        <v>481</v>
      </c>
      <c r="G127" s="292"/>
      <c r="H127" s="292" t="s">
        <v>531</v>
      </c>
      <c r="I127" s="292" t="s">
        <v>483</v>
      </c>
      <c r="J127" s="292" t="s">
        <v>532</v>
      </c>
      <c r="K127" s="336"/>
    </row>
    <row r="128" ht="15" customHeight="1">
      <c r="B128" s="334"/>
      <c r="C128" s="292" t="s">
        <v>429</v>
      </c>
      <c r="D128" s="292"/>
      <c r="E128" s="292"/>
      <c r="F128" s="314" t="s">
        <v>481</v>
      </c>
      <c r="G128" s="292"/>
      <c r="H128" s="292" t="s">
        <v>533</v>
      </c>
      <c r="I128" s="292" t="s">
        <v>483</v>
      </c>
      <c r="J128" s="292" t="s">
        <v>532</v>
      </c>
      <c r="K128" s="336"/>
    </row>
    <row r="129" ht="15" customHeight="1">
      <c r="B129" s="334"/>
      <c r="C129" s="292" t="s">
        <v>492</v>
      </c>
      <c r="D129" s="292"/>
      <c r="E129" s="292"/>
      <c r="F129" s="314" t="s">
        <v>487</v>
      </c>
      <c r="G129" s="292"/>
      <c r="H129" s="292" t="s">
        <v>493</v>
      </c>
      <c r="I129" s="292" t="s">
        <v>483</v>
      </c>
      <c r="J129" s="292">
        <v>15</v>
      </c>
      <c r="K129" s="336"/>
    </row>
    <row r="130" ht="15" customHeight="1">
      <c r="B130" s="334"/>
      <c r="C130" s="316" t="s">
        <v>494</v>
      </c>
      <c r="D130" s="316"/>
      <c r="E130" s="316"/>
      <c r="F130" s="317" t="s">
        <v>487</v>
      </c>
      <c r="G130" s="316"/>
      <c r="H130" s="316" t="s">
        <v>495</v>
      </c>
      <c r="I130" s="316" t="s">
        <v>483</v>
      </c>
      <c r="J130" s="316">
        <v>15</v>
      </c>
      <c r="K130" s="336"/>
    </row>
    <row r="131" ht="15" customHeight="1">
      <c r="B131" s="334"/>
      <c r="C131" s="316" t="s">
        <v>496</v>
      </c>
      <c r="D131" s="316"/>
      <c r="E131" s="316"/>
      <c r="F131" s="317" t="s">
        <v>487</v>
      </c>
      <c r="G131" s="316"/>
      <c r="H131" s="316" t="s">
        <v>497</v>
      </c>
      <c r="I131" s="316" t="s">
        <v>483</v>
      </c>
      <c r="J131" s="316">
        <v>20</v>
      </c>
      <c r="K131" s="336"/>
    </row>
    <row r="132" ht="15" customHeight="1">
      <c r="B132" s="334"/>
      <c r="C132" s="316" t="s">
        <v>498</v>
      </c>
      <c r="D132" s="316"/>
      <c r="E132" s="316"/>
      <c r="F132" s="317" t="s">
        <v>487</v>
      </c>
      <c r="G132" s="316"/>
      <c r="H132" s="316" t="s">
        <v>499</v>
      </c>
      <c r="I132" s="316" t="s">
        <v>483</v>
      </c>
      <c r="J132" s="316">
        <v>20</v>
      </c>
      <c r="K132" s="336"/>
    </row>
    <row r="133" ht="15" customHeight="1">
      <c r="B133" s="334"/>
      <c r="C133" s="292" t="s">
        <v>486</v>
      </c>
      <c r="D133" s="292"/>
      <c r="E133" s="292"/>
      <c r="F133" s="314" t="s">
        <v>487</v>
      </c>
      <c r="G133" s="292"/>
      <c r="H133" s="292" t="s">
        <v>521</v>
      </c>
      <c r="I133" s="292" t="s">
        <v>483</v>
      </c>
      <c r="J133" s="292">
        <v>50</v>
      </c>
      <c r="K133" s="336"/>
    </row>
    <row r="134" ht="15" customHeight="1">
      <c r="B134" s="334"/>
      <c r="C134" s="292" t="s">
        <v>500</v>
      </c>
      <c r="D134" s="292"/>
      <c r="E134" s="292"/>
      <c r="F134" s="314" t="s">
        <v>487</v>
      </c>
      <c r="G134" s="292"/>
      <c r="H134" s="292" t="s">
        <v>521</v>
      </c>
      <c r="I134" s="292" t="s">
        <v>483</v>
      </c>
      <c r="J134" s="292">
        <v>50</v>
      </c>
      <c r="K134" s="336"/>
    </row>
    <row r="135" ht="15" customHeight="1">
      <c r="B135" s="334"/>
      <c r="C135" s="292" t="s">
        <v>506</v>
      </c>
      <c r="D135" s="292"/>
      <c r="E135" s="292"/>
      <c r="F135" s="314" t="s">
        <v>487</v>
      </c>
      <c r="G135" s="292"/>
      <c r="H135" s="292" t="s">
        <v>521</v>
      </c>
      <c r="I135" s="292" t="s">
        <v>483</v>
      </c>
      <c r="J135" s="292">
        <v>50</v>
      </c>
      <c r="K135" s="336"/>
    </row>
    <row r="136" ht="15" customHeight="1">
      <c r="B136" s="334"/>
      <c r="C136" s="292" t="s">
        <v>508</v>
      </c>
      <c r="D136" s="292"/>
      <c r="E136" s="292"/>
      <c r="F136" s="314" t="s">
        <v>487</v>
      </c>
      <c r="G136" s="292"/>
      <c r="H136" s="292" t="s">
        <v>521</v>
      </c>
      <c r="I136" s="292" t="s">
        <v>483</v>
      </c>
      <c r="J136" s="292">
        <v>50</v>
      </c>
      <c r="K136" s="336"/>
    </row>
    <row r="137" ht="15" customHeight="1">
      <c r="B137" s="334"/>
      <c r="C137" s="292" t="s">
        <v>509</v>
      </c>
      <c r="D137" s="292"/>
      <c r="E137" s="292"/>
      <c r="F137" s="314" t="s">
        <v>487</v>
      </c>
      <c r="G137" s="292"/>
      <c r="H137" s="292" t="s">
        <v>534</v>
      </c>
      <c r="I137" s="292" t="s">
        <v>483</v>
      </c>
      <c r="J137" s="292">
        <v>255</v>
      </c>
      <c r="K137" s="336"/>
    </row>
    <row r="138" ht="15" customHeight="1">
      <c r="B138" s="334"/>
      <c r="C138" s="292" t="s">
        <v>511</v>
      </c>
      <c r="D138" s="292"/>
      <c r="E138" s="292"/>
      <c r="F138" s="314" t="s">
        <v>481</v>
      </c>
      <c r="G138" s="292"/>
      <c r="H138" s="292" t="s">
        <v>535</v>
      </c>
      <c r="I138" s="292" t="s">
        <v>513</v>
      </c>
      <c r="J138" s="292"/>
      <c r="K138" s="336"/>
    </row>
    <row r="139" ht="15" customHeight="1">
      <c r="B139" s="334"/>
      <c r="C139" s="292" t="s">
        <v>514</v>
      </c>
      <c r="D139" s="292"/>
      <c r="E139" s="292"/>
      <c r="F139" s="314" t="s">
        <v>481</v>
      </c>
      <c r="G139" s="292"/>
      <c r="H139" s="292" t="s">
        <v>536</v>
      </c>
      <c r="I139" s="292" t="s">
        <v>516</v>
      </c>
      <c r="J139" s="292"/>
      <c r="K139" s="336"/>
    </row>
    <row r="140" ht="15" customHeight="1">
      <c r="B140" s="334"/>
      <c r="C140" s="292" t="s">
        <v>517</v>
      </c>
      <c r="D140" s="292"/>
      <c r="E140" s="292"/>
      <c r="F140" s="314" t="s">
        <v>481</v>
      </c>
      <c r="G140" s="292"/>
      <c r="H140" s="292" t="s">
        <v>517</v>
      </c>
      <c r="I140" s="292" t="s">
        <v>516</v>
      </c>
      <c r="J140" s="292"/>
      <c r="K140" s="336"/>
    </row>
    <row r="141" ht="15" customHeight="1">
      <c r="B141" s="334"/>
      <c r="C141" s="292" t="s">
        <v>42</v>
      </c>
      <c r="D141" s="292"/>
      <c r="E141" s="292"/>
      <c r="F141" s="314" t="s">
        <v>481</v>
      </c>
      <c r="G141" s="292"/>
      <c r="H141" s="292" t="s">
        <v>537</v>
      </c>
      <c r="I141" s="292" t="s">
        <v>516</v>
      </c>
      <c r="J141" s="292"/>
      <c r="K141" s="336"/>
    </row>
    <row r="142" ht="15" customHeight="1">
      <c r="B142" s="334"/>
      <c r="C142" s="292" t="s">
        <v>538</v>
      </c>
      <c r="D142" s="292"/>
      <c r="E142" s="292"/>
      <c r="F142" s="314" t="s">
        <v>481</v>
      </c>
      <c r="G142" s="292"/>
      <c r="H142" s="292" t="s">
        <v>539</v>
      </c>
      <c r="I142" s="292" t="s">
        <v>516</v>
      </c>
      <c r="J142" s="292"/>
      <c r="K142" s="336"/>
    </row>
    <row r="143" ht="15" customHeight="1">
      <c r="B143" s="337"/>
      <c r="C143" s="338"/>
      <c r="D143" s="338"/>
      <c r="E143" s="338"/>
      <c r="F143" s="338"/>
      <c r="G143" s="338"/>
      <c r="H143" s="338"/>
      <c r="I143" s="338"/>
      <c r="J143" s="338"/>
      <c r="K143" s="339"/>
    </row>
    <row r="144" ht="18.75" customHeight="1">
      <c r="B144" s="289"/>
      <c r="C144" s="289"/>
      <c r="D144" s="289"/>
      <c r="E144" s="289"/>
      <c r="F144" s="326"/>
      <c r="G144" s="289"/>
      <c r="H144" s="289"/>
      <c r="I144" s="289"/>
      <c r="J144" s="289"/>
      <c r="K144" s="289"/>
    </row>
    <row r="145" ht="18.75" customHeight="1">
      <c r="B145" s="300"/>
      <c r="C145" s="300"/>
      <c r="D145" s="300"/>
      <c r="E145" s="300"/>
      <c r="F145" s="300"/>
      <c r="G145" s="300"/>
      <c r="H145" s="300"/>
      <c r="I145" s="300"/>
      <c r="J145" s="300"/>
      <c r="K145" s="300"/>
    </row>
    <row r="146" ht="7.5" customHeight="1">
      <c r="B146" s="301"/>
      <c r="C146" s="302"/>
      <c r="D146" s="302"/>
      <c r="E146" s="302"/>
      <c r="F146" s="302"/>
      <c r="G146" s="302"/>
      <c r="H146" s="302"/>
      <c r="I146" s="302"/>
      <c r="J146" s="302"/>
      <c r="K146" s="303"/>
    </row>
    <row r="147" ht="45" customHeight="1">
      <c r="B147" s="304"/>
      <c r="C147" s="305" t="s">
        <v>540</v>
      </c>
      <c r="D147" s="305"/>
      <c r="E147" s="305"/>
      <c r="F147" s="305"/>
      <c r="G147" s="305"/>
      <c r="H147" s="305"/>
      <c r="I147" s="305"/>
      <c r="J147" s="305"/>
      <c r="K147" s="306"/>
    </row>
    <row r="148" ht="17.25" customHeight="1">
      <c r="B148" s="304"/>
      <c r="C148" s="307" t="s">
        <v>475</v>
      </c>
      <c r="D148" s="307"/>
      <c r="E148" s="307"/>
      <c r="F148" s="307" t="s">
        <v>476</v>
      </c>
      <c r="G148" s="308"/>
      <c r="H148" s="307" t="s">
        <v>58</v>
      </c>
      <c r="I148" s="307" t="s">
        <v>61</v>
      </c>
      <c r="J148" s="307" t="s">
        <v>477</v>
      </c>
      <c r="K148" s="306"/>
    </row>
    <row r="149" ht="17.25" customHeight="1">
      <c r="B149" s="304"/>
      <c r="C149" s="309" t="s">
        <v>478</v>
      </c>
      <c r="D149" s="309"/>
      <c r="E149" s="309"/>
      <c r="F149" s="310" t="s">
        <v>479</v>
      </c>
      <c r="G149" s="311"/>
      <c r="H149" s="309"/>
      <c r="I149" s="309"/>
      <c r="J149" s="309" t="s">
        <v>480</v>
      </c>
      <c r="K149" s="306"/>
    </row>
    <row r="150" ht="5.25" customHeight="1">
      <c r="B150" s="315"/>
      <c r="C150" s="312"/>
      <c r="D150" s="312"/>
      <c r="E150" s="312"/>
      <c r="F150" s="312"/>
      <c r="G150" s="313"/>
      <c r="H150" s="312"/>
      <c r="I150" s="312"/>
      <c r="J150" s="312"/>
      <c r="K150" s="336"/>
    </row>
    <row r="151" ht="15" customHeight="1">
      <c r="B151" s="315"/>
      <c r="C151" s="340" t="s">
        <v>484</v>
      </c>
      <c r="D151" s="292"/>
      <c r="E151" s="292"/>
      <c r="F151" s="341" t="s">
        <v>481</v>
      </c>
      <c r="G151" s="292"/>
      <c r="H151" s="340" t="s">
        <v>521</v>
      </c>
      <c r="I151" s="340" t="s">
        <v>483</v>
      </c>
      <c r="J151" s="340">
        <v>120</v>
      </c>
      <c r="K151" s="336"/>
    </row>
    <row r="152" ht="15" customHeight="1">
      <c r="B152" s="315"/>
      <c r="C152" s="340" t="s">
        <v>530</v>
      </c>
      <c r="D152" s="292"/>
      <c r="E152" s="292"/>
      <c r="F152" s="341" t="s">
        <v>481</v>
      </c>
      <c r="G152" s="292"/>
      <c r="H152" s="340" t="s">
        <v>541</v>
      </c>
      <c r="I152" s="340" t="s">
        <v>483</v>
      </c>
      <c r="J152" s="340" t="s">
        <v>532</v>
      </c>
      <c r="K152" s="336"/>
    </row>
    <row r="153" ht="15" customHeight="1">
      <c r="B153" s="315"/>
      <c r="C153" s="340" t="s">
        <v>429</v>
      </c>
      <c r="D153" s="292"/>
      <c r="E153" s="292"/>
      <c r="F153" s="341" t="s">
        <v>481</v>
      </c>
      <c r="G153" s="292"/>
      <c r="H153" s="340" t="s">
        <v>542</v>
      </c>
      <c r="I153" s="340" t="s">
        <v>483</v>
      </c>
      <c r="J153" s="340" t="s">
        <v>532</v>
      </c>
      <c r="K153" s="336"/>
    </row>
    <row r="154" ht="15" customHeight="1">
      <c r="B154" s="315"/>
      <c r="C154" s="340" t="s">
        <v>486</v>
      </c>
      <c r="D154" s="292"/>
      <c r="E154" s="292"/>
      <c r="F154" s="341" t="s">
        <v>487</v>
      </c>
      <c r="G154" s="292"/>
      <c r="H154" s="340" t="s">
        <v>521</v>
      </c>
      <c r="I154" s="340" t="s">
        <v>483</v>
      </c>
      <c r="J154" s="340">
        <v>50</v>
      </c>
      <c r="K154" s="336"/>
    </row>
    <row r="155" ht="15" customHeight="1">
      <c r="B155" s="315"/>
      <c r="C155" s="340" t="s">
        <v>489</v>
      </c>
      <c r="D155" s="292"/>
      <c r="E155" s="292"/>
      <c r="F155" s="341" t="s">
        <v>481</v>
      </c>
      <c r="G155" s="292"/>
      <c r="H155" s="340" t="s">
        <v>521</v>
      </c>
      <c r="I155" s="340" t="s">
        <v>491</v>
      </c>
      <c r="J155" s="340"/>
      <c r="K155" s="336"/>
    </row>
    <row r="156" ht="15" customHeight="1">
      <c r="B156" s="315"/>
      <c r="C156" s="340" t="s">
        <v>500</v>
      </c>
      <c r="D156" s="292"/>
      <c r="E156" s="292"/>
      <c r="F156" s="341" t="s">
        <v>487</v>
      </c>
      <c r="G156" s="292"/>
      <c r="H156" s="340" t="s">
        <v>521</v>
      </c>
      <c r="I156" s="340" t="s">
        <v>483</v>
      </c>
      <c r="J156" s="340">
        <v>50</v>
      </c>
      <c r="K156" s="336"/>
    </row>
    <row r="157" ht="15" customHeight="1">
      <c r="B157" s="315"/>
      <c r="C157" s="340" t="s">
        <v>508</v>
      </c>
      <c r="D157" s="292"/>
      <c r="E157" s="292"/>
      <c r="F157" s="341" t="s">
        <v>487</v>
      </c>
      <c r="G157" s="292"/>
      <c r="H157" s="340" t="s">
        <v>521</v>
      </c>
      <c r="I157" s="340" t="s">
        <v>483</v>
      </c>
      <c r="J157" s="340">
        <v>50</v>
      </c>
      <c r="K157" s="336"/>
    </row>
    <row r="158" ht="15" customHeight="1">
      <c r="B158" s="315"/>
      <c r="C158" s="340" t="s">
        <v>506</v>
      </c>
      <c r="D158" s="292"/>
      <c r="E158" s="292"/>
      <c r="F158" s="341" t="s">
        <v>487</v>
      </c>
      <c r="G158" s="292"/>
      <c r="H158" s="340" t="s">
        <v>521</v>
      </c>
      <c r="I158" s="340" t="s">
        <v>483</v>
      </c>
      <c r="J158" s="340">
        <v>50</v>
      </c>
      <c r="K158" s="336"/>
    </row>
    <row r="159" ht="15" customHeight="1">
      <c r="B159" s="315"/>
      <c r="C159" s="340" t="s">
        <v>91</v>
      </c>
      <c r="D159" s="292"/>
      <c r="E159" s="292"/>
      <c r="F159" s="341" t="s">
        <v>481</v>
      </c>
      <c r="G159" s="292"/>
      <c r="H159" s="340" t="s">
        <v>543</v>
      </c>
      <c r="I159" s="340" t="s">
        <v>483</v>
      </c>
      <c r="J159" s="340" t="s">
        <v>544</v>
      </c>
      <c r="K159" s="336"/>
    </row>
    <row r="160" ht="15" customHeight="1">
      <c r="B160" s="315"/>
      <c r="C160" s="340" t="s">
        <v>545</v>
      </c>
      <c r="D160" s="292"/>
      <c r="E160" s="292"/>
      <c r="F160" s="341" t="s">
        <v>481</v>
      </c>
      <c r="G160" s="292"/>
      <c r="H160" s="340" t="s">
        <v>546</v>
      </c>
      <c r="I160" s="340" t="s">
        <v>516</v>
      </c>
      <c r="J160" s="340"/>
      <c r="K160" s="336"/>
    </row>
    <row r="161" ht="15" customHeight="1">
      <c r="B161" s="342"/>
      <c r="C161" s="324"/>
      <c r="D161" s="324"/>
      <c r="E161" s="324"/>
      <c r="F161" s="324"/>
      <c r="G161" s="324"/>
      <c r="H161" s="324"/>
      <c r="I161" s="324"/>
      <c r="J161" s="324"/>
      <c r="K161" s="343"/>
    </row>
    <row r="162" ht="18.75" customHeight="1">
      <c r="B162" s="289"/>
      <c r="C162" s="292"/>
      <c r="D162" s="292"/>
      <c r="E162" s="292"/>
      <c r="F162" s="314"/>
      <c r="G162" s="292"/>
      <c r="H162" s="292"/>
      <c r="I162" s="292"/>
      <c r="J162" s="292"/>
      <c r="K162" s="289"/>
    </row>
    <row r="163" ht="18.75" customHeight="1">
      <c r="B163" s="300"/>
      <c r="C163" s="300"/>
      <c r="D163" s="300"/>
      <c r="E163" s="300"/>
      <c r="F163" s="300"/>
      <c r="G163" s="300"/>
      <c r="H163" s="300"/>
      <c r="I163" s="300"/>
      <c r="J163" s="300"/>
      <c r="K163" s="300"/>
    </row>
    <row r="164" ht="7.5" customHeight="1">
      <c r="B164" s="279"/>
      <c r="C164" s="280"/>
      <c r="D164" s="280"/>
      <c r="E164" s="280"/>
      <c r="F164" s="280"/>
      <c r="G164" s="280"/>
      <c r="H164" s="280"/>
      <c r="I164" s="280"/>
      <c r="J164" s="280"/>
      <c r="K164" s="281"/>
    </row>
    <row r="165" ht="45" customHeight="1">
      <c r="B165" s="282"/>
      <c r="C165" s="283" t="s">
        <v>547</v>
      </c>
      <c r="D165" s="283"/>
      <c r="E165" s="283"/>
      <c r="F165" s="283"/>
      <c r="G165" s="283"/>
      <c r="H165" s="283"/>
      <c r="I165" s="283"/>
      <c r="J165" s="283"/>
      <c r="K165" s="284"/>
    </row>
    <row r="166" ht="17.25" customHeight="1">
      <c r="B166" s="282"/>
      <c r="C166" s="307" t="s">
        <v>475</v>
      </c>
      <c r="D166" s="307"/>
      <c r="E166" s="307"/>
      <c r="F166" s="307" t="s">
        <v>476</v>
      </c>
      <c r="G166" s="344"/>
      <c r="H166" s="345" t="s">
        <v>58</v>
      </c>
      <c r="I166" s="345" t="s">
        <v>61</v>
      </c>
      <c r="J166" s="307" t="s">
        <v>477</v>
      </c>
      <c r="K166" s="284"/>
    </row>
    <row r="167" ht="17.25" customHeight="1">
      <c r="B167" s="285"/>
      <c r="C167" s="309" t="s">
        <v>478</v>
      </c>
      <c r="D167" s="309"/>
      <c r="E167" s="309"/>
      <c r="F167" s="310" t="s">
        <v>479</v>
      </c>
      <c r="G167" s="346"/>
      <c r="H167" s="347"/>
      <c r="I167" s="347"/>
      <c r="J167" s="309" t="s">
        <v>480</v>
      </c>
      <c r="K167" s="287"/>
    </row>
    <row r="168" ht="5.25" customHeight="1">
      <c r="B168" s="315"/>
      <c r="C168" s="312"/>
      <c r="D168" s="312"/>
      <c r="E168" s="312"/>
      <c r="F168" s="312"/>
      <c r="G168" s="313"/>
      <c r="H168" s="312"/>
      <c r="I168" s="312"/>
      <c r="J168" s="312"/>
      <c r="K168" s="336"/>
    </row>
    <row r="169" ht="15" customHeight="1">
      <c r="B169" s="315"/>
      <c r="C169" s="292" t="s">
        <v>484</v>
      </c>
      <c r="D169" s="292"/>
      <c r="E169" s="292"/>
      <c r="F169" s="314" t="s">
        <v>481</v>
      </c>
      <c r="G169" s="292"/>
      <c r="H169" s="292" t="s">
        <v>521</v>
      </c>
      <c r="I169" s="292" t="s">
        <v>483</v>
      </c>
      <c r="J169" s="292">
        <v>120</v>
      </c>
      <c r="K169" s="336"/>
    </row>
    <row r="170" ht="15" customHeight="1">
      <c r="B170" s="315"/>
      <c r="C170" s="292" t="s">
        <v>530</v>
      </c>
      <c r="D170" s="292"/>
      <c r="E170" s="292"/>
      <c r="F170" s="314" t="s">
        <v>481</v>
      </c>
      <c r="G170" s="292"/>
      <c r="H170" s="292" t="s">
        <v>531</v>
      </c>
      <c r="I170" s="292" t="s">
        <v>483</v>
      </c>
      <c r="J170" s="292" t="s">
        <v>532</v>
      </c>
      <c r="K170" s="336"/>
    </row>
    <row r="171" ht="15" customHeight="1">
      <c r="B171" s="315"/>
      <c r="C171" s="292" t="s">
        <v>429</v>
      </c>
      <c r="D171" s="292"/>
      <c r="E171" s="292"/>
      <c r="F171" s="314" t="s">
        <v>481</v>
      </c>
      <c r="G171" s="292"/>
      <c r="H171" s="292" t="s">
        <v>548</v>
      </c>
      <c r="I171" s="292" t="s">
        <v>483</v>
      </c>
      <c r="J171" s="292" t="s">
        <v>532</v>
      </c>
      <c r="K171" s="336"/>
    </row>
    <row r="172" ht="15" customHeight="1">
      <c r="B172" s="315"/>
      <c r="C172" s="292" t="s">
        <v>486</v>
      </c>
      <c r="D172" s="292"/>
      <c r="E172" s="292"/>
      <c r="F172" s="314" t="s">
        <v>487</v>
      </c>
      <c r="G172" s="292"/>
      <c r="H172" s="292" t="s">
        <v>548</v>
      </c>
      <c r="I172" s="292" t="s">
        <v>483</v>
      </c>
      <c r="J172" s="292">
        <v>50</v>
      </c>
      <c r="K172" s="336"/>
    </row>
    <row r="173" ht="15" customHeight="1">
      <c r="B173" s="315"/>
      <c r="C173" s="292" t="s">
        <v>489</v>
      </c>
      <c r="D173" s="292"/>
      <c r="E173" s="292"/>
      <c r="F173" s="314" t="s">
        <v>481</v>
      </c>
      <c r="G173" s="292"/>
      <c r="H173" s="292" t="s">
        <v>548</v>
      </c>
      <c r="I173" s="292" t="s">
        <v>491</v>
      </c>
      <c r="J173" s="292"/>
      <c r="K173" s="336"/>
    </row>
    <row r="174" ht="15" customHeight="1">
      <c r="B174" s="315"/>
      <c r="C174" s="292" t="s">
        <v>500</v>
      </c>
      <c r="D174" s="292"/>
      <c r="E174" s="292"/>
      <c r="F174" s="314" t="s">
        <v>487</v>
      </c>
      <c r="G174" s="292"/>
      <c r="H174" s="292" t="s">
        <v>548</v>
      </c>
      <c r="I174" s="292" t="s">
        <v>483</v>
      </c>
      <c r="J174" s="292">
        <v>50</v>
      </c>
      <c r="K174" s="336"/>
    </row>
    <row r="175" ht="15" customHeight="1">
      <c r="B175" s="315"/>
      <c r="C175" s="292" t="s">
        <v>508</v>
      </c>
      <c r="D175" s="292"/>
      <c r="E175" s="292"/>
      <c r="F175" s="314" t="s">
        <v>487</v>
      </c>
      <c r="G175" s="292"/>
      <c r="H175" s="292" t="s">
        <v>548</v>
      </c>
      <c r="I175" s="292" t="s">
        <v>483</v>
      </c>
      <c r="J175" s="292">
        <v>50</v>
      </c>
      <c r="K175" s="336"/>
    </row>
    <row r="176" ht="15" customHeight="1">
      <c r="B176" s="315"/>
      <c r="C176" s="292" t="s">
        <v>506</v>
      </c>
      <c r="D176" s="292"/>
      <c r="E176" s="292"/>
      <c r="F176" s="314" t="s">
        <v>487</v>
      </c>
      <c r="G176" s="292"/>
      <c r="H176" s="292" t="s">
        <v>548</v>
      </c>
      <c r="I176" s="292" t="s">
        <v>483</v>
      </c>
      <c r="J176" s="292">
        <v>50</v>
      </c>
      <c r="K176" s="336"/>
    </row>
    <row r="177" ht="15" customHeight="1">
      <c r="B177" s="315"/>
      <c r="C177" s="292" t="s">
        <v>112</v>
      </c>
      <c r="D177" s="292"/>
      <c r="E177" s="292"/>
      <c r="F177" s="314" t="s">
        <v>481</v>
      </c>
      <c r="G177" s="292"/>
      <c r="H177" s="292" t="s">
        <v>549</v>
      </c>
      <c r="I177" s="292" t="s">
        <v>550</v>
      </c>
      <c r="J177" s="292"/>
      <c r="K177" s="336"/>
    </row>
    <row r="178" ht="15" customHeight="1">
      <c r="B178" s="315"/>
      <c r="C178" s="292" t="s">
        <v>61</v>
      </c>
      <c r="D178" s="292"/>
      <c r="E178" s="292"/>
      <c r="F178" s="314" t="s">
        <v>481</v>
      </c>
      <c r="G178" s="292"/>
      <c r="H178" s="292" t="s">
        <v>551</v>
      </c>
      <c r="I178" s="292" t="s">
        <v>552</v>
      </c>
      <c r="J178" s="292">
        <v>1</v>
      </c>
      <c r="K178" s="336"/>
    </row>
    <row r="179" ht="15" customHeight="1">
      <c r="B179" s="315"/>
      <c r="C179" s="292" t="s">
        <v>57</v>
      </c>
      <c r="D179" s="292"/>
      <c r="E179" s="292"/>
      <c r="F179" s="314" t="s">
        <v>481</v>
      </c>
      <c r="G179" s="292"/>
      <c r="H179" s="292" t="s">
        <v>553</v>
      </c>
      <c r="I179" s="292" t="s">
        <v>483</v>
      </c>
      <c r="J179" s="292">
        <v>20</v>
      </c>
      <c r="K179" s="336"/>
    </row>
    <row r="180" ht="15" customHeight="1">
      <c r="B180" s="315"/>
      <c r="C180" s="292" t="s">
        <v>58</v>
      </c>
      <c r="D180" s="292"/>
      <c r="E180" s="292"/>
      <c r="F180" s="314" t="s">
        <v>481</v>
      </c>
      <c r="G180" s="292"/>
      <c r="H180" s="292" t="s">
        <v>554</v>
      </c>
      <c r="I180" s="292" t="s">
        <v>483</v>
      </c>
      <c r="J180" s="292">
        <v>255</v>
      </c>
      <c r="K180" s="336"/>
    </row>
    <row r="181" ht="15" customHeight="1">
      <c r="B181" s="315"/>
      <c r="C181" s="292" t="s">
        <v>113</v>
      </c>
      <c r="D181" s="292"/>
      <c r="E181" s="292"/>
      <c r="F181" s="314" t="s">
        <v>481</v>
      </c>
      <c r="G181" s="292"/>
      <c r="H181" s="292" t="s">
        <v>445</v>
      </c>
      <c r="I181" s="292" t="s">
        <v>483</v>
      </c>
      <c r="J181" s="292">
        <v>10</v>
      </c>
      <c r="K181" s="336"/>
    </row>
    <row r="182" ht="15" customHeight="1">
      <c r="B182" s="315"/>
      <c r="C182" s="292" t="s">
        <v>114</v>
      </c>
      <c r="D182" s="292"/>
      <c r="E182" s="292"/>
      <c r="F182" s="314" t="s">
        <v>481</v>
      </c>
      <c r="G182" s="292"/>
      <c r="H182" s="292" t="s">
        <v>555</v>
      </c>
      <c r="I182" s="292" t="s">
        <v>516</v>
      </c>
      <c r="J182" s="292"/>
      <c r="K182" s="336"/>
    </row>
    <row r="183" ht="15" customHeight="1">
      <c r="B183" s="315"/>
      <c r="C183" s="292" t="s">
        <v>556</v>
      </c>
      <c r="D183" s="292"/>
      <c r="E183" s="292"/>
      <c r="F183" s="314" t="s">
        <v>481</v>
      </c>
      <c r="G183" s="292"/>
      <c r="H183" s="292" t="s">
        <v>557</v>
      </c>
      <c r="I183" s="292" t="s">
        <v>516</v>
      </c>
      <c r="J183" s="292"/>
      <c r="K183" s="336"/>
    </row>
    <row r="184" ht="15" customHeight="1">
      <c r="B184" s="315"/>
      <c r="C184" s="292" t="s">
        <v>545</v>
      </c>
      <c r="D184" s="292"/>
      <c r="E184" s="292"/>
      <c r="F184" s="314" t="s">
        <v>481</v>
      </c>
      <c r="G184" s="292"/>
      <c r="H184" s="292" t="s">
        <v>558</v>
      </c>
      <c r="I184" s="292" t="s">
        <v>516</v>
      </c>
      <c r="J184" s="292"/>
      <c r="K184" s="336"/>
    </row>
    <row r="185" ht="15" customHeight="1">
      <c r="B185" s="315"/>
      <c r="C185" s="292" t="s">
        <v>116</v>
      </c>
      <c r="D185" s="292"/>
      <c r="E185" s="292"/>
      <c r="F185" s="314" t="s">
        <v>487</v>
      </c>
      <c r="G185" s="292"/>
      <c r="H185" s="292" t="s">
        <v>559</v>
      </c>
      <c r="I185" s="292" t="s">
        <v>483</v>
      </c>
      <c r="J185" s="292">
        <v>50</v>
      </c>
      <c r="K185" s="336"/>
    </row>
    <row r="186" ht="15" customHeight="1">
      <c r="B186" s="315"/>
      <c r="C186" s="292" t="s">
        <v>560</v>
      </c>
      <c r="D186" s="292"/>
      <c r="E186" s="292"/>
      <c r="F186" s="314" t="s">
        <v>487</v>
      </c>
      <c r="G186" s="292"/>
      <c r="H186" s="292" t="s">
        <v>561</v>
      </c>
      <c r="I186" s="292" t="s">
        <v>562</v>
      </c>
      <c r="J186" s="292"/>
      <c r="K186" s="336"/>
    </row>
    <row r="187" ht="15" customHeight="1">
      <c r="B187" s="315"/>
      <c r="C187" s="292" t="s">
        <v>563</v>
      </c>
      <c r="D187" s="292"/>
      <c r="E187" s="292"/>
      <c r="F187" s="314" t="s">
        <v>487</v>
      </c>
      <c r="G187" s="292"/>
      <c r="H187" s="292" t="s">
        <v>564</v>
      </c>
      <c r="I187" s="292" t="s">
        <v>562</v>
      </c>
      <c r="J187" s="292"/>
      <c r="K187" s="336"/>
    </row>
    <row r="188" ht="15" customHeight="1">
      <c r="B188" s="315"/>
      <c r="C188" s="292" t="s">
        <v>565</v>
      </c>
      <c r="D188" s="292"/>
      <c r="E188" s="292"/>
      <c r="F188" s="314" t="s">
        <v>487</v>
      </c>
      <c r="G188" s="292"/>
      <c r="H188" s="292" t="s">
        <v>566</v>
      </c>
      <c r="I188" s="292" t="s">
        <v>562</v>
      </c>
      <c r="J188" s="292"/>
      <c r="K188" s="336"/>
    </row>
    <row r="189" ht="15" customHeight="1">
      <c r="B189" s="315"/>
      <c r="C189" s="348" t="s">
        <v>567</v>
      </c>
      <c r="D189" s="292"/>
      <c r="E189" s="292"/>
      <c r="F189" s="314" t="s">
        <v>487</v>
      </c>
      <c r="G189" s="292"/>
      <c r="H189" s="292" t="s">
        <v>568</v>
      </c>
      <c r="I189" s="292" t="s">
        <v>569</v>
      </c>
      <c r="J189" s="349" t="s">
        <v>570</v>
      </c>
      <c r="K189" s="336"/>
    </row>
    <row r="190" ht="15" customHeight="1">
      <c r="B190" s="315"/>
      <c r="C190" s="299" t="s">
        <v>46</v>
      </c>
      <c r="D190" s="292"/>
      <c r="E190" s="292"/>
      <c r="F190" s="314" t="s">
        <v>481</v>
      </c>
      <c r="G190" s="292"/>
      <c r="H190" s="289" t="s">
        <v>571</v>
      </c>
      <c r="I190" s="292" t="s">
        <v>572</v>
      </c>
      <c r="J190" s="292"/>
      <c r="K190" s="336"/>
    </row>
    <row r="191" ht="15" customHeight="1">
      <c r="B191" s="315"/>
      <c r="C191" s="299" t="s">
        <v>573</v>
      </c>
      <c r="D191" s="292"/>
      <c r="E191" s="292"/>
      <c r="F191" s="314" t="s">
        <v>481</v>
      </c>
      <c r="G191" s="292"/>
      <c r="H191" s="292" t="s">
        <v>574</v>
      </c>
      <c r="I191" s="292" t="s">
        <v>516</v>
      </c>
      <c r="J191" s="292"/>
      <c r="K191" s="336"/>
    </row>
    <row r="192" ht="15" customHeight="1">
      <c r="B192" s="315"/>
      <c r="C192" s="299" t="s">
        <v>575</v>
      </c>
      <c r="D192" s="292"/>
      <c r="E192" s="292"/>
      <c r="F192" s="314" t="s">
        <v>481</v>
      </c>
      <c r="G192" s="292"/>
      <c r="H192" s="292" t="s">
        <v>576</v>
      </c>
      <c r="I192" s="292" t="s">
        <v>516</v>
      </c>
      <c r="J192" s="292"/>
      <c r="K192" s="336"/>
    </row>
    <row r="193" ht="15" customHeight="1">
      <c r="B193" s="315"/>
      <c r="C193" s="299" t="s">
        <v>577</v>
      </c>
      <c r="D193" s="292"/>
      <c r="E193" s="292"/>
      <c r="F193" s="314" t="s">
        <v>487</v>
      </c>
      <c r="G193" s="292"/>
      <c r="H193" s="292" t="s">
        <v>578</v>
      </c>
      <c r="I193" s="292" t="s">
        <v>516</v>
      </c>
      <c r="J193" s="292"/>
      <c r="K193" s="336"/>
    </row>
    <row r="194" ht="15" customHeight="1">
      <c r="B194" s="342"/>
      <c r="C194" s="350"/>
      <c r="D194" s="324"/>
      <c r="E194" s="324"/>
      <c r="F194" s="324"/>
      <c r="G194" s="324"/>
      <c r="H194" s="324"/>
      <c r="I194" s="324"/>
      <c r="J194" s="324"/>
      <c r="K194" s="343"/>
    </row>
    <row r="195" ht="18.75" customHeight="1">
      <c r="B195" s="289"/>
      <c r="C195" s="292"/>
      <c r="D195" s="292"/>
      <c r="E195" s="292"/>
      <c r="F195" s="314"/>
      <c r="G195" s="292"/>
      <c r="H195" s="292"/>
      <c r="I195" s="292"/>
      <c r="J195" s="292"/>
      <c r="K195" s="289"/>
    </row>
    <row r="196" ht="18.75" customHeight="1">
      <c r="B196" s="289"/>
      <c r="C196" s="292"/>
      <c r="D196" s="292"/>
      <c r="E196" s="292"/>
      <c r="F196" s="314"/>
      <c r="G196" s="292"/>
      <c r="H196" s="292"/>
      <c r="I196" s="292"/>
      <c r="J196" s="292"/>
      <c r="K196" s="289"/>
    </row>
    <row r="197" ht="18.75" customHeight="1">
      <c r="B197" s="300"/>
      <c r="C197" s="300"/>
      <c r="D197" s="300"/>
      <c r="E197" s="300"/>
      <c r="F197" s="300"/>
      <c r="G197" s="300"/>
      <c r="H197" s="300"/>
      <c r="I197" s="300"/>
      <c r="J197" s="300"/>
      <c r="K197" s="300"/>
    </row>
    <row r="198" ht="13.5">
      <c r="B198" s="279"/>
      <c r="C198" s="280"/>
      <c r="D198" s="280"/>
      <c r="E198" s="280"/>
      <c r="F198" s="280"/>
      <c r="G198" s="280"/>
      <c r="H198" s="280"/>
      <c r="I198" s="280"/>
      <c r="J198" s="280"/>
      <c r="K198" s="281"/>
    </row>
    <row r="199" ht="21">
      <c r="B199" s="282"/>
      <c r="C199" s="283" t="s">
        <v>579</v>
      </c>
      <c r="D199" s="283"/>
      <c r="E199" s="283"/>
      <c r="F199" s="283"/>
      <c r="G199" s="283"/>
      <c r="H199" s="283"/>
      <c r="I199" s="283"/>
      <c r="J199" s="283"/>
      <c r="K199" s="284"/>
    </row>
    <row r="200" ht="25.5" customHeight="1">
      <c r="B200" s="282"/>
      <c r="C200" s="351" t="s">
        <v>580</v>
      </c>
      <c r="D200" s="351"/>
      <c r="E200" s="351"/>
      <c r="F200" s="351" t="s">
        <v>581</v>
      </c>
      <c r="G200" s="352"/>
      <c r="H200" s="351" t="s">
        <v>582</v>
      </c>
      <c r="I200" s="351"/>
      <c r="J200" s="351"/>
      <c r="K200" s="284"/>
    </row>
    <row r="201" ht="5.25" customHeight="1">
      <c r="B201" s="315"/>
      <c r="C201" s="312"/>
      <c r="D201" s="312"/>
      <c r="E201" s="312"/>
      <c r="F201" s="312"/>
      <c r="G201" s="292"/>
      <c r="H201" s="312"/>
      <c r="I201" s="312"/>
      <c r="J201" s="312"/>
      <c r="K201" s="336"/>
    </row>
    <row r="202" ht="15" customHeight="1">
      <c r="B202" s="315"/>
      <c r="C202" s="292" t="s">
        <v>572</v>
      </c>
      <c r="D202" s="292"/>
      <c r="E202" s="292"/>
      <c r="F202" s="314" t="s">
        <v>47</v>
      </c>
      <c r="G202" s="292"/>
      <c r="H202" s="292" t="s">
        <v>583</v>
      </c>
      <c r="I202" s="292"/>
      <c r="J202" s="292"/>
      <c r="K202" s="336"/>
    </row>
    <row r="203" ht="15" customHeight="1">
      <c r="B203" s="315"/>
      <c r="C203" s="321"/>
      <c r="D203" s="292"/>
      <c r="E203" s="292"/>
      <c r="F203" s="314" t="s">
        <v>48</v>
      </c>
      <c r="G203" s="292"/>
      <c r="H203" s="292" t="s">
        <v>584</v>
      </c>
      <c r="I203" s="292"/>
      <c r="J203" s="292"/>
      <c r="K203" s="336"/>
    </row>
    <row r="204" ht="15" customHeight="1">
      <c r="B204" s="315"/>
      <c r="C204" s="321"/>
      <c r="D204" s="292"/>
      <c r="E204" s="292"/>
      <c r="F204" s="314" t="s">
        <v>51</v>
      </c>
      <c r="G204" s="292"/>
      <c r="H204" s="292" t="s">
        <v>585</v>
      </c>
      <c r="I204" s="292"/>
      <c r="J204" s="292"/>
      <c r="K204" s="336"/>
    </row>
    <row r="205" ht="15" customHeight="1">
      <c r="B205" s="315"/>
      <c r="C205" s="292"/>
      <c r="D205" s="292"/>
      <c r="E205" s="292"/>
      <c r="F205" s="314" t="s">
        <v>49</v>
      </c>
      <c r="G205" s="292"/>
      <c r="H205" s="292" t="s">
        <v>586</v>
      </c>
      <c r="I205" s="292"/>
      <c r="J205" s="292"/>
      <c r="K205" s="336"/>
    </row>
    <row r="206" ht="15" customHeight="1">
      <c r="B206" s="315"/>
      <c r="C206" s="292"/>
      <c r="D206" s="292"/>
      <c r="E206" s="292"/>
      <c r="F206" s="314" t="s">
        <v>50</v>
      </c>
      <c r="G206" s="292"/>
      <c r="H206" s="292" t="s">
        <v>587</v>
      </c>
      <c r="I206" s="292"/>
      <c r="J206" s="292"/>
      <c r="K206" s="336"/>
    </row>
    <row r="207" ht="15" customHeight="1">
      <c r="B207" s="315"/>
      <c r="C207" s="292"/>
      <c r="D207" s="292"/>
      <c r="E207" s="292"/>
      <c r="F207" s="314"/>
      <c r="G207" s="292"/>
      <c r="H207" s="292"/>
      <c r="I207" s="292"/>
      <c r="J207" s="292"/>
      <c r="K207" s="336"/>
    </row>
    <row r="208" ht="15" customHeight="1">
      <c r="B208" s="315"/>
      <c r="C208" s="292" t="s">
        <v>528</v>
      </c>
      <c r="D208" s="292"/>
      <c r="E208" s="292"/>
      <c r="F208" s="314" t="s">
        <v>82</v>
      </c>
      <c r="G208" s="292"/>
      <c r="H208" s="292" t="s">
        <v>588</v>
      </c>
      <c r="I208" s="292"/>
      <c r="J208" s="292"/>
      <c r="K208" s="336"/>
    </row>
    <row r="209" ht="15" customHeight="1">
      <c r="B209" s="315"/>
      <c r="C209" s="321"/>
      <c r="D209" s="292"/>
      <c r="E209" s="292"/>
      <c r="F209" s="314" t="s">
        <v>423</v>
      </c>
      <c r="G209" s="292"/>
      <c r="H209" s="292" t="s">
        <v>424</v>
      </c>
      <c r="I209" s="292"/>
      <c r="J209" s="292"/>
      <c r="K209" s="336"/>
    </row>
    <row r="210" ht="15" customHeight="1">
      <c r="B210" s="315"/>
      <c r="C210" s="292"/>
      <c r="D210" s="292"/>
      <c r="E210" s="292"/>
      <c r="F210" s="314" t="s">
        <v>421</v>
      </c>
      <c r="G210" s="292"/>
      <c r="H210" s="292" t="s">
        <v>589</v>
      </c>
      <c r="I210" s="292"/>
      <c r="J210" s="292"/>
      <c r="K210" s="336"/>
    </row>
    <row r="211" ht="15" customHeight="1">
      <c r="B211" s="353"/>
      <c r="C211" s="321"/>
      <c r="D211" s="321"/>
      <c r="E211" s="321"/>
      <c r="F211" s="314" t="s">
        <v>425</v>
      </c>
      <c r="G211" s="299"/>
      <c r="H211" s="340" t="s">
        <v>426</v>
      </c>
      <c r="I211" s="340"/>
      <c r="J211" s="340"/>
      <c r="K211" s="354"/>
    </row>
    <row r="212" ht="15" customHeight="1">
      <c r="B212" s="353"/>
      <c r="C212" s="321"/>
      <c r="D212" s="321"/>
      <c r="E212" s="321"/>
      <c r="F212" s="314" t="s">
        <v>427</v>
      </c>
      <c r="G212" s="299"/>
      <c r="H212" s="340" t="s">
        <v>590</v>
      </c>
      <c r="I212" s="340"/>
      <c r="J212" s="340"/>
      <c r="K212" s="354"/>
    </row>
    <row r="213" ht="15" customHeight="1">
      <c r="B213" s="353"/>
      <c r="C213" s="321"/>
      <c r="D213" s="321"/>
      <c r="E213" s="321"/>
      <c r="F213" s="355"/>
      <c r="G213" s="299"/>
      <c r="H213" s="356"/>
      <c r="I213" s="356"/>
      <c r="J213" s="356"/>
      <c r="K213" s="354"/>
    </row>
    <row r="214" ht="15" customHeight="1">
      <c r="B214" s="353"/>
      <c r="C214" s="292" t="s">
        <v>552</v>
      </c>
      <c r="D214" s="321"/>
      <c r="E214" s="321"/>
      <c r="F214" s="314">
        <v>1</v>
      </c>
      <c r="G214" s="299"/>
      <c r="H214" s="340" t="s">
        <v>591</v>
      </c>
      <c r="I214" s="340"/>
      <c r="J214" s="340"/>
      <c r="K214" s="354"/>
    </row>
    <row r="215" ht="15" customHeight="1">
      <c r="B215" s="353"/>
      <c r="C215" s="321"/>
      <c r="D215" s="321"/>
      <c r="E215" s="321"/>
      <c r="F215" s="314">
        <v>2</v>
      </c>
      <c r="G215" s="299"/>
      <c r="H215" s="340" t="s">
        <v>592</v>
      </c>
      <c r="I215" s="340"/>
      <c r="J215" s="340"/>
      <c r="K215" s="354"/>
    </row>
    <row r="216" ht="15" customHeight="1">
      <c r="B216" s="353"/>
      <c r="C216" s="321"/>
      <c r="D216" s="321"/>
      <c r="E216" s="321"/>
      <c r="F216" s="314">
        <v>3</v>
      </c>
      <c r="G216" s="299"/>
      <c r="H216" s="340" t="s">
        <v>593</v>
      </c>
      <c r="I216" s="340"/>
      <c r="J216" s="340"/>
      <c r="K216" s="354"/>
    </row>
    <row r="217" ht="15" customHeight="1">
      <c r="B217" s="353"/>
      <c r="C217" s="321"/>
      <c r="D217" s="321"/>
      <c r="E217" s="321"/>
      <c r="F217" s="314">
        <v>4</v>
      </c>
      <c r="G217" s="299"/>
      <c r="H217" s="340" t="s">
        <v>594</v>
      </c>
      <c r="I217" s="340"/>
      <c r="J217" s="340"/>
      <c r="K217" s="354"/>
    </row>
    <row r="218" ht="12.75" customHeight="1">
      <c r="B218" s="357"/>
      <c r="C218" s="358"/>
      <c r="D218" s="358"/>
      <c r="E218" s="358"/>
      <c r="F218" s="358"/>
      <c r="G218" s="358"/>
      <c r="H218" s="358"/>
      <c r="I218" s="358"/>
      <c r="J218" s="358"/>
      <c r="K218" s="359"/>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Core5\lukes</dc:creator>
  <cp:lastModifiedBy>Core5\lukes</cp:lastModifiedBy>
  <dcterms:created xsi:type="dcterms:W3CDTF">2019-02-20T14:27:59Z</dcterms:created>
  <dcterms:modified xsi:type="dcterms:W3CDTF">2019-02-20T14:28:03Z</dcterms:modified>
</cp:coreProperties>
</file>