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(1) - vedlejší a osta..." sheetId="2" r:id="rId2"/>
    <sheet name="VON (2) - vedlejší a osta..." sheetId="3" r:id="rId3"/>
  </sheets>
  <definedNames>
    <definedName name="_xlnm.Print_Area" localSheetId="0">'Rekapitulace stavby'!$D$4:$AO$76,'Rekapitulace stavby'!$C$82:$AQ$97</definedName>
    <definedName name="_xlnm._FilterDatabase" localSheetId="1" hidden="1">'VON (1) - vedlejší a osta...'!$C$117:$K$151</definedName>
    <definedName name="_xlnm.Print_Area" localSheetId="1">'VON (1) - vedlejší a osta...'!$C$4:$J$76,'VON (1) - vedlejší a osta...'!$C$82:$J$99,'VON (1) - vedlejší a osta...'!$C$105:$K$151</definedName>
    <definedName name="_xlnm._FilterDatabase" localSheetId="2" hidden="1">'VON (2) - vedlejší a osta...'!$C$116:$K$138</definedName>
    <definedName name="_xlnm.Print_Area" localSheetId="2">'VON (2) - vedlejší a osta...'!$C$4:$J$76,'VON (2) - vedlejší a osta...'!$C$82:$J$98,'VON (2) - vedlejší a osta...'!$C$104:$K$138</definedName>
    <definedName name="_xlnm.Print_Titles" localSheetId="0">'Rekapitulace stavby'!$92:$92</definedName>
    <definedName name="_xlnm.Print_Titles" localSheetId="1">'VON (1) - vedlejší a osta...'!$117:$117</definedName>
    <definedName name="_xlnm.Print_Titles" localSheetId="2">'VON (2) - vedlejší a osta...'!$116:$116</definedName>
  </definedNames>
  <calcPr fullCalcOnLoad="1"/>
</workbook>
</file>

<file path=xl/sharedStrings.xml><?xml version="1.0" encoding="utf-8"?>
<sst xmlns="http://schemas.openxmlformats.org/spreadsheetml/2006/main" count="858" uniqueCount="197">
  <si>
    <t>Export Komplet</t>
  </si>
  <si>
    <t/>
  </si>
  <si>
    <t>2.0</t>
  </si>
  <si>
    <t>ZAMOK</t>
  </si>
  <si>
    <t>False</t>
  </si>
  <si>
    <t>{74597f3c-29c6-43bc-90f7-efa35dbc8215}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</si>
  <si>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</si>
  <si>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</si>
  <si>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</si>
  <si>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</si>
  <si>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</si>
  <si>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</si>
  <si>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</si>
  <si>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</si>
  <si>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347-17c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</si>
  <si>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</si>
  <si>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</si>
  <si>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II/195 Klenčí pod Čerchovem - Poběžovice ( 1.etapa) - VON</t>
  </si>
  <si>
    <t>KSO:</t>
  </si>
  <si>
    <t>CC-CZ:</t>
  </si>
  <si>
    <t>Místo:</t>
  </si>
  <si>
    <t>sil. II/195</t>
  </si>
  <si>
    <t>Datum:</t>
  </si>
  <si>
    <t>17. 4. 2019</t>
  </si>
  <si>
    <t>Zadavatel:</t>
  </si>
  <si>
    <t>IČ:</t>
  </si>
  <si>
    <t>KSUS PK</t>
  </si>
  <si>
    <t>DIČ:</t>
  </si>
  <si>
    <t>Uchazeč:</t>
  </si>
  <si>
    <t>Vyplň údaj</t>
  </si>
  <si>
    <t>Projektant:</t>
  </si>
  <si>
    <t>SUDOP Project Plzeň a.s.</t>
  </si>
  <si>
    <t>True</t>
  </si>
  <si>
    <t>Zpracovatel:</t>
  </si>
  <si>
    <t>Jana Richterová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</si>
  <si>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</si>
  <si>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</si>
  <si>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</si>
  <si>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</si>
  <si>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</si>
  <si>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</si>
  <si>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</si>
  <si>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</si>
  <si>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</si>
  <si>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</si>
  <si>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</si>
  <si>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</si>
  <si>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</si>
  <si>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</si>
  <si>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</si>
  <si>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</si>
  <si>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</si>
  <si>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</si>
  <si>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</si>
  <si>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</si>
  <si>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</si>
  <si>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</si>
  <si>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</si>
  <si>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</si>
  <si>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</si>
  <si>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</si>
  <si>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</si>
  <si>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</si>
  <si>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</si>
  <si>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</si>
  <si>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</si>
  <si>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</si>
  <si>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</si>
  <si>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</si>
  <si>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</si>
  <si>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</si>
  <si>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</si>
  <si>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</si>
  <si>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</si>
  <si>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</si>
  <si>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</si>
  <si>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</si>
  <si>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</si>
  <si>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</si>
  <si>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</si>
  <si>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</si>
  <si>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 (1)</t>
  </si>
  <si>
    <t>vedlejší a ostatní náklady (Nový Kramolín - Vlkanov)</t>
  </si>
  <si>
    <t>VON</t>
  </si>
  <si>
    <t>1</t>
  </si>
  <si>
    <t>{65e2c833-5f04-4b0f-938c-464f6ced2617}</t>
  </si>
  <si>
    <t>822 24</t>
  </si>
  <si>
    <t>2</t>
  </si>
  <si>
    <t>VON (2)</t>
  </si>
  <si>
    <t>vedlejší a ostatní náklady (Vlkanov - Poběžovice)</t>
  </si>
  <si>
    <t>{0f7d2c4d-fbb4-4423-a4c0-171a0144bf49}</t>
  </si>
  <si>
    <t>KRYCÍ LIST SOUPISU PRACÍ</t>
  </si>
  <si>
    <t>Objekt:</t>
  </si>
  <si>
    <t>VON (1) - vedlejší a ostatní náklady (Nový Kramolín - Vlkanov)</t>
  </si>
  <si>
    <t>SIL.II/195,Klenčí,Postřekov</t>
  </si>
  <si>
    <t>SÚS PK Domažlice</t>
  </si>
  <si>
    <t>J.Miška</t>
  </si>
  <si>
    <t>Richtrová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</si>
  <si>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</si>
  <si>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</si>
  <si>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</si>
  <si>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</si>
  <si>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</si>
  <si>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</si>
  <si>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</si>
  <si>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</si>
  <si>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</si>
  <si>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</si>
  <si>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</si>
  <si>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</si>
  <si>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</si>
  <si>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</si>
  <si>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</si>
  <si>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</si>
  <si>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</si>
  <si>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</si>
  <si>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</si>
  <si>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</si>
  <si>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</si>
  <si>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</si>
  <si>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</si>
  <si>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</si>
  <si>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</si>
  <si>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012103000</t>
  </si>
  <si>
    <t>Geodetické práce před výstavbou</t>
  </si>
  <si>
    <t>kč</t>
  </si>
  <si>
    <t>CS ÚRS 2018 01</t>
  </si>
  <si>
    <t>1024</t>
  </si>
  <si>
    <t>946905761</t>
  </si>
  <si>
    <t>PP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</si>
  <si>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</si>
  <si>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</si>
  <si>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</si>
  <si>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hod</t>
  </si>
  <si>
    <t>-464799133</t>
  </si>
  <si>
    <t xml:space="preserve">Geodetické práce před výstavbou - vytyčení stávajících podzemních sítí
</t>
  </si>
  <si>
    <t>3</t>
  </si>
  <si>
    <t>012203000</t>
  </si>
  <si>
    <t>Geodetické práce při provádění stavby</t>
  </si>
  <si>
    <t>666027576</t>
  </si>
  <si>
    <t>Průzkumné, geodetické a projektové práce geodetické práce při provádění stavby</t>
  </si>
  <si>
    <t>4</t>
  </si>
  <si>
    <t>013254000</t>
  </si>
  <si>
    <t>Dokumentace skutečného provedení stavby vč.provedení geodetického zaměření</t>
  </si>
  <si>
    <t>-1893531911</t>
  </si>
  <si>
    <t>Dokumentace skutečného provedení stavby  vč.provedení geodetického zaměření</t>
  </si>
  <si>
    <t>034403000</t>
  </si>
  <si>
    <t xml:space="preserve">Dopravní značení na staveništi </t>
  </si>
  <si>
    <t>412945499</t>
  </si>
  <si>
    <t xml:space="preserve">Dopravní značení na staveništi -doprav.opatření během výstavby globální!" Výstavba komunikace,kanalizace,plynovodu a EL.přípojky" </t>
  </si>
  <si>
    <t>6</t>
  </si>
  <si>
    <t>049103000</t>
  </si>
  <si>
    <t>Náklady vzniklé v souvislosti s realizací stavby</t>
  </si>
  <si>
    <t>Kč</t>
  </si>
  <si>
    <t>1752756112</t>
  </si>
  <si>
    <t>Inženýrská činnost inženýrská činnost ostatní náklady vzniklé v souvislosti s realizací stavby - informace pro vlastníky sousedních nemovitostí</t>
  </si>
  <si>
    <t>7</t>
  </si>
  <si>
    <t>070001000</t>
  </si>
  <si>
    <t>Provozní vlivy</t>
  </si>
  <si>
    <t>1915216630</t>
  </si>
  <si>
    <t>Základní rozdělení průvodních činností a nákladů provozní vlivy
vč.projednání a uhrazení nákladů spojených s přeložěním trasy linkových autobusů</t>
  </si>
  <si>
    <t>8</t>
  </si>
  <si>
    <t>030001000</t>
  </si>
  <si>
    <t>Zařízení staveniště</t>
  </si>
  <si>
    <t>-1748350619</t>
  </si>
  <si>
    <t>9</t>
  </si>
  <si>
    <t>034503000</t>
  </si>
  <si>
    <t>Informační tabule na staveništi</t>
  </si>
  <si>
    <t>kus</t>
  </si>
  <si>
    <t>923808526</t>
  </si>
  <si>
    <t>10</t>
  </si>
  <si>
    <t>034503000.1</t>
  </si>
  <si>
    <t>-1581394309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</si>
  <si>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 s logem SÚSPK a nápisem "SPRÁVA A ÚDRŽBA SILNIC PLZEŇSKÉHO KRAJE, příspěvková organizace a piktogramem "smějící se smajlík"
velikost cedule min. š. 1m / 1,5m</t>
  </si>
  <si>
    <t>VV</t>
  </si>
  <si>
    <t>11</t>
  </si>
  <si>
    <t>034503000.2</t>
  </si>
  <si>
    <t>1581592871</t>
  </si>
  <si>
    <t>P</t>
  </si>
  <si>
    <t xml:space="preserve">Poznámka k položce:
Infocedule s informací o financování stavby z fondů SFDI, rozměr cedule dle požadavku zadavatele stavby </t>
  </si>
  <si>
    <t>12</t>
  </si>
  <si>
    <t>042503000</t>
  </si>
  <si>
    <t>Plán BOZP na staveništi</t>
  </si>
  <si>
    <t>-151068509</t>
  </si>
  <si>
    <t>13</t>
  </si>
  <si>
    <t>045002000</t>
  </si>
  <si>
    <t>Kompletační a koordinační činnost</t>
  </si>
  <si>
    <t>-1534771484</t>
  </si>
  <si>
    <t>VRN9</t>
  </si>
  <si>
    <t>Ostatní náklady</t>
  </si>
  <si>
    <t>14</t>
  </si>
  <si>
    <t>090001000</t>
  </si>
  <si>
    <t>Ostatní náklady - infocedule o provedené stavbě</t>
  </si>
  <si>
    <t>CS ÚRS 2019 01</t>
  </si>
  <si>
    <t>-768357166</t>
  </si>
  <si>
    <t>Poznámka k položce:
Ostatní náklady - stálá informační tabule s informací: názvu stavby, rokem provedení, s uvedením realizační firmy, popř. spolufinancování z fondů EU, SFDI apod., rozměr cedule min. 35/25 cm, tabule bude upevněna na osazený kámen s upravenou hlazenou stěnou pomocí vrutů uchycených do vyvrtaných otvorů na chemickou kotvu. Další specifikace přesného znění textu, materiálu cedule, druh textu atd. na tabuli dle specifikace zadavatele stavby.</t>
  </si>
  <si>
    <t>VON (2) - vedlejší a ostatní náklady (Vlkanov - Poběžovice)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</si>
</sst>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51</v>
      </c>
      <c r="AI60" s="38"/>
      <c r="AJ60" s="38"/>
      <c r="AK60" s="38"/>
      <c r="AL60" s="38"/>
      <c r="AM60" s="57" t="s">
        <v>52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54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51</v>
      </c>
      <c r="AI75" s="38"/>
      <c r="AJ75" s="38"/>
      <c r="AK75" s="38"/>
      <c r="AL75" s="38"/>
      <c r="AM75" s="57" t="s">
        <v>52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347-17c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II/195 Klenčí pod Čerchovem - Poběžovice ( 1.etapa) - VON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>sil. II/195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17. 4. 2019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>KSUS PK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72" t="str">
        <f>IF(E17="","",E17)</f>
        <v>SUDOP Project Plzeň a.s.</v>
      </c>
      <c r="AN89" s="63"/>
      <c r="AO89" s="63"/>
      <c r="AP89" s="63"/>
      <c r="AQ89" s="36"/>
      <c r="AR89" s="40"/>
      <c r="AS89" s="73" t="s">
        <v>56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72" t="str">
        <f>IF(E20="","",E20)</f>
        <v>Jana Richterová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57</v>
      </c>
      <c r="D92" s="86"/>
      <c r="E92" s="86"/>
      <c r="F92" s="86"/>
      <c r="G92" s="86"/>
      <c r="H92" s="87"/>
      <c r="I92" s="88" t="s">
        <v>58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59</v>
      </c>
      <c r="AH92" s="86"/>
      <c r="AI92" s="86"/>
      <c r="AJ92" s="86"/>
      <c r="AK92" s="86"/>
      <c r="AL92" s="86"/>
      <c r="AM92" s="86"/>
      <c r="AN92" s="88" t="s">
        <v>60</v>
      </c>
      <c r="AO92" s="86"/>
      <c r="AP92" s="90"/>
      <c r="AQ92" s="91" t="s">
        <v>61</v>
      </c>
      <c r="AR92" s="40"/>
      <c r="AS92" s="92" t="s">
        <v>62</v>
      </c>
      <c r="AT92" s="93" t="s">
        <v>63</v>
      </c>
      <c r="AU92" s="93" t="s">
        <v>64</v>
      </c>
      <c r="AV92" s="93" t="s">
        <v>65</v>
      </c>
      <c r="AW92" s="93" t="s">
        <v>66</v>
      </c>
      <c r="AX92" s="93" t="s">
        <v>67</v>
      </c>
      <c r="AY92" s="93" t="s">
        <v>68</v>
      </c>
      <c r="AZ92" s="93" t="s">
        <v>69</v>
      </c>
      <c r="BA92" s="93" t="s">
        <v>70</v>
      </c>
      <c r="BB92" s="93" t="s">
        <v>71</v>
      </c>
      <c r="BC92" s="93" t="s">
        <v>72</v>
      </c>
      <c r="BD92" s="94" t="s">
        <v>73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ROUND(SUM(AG95:AG96),2)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ROUND(SUM(AS95:AS96),2)</f>
        <v>0</v>
      </c>
      <c r="AT94" s="106">
        <f>ROUND(SUM(AV94:AW94),2)</f>
        <v>0</v>
      </c>
      <c r="AU94" s="107">
        <f>ROUND(SUM(AU95:AU96),5)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ROUND(SUM(AZ95:AZ96),2)</f>
        <v>0</v>
      </c>
      <c r="BA94" s="106">
        <f>ROUND(SUM(BA95:BA96),2)</f>
        <v>0</v>
      </c>
      <c r="BB94" s="106">
        <f>ROUND(SUM(BB95:BB96),2)</f>
        <v>0</v>
      </c>
      <c r="BC94" s="106">
        <f>ROUND(SUM(BC95:BC96),2)</f>
        <v>0</v>
      </c>
      <c r="BD94" s="108">
        <f>ROUND(SUM(BD95:BD96),2)</f>
        <v>0</v>
      </c>
      <c r="BS94" s="109" t="s">
        <v>75</v>
      </c>
      <c r="BT94" s="109" t="s">
        <v>76</v>
      </c>
      <c r="BU94" s="110" t="s">
        <v>77</v>
      </c>
      <c r="BV94" s="109" t="s">
        <v>78</v>
      </c>
      <c r="BW94" s="109" t="s">
        <v>5</v>
      </c>
      <c r="BX94" s="109" t="s">
        <v>79</v>
      </c>
      <c r="CL94" s="109" t="s">
        <v>1</v>
      </c>
    </row>
    <row r="95" spans="1:91" s="6" customFormat="1" ht="27" customHeight="1">
      <c r="A95" s="111" t="s">
        <v>80</v>
      </c>
      <c r="B95" s="112"/>
      <c r="C95" s="113"/>
      <c r="D95" s="114" t="s">
        <v>81</v>
      </c>
      <c r="E95" s="114"/>
      <c r="F95" s="114"/>
      <c r="G95" s="114"/>
      <c r="H95" s="114"/>
      <c r="I95" s="115"/>
      <c r="J95" s="114" t="s">
        <v>82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'VON (1) - vedlejší a osta...'!J30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83</v>
      </c>
      <c r="AR95" s="118"/>
      <c r="AS95" s="119">
        <v>0</v>
      </c>
      <c r="AT95" s="120">
        <f>ROUND(SUM(AV95:AW95),2)</f>
        <v>0</v>
      </c>
      <c r="AU95" s="121">
        <f>'VON (1) - vedlejší a osta...'!P118</f>
        <v>0</v>
      </c>
      <c r="AV95" s="120">
        <f>'VON (1) - vedlejší a osta...'!J33</f>
        <v>0</v>
      </c>
      <c r="AW95" s="120">
        <f>'VON (1) - vedlejší a osta...'!J34</f>
        <v>0</v>
      </c>
      <c r="AX95" s="120">
        <f>'VON (1) - vedlejší a osta...'!J35</f>
        <v>0</v>
      </c>
      <c r="AY95" s="120">
        <f>'VON (1) - vedlejší a osta...'!J36</f>
        <v>0</v>
      </c>
      <c r="AZ95" s="120">
        <f>'VON (1) - vedlejší a osta...'!F33</f>
        <v>0</v>
      </c>
      <c r="BA95" s="120">
        <f>'VON (1) - vedlejší a osta...'!F34</f>
        <v>0</v>
      </c>
      <c r="BB95" s="120">
        <f>'VON (1) - vedlejší a osta...'!F35</f>
        <v>0</v>
      </c>
      <c r="BC95" s="120">
        <f>'VON (1) - vedlejší a osta...'!F36</f>
        <v>0</v>
      </c>
      <c r="BD95" s="122">
        <f>'VON (1) - vedlejší a osta...'!F37</f>
        <v>0</v>
      </c>
      <c r="BT95" s="123" t="s">
        <v>84</v>
      </c>
      <c r="BV95" s="123" t="s">
        <v>78</v>
      </c>
      <c r="BW95" s="123" t="s">
        <v>85</v>
      </c>
      <c r="BX95" s="123" t="s">
        <v>5</v>
      </c>
      <c r="CL95" s="123" t="s">
        <v>86</v>
      </c>
      <c r="CM95" s="123" t="s">
        <v>87</v>
      </c>
    </row>
    <row r="96" spans="1:91" s="6" customFormat="1" ht="27" customHeight="1">
      <c r="A96" s="111" t="s">
        <v>80</v>
      </c>
      <c r="B96" s="112"/>
      <c r="C96" s="113"/>
      <c r="D96" s="114" t="s">
        <v>88</v>
      </c>
      <c r="E96" s="114"/>
      <c r="F96" s="114"/>
      <c r="G96" s="114"/>
      <c r="H96" s="114"/>
      <c r="I96" s="115"/>
      <c r="J96" s="114" t="s">
        <v>89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6">
        <f>'VON (2) - vedlejší a osta...'!J30</f>
        <v>0</v>
      </c>
      <c r="AH96" s="115"/>
      <c r="AI96" s="115"/>
      <c r="AJ96" s="115"/>
      <c r="AK96" s="115"/>
      <c r="AL96" s="115"/>
      <c r="AM96" s="115"/>
      <c r="AN96" s="116">
        <f>SUM(AG96,AT96)</f>
        <v>0</v>
      </c>
      <c r="AO96" s="115"/>
      <c r="AP96" s="115"/>
      <c r="AQ96" s="117" t="s">
        <v>83</v>
      </c>
      <c r="AR96" s="118"/>
      <c r="AS96" s="124">
        <v>0</v>
      </c>
      <c r="AT96" s="125">
        <f>ROUND(SUM(AV96:AW96),2)</f>
        <v>0</v>
      </c>
      <c r="AU96" s="126">
        <f>'VON (2) - vedlejší a osta...'!P117</f>
        <v>0</v>
      </c>
      <c r="AV96" s="125">
        <f>'VON (2) - vedlejší a osta...'!J33</f>
        <v>0</v>
      </c>
      <c r="AW96" s="125">
        <f>'VON (2) - vedlejší a osta...'!J34</f>
        <v>0</v>
      </c>
      <c r="AX96" s="125">
        <f>'VON (2) - vedlejší a osta...'!J35</f>
        <v>0</v>
      </c>
      <c r="AY96" s="125">
        <f>'VON (2) - vedlejší a osta...'!J36</f>
        <v>0</v>
      </c>
      <c r="AZ96" s="125">
        <f>'VON (2) - vedlejší a osta...'!F33</f>
        <v>0</v>
      </c>
      <c r="BA96" s="125">
        <f>'VON (2) - vedlejší a osta...'!F34</f>
        <v>0</v>
      </c>
      <c r="BB96" s="125">
        <f>'VON (2) - vedlejší a osta...'!F35</f>
        <v>0</v>
      </c>
      <c r="BC96" s="125">
        <f>'VON (2) - vedlejší a osta...'!F36</f>
        <v>0</v>
      </c>
      <c r="BD96" s="127">
        <f>'VON (2) - vedlejší a osta...'!F37</f>
        <v>0</v>
      </c>
      <c r="BT96" s="123" t="s">
        <v>84</v>
      </c>
      <c r="BV96" s="123" t="s">
        <v>78</v>
      </c>
      <c r="BW96" s="123" t="s">
        <v>90</v>
      </c>
      <c r="BX96" s="123" t="s">
        <v>5</v>
      </c>
      <c r="CL96" s="123" t="s">
        <v>86</v>
      </c>
      <c r="CM96" s="123" t="s">
        <v>87</v>
      </c>
    </row>
    <row r="97" spans="2:44" s="1" customFormat="1" ht="30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40"/>
    </row>
    <row r="98" spans="2:44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40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VON (1) - vedlejší a osta...'!C2" display="/"/>
    <hyperlink ref="A96" location="'VON (2)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85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87</v>
      </c>
    </row>
    <row r="4" spans="2:46" ht="24.95" customHeight="1">
      <c r="B4" s="17"/>
      <c r="D4" s="132" t="s">
        <v>91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16</v>
      </c>
      <c r="L6" s="17"/>
    </row>
    <row r="7" spans="2:12" ht="16.5" customHeight="1">
      <c r="B7" s="17"/>
      <c r="E7" s="135" t="str">
        <f>'Rekapitulace stavby'!K6</f>
        <v>II/195 Klenčí pod Čerchovem - Poběžovice ( 1.etapa) - VON</v>
      </c>
      <c r="F7" s="134"/>
      <c r="G7" s="134"/>
      <c r="H7" s="134"/>
      <c r="L7" s="17"/>
    </row>
    <row r="8" spans="2:12" s="1" customFormat="1" ht="12" customHeight="1">
      <c r="B8" s="40"/>
      <c r="D8" s="134" t="s">
        <v>92</v>
      </c>
      <c r="I8" s="136"/>
      <c r="L8" s="40"/>
    </row>
    <row r="9" spans="2:12" s="1" customFormat="1" ht="36.95" customHeight="1">
      <c r="B9" s="40"/>
      <c r="E9" s="137" t="s">
        <v>93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18</v>
      </c>
      <c r="F11" s="138" t="s">
        <v>86</v>
      </c>
      <c r="I11" s="139" t="s">
        <v>19</v>
      </c>
      <c r="J11" s="138" t="s">
        <v>1</v>
      </c>
      <c r="L11" s="40"/>
    </row>
    <row r="12" spans="2:12" s="1" customFormat="1" ht="12" customHeight="1">
      <c r="B12" s="40"/>
      <c r="D12" s="134" t="s">
        <v>20</v>
      </c>
      <c r="F12" s="138" t="s">
        <v>94</v>
      </c>
      <c r="I12" s="139" t="s">
        <v>22</v>
      </c>
      <c r="J12" s="140" t="str">
        <f>'Rekapitulace stavby'!AN8</f>
        <v>17. 4. 2019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24</v>
      </c>
      <c r="I14" s="139" t="s">
        <v>25</v>
      </c>
      <c r="J14" s="138" t="s">
        <v>1</v>
      </c>
      <c r="L14" s="40"/>
    </row>
    <row r="15" spans="2:12" s="1" customFormat="1" ht="18" customHeight="1">
      <c r="B15" s="40"/>
      <c r="E15" s="138" t="s">
        <v>95</v>
      </c>
      <c r="I15" s="139" t="s">
        <v>27</v>
      </c>
      <c r="J15" s="138" t="s">
        <v>1</v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28</v>
      </c>
      <c r="I17" s="139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27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30</v>
      </c>
      <c r="I20" s="139" t="s">
        <v>25</v>
      </c>
      <c r="J20" s="138" t="s">
        <v>1</v>
      </c>
      <c r="L20" s="40"/>
    </row>
    <row r="21" spans="2:12" s="1" customFormat="1" ht="18" customHeight="1">
      <c r="B21" s="40"/>
      <c r="E21" s="138" t="s">
        <v>96</v>
      </c>
      <c r="I21" s="139" t="s">
        <v>27</v>
      </c>
      <c r="J21" s="138" t="s">
        <v>1</v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33</v>
      </c>
      <c r="I23" s="139" t="s">
        <v>25</v>
      </c>
      <c r="J23" s="138" t="s">
        <v>1</v>
      </c>
      <c r="L23" s="40"/>
    </row>
    <row r="24" spans="2:12" s="1" customFormat="1" ht="18" customHeight="1">
      <c r="B24" s="40"/>
      <c r="E24" s="138" t="s">
        <v>97</v>
      </c>
      <c r="I24" s="139" t="s">
        <v>27</v>
      </c>
      <c r="J24" s="138" t="s">
        <v>1</v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35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36</v>
      </c>
      <c r="I30" s="136"/>
      <c r="J30" s="146">
        <f>ROUND(J118,2)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38</v>
      </c>
      <c r="I32" s="148" t="s">
        <v>37</v>
      </c>
      <c r="J32" s="147" t="s">
        <v>39</v>
      </c>
      <c r="L32" s="40"/>
    </row>
    <row r="33" spans="2:12" s="1" customFormat="1" ht="14.4" customHeight="1">
      <c r="B33" s="40"/>
      <c r="D33" s="149" t="s">
        <v>40</v>
      </c>
      <c r="E33" s="134" t="s">
        <v>41</v>
      </c>
      <c r="F33" s="150">
        <f>ROUND((SUM(BE118:BE151)),2)</f>
        <v>0</v>
      </c>
      <c r="I33" s="151">
        <v>0.21</v>
      </c>
      <c r="J33" s="150">
        <f>ROUND(((SUM(BE118:BE151))*I33),2)</f>
        <v>0</v>
      </c>
      <c r="L33" s="40"/>
    </row>
    <row r="34" spans="2:12" s="1" customFormat="1" ht="14.4" customHeight="1">
      <c r="B34" s="40"/>
      <c r="E34" s="134" t="s">
        <v>42</v>
      </c>
      <c r="F34" s="150">
        <f>ROUND((SUM(BF118:BF151)),2)</f>
        <v>0</v>
      </c>
      <c r="I34" s="151">
        <v>0.15</v>
      </c>
      <c r="J34" s="150">
        <f>ROUND(((SUM(BF118:BF151))*I34),2)</f>
        <v>0</v>
      </c>
      <c r="L34" s="40"/>
    </row>
    <row r="35" spans="2:12" s="1" customFormat="1" ht="14.4" customHeight="1" hidden="1">
      <c r="B35" s="40"/>
      <c r="E35" s="134" t="s">
        <v>43</v>
      </c>
      <c r="F35" s="150">
        <f>ROUND((SUM(BG118:BG151)),2)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44</v>
      </c>
      <c r="F36" s="150">
        <f>ROUND((SUM(BH118:BH151)),2)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45</v>
      </c>
      <c r="F37" s="150">
        <f>ROUND((SUM(BI118:BI151)),2)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49</v>
      </c>
      <c r="E50" s="161"/>
      <c r="F50" s="161"/>
      <c r="G50" s="160" t="s">
        <v>50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51</v>
      </c>
      <c r="E61" s="164"/>
      <c r="F61" s="165" t="s">
        <v>52</v>
      </c>
      <c r="G61" s="163" t="s">
        <v>51</v>
      </c>
      <c r="H61" s="164"/>
      <c r="I61" s="166"/>
      <c r="J61" s="167" t="s">
        <v>52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53</v>
      </c>
      <c r="E65" s="161"/>
      <c r="F65" s="161"/>
      <c r="G65" s="160" t="s">
        <v>54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51</v>
      </c>
      <c r="E76" s="164"/>
      <c r="F76" s="165" t="s">
        <v>52</v>
      </c>
      <c r="G76" s="163" t="s">
        <v>51</v>
      </c>
      <c r="H76" s="164"/>
      <c r="I76" s="166"/>
      <c r="J76" s="167" t="s">
        <v>52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98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II/195 Klenčí pod Čerchovem - Poběžovice ( 1.etapa) - VON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92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VON (1) - vedlejší a ostatní náklady (Nový Kramolín - Vlkanov)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SIL.II/195,Klenčí,Postřekov</v>
      </c>
      <c r="G89" s="36"/>
      <c r="H89" s="36"/>
      <c r="I89" s="139" t="s">
        <v>22</v>
      </c>
      <c r="J89" s="71" t="str">
        <f>IF(J12="","",J12)</f>
        <v>17. 4. 2019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SÚS PK Domažlice</v>
      </c>
      <c r="G91" s="36"/>
      <c r="H91" s="36"/>
      <c r="I91" s="139" t="s">
        <v>30</v>
      </c>
      <c r="J91" s="33" t="str">
        <f>E21</f>
        <v>J.Miška</v>
      </c>
      <c r="K91" s="36"/>
      <c r="L91" s="40"/>
    </row>
    <row r="92" spans="2:12" s="1" customFormat="1" ht="15.15" customHeight="1">
      <c r="B92" s="35"/>
      <c r="C92" s="29" t="s">
        <v>28</v>
      </c>
      <c r="D92" s="36"/>
      <c r="E92" s="36"/>
      <c r="F92" s="24" t="str">
        <f>IF(E18="","",E18)</f>
        <v>Vyplň údaj</v>
      </c>
      <c r="G92" s="36"/>
      <c r="H92" s="36"/>
      <c r="I92" s="139" t="s">
        <v>33</v>
      </c>
      <c r="J92" s="33" t="str">
        <f>E24</f>
        <v>Richtrová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99</v>
      </c>
      <c r="D94" s="176"/>
      <c r="E94" s="176"/>
      <c r="F94" s="176"/>
      <c r="G94" s="176"/>
      <c r="H94" s="176"/>
      <c r="I94" s="177"/>
      <c r="J94" s="178" t="s">
        <v>100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101</v>
      </c>
      <c r="D96" s="36"/>
      <c r="E96" s="36"/>
      <c r="F96" s="36"/>
      <c r="G96" s="36"/>
      <c r="H96" s="36"/>
      <c r="I96" s="136"/>
      <c r="J96" s="102">
        <f>J118</f>
        <v>0</v>
      </c>
      <c r="K96" s="36"/>
      <c r="L96" s="40"/>
      <c r="AU96" s="14" t="s">
        <v>102</v>
      </c>
    </row>
    <row r="97" spans="2:12" s="8" customFormat="1" ht="24.95" customHeight="1">
      <c r="B97" s="180"/>
      <c r="C97" s="181"/>
      <c r="D97" s="182" t="s">
        <v>103</v>
      </c>
      <c r="E97" s="183"/>
      <c r="F97" s="183"/>
      <c r="G97" s="183"/>
      <c r="H97" s="183"/>
      <c r="I97" s="184"/>
      <c r="J97" s="185">
        <f>J119</f>
        <v>0</v>
      </c>
      <c r="K97" s="181"/>
      <c r="L97" s="186"/>
    </row>
    <row r="98" spans="2:12" s="9" customFormat="1" ht="19.9" customHeight="1">
      <c r="B98" s="187"/>
      <c r="C98" s="188"/>
      <c r="D98" s="189" t="s">
        <v>104</v>
      </c>
      <c r="E98" s="190"/>
      <c r="F98" s="190"/>
      <c r="G98" s="190"/>
      <c r="H98" s="190"/>
      <c r="I98" s="191"/>
      <c r="J98" s="192">
        <f>J148</f>
        <v>0</v>
      </c>
      <c r="K98" s="188"/>
      <c r="L98" s="193"/>
    </row>
    <row r="99" spans="2:12" s="1" customFormat="1" ht="21.8" customHeight="1">
      <c r="B99" s="35"/>
      <c r="C99" s="36"/>
      <c r="D99" s="36"/>
      <c r="E99" s="36"/>
      <c r="F99" s="36"/>
      <c r="G99" s="36"/>
      <c r="H99" s="36"/>
      <c r="I99" s="136"/>
      <c r="J99" s="36"/>
      <c r="K99" s="36"/>
      <c r="L99" s="40"/>
    </row>
    <row r="100" spans="2:12" s="1" customFormat="1" ht="6.95" customHeight="1">
      <c r="B100" s="58"/>
      <c r="C100" s="59"/>
      <c r="D100" s="59"/>
      <c r="E100" s="59"/>
      <c r="F100" s="59"/>
      <c r="G100" s="59"/>
      <c r="H100" s="59"/>
      <c r="I100" s="170"/>
      <c r="J100" s="59"/>
      <c r="K100" s="59"/>
      <c r="L100" s="40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73"/>
      <c r="J104" s="61"/>
      <c r="K104" s="61"/>
      <c r="L104" s="40"/>
    </row>
    <row r="105" spans="2:12" s="1" customFormat="1" ht="24.95" customHeight="1">
      <c r="B105" s="35"/>
      <c r="C105" s="20" t="s">
        <v>105</v>
      </c>
      <c r="D105" s="36"/>
      <c r="E105" s="36"/>
      <c r="F105" s="36"/>
      <c r="G105" s="36"/>
      <c r="H105" s="36"/>
      <c r="I105" s="136"/>
      <c r="J105" s="36"/>
      <c r="K105" s="36"/>
      <c r="L105" s="40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36"/>
      <c r="J106" s="36"/>
      <c r="K106" s="36"/>
      <c r="L106" s="40"/>
    </row>
    <row r="107" spans="2:12" s="1" customFormat="1" ht="12" customHeight="1">
      <c r="B107" s="35"/>
      <c r="C107" s="29" t="s">
        <v>16</v>
      </c>
      <c r="D107" s="36"/>
      <c r="E107" s="36"/>
      <c r="F107" s="36"/>
      <c r="G107" s="36"/>
      <c r="H107" s="36"/>
      <c r="I107" s="136"/>
      <c r="J107" s="36"/>
      <c r="K107" s="36"/>
      <c r="L107" s="40"/>
    </row>
    <row r="108" spans="2:12" s="1" customFormat="1" ht="16.5" customHeight="1">
      <c r="B108" s="35"/>
      <c r="C108" s="36"/>
      <c r="D108" s="36"/>
      <c r="E108" s="174" t="str">
        <f>E7</f>
        <v>II/195 Klenčí pod Čerchovem - Poběžovice ( 1.etapa) - VON</v>
      </c>
      <c r="F108" s="29"/>
      <c r="G108" s="29"/>
      <c r="H108" s="29"/>
      <c r="I108" s="136"/>
      <c r="J108" s="36"/>
      <c r="K108" s="36"/>
      <c r="L108" s="40"/>
    </row>
    <row r="109" spans="2:12" s="1" customFormat="1" ht="12" customHeight="1">
      <c r="B109" s="35"/>
      <c r="C109" s="29" t="s">
        <v>92</v>
      </c>
      <c r="D109" s="36"/>
      <c r="E109" s="36"/>
      <c r="F109" s="36"/>
      <c r="G109" s="36"/>
      <c r="H109" s="36"/>
      <c r="I109" s="136"/>
      <c r="J109" s="36"/>
      <c r="K109" s="36"/>
      <c r="L109" s="40"/>
    </row>
    <row r="110" spans="2:12" s="1" customFormat="1" ht="16.5" customHeight="1">
      <c r="B110" s="35"/>
      <c r="C110" s="36"/>
      <c r="D110" s="36"/>
      <c r="E110" s="68" t="str">
        <f>E9</f>
        <v>VON (1) - vedlejší a ostatní náklady (Nový Kramolín - Vlkanov)</v>
      </c>
      <c r="F110" s="36"/>
      <c r="G110" s="36"/>
      <c r="H110" s="36"/>
      <c r="I110" s="136"/>
      <c r="J110" s="36"/>
      <c r="K110" s="36"/>
      <c r="L110" s="40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36"/>
      <c r="J111" s="36"/>
      <c r="K111" s="36"/>
      <c r="L111" s="40"/>
    </row>
    <row r="112" spans="2:12" s="1" customFormat="1" ht="12" customHeight="1">
      <c r="B112" s="35"/>
      <c r="C112" s="29" t="s">
        <v>20</v>
      </c>
      <c r="D112" s="36"/>
      <c r="E112" s="36"/>
      <c r="F112" s="24" t="str">
        <f>F12</f>
        <v>SIL.II/195,Klenčí,Postřekov</v>
      </c>
      <c r="G112" s="36"/>
      <c r="H112" s="36"/>
      <c r="I112" s="139" t="s">
        <v>22</v>
      </c>
      <c r="J112" s="71" t="str">
        <f>IF(J12="","",J12)</f>
        <v>17. 4. 2019</v>
      </c>
      <c r="K112" s="36"/>
      <c r="L112" s="40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36"/>
      <c r="J113" s="36"/>
      <c r="K113" s="36"/>
      <c r="L113" s="40"/>
    </row>
    <row r="114" spans="2:12" s="1" customFormat="1" ht="15.15" customHeight="1">
      <c r="B114" s="35"/>
      <c r="C114" s="29" t="s">
        <v>24</v>
      </c>
      <c r="D114" s="36"/>
      <c r="E114" s="36"/>
      <c r="F114" s="24" t="str">
        <f>E15</f>
        <v>SÚS PK Domažlice</v>
      </c>
      <c r="G114" s="36"/>
      <c r="H114" s="36"/>
      <c r="I114" s="139" t="s">
        <v>30</v>
      </c>
      <c r="J114" s="33" t="str">
        <f>E21</f>
        <v>J.Miška</v>
      </c>
      <c r="K114" s="36"/>
      <c r="L114" s="40"/>
    </row>
    <row r="115" spans="2:12" s="1" customFormat="1" ht="15.15" customHeight="1">
      <c r="B115" s="35"/>
      <c r="C115" s="29" t="s">
        <v>28</v>
      </c>
      <c r="D115" s="36"/>
      <c r="E115" s="36"/>
      <c r="F115" s="24" t="str">
        <f>IF(E18="","",E18)</f>
        <v>Vyplň údaj</v>
      </c>
      <c r="G115" s="36"/>
      <c r="H115" s="36"/>
      <c r="I115" s="139" t="s">
        <v>33</v>
      </c>
      <c r="J115" s="33" t="str">
        <f>E24</f>
        <v>Richtrová</v>
      </c>
      <c r="K115" s="36"/>
      <c r="L115" s="40"/>
    </row>
    <row r="116" spans="2:12" s="1" customFormat="1" ht="10.3" customHeight="1">
      <c r="B116" s="35"/>
      <c r="C116" s="36"/>
      <c r="D116" s="36"/>
      <c r="E116" s="36"/>
      <c r="F116" s="36"/>
      <c r="G116" s="36"/>
      <c r="H116" s="36"/>
      <c r="I116" s="136"/>
      <c r="J116" s="36"/>
      <c r="K116" s="36"/>
      <c r="L116" s="40"/>
    </row>
    <row r="117" spans="2:20" s="10" customFormat="1" ht="29.25" customHeight="1">
      <c r="B117" s="194"/>
      <c r="C117" s="195" t="s">
        <v>106</v>
      </c>
      <c r="D117" s="196" t="s">
        <v>61</v>
      </c>
      <c r="E117" s="196" t="s">
        <v>57</v>
      </c>
      <c r="F117" s="196" t="s">
        <v>58</v>
      </c>
      <c r="G117" s="196" t="s">
        <v>107</v>
      </c>
      <c r="H117" s="196" t="s">
        <v>108</v>
      </c>
      <c r="I117" s="197" t="s">
        <v>109</v>
      </c>
      <c r="J117" s="196" t="s">
        <v>100</v>
      </c>
      <c r="K117" s="198" t="s">
        <v>110</v>
      </c>
      <c r="L117" s="199"/>
      <c r="M117" s="92" t="s">
        <v>1</v>
      </c>
      <c r="N117" s="93" t="s">
        <v>40</v>
      </c>
      <c r="O117" s="93" t="s">
        <v>111</v>
      </c>
      <c r="P117" s="93" t="s">
        <v>112</v>
      </c>
      <c r="Q117" s="93" t="s">
        <v>113</v>
      </c>
      <c r="R117" s="93" t="s">
        <v>114</v>
      </c>
      <c r="S117" s="93" t="s">
        <v>115</v>
      </c>
      <c r="T117" s="94" t="s">
        <v>116</v>
      </c>
    </row>
    <row r="118" spans="2:63" s="1" customFormat="1" ht="22.8" customHeight="1">
      <c r="B118" s="35"/>
      <c r="C118" s="99" t="s">
        <v>117</v>
      </c>
      <c r="D118" s="36"/>
      <c r="E118" s="36"/>
      <c r="F118" s="36"/>
      <c r="G118" s="36"/>
      <c r="H118" s="36"/>
      <c r="I118" s="136"/>
      <c r="J118" s="200">
        <f>BK118</f>
        <v>0</v>
      </c>
      <c r="K118" s="36"/>
      <c r="L118" s="40"/>
      <c r="M118" s="95"/>
      <c r="N118" s="96"/>
      <c r="O118" s="96"/>
      <c r="P118" s="201">
        <f>P119</f>
        <v>0</v>
      </c>
      <c r="Q118" s="96"/>
      <c r="R118" s="201">
        <f>R119</f>
        <v>0</v>
      </c>
      <c r="S118" s="96"/>
      <c r="T118" s="202">
        <f>T119</f>
        <v>0</v>
      </c>
      <c r="AT118" s="14" t="s">
        <v>75</v>
      </c>
      <c r="AU118" s="14" t="s">
        <v>102</v>
      </c>
      <c r="BK118" s="203">
        <f>BK119</f>
        <v>0</v>
      </c>
    </row>
    <row r="119" spans="2:63" s="11" customFormat="1" ht="25.9" customHeight="1">
      <c r="B119" s="204"/>
      <c r="C119" s="205"/>
      <c r="D119" s="206" t="s">
        <v>75</v>
      </c>
      <c r="E119" s="207" t="s">
        <v>118</v>
      </c>
      <c r="F119" s="207" t="s">
        <v>119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P120+SUM(P121:P148)</f>
        <v>0</v>
      </c>
      <c r="Q119" s="212"/>
      <c r="R119" s="213">
        <f>R120+SUM(R121:R148)</f>
        <v>0</v>
      </c>
      <c r="S119" s="212"/>
      <c r="T119" s="214">
        <f>T120+SUM(T121:T148)</f>
        <v>0</v>
      </c>
      <c r="AR119" s="215" t="s">
        <v>120</v>
      </c>
      <c r="AT119" s="216" t="s">
        <v>75</v>
      </c>
      <c r="AU119" s="216" t="s">
        <v>76</v>
      </c>
      <c r="AY119" s="215" t="s">
        <v>121</v>
      </c>
      <c r="BK119" s="217">
        <f>BK120+SUM(BK121:BK148)</f>
        <v>0</v>
      </c>
    </row>
    <row r="120" spans="2:65" s="1" customFormat="1" ht="16.5" customHeight="1">
      <c r="B120" s="35"/>
      <c r="C120" s="218" t="s">
        <v>84</v>
      </c>
      <c r="D120" s="218" t="s">
        <v>122</v>
      </c>
      <c r="E120" s="219" t="s">
        <v>123</v>
      </c>
      <c r="F120" s="220" t="s">
        <v>124</v>
      </c>
      <c r="G120" s="221" t="s">
        <v>125</v>
      </c>
      <c r="H120" s="222">
        <v>1</v>
      </c>
      <c r="I120" s="223"/>
      <c r="J120" s="224">
        <f>ROUND(I120*H120,2)</f>
        <v>0</v>
      </c>
      <c r="K120" s="220" t="s">
        <v>126</v>
      </c>
      <c r="L120" s="40"/>
      <c r="M120" s="225" t="s">
        <v>1</v>
      </c>
      <c r="N120" s="226" t="s">
        <v>41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9" t="s">
        <v>127</v>
      </c>
      <c r="AT120" s="229" t="s">
        <v>122</v>
      </c>
      <c r="AU120" s="229" t="s">
        <v>84</v>
      </c>
      <c r="AY120" s="14" t="s">
        <v>121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4" t="s">
        <v>84</v>
      </c>
      <c r="BK120" s="230">
        <f>ROUND(I120*H120,2)</f>
        <v>0</v>
      </c>
      <c r="BL120" s="14" t="s">
        <v>127</v>
      </c>
      <c r="BM120" s="229" t="s">
        <v>128</v>
      </c>
    </row>
    <row r="121" spans="2:47" s="1" customFormat="1" ht="12">
      <c r="B121" s="35"/>
      <c r="C121" s="36"/>
      <c r="D121" s="231" t="s">
        <v>129</v>
      </c>
      <c r="E121" s="36"/>
      <c r="F121" s="232" t="s">
        <v>130</v>
      </c>
      <c r="G121" s="36"/>
      <c r="H121" s="36"/>
      <c r="I121" s="136"/>
      <c r="J121" s="36"/>
      <c r="K121" s="36"/>
      <c r="L121" s="40"/>
      <c r="M121" s="233"/>
      <c r="N121" s="83"/>
      <c r="O121" s="83"/>
      <c r="P121" s="83"/>
      <c r="Q121" s="83"/>
      <c r="R121" s="83"/>
      <c r="S121" s="83"/>
      <c r="T121" s="84"/>
      <c r="AT121" s="14" t="s">
        <v>129</v>
      </c>
      <c r="AU121" s="14" t="s">
        <v>84</v>
      </c>
    </row>
    <row r="122" spans="2:65" s="1" customFormat="1" ht="24" customHeight="1">
      <c r="B122" s="35"/>
      <c r="C122" s="218" t="s">
        <v>87</v>
      </c>
      <c r="D122" s="218" t="s">
        <v>122</v>
      </c>
      <c r="E122" s="219" t="s">
        <v>131</v>
      </c>
      <c r="F122" s="220" t="s">
        <v>132</v>
      </c>
      <c r="G122" s="221" t="s">
        <v>133</v>
      </c>
      <c r="H122" s="222">
        <v>5</v>
      </c>
      <c r="I122" s="223"/>
      <c r="J122" s="224">
        <f>ROUND(I122*H122,2)</f>
        <v>0</v>
      </c>
      <c r="K122" s="220" t="s">
        <v>126</v>
      </c>
      <c r="L122" s="40"/>
      <c r="M122" s="225" t="s">
        <v>1</v>
      </c>
      <c r="N122" s="226" t="s">
        <v>41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29" t="s">
        <v>127</v>
      </c>
      <c r="AT122" s="229" t="s">
        <v>122</v>
      </c>
      <c r="AU122" s="229" t="s">
        <v>84</v>
      </c>
      <c r="AY122" s="14" t="s">
        <v>121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4" t="s">
        <v>84</v>
      </c>
      <c r="BK122" s="230">
        <f>ROUND(I122*H122,2)</f>
        <v>0</v>
      </c>
      <c r="BL122" s="14" t="s">
        <v>127</v>
      </c>
      <c r="BM122" s="229" t="s">
        <v>134</v>
      </c>
    </row>
    <row r="123" spans="2:47" s="1" customFormat="1" ht="12">
      <c r="B123" s="35"/>
      <c r="C123" s="36"/>
      <c r="D123" s="231" t="s">
        <v>129</v>
      </c>
      <c r="E123" s="36"/>
      <c r="F123" s="232" t="s">
        <v>135</v>
      </c>
      <c r="G123" s="36"/>
      <c r="H123" s="36"/>
      <c r="I123" s="136"/>
      <c r="J123" s="36"/>
      <c r="K123" s="36"/>
      <c r="L123" s="40"/>
      <c r="M123" s="233"/>
      <c r="N123" s="83"/>
      <c r="O123" s="83"/>
      <c r="P123" s="83"/>
      <c r="Q123" s="83"/>
      <c r="R123" s="83"/>
      <c r="S123" s="83"/>
      <c r="T123" s="84"/>
      <c r="AT123" s="14" t="s">
        <v>129</v>
      </c>
      <c r="AU123" s="14" t="s">
        <v>84</v>
      </c>
    </row>
    <row r="124" spans="2:65" s="1" customFormat="1" ht="16.5" customHeight="1">
      <c r="B124" s="35"/>
      <c r="C124" s="218" t="s">
        <v>136</v>
      </c>
      <c r="D124" s="218" t="s">
        <v>122</v>
      </c>
      <c r="E124" s="219" t="s">
        <v>137</v>
      </c>
      <c r="F124" s="220" t="s">
        <v>138</v>
      </c>
      <c r="G124" s="221" t="s">
        <v>125</v>
      </c>
      <c r="H124" s="222">
        <v>1</v>
      </c>
      <c r="I124" s="223"/>
      <c r="J124" s="224">
        <f>ROUND(I124*H124,2)</f>
        <v>0</v>
      </c>
      <c r="K124" s="220" t="s">
        <v>126</v>
      </c>
      <c r="L124" s="40"/>
      <c r="M124" s="225" t="s">
        <v>1</v>
      </c>
      <c r="N124" s="226" t="s">
        <v>41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9" t="s">
        <v>127</v>
      </c>
      <c r="AT124" s="229" t="s">
        <v>122</v>
      </c>
      <c r="AU124" s="229" t="s">
        <v>84</v>
      </c>
      <c r="AY124" s="14" t="s">
        <v>121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4" t="s">
        <v>84</v>
      </c>
      <c r="BK124" s="230">
        <f>ROUND(I124*H124,2)</f>
        <v>0</v>
      </c>
      <c r="BL124" s="14" t="s">
        <v>127</v>
      </c>
      <c r="BM124" s="229" t="s">
        <v>139</v>
      </c>
    </row>
    <row r="125" spans="2:47" s="1" customFormat="1" ht="12">
      <c r="B125" s="35"/>
      <c r="C125" s="36"/>
      <c r="D125" s="231" t="s">
        <v>129</v>
      </c>
      <c r="E125" s="36"/>
      <c r="F125" s="232" t="s">
        <v>140</v>
      </c>
      <c r="G125" s="36"/>
      <c r="H125" s="36"/>
      <c r="I125" s="136"/>
      <c r="J125" s="36"/>
      <c r="K125" s="36"/>
      <c r="L125" s="40"/>
      <c r="M125" s="233"/>
      <c r="N125" s="83"/>
      <c r="O125" s="83"/>
      <c r="P125" s="83"/>
      <c r="Q125" s="83"/>
      <c r="R125" s="83"/>
      <c r="S125" s="83"/>
      <c r="T125" s="84"/>
      <c r="AT125" s="14" t="s">
        <v>129</v>
      </c>
      <c r="AU125" s="14" t="s">
        <v>84</v>
      </c>
    </row>
    <row r="126" spans="2:65" s="1" customFormat="1" ht="24" customHeight="1">
      <c r="B126" s="35"/>
      <c r="C126" s="218" t="s">
        <v>141</v>
      </c>
      <c r="D126" s="218" t="s">
        <v>122</v>
      </c>
      <c r="E126" s="219" t="s">
        <v>142</v>
      </c>
      <c r="F126" s="220" t="s">
        <v>143</v>
      </c>
      <c r="G126" s="221" t="s">
        <v>125</v>
      </c>
      <c r="H126" s="222">
        <v>1</v>
      </c>
      <c r="I126" s="223"/>
      <c r="J126" s="224">
        <f>ROUND(I126*H126,2)</f>
        <v>0</v>
      </c>
      <c r="K126" s="220" t="s">
        <v>126</v>
      </c>
      <c r="L126" s="40"/>
      <c r="M126" s="225" t="s">
        <v>1</v>
      </c>
      <c r="N126" s="226" t="s">
        <v>41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9" t="s">
        <v>127</v>
      </c>
      <c r="AT126" s="229" t="s">
        <v>122</v>
      </c>
      <c r="AU126" s="229" t="s">
        <v>84</v>
      </c>
      <c r="AY126" s="14" t="s">
        <v>121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4" t="s">
        <v>84</v>
      </c>
      <c r="BK126" s="230">
        <f>ROUND(I126*H126,2)</f>
        <v>0</v>
      </c>
      <c r="BL126" s="14" t="s">
        <v>127</v>
      </c>
      <c r="BM126" s="229" t="s">
        <v>144</v>
      </c>
    </row>
    <row r="127" spans="2:47" s="1" customFormat="1" ht="12">
      <c r="B127" s="35"/>
      <c r="C127" s="36"/>
      <c r="D127" s="231" t="s">
        <v>129</v>
      </c>
      <c r="E127" s="36"/>
      <c r="F127" s="232" t="s">
        <v>145</v>
      </c>
      <c r="G127" s="36"/>
      <c r="H127" s="36"/>
      <c r="I127" s="136"/>
      <c r="J127" s="36"/>
      <c r="K127" s="36"/>
      <c r="L127" s="40"/>
      <c r="M127" s="233"/>
      <c r="N127" s="83"/>
      <c r="O127" s="83"/>
      <c r="P127" s="83"/>
      <c r="Q127" s="83"/>
      <c r="R127" s="83"/>
      <c r="S127" s="83"/>
      <c r="T127" s="84"/>
      <c r="AT127" s="14" t="s">
        <v>129</v>
      </c>
      <c r="AU127" s="14" t="s">
        <v>84</v>
      </c>
    </row>
    <row r="128" spans="2:65" s="1" customFormat="1" ht="16.5" customHeight="1">
      <c r="B128" s="35"/>
      <c r="C128" s="218" t="s">
        <v>120</v>
      </c>
      <c r="D128" s="218" t="s">
        <v>122</v>
      </c>
      <c r="E128" s="219" t="s">
        <v>146</v>
      </c>
      <c r="F128" s="220" t="s">
        <v>147</v>
      </c>
      <c r="G128" s="221" t="s">
        <v>125</v>
      </c>
      <c r="H128" s="222">
        <v>1</v>
      </c>
      <c r="I128" s="223"/>
      <c r="J128" s="224">
        <f>ROUND(I128*H128,2)</f>
        <v>0</v>
      </c>
      <c r="K128" s="220" t="s">
        <v>126</v>
      </c>
      <c r="L128" s="40"/>
      <c r="M128" s="225" t="s">
        <v>1</v>
      </c>
      <c r="N128" s="226" t="s">
        <v>41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9" t="s">
        <v>127</v>
      </c>
      <c r="AT128" s="229" t="s">
        <v>122</v>
      </c>
      <c r="AU128" s="229" t="s">
        <v>84</v>
      </c>
      <c r="AY128" s="14" t="s">
        <v>121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4" t="s">
        <v>84</v>
      </c>
      <c r="BK128" s="230">
        <f>ROUND(I128*H128,2)</f>
        <v>0</v>
      </c>
      <c r="BL128" s="14" t="s">
        <v>127</v>
      </c>
      <c r="BM128" s="229" t="s">
        <v>148</v>
      </c>
    </row>
    <row r="129" spans="2:47" s="1" customFormat="1" ht="12">
      <c r="B129" s="35"/>
      <c r="C129" s="36"/>
      <c r="D129" s="231" t="s">
        <v>129</v>
      </c>
      <c r="E129" s="36"/>
      <c r="F129" s="232" t="s">
        <v>149</v>
      </c>
      <c r="G129" s="36"/>
      <c r="H129" s="36"/>
      <c r="I129" s="136"/>
      <c r="J129" s="36"/>
      <c r="K129" s="36"/>
      <c r="L129" s="40"/>
      <c r="M129" s="233"/>
      <c r="N129" s="83"/>
      <c r="O129" s="83"/>
      <c r="P129" s="83"/>
      <c r="Q129" s="83"/>
      <c r="R129" s="83"/>
      <c r="S129" s="83"/>
      <c r="T129" s="84"/>
      <c r="AT129" s="14" t="s">
        <v>129</v>
      </c>
      <c r="AU129" s="14" t="s">
        <v>84</v>
      </c>
    </row>
    <row r="130" spans="2:65" s="1" customFormat="1" ht="16.5" customHeight="1">
      <c r="B130" s="35"/>
      <c r="C130" s="218" t="s">
        <v>150</v>
      </c>
      <c r="D130" s="218" t="s">
        <v>122</v>
      </c>
      <c r="E130" s="219" t="s">
        <v>151</v>
      </c>
      <c r="F130" s="220" t="s">
        <v>152</v>
      </c>
      <c r="G130" s="221" t="s">
        <v>153</v>
      </c>
      <c r="H130" s="222">
        <v>1</v>
      </c>
      <c r="I130" s="223"/>
      <c r="J130" s="224">
        <f>ROUND(I130*H130,2)</f>
        <v>0</v>
      </c>
      <c r="K130" s="220" t="s">
        <v>126</v>
      </c>
      <c r="L130" s="40"/>
      <c r="M130" s="225" t="s">
        <v>1</v>
      </c>
      <c r="N130" s="226" t="s">
        <v>41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9" t="s">
        <v>127</v>
      </c>
      <c r="AT130" s="229" t="s">
        <v>122</v>
      </c>
      <c r="AU130" s="229" t="s">
        <v>84</v>
      </c>
      <c r="AY130" s="14" t="s">
        <v>121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4" t="s">
        <v>84</v>
      </c>
      <c r="BK130" s="230">
        <f>ROUND(I130*H130,2)</f>
        <v>0</v>
      </c>
      <c r="BL130" s="14" t="s">
        <v>127</v>
      </c>
      <c r="BM130" s="229" t="s">
        <v>154</v>
      </c>
    </row>
    <row r="131" spans="2:47" s="1" customFormat="1" ht="12">
      <c r="B131" s="35"/>
      <c r="C131" s="36"/>
      <c r="D131" s="231" t="s">
        <v>129</v>
      </c>
      <c r="E131" s="36"/>
      <c r="F131" s="232" t="s">
        <v>155</v>
      </c>
      <c r="G131" s="36"/>
      <c r="H131" s="36"/>
      <c r="I131" s="136"/>
      <c r="J131" s="36"/>
      <c r="K131" s="36"/>
      <c r="L131" s="40"/>
      <c r="M131" s="233"/>
      <c r="N131" s="83"/>
      <c r="O131" s="83"/>
      <c r="P131" s="83"/>
      <c r="Q131" s="83"/>
      <c r="R131" s="83"/>
      <c r="S131" s="83"/>
      <c r="T131" s="84"/>
      <c r="AT131" s="14" t="s">
        <v>129</v>
      </c>
      <c r="AU131" s="14" t="s">
        <v>84</v>
      </c>
    </row>
    <row r="132" spans="2:65" s="1" customFormat="1" ht="16.5" customHeight="1">
      <c r="B132" s="35"/>
      <c r="C132" s="218" t="s">
        <v>156</v>
      </c>
      <c r="D132" s="218" t="s">
        <v>122</v>
      </c>
      <c r="E132" s="219" t="s">
        <v>157</v>
      </c>
      <c r="F132" s="220" t="s">
        <v>158</v>
      </c>
      <c r="G132" s="221" t="s">
        <v>125</v>
      </c>
      <c r="H132" s="222">
        <v>1</v>
      </c>
      <c r="I132" s="223"/>
      <c r="J132" s="224">
        <f>ROUND(I132*H132,2)</f>
        <v>0</v>
      </c>
      <c r="K132" s="220" t="s">
        <v>126</v>
      </c>
      <c r="L132" s="40"/>
      <c r="M132" s="225" t="s">
        <v>1</v>
      </c>
      <c r="N132" s="226" t="s">
        <v>41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9" t="s">
        <v>127</v>
      </c>
      <c r="AT132" s="229" t="s">
        <v>122</v>
      </c>
      <c r="AU132" s="229" t="s">
        <v>84</v>
      </c>
      <c r="AY132" s="14" t="s">
        <v>121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4" t="s">
        <v>84</v>
      </c>
      <c r="BK132" s="230">
        <f>ROUND(I132*H132,2)</f>
        <v>0</v>
      </c>
      <c r="BL132" s="14" t="s">
        <v>127</v>
      </c>
      <c r="BM132" s="229" t="s">
        <v>159</v>
      </c>
    </row>
    <row r="133" spans="2:47" s="1" customFormat="1" ht="12">
      <c r="B133" s="35"/>
      <c r="C133" s="36"/>
      <c r="D133" s="231" t="s">
        <v>129</v>
      </c>
      <c r="E133" s="36"/>
      <c r="F133" s="232" t="s">
        <v>160</v>
      </c>
      <c r="G133" s="36"/>
      <c r="H133" s="36"/>
      <c r="I133" s="136"/>
      <c r="J133" s="36"/>
      <c r="K133" s="36"/>
      <c r="L133" s="40"/>
      <c r="M133" s="233"/>
      <c r="N133" s="83"/>
      <c r="O133" s="83"/>
      <c r="P133" s="83"/>
      <c r="Q133" s="83"/>
      <c r="R133" s="83"/>
      <c r="S133" s="83"/>
      <c r="T133" s="84"/>
      <c r="AT133" s="14" t="s">
        <v>129</v>
      </c>
      <c r="AU133" s="14" t="s">
        <v>84</v>
      </c>
    </row>
    <row r="134" spans="2:65" s="1" customFormat="1" ht="16.5" customHeight="1">
      <c r="B134" s="35"/>
      <c r="C134" s="218" t="s">
        <v>161</v>
      </c>
      <c r="D134" s="218" t="s">
        <v>122</v>
      </c>
      <c r="E134" s="219" t="s">
        <v>162</v>
      </c>
      <c r="F134" s="220" t="s">
        <v>163</v>
      </c>
      <c r="G134" s="221" t="s">
        <v>125</v>
      </c>
      <c r="H134" s="222">
        <v>1</v>
      </c>
      <c r="I134" s="223"/>
      <c r="J134" s="224">
        <f>ROUND(I134*H134,2)</f>
        <v>0</v>
      </c>
      <c r="K134" s="220" t="s">
        <v>126</v>
      </c>
      <c r="L134" s="40"/>
      <c r="M134" s="225" t="s">
        <v>1</v>
      </c>
      <c r="N134" s="226" t="s">
        <v>41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9" t="s">
        <v>127</v>
      </c>
      <c r="AT134" s="229" t="s">
        <v>122</v>
      </c>
      <c r="AU134" s="229" t="s">
        <v>84</v>
      </c>
      <c r="AY134" s="14" t="s">
        <v>121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4" t="s">
        <v>84</v>
      </c>
      <c r="BK134" s="230">
        <f>ROUND(I134*H134,2)</f>
        <v>0</v>
      </c>
      <c r="BL134" s="14" t="s">
        <v>127</v>
      </c>
      <c r="BM134" s="229" t="s">
        <v>164</v>
      </c>
    </row>
    <row r="135" spans="2:47" s="1" customFormat="1" ht="12">
      <c r="B135" s="35"/>
      <c r="C135" s="36"/>
      <c r="D135" s="231" t="s">
        <v>129</v>
      </c>
      <c r="E135" s="36"/>
      <c r="F135" s="232" t="s">
        <v>163</v>
      </c>
      <c r="G135" s="36"/>
      <c r="H135" s="36"/>
      <c r="I135" s="136"/>
      <c r="J135" s="36"/>
      <c r="K135" s="36"/>
      <c r="L135" s="40"/>
      <c r="M135" s="233"/>
      <c r="N135" s="83"/>
      <c r="O135" s="83"/>
      <c r="P135" s="83"/>
      <c r="Q135" s="83"/>
      <c r="R135" s="83"/>
      <c r="S135" s="83"/>
      <c r="T135" s="84"/>
      <c r="AT135" s="14" t="s">
        <v>129</v>
      </c>
      <c r="AU135" s="14" t="s">
        <v>84</v>
      </c>
    </row>
    <row r="136" spans="2:65" s="1" customFormat="1" ht="16.5" customHeight="1">
      <c r="B136" s="35"/>
      <c r="C136" s="218" t="s">
        <v>165</v>
      </c>
      <c r="D136" s="218" t="s">
        <v>122</v>
      </c>
      <c r="E136" s="219" t="s">
        <v>166</v>
      </c>
      <c r="F136" s="220" t="s">
        <v>167</v>
      </c>
      <c r="G136" s="221" t="s">
        <v>168</v>
      </c>
      <c r="H136" s="222">
        <v>1</v>
      </c>
      <c r="I136" s="223"/>
      <c r="J136" s="224">
        <f>ROUND(I136*H136,2)</f>
        <v>0</v>
      </c>
      <c r="K136" s="220" t="s">
        <v>126</v>
      </c>
      <c r="L136" s="40"/>
      <c r="M136" s="225" t="s">
        <v>1</v>
      </c>
      <c r="N136" s="226" t="s">
        <v>41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9" t="s">
        <v>127</v>
      </c>
      <c r="AT136" s="229" t="s">
        <v>122</v>
      </c>
      <c r="AU136" s="229" t="s">
        <v>84</v>
      </c>
      <c r="AY136" s="14" t="s">
        <v>121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4" t="s">
        <v>84</v>
      </c>
      <c r="BK136" s="230">
        <f>ROUND(I136*H136,2)</f>
        <v>0</v>
      </c>
      <c r="BL136" s="14" t="s">
        <v>127</v>
      </c>
      <c r="BM136" s="229" t="s">
        <v>169</v>
      </c>
    </row>
    <row r="137" spans="2:47" s="1" customFormat="1" ht="12">
      <c r="B137" s="35"/>
      <c r="C137" s="36"/>
      <c r="D137" s="231" t="s">
        <v>129</v>
      </c>
      <c r="E137" s="36"/>
      <c r="F137" s="232" t="s">
        <v>167</v>
      </c>
      <c r="G137" s="36"/>
      <c r="H137" s="36"/>
      <c r="I137" s="136"/>
      <c r="J137" s="36"/>
      <c r="K137" s="36"/>
      <c r="L137" s="40"/>
      <c r="M137" s="233"/>
      <c r="N137" s="83"/>
      <c r="O137" s="83"/>
      <c r="P137" s="83"/>
      <c r="Q137" s="83"/>
      <c r="R137" s="83"/>
      <c r="S137" s="83"/>
      <c r="T137" s="84"/>
      <c r="AT137" s="14" t="s">
        <v>129</v>
      </c>
      <c r="AU137" s="14" t="s">
        <v>84</v>
      </c>
    </row>
    <row r="138" spans="2:65" s="1" customFormat="1" ht="16.5" customHeight="1">
      <c r="B138" s="35"/>
      <c r="C138" s="218" t="s">
        <v>170</v>
      </c>
      <c r="D138" s="218" t="s">
        <v>122</v>
      </c>
      <c r="E138" s="219" t="s">
        <v>171</v>
      </c>
      <c r="F138" s="220" t="s">
        <v>167</v>
      </c>
      <c r="G138" s="221" t="s">
        <v>168</v>
      </c>
      <c r="H138" s="222">
        <v>4</v>
      </c>
      <c r="I138" s="223"/>
      <c r="J138" s="224">
        <f>ROUND(I138*H138,2)</f>
        <v>0</v>
      </c>
      <c r="K138" s="220" t="s">
        <v>1</v>
      </c>
      <c r="L138" s="40"/>
      <c r="M138" s="225" t="s">
        <v>1</v>
      </c>
      <c r="N138" s="226" t="s">
        <v>41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9" t="s">
        <v>127</v>
      </c>
      <c r="AT138" s="229" t="s">
        <v>122</v>
      </c>
      <c r="AU138" s="229" t="s">
        <v>84</v>
      </c>
      <c r="AY138" s="14" t="s">
        <v>121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4" t="s">
        <v>84</v>
      </c>
      <c r="BK138" s="230">
        <f>ROUND(I138*H138,2)</f>
        <v>0</v>
      </c>
      <c r="BL138" s="14" t="s">
        <v>127</v>
      </c>
      <c r="BM138" s="229" t="s">
        <v>172</v>
      </c>
    </row>
    <row r="139" spans="2:47" s="1" customFormat="1" ht="12">
      <c r="B139" s="35"/>
      <c r="C139" s="36"/>
      <c r="D139" s="231" t="s">
        <v>129</v>
      </c>
      <c r="E139" s="36"/>
      <c r="F139" s="232" t="s">
        <v>173</v>
      </c>
      <c r="G139" s="36"/>
      <c r="H139" s="36"/>
      <c r="I139" s="136"/>
      <c r="J139" s="36"/>
      <c r="K139" s="36"/>
      <c r="L139" s="40"/>
      <c r="M139" s="233"/>
      <c r="N139" s="83"/>
      <c r="O139" s="83"/>
      <c r="P139" s="83"/>
      <c r="Q139" s="83"/>
      <c r="R139" s="83"/>
      <c r="S139" s="83"/>
      <c r="T139" s="84"/>
      <c r="AT139" s="14" t="s">
        <v>129</v>
      </c>
      <c r="AU139" s="14" t="s">
        <v>84</v>
      </c>
    </row>
    <row r="140" spans="2:51" s="12" customFormat="1" ht="12">
      <c r="B140" s="234"/>
      <c r="C140" s="235"/>
      <c r="D140" s="231" t="s">
        <v>174</v>
      </c>
      <c r="E140" s="236" t="s">
        <v>1</v>
      </c>
      <c r="F140" s="237" t="s">
        <v>141</v>
      </c>
      <c r="G140" s="235"/>
      <c r="H140" s="238">
        <v>4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174</v>
      </c>
      <c r="AU140" s="244" t="s">
        <v>84</v>
      </c>
      <c r="AV140" s="12" t="s">
        <v>87</v>
      </c>
      <c r="AW140" s="12" t="s">
        <v>32</v>
      </c>
      <c r="AX140" s="12" t="s">
        <v>84</v>
      </c>
      <c r="AY140" s="244" t="s">
        <v>121</v>
      </c>
    </row>
    <row r="141" spans="2:65" s="1" customFormat="1" ht="16.5" customHeight="1">
      <c r="B141" s="35"/>
      <c r="C141" s="218" t="s">
        <v>175</v>
      </c>
      <c r="D141" s="218" t="s">
        <v>122</v>
      </c>
      <c r="E141" s="219" t="s">
        <v>176</v>
      </c>
      <c r="F141" s="220" t="s">
        <v>167</v>
      </c>
      <c r="G141" s="221" t="s">
        <v>125</v>
      </c>
      <c r="H141" s="222">
        <v>2</v>
      </c>
      <c r="I141" s="223"/>
      <c r="J141" s="224">
        <f>ROUND(I141*H141,2)</f>
        <v>0</v>
      </c>
      <c r="K141" s="220" t="s">
        <v>1</v>
      </c>
      <c r="L141" s="40"/>
      <c r="M141" s="225" t="s">
        <v>1</v>
      </c>
      <c r="N141" s="226" t="s">
        <v>41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9" t="s">
        <v>127</v>
      </c>
      <c r="AT141" s="229" t="s">
        <v>122</v>
      </c>
      <c r="AU141" s="229" t="s">
        <v>84</v>
      </c>
      <c r="AY141" s="14" t="s">
        <v>121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4" t="s">
        <v>84</v>
      </c>
      <c r="BK141" s="230">
        <f>ROUND(I141*H141,2)</f>
        <v>0</v>
      </c>
      <c r="BL141" s="14" t="s">
        <v>127</v>
      </c>
      <c r="BM141" s="229" t="s">
        <v>177</v>
      </c>
    </row>
    <row r="142" spans="2:47" s="1" customFormat="1" ht="12">
      <c r="B142" s="35"/>
      <c r="C142" s="36"/>
      <c r="D142" s="231" t="s">
        <v>129</v>
      </c>
      <c r="E142" s="36"/>
      <c r="F142" s="232" t="s">
        <v>167</v>
      </c>
      <c r="G142" s="36"/>
      <c r="H142" s="36"/>
      <c r="I142" s="136"/>
      <c r="J142" s="36"/>
      <c r="K142" s="36"/>
      <c r="L142" s="40"/>
      <c r="M142" s="233"/>
      <c r="N142" s="83"/>
      <c r="O142" s="83"/>
      <c r="P142" s="83"/>
      <c r="Q142" s="83"/>
      <c r="R142" s="83"/>
      <c r="S142" s="83"/>
      <c r="T142" s="84"/>
      <c r="AT142" s="14" t="s">
        <v>129</v>
      </c>
      <c r="AU142" s="14" t="s">
        <v>84</v>
      </c>
    </row>
    <row r="143" spans="2:47" s="1" customFormat="1" ht="12">
      <c r="B143" s="35"/>
      <c r="C143" s="36"/>
      <c r="D143" s="231" t="s">
        <v>178</v>
      </c>
      <c r="E143" s="36"/>
      <c r="F143" s="245" t="s">
        <v>179</v>
      </c>
      <c r="G143" s="36"/>
      <c r="H143" s="36"/>
      <c r="I143" s="136"/>
      <c r="J143" s="36"/>
      <c r="K143" s="36"/>
      <c r="L143" s="40"/>
      <c r="M143" s="233"/>
      <c r="N143" s="83"/>
      <c r="O143" s="83"/>
      <c r="P143" s="83"/>
      <c r="Q143" s="83"/>
      <c r="R143" s="83"/>
      <c r="S143" s="83"/>
      <c r="T143" s="84"/>
      <c r="AT143" s="14" t="s">
        <v>178</v>
      </c>
      <c r="AU143" s="14" t="s">
        <v>84</v>
      </c>
    </row>
    <row r="144" spans="2:65" s="1" customFormat="1" ht="16.5" customHeight="1">
      <c r="B144" s="35"/>
      <c r="C144" s="218" t="s">
        <v>180</v>
      </c>
      <c r="D144" s="218" t="s">
        <v>122</v>
      </c>
      <c r="E144" s="219" t="s">
        <v>181</v>
      </c>
      <c r="F144" s="220" t="s">
        <v>182</v>
      </c>
      <c r="G144" s="221" t="s">
        <v>168</v>
      </c>
      <c r="H144" s="222">
        <v>1</v>
      </c>
      <c r="I144" s="223"/>
      <c r="J144" s="224">
        <f>ROUND(I144*H144,2)</f>
        <v>0</v>
      </c>
      <c r="K144" s="220" t="s">
        <v>126</v>
      </c>
      <c r="L144" s="40"/>
      <c r="M144" s="225" t="s">
        <v>1</v>
      </c>
      <c r="N144" s="226" t="s">
        <v>41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9" t="s">
        <v>127</v>
      </c>
      <c r="AT144" s="229" t="s">
        <v>122</v>
      </c>
      <c r="AU144" s="229" t="s">
        <v>84</v>
      </c>
      <c r="AY144" s="14" t="s">
        <v>121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4" t="s">
        <v>84</v>
      </c>
      <c r="BK144" s="230">
        <f>ROUND(I144*H144,2)</f>
        <v>0</v>
      </c>
      <c r="BL144" s="14" t="s">
        <v>127</v>
      </c>
      <c r="BM144" s="229" t="s">
        <v>183</v>
      </c>
    </row>
    <row r="145" spans="2:47" s="1" customFormat="1" ht="12">
      <c r="B145" s="35"/>
      <c r="C145" s="36"/>
      <c r="D145" s="231" t="s">
        <v>129</v>
      </c>
      <c r="E145" s="36"/>
      <c r="F145" s="232" t="s">
        <v>182</v>
      </c>
      <c r="G145" s="36"/>
      <c r="H145" s="36"/>
      <c r="I145" s="136"/>
      <c r="J145" s="36"/>
      <c r="K145" s="36"/>
      <c r="L145" s="40"/>
      <c r="M145" s="233"/>
      <c r="N145" s="83"/>
      <c r="O145" s="83"/>
      <c r="P145" s="83"/>
      <c r="Q145" s="83"/>
      <c r="R145" s="83"/>
      <c r="S145" s="83"/>
      <c r="T145" s="84"/>
      <c r="AT145" s="14" t="s">
        <v>129</v>
      </c>
      <c r="AU145" s="14" t="s">
        <v>84</v>
      </c>
    </row>
    <row r="146" spans="2:65" s="1" customFormat="1" ht="16.5" customHeight="1">
      <c r="B146" s="35"/>
      <c r="C146" s="218" t="s">
        <v>184</v>
      </c>
      <c r="D146" s="218" t="s">
        <v>122</v>
      </c>
      <c r="E146" s="219" t="s">
        <v>185</v>
      </c>
      <c r="F146" s="220" t="s">
        <v>186</v>
      </c>
      <c r="G146" s="221" t="s">
        <v>125</v>
      </c>
      <c r="H146" s="222">
        <v>1</v>
      </c>
      <c r="I146" s="223"/>
      <c r="J146" s="224">
        <f>ROUND(I146*H146,2)</f>
        <v>0</v>
      </c>
      <c r="K146" s="220" t="s">
        <v>126</v>
      </c>
      <c r="L146" s="40"/>
      <c r="M146" s="225" t="s">
        <v>1</v>
      </c>
      <c r="N146" s="226" t="s">
        <v>41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9" t="s">
        <v>127</v>
      </c>
      <c r="AT146" s="229" t="s">
        <v>122</v>
      </c>
      <c r="AU146" s="229" t="s">
        <v>84</v>
      </c>
      <c r="AY146" s="14" t="s">
        <v>121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4" t="s">
        <v>84</v>
      </c>
      <c r="BK146" s="230">
        <f>ROUND(I146*H146,2)</f>
        <v>0</v>
      </c>
      <c r="BL146" s="14" t="s">
        <v>127</v>
      </c>
      <c r="BM146" s="229" t="s">
        <v>187</v>
      </c>
    </row>
    <row r="147" spans="2:47" s="1" customFormat="1" ht="12">
      <c r="B147" s="35"/>
      <c r="C147" s="36"/>
      <c r="D147" s="231" t="s">
        <v>129</v>
      </c>
      <c r="E147" s="36"/>
      <c r="F147" s="232" t="s">
        <v>186</v>
      </c>
      <c r="G147" s="36"/>
      <c r="H147" s="36"/>
      <c r="I147" s="136"/>
      <c r="J147" s="36"/>
      <c r="K147" s="36"/>
      <c r="L147" s="40"/>
      <c r="M147" s="233"/>
      <c r="N147" s="83"/>
      <c r="O147" s="83"/>
      <c r="P147" s="83"/>
      <c r="Q147" s="83"/>
      <c r="R147" s="83"/>
      <c r="S147" s="83"/>
      <c r="T147" s="84"/>
      <c r="AT147" s="14" t="s">
        <v>129</v>
      </c>
      <c r="AU147" s="14" t="s">
        <v>84</v>
      </c>
    </row>
    <row r="148" spans="2:63" s="11" customFormat="1" ht="22.8" customHeight="1">
      <c r="B148" s="204"/>
      <c r="C148" s="205"/>
      <c r="D148" s="206" t="s">
        <v>75</v>
      </c>
      <c r="E148" s="246" t="s">
        <v>188</v>
      </c>
      <c r="F148" s="246" t="s">
        <v>189</v>
      </c>
      <c r="G148" s="205"/>
      <c r="H148" s="205"/>
      <c r="I148" s="208"/>
      <c r="J148" s="247">
        <f>BK148</f>
        <v>0</v>
      </c>
      <c r="K148" s="205"/>
      <c r="L148" s="210"/>
      <c r="M148" s="211"/>
      <c r="N148" s="212"/>
      <c r="O148" s="212"/>
      <c r="P148" s="213">
        <f>SUM(P149:P151)</f>
        <v>0</v>
      </c>
      <c r="Q148" s="212"/>
      <c r="R148" s="213">
        <f>SUM(R149:R151)</f>
        <v>0</v>
      </c>
      <c r="S148" s="212"/>
      <c r="T148" s="214">
        <f>SUM(T149:T151)</f>
        <v>0</v>
      </c>
      <c r="AR148" s="215" t="s">
        <v>120</v>
      </c>
      <c r="AT148" s="216" t="s">
        <v>75</v>
      </c>
      <c r="AU148" s="216" t="s">
        <v>84</v>
      </c>
      <c r="AY148" s="215" t="s">
        <v>121</v>
      </c>
      <c r="BK148" s="217">
        <f>SUM(BK149:BK151)</f>
        <v>0</v>
      </c>
    </row>
    <row r="149" spans="2:65" s="1" customFormat="1" ht="16.5" customHeight="1">
      <c r="B149" s="35"/>
      <c r="C149" s="218" t="s">
        <v>190</v>
      </c>
      <c r="D149" s="218" t="s">
        <v>122</v>
      </c>
      <c r="E149" s="219" t="s">
        <v>191</v>
      </c>
      <c r="F149" s="220" t="s">
        <v>192</v>
      </c>
      <c r="G149" s="221" t="s">
        <v>168</v>
      </c>
      <c r="H149" s="222">
        <v>1</v>
      </c>
      <c r="I149" s="223"/>
      <c r="J149" s="224">
        <f>ROUND(I149*H149,2)</f>
        <v>0</v>
      </c>
      <c r="K149" s="220" t="s">
        <v>193</v>
      </c>
      <c r="L149" s="40"/>
      <c r="M149" s="225" t="s">
        <v>1</v>
      </c>
      <c r="N149" s="226" t="s">
        <v>41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9" t="s">
        <v>127</v>
      </c>
      <c r="AT149" s="229" t="s">
        <v>122</v>
      </c>
      <c r="AU149" s="229" t="s">
        <v>87</v>
      </c>
      <c r="AY149" s="14" t="s">
        <v>121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4" t="s">
        <v>84</v>
      </c>
      <c r="BK149" s="230">
        <f>ROUND(I149*H149,2)</f>
        <v>0</v>
      </c>
      <c r="BL149" s="14" t="s">
        <v>127</v>
      </c>
      <c r="BM149" s="229" t="s">
        <v>194</v>
      </c>
    </row>
    <row r="150" spans="2:47" s="1" customFormat="1" ht="12">
      <c r="B150" s="35"/>
      <c r="C150" s="36"/>
      <c r="D150" s="231" t="s">
        <v>129</v>
      </c>
      <c r="E150" s="36"/>
      <c r="F150" s="232" t="s">
        <v>192</v>
      </c>
      <c r="G150" s="36"/>
      <c r="H150" s="36"/>
      <c r="I150" s="136"/>
      <c r="J150" s="36"/>
      <c r="K150" s="36"/>
      <c r="L150" s="40"/>
      <c r="M150" s="233"/>
      <c r="N150" s="83"/>
      <c r="O150" s="83"/>
      <c r="P150" s="83"/>
      <c r="Q150" s="83"/>
      <c r="R150" s="83"/>
      <c r="S150" s="83"/>
      <c r="T150" s="84"/>
      <c r="AT150" s="14" t="s">
        <v>129</v>
      </c>
      <c r="AU150" s="14" t="s">
        <v>87</v>
      </c>
    </row>
    <row r="151" spans="2:47" s="1" customFormat="1" ht="12">
      <c r="B151" s="35"/>
      <c r="C151" s="36"/>
      <c r="D151" s="231" t="s">
        <v>178</v>
      </c>
      <c r="E151" s="36"/>
      <c r="F151" s="245" t="s">
        <v>195</v>
      </c>
      <c r="G151" s="36"/>
      <c r="H151" s="36"/>
      <c r="I151" s="136"/>
      <c r="J151" s="36"/>
      <c r="K151" s="36"/>
      <c r="L151" s="40"/>
      <c r="M151" s="248"/>
      <c r="N151" s="249"/>
      <c r="O151" s="249"/>
      <c r="P151" s="249"/>
      <c r="Q151" s="249"/>
      <c r="R151" s="249"/>
      <c r="S151" s="249"/>
      <c r="T151" s="250"/>
      <c r="AT151" s="14" t="s">
        <v>178</v>
      </c>
      <c r="AU151" s="14" t="s">
        <v>87</v>
      </c>
    </row>
    <row r="152" spans="2:12" s="1" customFormat="1" ht="6.95" customHeight="1">
      <c r="B152" s="58"/>
      <c r="C152" s="59"/>
      <c r="D152" s="59"/>
      <c r="E152" s="59"/>
      <c r="F152" s="59"/>
      <c r="G152" s="59"/>
      <c r="H152" s="59"/>
      <c r="I152" s="170"/>
      <c r="J152" s="59"/>
      <c r="K152" s="59"/>
      <c r="L152" s="40"/>
    </row>
  </sheetData>
  <sheetProtection password="CC35" sheet="1" objects="1" scenarios="1" formatColumns="0" formatRows="0" autoFilter="0"/>
  <autoFilter ref="C117:K15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90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87</v>
      </c>
    </row>
    <row r="4" spans="2:46" ht="24.95" customHeight="1">
      <c r="B4" s="17"/>
      <c r="D4" s="132" t="s">
        <v>91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16</v>
      </c>
      <c r="L6" s="17"/>
    </row>
    <row r="7" spans="2:12" ht="16.5" customHeight="1">
      <c r="B7" s="17"/>
      <c r="E7" s="135" t="str">
        <f>'Rekapitulace stavby'!K6</f>
        <v>II/195 Klenčí pod Čerchovem - Poběžovice ( 1.etapa) - VON</v>
      </c>
      <c r="F7" s="134"/>
      <c r="G7" s="134"/>
      <c r="H7" s="134"/>
      <c r="L7" s="17"/>
    </row>
    <row r="8" spans="2:12" s="1" customFormat="1" ht="12" customHeight="1">
      <c r="B8" s="40"/>
      <c r="D8" s="134" t="s">
        <v>92</v>
      </c>
      <c r="I8" s="136"/>
      <c r="L8" s="40"/>
    </row>
    <row r="9" spans="2:12" s="1" customFormat="1" ht="36.95" customHeight="1">
      <c r="B9" s="40"/>
      <c r="E9" s="137" t="s">
        <v>196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18</v>
      </c>
      <c r="F11" s="138" t="s">
        <v>86</v>
      </c>
      <c r="I11" s="139" t="s">
        <v>19</v>
      </c>
      <c r="J11" s="138" t="s">
        <v>1</v>
      </c>
      <c r="L11" s="40"/>
    </row>
    <row r="12" spans="2:12" s="1" customFormat="1" ht="12" customHeight="1">
      <c r="B12" s="40"/>
      <c r="D12" s="134" t="s">
        <v>20</v>
      </c>
      <c r="F12" s="138" t="s">
        <v>94</v>
      </c>
      <c r="I12" s="139" t="s">
        <v>22</v>
      </c>
      <c r="J12" s="140" t="str">
        <f>'Rekapitulace stavby'!AN8</f>
        <v>17. 4. 2019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24</v>
      </c>
      <c r="I14" s="139" t="s">
        <v>25</v>
      </c>
      <c r="J14" s="138" t="s">
        <v>1</v>
      </c>
      <c r="L14" s="40"/>
    </row>
    <row r="15" spans="2:12" s="1" customFormat="1" ht="18" customHeight="1">
      <c r="B15" s="40"/>
      <c r="E15" s="138" t="s">
        <v>95</v>
      </c>
      <c r="I15" s="139" t="s">
        <v>27</v>
      </c>
      <c r="J15" s="138" t="s">
        <v>1</v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28</v>
      </c>
      <c r="I17" s="139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27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30</v>
      </c>
      <c r="I20" s="139" t="s">
        <v>25</v>
      </c>
      <c r="J20" s="138" t="s">
        <v>1</v>
      </c>
      <c r="L20" s="40"/>
    </row>
    <row r="21" spans="2:12" s="1" customFormat="1" ht="18" customHeight="1">
      <c r="B21" s="40"/>
      <c r="E21" s="138" t="s">
        <v>96</v>
      </c>
      <c r="I21" s="139" t="s">
        <v>27</v>
      </c>
      <c r="J21" s="138" t="s">
        <v>1</v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33</v>
      </c>
      <c r="I23" s="139" t="s">
        <v>25</v>
      </c>
      <c r="J23" s="138" t="s">
        <v>1</v>
      </c>
      <c r="L23" s="40"/>
    </row>
    <row r="24" spans="2:12" s="1" customFormat="1" ht="18" customHeight="1">
      <c r="B24" s="40"/>
      <c r="E24" s="138" t="s">
        <v>97</v>
      </c>
      <c r="I24" s="139" t="s">
        <v>27</v>
      </c>
      <c r="J24" s="138" t="s">
        <v>1</v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35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36</v>
      </c>
      <c r="I30" s="136"/>
      <c r="J30" s="146">
        <f>ROUND(J117,2)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38</v>
      </c>
      <c r="I32" s="148" t="s">
        <v>37</v>
      </c>
      <c r="J32" s="147" t="s">
        <v>39</v>
      </c>
      <c r="L32" s="40"/>
    </row>
    <row r="33" spans="2:12" s="1" customFormat="1" ht="14.4" customHeight="1">
      <c r="B33" s="40"/>
      <c r="D33" s="149" t="s">
        <v>40</v>
      </c>
      <c r="E33" s="134" t="s">
        <v>41</v>
      </c>
      <c r="F33" s="150">
        <f>ROUND((SUM(BE117:BE138)),2)</f>
        <v>0</v>
      </c>
      <c r="I33" s="151">
        <v>0.21</v>
      </c>
      <c r="J33" s="150">
        <f>ROUND(((SUM(BE117:BE138))*I33),2)</f>
        <v>0</v>
      </c>
      <c r="L33" s="40"/>
    </row>
    <row r="34" spans="2:12" s="1" customFormat="1" ht="14.4" customHeight="1">
      <c r="B34" s="40"/>
      <c r="E34" s="134" t="s">
        <v>42</v>
      </c>
      <c r="F34" s="150">
        <f>ROUND((SUM(BF117:BF138)),2)</f>
        <v>0</v>
      </c>
      <c r="I34" s="151">
        <v>0.15</v>
      </c>
      <c r="J34" s="150">
        <f>ROUND(((SUM(BF117:BF138))*I34),2)</f>
        <v>0</v>
      </c>
      <c r="L34" s="40"/>
    </row>
    <row r="35" spans="2:12" s="1" customFormat="1" ht="14.4" customHeight="1" hidden="1">
      <c r="B35" s="40"/>
      <c r="E35" s="134" t="s">
        <v>43</v>
      </c>
      <c r="F35" s="150">
        <f>ROUND((SUM(BG117:BG138)),2)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44</v>
      </c>
      <c r="F36" s="150">
        <f>ROUND((SUM(BH117:BH138)),2)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45</v>
      </c>
      <c r="F37" s="150">
        <f>ROUND((SUM(BI117:BI138)),2)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49</v>
      </c>
      <c r="E50" s="161"/>
      <c r="F50" s="161"/>
      <c r="G50" s="160" t="s">
        <v>50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51</v>
      </c>
      <c r="E61" s="164"/>
      <c r="F61" s="165" t="s">
        <v>52</v>
      </c>
      <c r="G61" s="163" t="s">
        <v>51</v>
      </c>
      <c r="H61" s="164"/>
      <c r="I61" s="166"/>
      <c r="J61" s="167" t="s">
        <v>52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53</v>
      </c>
      <c r="E65" s="161"/>
      <c r="F65" s="161"/>
      <c r="G65" s="160" t="s">
        <v>54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51</v>
      </c>
      <c r="E76" s="164"/>
      <c r="F76" s="165" t="s">
        <v>52</v>
      </c>
      <c r="G76" s="163" t="s">
        <v>51</v>
      </c>
      <c r="H76" s="164"/>
      <c r="I76" s="166"/>
      <c r="J76" s="167" t="s">
        <v>52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98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II/195 Klenčí pod Čerchovem - Poběžovice ( 1.etapa) - VON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92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VON (2) - vedlejší a ostatní náklady (Vlkanov - Poběžovice)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SIL.II/195,Klenčí,Postřekov</v>
      </c>
      <c r="G89" s="36"/>
      <c r="H89" s="36"/>
      <c r="I89" s="139" t="s">
        <v>22</v>
      </c>
      <c r="J89" s="71" t="str">
        <f>IF(J12="","",J12)</f>
        <v>17. 4. 2019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SÚS PK Domažlice</v>
      </c>
      <c r="G91" s="36"/>
      <c r="H91" s="36"/>
      <c r="I91" s="139" t="s">
        <v>30</v>
      </c>
      <c r="J91" s="33" t="str">
        <f>E21</f>
        <v>J.Miška</v>
      </c>
      <c r="K91" s="36"/>
      <c r="L91" s="40"/>
    </row>
    <row r="92" spans="2:12" s="1" customFormat="1" ht="15.15" customHeight="1">
      <c r="B92" s="35"/>
      <c r="C92" s="29" t="s">
        <v>28</v>
      </c>
      <c r="D92" s="36"/>
      <c r="E92" s="36"/>
      <c r="F92" s="24" t="str">
        <f>IF(E18="","",E18)</f>
        <v>Vyplň údaj</v>
      </c>
      <c r="G92" s="36"/>
      <c r="H92" s="36"/>
      <c r="I92" s="139" t="s">
        <v>33</v>
      </c>
      <c r="J92" s="33" t="str">
        <f>E24</f>
        <v>Richtrová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99</v>
      </c>
      <c r="D94" s="176"/>
      <c r="E94" s="176"/>
      <c r="F94" s="176"/>
      <c r="G94" s="176"/>
      <c r="H94" s="176"/>
      <c r="I94" s="177"/>
      <c r="J94" s="178" t="s">
        <v>100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101</v>
      </c>
      <c r="D96" s="36"/>
      <c r="E96" s="36"/>
      <c r="F96" s="36"/>
      <c r="G96" s="36"/>
      <c r="H96" s="36"/>
      <c r="I96" s="136"/>
      <c r="J96" s="102">
        <f>J117</f>
        <v>0</v>
      </c>
      <c r="K96" s="36"/>
      <c r="L96" s="40"/>
      <c r="AU96" s="14" t="s">
        <v>102</v>
      </c>
    </row>
    <row r="97" spans="2:12" s="8" customFormat="1" ht="24.95" customHeight="1">
      <c r="B97" s="180"/>
      <c r="C97" s="181"/>
      <c r="D97" s="182" t="s">
        <v>103</v>
      </c>
      <c r="E97" s="183"/>
      <c r="F97" s="183"/>
      <c r="G97" s="183"/>
      <c r="H97" s="183"/>
      <c r="I97" s="184"/>
      <c r="J97" s="185">
        <f>J118</f>
        <v>0</v>
      </c>
      <c r="K97" s="181"/>
      <c r="L97" s="186"/>
    </row>
    <row r="98" spans="2:12" s="1" customFormat="1" ht="21.8" customHeight="1">
      <c r="B98" s="35"/>
      <c r="C98" s="36"/>
      <c r="D98" s="36"/>
      <c r="E98" s="36"/>
      <c r="F98" s="36"/>
      <c r="G98" s="36"/>
      <c r="H98" s="36"/>
      <c r="I98" s="136"/>
      <c r="J98" s="36"/>
      <c r="K98" s="36"/>
      <c r="L98" s="40"/>
    </row>
    <row r="99" spans="2:12" s="1" customFormat="1" ht="6.95" customHeight="1">
      <c r="B99" s="58"/>
      <c r="C99" s="59"/>
      <c r="D99" s="59"/>
      <c r="E99" s="59"/>
      <c r="F99" s="59"/>
      <c r="G99" s="59"/>
      <c r="H99" s="59"/>
      <c r="I99" s="170"/>
      <c r="J99" s="59"/>
      <c r="K99" s="59"/>
      <c r="L99" s="40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73"/>
      <c r="J103" s="61"/>
      <c r="K103" s="61"/>
      <c r="L103" s="40"/>
    </row>
    <row r="104" spans="2:12" s="1" customFormat="1" ht="24.95" customHeight="1">
      <c r="B104" s="35"/>
      <c r="C104" s="20" t="s">
        <v>105</v>
      </c>
      <c r="D104" s="36"/>
      <c r="E104" s="36"/>
      <c r="F104" s="36"/>
      <c r="G104" s="36"/>
      <c r="H104" s="36"/>
      <c r="I104" s="136"/>
      <c r="J104" s="36"/>
      <c r="K104" s="36"/>
      <c r="L104" s="40"/>
    </row>
    <row r="105" spans="2:12" s="1" customFormat="1" ht="6.95" customHeight="1">
      <c r="B105" s="35"/>
      <c r="C105" s="36"/>
      <c r="D105" s="36"/>
      <c r="E105" s="36"/>
      <c r="F105" s="36"/>
      <c r="G105" s="36"/>
      <c r="H105" s="36"/>
      <c r="I105" s="136"/>
      <c r="J105" s="36"/>
      <c r="K105" s="36"/>
      <c r="L105" s="40"/>
    </row>
    <row r="106" spans="2:12" s="1" customFormat="1" ht="12" customHeight="1">
      <c r="B106" s="35"/>
      <c r="C106" s="29" t="s">
        <v>16</v>
      </c>
      <c r="D106" s="36"/>
      <c r="E106" s="36"/>
      <c r="F106" s="36"/>
      <c r="G106" s="36"/>
      <c r="H106" s="36"/>
      <c r="I106" s="136"/>
      <c r="J106" s="36"/>
      <c r="K106" s="36"/>
      <c r="L106" s="40"/>
    </row>
    <row r="107" spans="2:12" s="1" customFormat="1" ht="16.5" customHeight="1">
      <c r="B107" s="35"/>
      <c r="C107" s="36"/>
      <c r="D107" s="36"/>
      <c r="E107" s="174" t="str">
        <f>E7</f>
        <v>II/195 Klenčí pod Čerchovem - Poběžovice ( 1.etapa) - VON</v>
      </c>
      <c r="F107" s="29"/>
      <c r="G107" s="29"/>
      <c r="H107" s="29"/>
      <c r="I107" s="136"/>
      <c r="J107" s="36"/>
      <c r="K107" s="36"/>
      <c r="L107" s="40"/>
    </row>
    <row r="108" spans="2:12" s="1" customFormat="1" ht="12" customHeight="1">
      <c r="B108" s="35"/>
      <c r="C108" s="29" t="s">
        <v>92</v>
      </c>
      <c r="D108" s="36"/>
      <c r="E108" s="36"/>
      <c r="F108" s="36"/>
      <c r="G108" s="36"/>
      <c r="H108" s="36"/>
      <c r="I108" s="136"/>
      <c r="J108" s="36"/>
      <c r="K108" s="36"/>
      <c r="L108" s="40"/>
    </row>
    <row r="109" spans="2:12" s="1" customFormat="1" ht="16.5" customHeight="1">
      <c r="B109" s="35"/>
      <c r="C109" s="36"/>
      <c r="D109" s="36"/>
      <c r="E109" s="68" t="str">
        <f>E9</f>
        <v>VON (2) - vedlejší a ostatní náklady (Vlkanov - Poběžovice)</v>
      </c>
      <c r="F109" s="36"/>
      <c r="G109" s="36"/>
      <c r="H109" s="36"/>
      <c r="I109" s="136"/>
      <c r="J109" s="36"/>
      <c r="K109" s="36"/>
      <c r="L109" s="40"/>
    </row>
    <row r="110" spans="2:12" s="1" customFormat="1" ht="6.95" customHeight="1">
      <c r="B110" s="35"/>
      <c r="C110" s="36"/>
      <c r="D110" s="36"/>
      <c r="E110" s="36"/>
      <c r="F110" s="36"/>
      <c r="G110" s="36"/>
      <c r="H110" s="36"/>
      <c r="I110" s="136"/>
      <c r="J110" s="36"/>
      <c r="K110" s="36"/>
      <c r="L110" s="40"/>
    </row>
    <row r="111" spans="2:12" s="1" customFormat="1" ht="12" customHeight="1">
      <c r="B111" s="35"/>
      <c r="C111" s="29" t="s">
        <v>20</v>
      </c>
      <c r="D111" s="36"/>
      <c r="E111" s="36"/>
      <c r="F111" s="24" t="str">
        <f>F12</f>
        <v>SIL.II/195,Klenčí,Postřekov</v>
      </c>
      <c r="G111" s="36"/>
      <c r="H111" s="36"/>
      <c r="I111" s="139" t="s">
        <v>22</v>
      </c>
      <c r="J111" s="71" t="str">
        <f>IF(J12="","",J12)</f>
        <v>17. 4. 2019</v>
      </c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6"/>
      <c r="J112" s="36"/>
      <c r="K112" s="36"/>
      <c r="L112" s="40"/>
    </row>
    <row r="113" spans="2:12" s="1" customFormat="1" ht="15.15" customHeight="1">
      <c r="B113" s="35"/>
      <c r="C113" s="29" t="s">
        <v>24</v>
      </c>
      <c r="D113" s="36"/>
      <c r="E113" s="36"/>
      <c r="F113" s="24" t="str">
        <f>E15</f>
        <v>SÚS PK Domažlice</v>
      </c>
      <c r="G113" s="36"/>
      <c r="H113" s="36"/>
      <c r="I113" s="139" t="s">
        <v>30</v>
      </c>
      <c r="J113" s="33" t="str">
        <f>E21</f>
        <v>J.Miška</v>
      </c>
      <c r="K113" s="36"/>
      <c r="L113" s="40"/>
    </row>
    <row r="114" spans="2:12" s="1" customFormat="1" ht="15.15" customHeight="1">
      <c r="B114" s="35"/>
      <c r="C114" s="29" t="s">
        <v>28</v>
      </c>
      <c r="D114" s="36"/>
      <c r="E114" s="36"/>
      <c r="F114" s="24" t="str">
        <f>IF(E18="","",E18)</f>
        <v>Vyplň údaj</v>
      </c>
      <c r="G114" s="36"/>
      <c r="H114" s="36"/>
      <c r="I114" s="139" t="s">
        <v>33</v>
      </c>
      <c r="J114" s="33" t="str">
        <f>E24</f>
        <v>Richtrová</v>
      </c>
      <c r="K114" s="36"/>
      <c r="L114" s="40"/>
    </row>
    <row r="115" spans="2:12" s="1" customFormat="1" ht="10.3" customHeight="1">
      <c r="B115" s="35"/>
      <c r="C115" s="36"/>
      <c r="D115" s="36"/>
      <c r="E115" s="36"/>
      <c r="F115" s="36"/>
      <c r="G115" s="36"/>
      <c r="H115" s="36"/>
      <c r="I115" s="136"/>
      <c r="J115" s="36"/>
      <c r="K115" s="36"/>
      <c r="L115" s="40"/>
    </row>
    <row r="116" spans="2:20" s="10" customFormat="1" ht="29.25" customHeight="1">
      <c r="B116" s="194"/>
      <c r="C116" s="195" t="s">
        <v>106</v>
      </c>
      <c r="D116" s="196" t="s">
        <v>61</v>
      </c>
      <c r="E116" s="196" t="s">
        <v>57</v>
      </c>
      <c r="F116" s="196" t="s">
        <v>58</v>
      </c>
      <c r="G116" s="196" t="s">
        <v>107</v>
      </c>
      <c r="H116" s="196" t="s">
        <v>108</v>
      </c>
      <c r="I116" s="197" t="s">
        <v>109</v>
      </c>
      <c r="J116" s="196" t="s">
        <v>100</v>
      </c>
      <c r="K116" s="198" t="s">
        <v>110</v>
      </c>
      <c r="L116" s="199"/>
      <c r="M116" s="92" t="s">
        <v>1</v>
      </c>
      <c r="N116" s="93" t="s">
        <v>40</v>
      </c>
      <c r="O116" s="93" t="s">
        <v>111</v>
      </c>
      <c r="P116" s="93" t="s">
        <v>112</v>
      </c>
      <c r="Q116" s="93" t="s">
        <v>113</v>
      </c>
      <c r="R116" s="93" t="s">
        <v>114</v>
      </c>
      <c r="S116" s="93" t="s">
        <v>115</v>
      </c>
      <c r="T116" s="94" t="s">
        <v>116</v>
      </c>
    </row>
    <row r="117" spans="2:63" s="1" customFormat="1" ht="22.8" customHeight="1">
      <c r="B117" s="35"/>
      <c r="C117" s="99" t="s">
        <v>117</v>
      </c>
      <c r="D117" s="36"/>
      <c r="E117" s="36"/>
      <c r="F117" s="36"/>
      <c r="G117" s="36"/>
      <c r="H117" s="36"/>
      <c r="I117" s="136"/>
      <c r="J117" s="200">
        <f>BK117</f>
        <v>0</v>
      </c>
      <c r="K117" s="36"/>
      <c r="L117" s="40"/>
      <c r="M117" s="95"/>
      <c r="N117" s="96"/>
      <c r="O117" s="96"/>
      <c r="P117" s="201">
        <f>P118</f>
        <v>0</v>
      </c>
      <c r="Q117" s="96"/>
      <c r="R117" s="201">
        <f>R118</f>
        <v>0</v>
      </c>
      <c r="S117" s="96"/>
      <c r="T117" s="202">
        <f>T118</f>
        <v>0</v>
      </c>
      <c r="AT117" s="14" t="s">
        <v>75</v>
      </c>
      <c r="AU117" s="14" t="s">
        <v>102</v>
      </c>
      <c r="BK117" s="203">
        <f>BK118</f>
        <v>0</v>
      </c>
    </row>
    <row r="118" spans="2:63" s="11" customFormat="1" ht="25.9" customHeight="1">
      <c r="B118" s="204"/>
      <c r="C118" s="205"/>
      <c r="D118" s="206" t="s">
        <v>75</v>
      </c>
      <c r="E118" s="207" t="s">
        <v>118</v>
      </c>
      <c r="F118" s="207" t="s">
        <v>119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SUM(P119:P138)</f>
        <v>0</v>
      </c>
      <c r="Q118" s="212"/>
      <c r="R118" s="213">
        <f>SUM(R119:R138)</f>
        <v>0</v>
      </c>
      <c r="S118" s="212"/>
      <c r="T118" s="214">
        <f>SUM(T119:T138)</f>
        <v>0</v>
      </c>
      <c r="AR118" s="215" t="s">
        <v>120</v>
      </c>
      <c r="AT118" s="216" t="s">
        <v>75</v>
      </c>
      <c r="AU118" s="216" t="s">
        <v>76</v>
      </c>
      <c r="AY118" s="215" t="s">
        <v>121</v>
      </c>
      <c r="BK118" s="217">
        <f>SUM(BK119:BK138)</f>
        <v>0</v>
      </c>
    </row>
    <row r="119" spans="2:65" s="1" customFormat="1" ht="16.5" customHeight="1">
      <c r="B119" s="35"/>
      <c r="C119" s="218" t="s">
        <v>84</v>
      </c>
      <c r="D119" s="218" t="s">
        <v>122</v>
      </c>
      <c r="E119" s="219" t="s">
        <v>123</v>
      </c>
      <c r="F119" s="220" t="s">
        <v>124</v>
      </c>
      <c r="G119" s="221" t="s">
        <v>125</v>
      </c>
      <c r="H119" s="222">
        <v>1</v>
      </c>
      <c r="I119" s="223"/>
      <c r="J119" s="224">
        <f>ROUND(I119*H119,2)</f>
        <v>0</v>
      </c>
      <c r="K119" s="220" t="s">
        <v>126</v>
      </c>
      <c r="L119" s="40"/>
      <c r="M119" s="225" t="s">
        <v>1</v>
      </c>
      <c r="N119" s="226" t="s">
        <v>41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9" t="s">
        <v>127</v>
      </c>
      <c r="AT119" s="229" t="s">
        <v>122</v>
      </c>
      <c r="AU119" s="229" t="s">
        <v>84</v>
      </c>
      <c r="AY119" s="14" t="s">
        <v>121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4" t="s">
        <v>84</v>
      </c>
      <c r="BK119" s="230">
        <f>ROUND(I119*H119,2)</f>
        <v>0</v>
      </c>
      <c r="BL119" s="14" t="s">
        <v>127</v>
      </c>
      <c r="BM119" s="229" t="s">
        <v>128</v>
      </c>
    </row>
    <row r="120" spans="2:47" s="1" customFormat="1" ht="12">
      <c r="B120" s="35"/>
      <c r="C120" s="36"/>
      <c r="D120" s="231" t="s">
        <v>129</v>
      </c>
      <c r="E120" s="36"/>
      <c r="F120" s="232" t="s">
        <v>130</v>
      </c>
      <c r="G120" s="36"/>
      <c r="H120" s="36"/>
      <c r="I120" s="136"/>
      <c r="J120" s="36"/>
      <c r="K120" s="36"/>
      <c r="L120" s="40"/>
      <c r="M120" s="233"/>
      <c r="N120" s="83"/>
      <c r="O120" s="83"/>
      <c r="P120" s="83"/>
      <c r="Q120" s="83"/>
      <c r="R120" s="83"/>
      <c r="S120" s="83"/>
      <c r="T120" s="84"/>
      <c r="AT120" s="14" t="s">
        <v>129</v>
      </c>
      <c r="AU120" s="14" t="s">
        <v>84</v>
      </c>
    </row>
    <row r="121" spans="2:65" s="1" customFormat="1" ht="24" customHeight="1">
      <c r="B121" s="35"/>
      <c r="C121" s="218" t="s">
        <v>87</v>
      </c>
      <c r="D121" s="218" t="s">
        <v>122</v>
      </c>
      <c r="E121" s="219" t="s">
        <v>131</v>
      </c>
      <c r="F121" s="220" t="s">
        <v>132</v>
      </c>
      <c r="G121" s="221" t="s">
        <v>133</v>
      </c>
      <c r="H121" s="222">
        <v>5</v>
      </c>
      <c r="I121" s="223"/>
      <c r="J121" s="224">
        <f>ROUND(I121*H121,2)</f>
        <v>0</v>
      </c>
      <c r="K121" s="220" t="s">
        <v>126</v>
      </c>
      <c r="L121" s="40"/>
      <c r="M121" s="225" t="s">
        <v>1</v>
      </c>
      <c r="N121" s="226" t="s">
        <v>41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9" t="s">
        <v>127</v>
      </c>
      <c r="AT121" s="229" t="s">
        <v>122</v>
      </c>
      <c r="AU121" s="229" t="s">
        <v>84</v>
      </c>
      <c r="AY121" s="14" t="s">
        <v>121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4" t="s">
        <v>84</v>
      </c>
      <c r="BK121" s="230">
        <f>ROUND(I121*H121,2)</f>
        <v>0</v>
      </c>
      <c r="BL121" s="14" t="s">
        <v>127</v>
      </c>
      <c r="BM121" s="229" t="s">
        <v>134</v>
      </c>
    </row>
    <row r="122" spans="2:47" s="1" customFormat="1" ht="12">
      <c r="B122" s="35"/>
      <c r="C122" s="36"/>
      <c r="D122" s="231" t="s">
        <v>129</v>
      </c>
      <c r="E122" s="36"/>
      <c r="F122" s="232" t="s">
        <v>135</v>
      </c>
      <c r="G122" s="36"/>
      <c r="H122" s="36"/>
      <c r="I122" s="136"/>
      <c r="J122" s="36"/>
      <c r="K122" s="36"/>
      <c r="L122" s="40"/>
      <c r="M122" s="233"/>
      <c r="N122" s="83"/>
      <c r="O122" s="83"/>
      <c r="P122" s="83"/>
      <c r="Q122" s="83"/>
      <c r="R122" s="83"/>
      <c r="S122" s="83"/>
      <c r="T122" s="84"/>
      <c r="AT122" s="14" t="s">
        <v>129</v>
      </c>
      <c r="AU122" s="14" t="s">
        <v>84</v>
      </c>
    </row>
    <row r="123" spans="2:65" s="1" customFormat="1" ht="16.5" customHeight="1">
      <c r="B123" s="35"/>
      <c r="C123" s="218" t="s">
        <v>136</v>
      </c>
      <c r="D123" s="218" t="s">
        <v>122</v>
      </c>
      <c r="E123" s="219" t="s">
        <v>137</v>
      </c>
      <c r="F123" s="220" t="s">
        <v>138</v>
      </c>
      <c r="G123" s="221" t="s">
        <v>125</v>
      </c>
      <c r="H123" s="222">
        <v>1</v>
      </c>
      <c r="I123" s="223"/>
      <c r="J123" s="224">
        <f>ROUND(I123*H123,2)</f>
        <v>0</v>
      </c>
      <c r="K123" s="220" t="s">
        <v>126</v>
      </c>
      <c r="L123" s="40"/>
      <c r="M123" s="225" t="s">
        <v>1</v>
      </c>
      <c r="N123" s="226" t="s">
        <v>41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9" t="s">
        <v>127</v>
      </c>
      <c r="AT123" s="229" t="s">
        <v>122</v>
      </c>
      <c r="AU123" s="229" t="s">
        <v>84</v>
      </c>
      <c r="AY123" s="14" t="s">
        <v>121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4" t="s">
        <v>84</v>
      </c>
      <c r="BK123" s="230">
        <f>ROUND(I123*H123,2)</f>
        <v>0</v>
      </c>
      <c r="BL123" s="14" t="s">
        <v>127</v>
      </c>
      <c r="BM123" s="229" t="s">
        <v>139</v>
      </c>
    </row>
    <row r="124" spans="2:47" s="1" customFormat="1" ht="12">
      <c r="B124" s="35"/>
      <c r="C124" s="36"/>
      <c r="D124" s="231" t="s">
        <v>129</v>
      </c>
      <c r="E124" s="36"/>
      <c r="F124" s="232" t="s">
        <v>140</v>
      </c>
      <c r="G124" s="36"/>
      <c r="H124" s="36"/>
      <c r="I124" s="136"/>
      <c r="J124" s="36"/>
      <c r="K124" s="36"/>
      <c r="L124" s="40"/>
      <c r="M124" s="233"/>
      <c r="N124" s="83"/>
      <c r="O124" s="83"/>
      <c r="P124" s="83"/>
      <c r="Q124" s="83"/>
      <c r="R124" s="83"/>
      <c r="S124" s="83"/>
      <c r="T124" s="84"/>
      <c r="AT124" s="14" t="s">
        <v>129</v>
      </c>
      <c r="AU124" s="14" t="s">
        <v>84</v>
      </c>
    </row>
    <row r="125" spans="2:65" s="1" customFormat="1" ht="24" customHeight="1">
      <c r="B125" s="35"/>
      <c r="C125" s="218" t="s">
        <v>141</v>
      </c>
      <c r="D125" s="218" t="s">
        <v>122</v>
      </c>
      <c r="E125" s="219" t="s">
        <v>142</v>
      </c>
      <c r="F125" s="220" t="s">
        <v>143</v>
      </c>
      <c r="G125" s="221" t="s">
        <v>125</v>
      </c>
      <c r="H125" s="222">
        <v>1</v>
      </c>
      <c r="I125" s="223"/>
      <c r="J125" s="224">
        <f>ROUND(I125*H125,2)</f>
        <v>0</v>
      </c>
      <c r="K125" s="220" t="s">
        <v>126</v>
      </c>
      <c r="L125" s="40"/>
      <c r="M125" s="225" t="s">
        <v>1</v>
      </c>
      <c r="N125" s="226" t="s">
        <v>41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9" t="s">
        <v>127</v>
      </c>
      <c r="AT125" s="229" t="s">
        <v>122</v>
      </c>
      <c r="AU125" s="229" t="s">
        <v>84</v>
      </c>
      <c r="AY125" s="14" t="s">
        <v>121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4" t="s">
        <v>84</v>
      </c>
      <c r="BK125" s="230">
        <f>ROUND(I125*H125,2)</f>
        <v>0</v>
      </c>
      <c r="BL125" s="14" t="s">
        <v>127</v>
      </c>
      <c r="BM125" s="229" t="s">
        <v>144</v>
      </c>
    </row>
    <row r="126" spans="2:47" s="1" customFormat="1" ht="12">
      <c r="B126" s="35"/>
      <c r="C126" s="36"/>
      <c r="D126" s="231" t="s">
        <v>129</v>
      </c>
      <c r="E126" s="36"/>
      <c r="F126" s="232" t="s">
        <v>145</v>
      </c>
      <c r="G126" s="36"/>
      <c r="H126" s="36"/>
      <c r="I126" s="136"/>
      <c r="J126" s="36"/>
      <c r="K126" s="36"/>
      <c r="L126" s="40"/>
      <c r="M126" s="233"/>
      <c r="N126" s="83"/>
      <c r="O126" s="83"/>
      <c r="P126" s="83"/>
      <c r="Q126" s="83"/>
      <c r="R126" s="83"/>
      <c r="S126" s="83"/>
      <c r="T126" s="84"/>
      <c r="AT126" s="14" t="s">
        <v>129</v>
      </c>
      <c r="AU126" s="14" t="s">
        <v>84</v>
      </c>
    </row>
    <row r="127" spans="2:65" s="1" customFormat="1" ht="16.5" customHeight="1">
      <c r="B127" s="35"/>
      <c r="C127" s="218" t="s">
        <v>120</v>
      </c>
      <c r="D127" s="218" t="s">
        <v>122</v>
      </c>
      <c r="E127" s="219" t="s">
        <v>146</v>
      </c>
      <c r="F127" s="220" t="s">
        <v>147</v>
      </c>
      <c r="G127" s="221" t="s">
        <v>125</v>
      </c>
      <c r="H127" s="222">
        <v>1</v>
      </c>
      <c r="I127" s="223"/>
      <c r="J127" s="224">
        <f>ROUND(I127*H127,2)</f>
        <v>0</v>
      </c>
      <c r="K127" s="220" t="s">
        <v>126</v>
      </c>
      <c r="L127" s="40"/>
      <c r="M127" s="225" t="s">
        <v>1</v>
      </c>
      <c r="N127" s="226" t="s">
        <v>41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9" t="s">
        <v>127</v>
      </c>
      <c r="AT127" s="229" t="s">
        <v>122</v>
      </c>
      <c r="AU127" s="229" t="s">
        <v>84</v>
      </c>
      <c r="AY127" s="14" t="s">
        <v>121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4" t="s">
        <v>84</v>
      </c>
      <c r="BK127" s="230">
        <f>ROUND(I127*H127,2)</f>
        <v>0</v>
      </c>
      <c r="BL127" s="14" t="s">
        <v>127</v>
      </c>
      <c r="BM127" s="229" t="s">
        <v>148</v>
      </c>
    </row>
    <row r="128" spans="2:47" s="1" customFormat="1" ht="12">
      <c r="B128" s="35"/>
      <c r="C128" s="36"/>
      <c r="D128" s="231" t="s">
        <v>129</v>
      </c>
      <c r="E128" s="36"/>
      <c r="F128" s="232" t="s">
        <v>149</v>
      </c>
      <c r="G128" s="36"/>
      <c r="H128" s="36"/>
      <c r="I128" s="136"/>
      <c r="J128" s="36"/>
      <c r="K128" s="36"/>
      <c r="L128" s="40"/>
      <c r="M128" s="233"/>
      <c r="N128" s="83"/>
      <c r="O128" s="83"/>
      <c r="P128" s="83"/>
      <c r="Q128" s="83"/>
      <c r="R128" s="83"/>
      <c r="S128" s="83"/>
      <c r="T128" s="84"/>
      <c r="AT128" s="14" t="s">
        <v>129</v>
      </c>
      <c r="AU128" s="14" t="s">
        <v>84</v>
      </c>
    </row>
    <row r="129" spans="2:65" s="1" customFormat="1" ht="16.5" customHeight="1">
      <c r="B129" s="35"/>
      <c r="C129" s="218" t="s">
        <v>150</v>
      </c>
      <c r="D129" s="218" t="s">
        <v>122</v>
      </c>
      <c r="E129" s="219" t="s">
        <v>151</v>
      </c>
      <c r="F129" s="220" t="s">
        <v>152</v>
      </c>
      <c r="G129" s="221" t="s">
        <v>153</v>
      </c>
      <c r="H129" s="222">
        <v>1</v>
      </c>
      <c r="I129" s="223"/>
      <c r="J129" s="224">
        <f>ROUND(I129*H129,2)</f>
        <v>0</v>
      </c>
      <c r="K129" s="220" t="s">
        <v>126</v>
      </c>
      <c r="L129" s="40"/>
      <c r="M129" s="225" t="s">
        <v>1</v>
      </c>
      <c r="N129" s="226" t="s">
        <v>41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9" t="s">
        <v>127</v>
      </c>
      <c r="AT129" s="229" t="s">
        <v>122</v>
      </c>
      <c r="AU129" s="229" t="s">
        <v>84</v>
      </c>
      <c r="AY129" s="14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4" t="s">
        <v>84</v>
      </c>
      <c r="BK129" s="230">
        <f>ROUND(I129*H129,2)</f>
        <v>0</v>
      </c>
      <c r="BL129" s="14" t="s">
        <v>127</v>
      </c>
      <c r="BM129" s="229" t="s">
        <v>154</v>
      </c>
    </row>
    <row r="130" spans="2:47" s="1" customFormat="1" ht="12">
      <c r="B130" s="35"/>
      <c r="C130" s="36"/>
      <c r="D130" s="231" t="s">
        <v>129</v>
      </c>
      <c r="E130" s="36"/>
      <c r="F130" s="232" t="s">
        <v>155</v>
      </c>
      <c r="G130" s="36"/>
      <c r="H130" s="36"/>
      <c r="I130" s="136"/>
      <c r="J130" s="36"/>
      <c r="K130" s="36"/>
      <c r="L130" s="40"/>
      <c r="M130" s="233"/>
      <c r="N130" s="83"/>
      <c r="O130" s="83"/>
      <c r="P130" s="83"/>
      <c r="Q130" s="83"/>
      <c r="R130" s="83"/>
      <c r="S130" s="83"/>
      <c r="T130" s="84"/>
      <c r="AT130" s="14" t="s">
        <v>129</v>
      </c>
      <c r="AU130" s="14" t="s">
        <v>84</v>
      </c>
    </row>
    <row r="131" spans="2:65" s="1" customFormat="1" ht="16.5" customHeight="1">
      <c r="B131" s="35"/>
      <c r="C131" s="218" t="s">
        <v>156</v>
      </c>
      <c r="D131" s="218" t="s">
        <v>122</v>
      </c>
      <c r="E131" s="219" t="s">
        <v>157</v>
      </c>
      <c r="F131" s="220" t="s">
        <v>158</v>
      </c>
      <c r="G131" s="221" t="s">
        <v>125</v>
      </c>
      <c r="H131" s="222">
        <v>1</v>
      </c>
      <c r="I131" s="223"/>
      <c r="J131" s="224">
        <f>ROUND(I131*H131,2)</f>
        <v>0</v>
      </c>
      <c r="K131" s="220" t="s">
        <v>126</v>
      </c>
      <c r="L131" s="40"/>
      <c r="M131" s="225" t="s">
        <v>1</v>
      </c>
      <c r="N131" s="226" t="s">
        <v>41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9" t="s">
        <v>127</v>
      </c>
      <c r="AT131" s="229" t="s">
        <v>122</v>
      </c>
      <c r="AU131" s="229" t="s">
        <v>84</v>
      </c>
      <c r="AY131" s="14" t="s">
        <v>121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4" t="s">
        <v>84</v>
      </c>
      <c r="BK131" s="230">
        <f>ROUND(I131*H131,2)</f>
        <v>0</v>
      </c>
      <c r="BL131" s="14" t="s">
        <v>127</v>
      </c>
      <c r="BM131" s="229" t="s">
        <v>159</v>
      </c>
    </row>
    <row r="132" spans="2:47" s="1" customFormat="1" ht="12">
      <c r="B132" s="35"/>
      <c r="C132" s="36"/>
      <c r="D132" s="231" t="s">
        <v>129</v>
      </c>
      <c r="E132" s="36"/>
      <c r="F132" s="232" t="s">
        <v>160</v>
      </c>
      <c r="G132" s="36"/>
      <c r="H132" s="36"/>
      <c r="I132" s="136"/>
      <c r="J132" s="36"/>
      <c r="K132" s="36"/>
      <c r="L132" s="40"/>
      <c r="M132" s="233"/>
      <c r="N132" s="83"/>
      <c r="O132" s="83"/>
      <c r="P132" s="83"/>
      <c r="Q132" s="83"/>
      <c r="R132" s="83"/>
      <c r="S132" s="83"/>
      <c r="T132" s="84"/>
      <c r="AT132" s="14" t="s">
        <v>129</v>
      </c>
      <c r="AU132" s="14" t="s">
        <v>84</v>
      </c>
    </row>
    <row r="133" spans="2:65" s="1" customFormat="1" ht="16.5" customHeight="1">
      <c r="B133" s="35"/>
      <c r="C133" s="218" t="s">
        <v>161</v>
      </c>
      <c r="D133" s="218" t="s">
        <v>122</v>
      </c>
      <c r="E133" s="219" t="s">
        <v>162</v>
      </c>
      <c r="F133" s="220" t="s">
        <v>163</v>
      </c>
      <c r="G133" s="221" t="s">
        <v>125</v>
      </c>
      <c r="H133" s="222">
        <v>1</v>
      </c>
      <c r="I133" s="223"/>
      <c r="J133" s="224">
        <f>ROUND(I133*H133,2)</f>
        <v>0</v>
      </c>
      <c r="K133" s="220" t="s">
        <v>126</v>
      </c>
      <c r="L133" s="40"/>
      <c r="M133" s="225" t="s">
        <v>1</v>
      </c>
      <c r="N133" s="226" t="s">
        <v>41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9" t="s">
        <v>127</v>
      </c>
      <c r="AT133" s="229" t="s">
        <v>122</v>
      </c>
      <c r="AU133" s="229" t="s">
        <v>84</v>
      </c>
      <c r="AY133" s="14" t="s">
        <v>121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4" t="s">
        <v>84</v>
      </c>
      <c r="BK133" s="230">
        <f>ROUND(I133*H133,2)</f>
        <v>0</v>
      </c>
      <c r="BL133" s="14" t="s">
        <v>127</v>
      </c>
      <c r="BM133" s="229" t="s">
        <v>164</v>
      </c>
    </row>
    <row r="134" spans="2:47" s="1" customFormat="1" ht="12">
      <c r="B134" s="35"/>
      <c r="C134" s="36"/>
      <c r="D134" s="231" t="s">
        <v>129</v>
      </c>
      <c r="E134" s="36"/>
      <c r="F134" s="232" t="s">
        <v>163</v>
      </c>
      <c r="G134" s="36"/>
      <c r="H134" s="36"/>
      <c r="I134" s="136"/>
      <c r="J134" s="36"/>
      <c r="K134" s="36"/>
      <c r="L134" s="40"/>
      <c r="M134" s="233"/>
      <c r="N134" s="83"/>
      <c r="O134" s="83"/>
      <c r="P134" s="83"/>
      <c r="Q134" s="83"/>
      <c r="R134" s="83"/>
      <c r="S134" s="83"/>
      <c r="T134" s="84"/>
      <c r="AT134" s="14" t="s">
        <v>129</v>
      </c>
      <c r="AU134" s="14" t="s">
        <v>84</v>
      </c>
    </row>
    <row r="135" spans="2:65" s="1" customFormat="1" ht="16.5" customHeight="1">
      <c r="B135" s="35"/>
      <c r="C135" s="218" t="s">
        <v>165</v>
      </c>
      <c r="D135" s="218" t="s">
        <v>122</v>
      </c>
      <c r="E135" s="219" t="s">
        <v>181</v>
      </c>
      <c r="F135" s="220" t="s">
        <v>182</v>
      </c>
      <c r="G135" s="221" t="s">
        <v>168</v>
      </c>
      <c r="H135" s="222">
        <v>1</v>
      </c>
      <c r="I135" s="223"/>
      <c r="J135" s="224">
        <f>ROUND(I135*H135,2)</f>
        <v>0</v>
      </c>
      <c r="K135" s="220" t="s">
        <v>126</v>
      </c>
      <c r="L135" s="40"/>
      <c r="M135" s="225" t="s">
        <v>1</v>
      </c>
      <c r="N135" s="226" t="s">
        <v>41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9" t="s">
        <v>127</v>
      </c>
      <c r="AT135" s="229" t="s">
        <v>122</v>
      </c>
      <c r="AU135" s="229" t="s">
        <v>84</v>
      </c>
      <c r="AY135" s="14" t="s">
        <v>121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4" t="s">
        <v>84</v>
      </c>
      <c r="BK135" s="230">
        <f>ROUND(I135*H135,2)</f>
        <v>0</v>
      </c>
      <c r="BL135" s="14" t="s">
        <v>127</v>
      </c>
      <c r="BM135" s="229" t="s">
        <v>183</v>
      </c>
    </row>
    <row r="136" spans="2:47" s="1" customFormat="1" ht="12">
      <c r="B136" s="35"/>
      <c r="C136" s="36"/>
      <c r="D136" s="231" t="s">
        <v>129</v>
      </c>
      <c r="E136" s="36"/>
      <c r="F136" s="232" t="s">
        <v>182</v>
      </c>
      <c r="G136" s="36"/>
      <c r="H136" s="36"/>
      <c r="I136" s="136"/>
      <c r="J136" s="36"/>
      <c r="K136" s="36"/>
      <c r="L136" s="40"/>
      <c r="M136" s="233"/>
      <c r="N136" s="83"/>
      <c r="O136" s="83"/>
      <c r="P136" s="83"/>
      <c r="Q136" s="83"/>
      <c r="R136" s="83"/>
      <c r="S136" s="83"/>
      <c r="T136" s="84"/>
      <c r="AT136" s="14" t="s">
        <v>129</v>
      </c>
      <c r="AU136" s="14" t="s">
        <v>84</v>
      </c>
    </row>
    <row r="137" spans="2:65" s="1" customFormat="1" ht="16.5" customHeight="1">
      <c r="B137" s="35"/>
      <c r="C137" s="218" t="s">
        <v>170</v>
      </c>
      <c r="D137" s="218" t="s">
        <v>122</v>
      </c>
      <c r="E137" s="219" t="s">
        <v>185</v>
      </c>
      <c r="F137" s="220" t="s">
        <v>186</v>
      </c>
      <c r="G137" s="221" t="s">
        <v>125</v>
      </c>
      <c r="H137" s="222">
        <v>1</v>
      </c>
      <c r="I137" s="223"/>
      <c r="J137" s="224">
        <f>ROUND(I137*H137,2)</f>
        <v>0</v>
      </c>
      <c r="K137" s="220" t="s">
        <v>126</v>
      </c>
      <c r="L137" s="40"/>
      <c r="M137" s="225" t="s">
        <v>1</v>
      </c>
      <c r="N137" s="226" t="s">
        <v>41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9" t="s">
        <v>127</v>
      </c>
      <c r="AT137" s="229" t="s">
        <v>122</v>
      </c>
      <c r="AU137" s="229" t="s">
        <v>84</v>
      </c>
      <c r="AY137" s="14" t="s">
        <v>121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4" t="s">
        <v>84</v>
      </c>
      <c r="BK137" s="230">
        <f>ROUND(I137*H137,2)</f>
        <v>0</v>
      </c>
      <c r="BL137" s="14" t="s">
        <v>127</v>
      </c>
      <c r="BM137" s="229" t="s">
        <v>187</v>
      </c>
    </row>
    <row r="138" spans="2:47" s="1" customFormat="1" ht="12">
      <c r="B138" s="35"/>
      <c r="C138" s="36"/>
      <c r="D138" s="231" t="s">
        <v>129</v>
      </c>
      <c r="E138" s="36"/>
      <c r="F138" s="232" t="s">
        <v>186</v>
      </c>
      <c r="G138" s="36"/>
      <c r="H138" s="36"/>
      <c r="I138" s="136"/>
      <c r="J138" s="36"/>
      <c r="K138" s="36"/>
      <c r="L138" s="40"/>
      <c r="M138" s="248"/>
      <c r="N138" s="249"/>
      <c r="O138" s="249"/>
      <c r="P138" s="249"/>
      <c r="Q138" s="249"/>
      <c r="R138" s="249"/>
      <c r="S138" s="249"/>
      <c r="T138" s="250"/>
      <c r="AT138" s="14" t="s">
        <v>129</v>
      </c>
      <c r="AU138" s="14" t="s">
        <v>84</v>
      </c>
    </row>
    <row r="139" spans="2:12" s="1" customFormat="1" ht="6.95" customHeight="1">
      <c r="B139" s="58"/>
      <c r="C139" s="59"/>
      <c r="D139" s="59"/>
      <c r="E139" s="59"/>
      <c r="F139" s="59"/>
      <c r="G139" s="59"/>
      <c r="H139" s="59"/>
      <c r="I139" s="170"/>
      <c r="J139" s="59"/>
      <c r="K139" s="59"/>
      <c r="L139" s="40"/>
    </row>
  </sheetData>
  <sheetProtection password="CC35" sheet="1" objects="1" scenarios="1" formatColumns="0" formatRows="0" autoFilter="0"/>
  <autoFilter ref="C116:K13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Šmucrová</dc:creator>
  <cp:keywords/>
  <dc:description/>
  <cp:lastModifiedBy>Šmucrová</cp:lastModifiedBy>
  <dcterms:created xsi:type="dcterms:W3CDTF">2019-04-17T08:10:47Z</dcterms:created>
  <dcterms:modified xsi:type="dcterms:W3CDTF">2019-04-17T08:10:50Z</dcterms:modified>
  <cp:category/>
  <cp:version/>
  <cp:contentType/>
  <cp:contentStatus/>
</cp:coreProperties>
</file>