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07-1 - Zastávka Sušická" sheetId="2" r:id="rId2"/>
    <sheet name="0107-2 - Zastávka Částkova" sheetId="3" r:id="rId3"/>
    <sheet name="Pokyny pro vyplnění" sheetId="4" r:id="rId4"/>
  </sheets>
  <definedNames>
    <definedName name="_xlnm.Print_Area" localSheetId="0">'Rekapitulace stavby'!$D$4:$AO$36,'Rekapitulace stavby'!$C$42:$AQ$57</definedName>
    <definedName name="_xlnm._FilterDatabase" localSheetId="1" hidden="1">'0107-1 - Zastávka Sušická'!$C$88:$K$291</definedName>
    <definedName name="_xlnm.Print_Area" localSheetId="1">'0107-1 - Zastávka Sušická'!$C$4:$J$39,'0107-1 - Zastávka Sušická'!$C$45:$J$70,'0107-1 - Zastávka Sušická'!$C$76:$K$291</definedName>
    <definedName name="_xlnm._FilterDatabase" localSheetId="2" hidden="1">'0107-2 - Zastávka Částkova'!$C$88:$K$273</definedName>
    <definedName name="_xlnm.Print_Area" localSheetId="2">'0107-2 - Zastávka Částkova'!$C$4:$J$39,'0107-2 - Zastávka Částkova'!$C$45:$J$70,'0107-2 - Zastávka Částkova'!$C$76:$K$273</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'0107-1 - Zastávka Sušická'!$88:$88</definedName>
    <definedName name="_xlnm.Print_Titles" localSheetId="2">'0107-2 - Zastávka Částkova'!$88:$88</definedName>
  </definedNames>
  <calcPr fullCalcOnLoad="1"/>
</workbook>
</file>

<file path=xl/sharedStrings.xml><?xml version="1.0" encoding="utf-8"?>
<sst xmlns="http://schemas.openxmlformats.org/spreadsheetml/2006/main" count="4477" uniqueCount="765">
  <si>
    <t>Export Komplet</t>
  </si>
  <si>
    <t>VZ</t>
  </si>
  <si>
    <t>2.0</t>
  </si>
  <si>
    <t>ZAMOK</t>
  </si>
  <si>
    <t>False</t>
  </si>
  <si>
    <t>{70ef5913-1062-4dd5-b7e9-a3806f971149}</t>
  </si>
  <si>
    <t>0,01</t>
  </si>
  <si>
    <t>21</t>
  </si>
  <si>
    <t>15</t>
  </si>
  <si>
    <t>REKAPITULACE STAVBY</t>
  </si>
  <si>
    <t>v ---  níže se nacházejí doplnkové a pomocné údaje k sestavám  --- v</t>
  </si>
  <si>
    <t>Návod na vyplnění</t>
  </si>
  <si>
    <t>0,001</t>
  </si>
  <si>
    <t>Kód:</t>
  </si>
  <si>
    <t>0107</t>
  </si>
  <si>
    <t>Měnit lze pouze buňky se žlutým podbarvením!
1) v Rekapitulaci stavby vyplňte údaje o Uchazeči (přenesou se do ostatních sestav i v jiných listech)
2) na vybraných listech vyplňte v sestavě Soupis prací ceny u položek</t>
  </si>
  <si>
    <t>Stavba:</t>
  </si>
  <si>
    <t>PLZEŇ, SUŠICKÁ A ČÁSTKOVA ULICE OPRAVA ZÁLIVŮ MHD LINKA Č.12 A 30</t>
  </si>
  <si>
    <t>KSO:</t>
  </si>
  <si>
    <t/>
  </si>
  <si>
    <t>CC-CZ:</t>
  </si>
  <si>
    <t>Místo:</t>
  </si>
  <si>
    <t xml:space="preserve"> </t>
  </si>
  <si>
    <t>Datum:</t>
  </si>
  <si>
    <t>6. 6. 2018</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</si>
  <si>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</si>
  <si>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</si>
  <si>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</si>
  <si>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</si>
  <si>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</si>
  <si>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</si>
  <si>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</si>
  <si>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</si>
  <si>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</si>
  <si>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</si>
  <si>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</si>
  <si>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</si>
  <si>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</si>
  <si>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</si>
  <si>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</si>
  <si>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</si>
  <si>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</si>
  <si>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</si>
  <si>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</si>
  <si>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</si>
  <si>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</si>
  <si>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</si>
  <si>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</si>
  <si>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</si>
  <si>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</si>
  <si>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</si>
  <si>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</si>
  <si>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</si>
  <si>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</si>
  <si>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</si>
  <si>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</si>
  <si>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</si>
  <si>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</si>
  <si>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</si>
  <si>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</si>
  <si>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</si>
  <si>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</si>
  <si>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</si>
  <si>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</si>
  <si>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</si>
  <si>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</si>
  <si>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</si>
  <si>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</si>
  <si>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</si>
  <si>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</si>
  <si>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</si>
  <si>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</si>
  <si>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</si>
  <si>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</si>
  <si>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0107-1</t>
  </si>
  <si>
    <t>Zastávka Sušická</t>
  </si>
  <si>
    <t>STA</t>
  </si>
  <si>
    <t>1</t>
  </si>
  <si>
    <t>{e3a9ad5d-491b-4a75-bd7b-6ddf196db35f}</t>
  </si>
  <si>
    <t>2</t>
  </si>
  <si>
    <t>0107-2</t>
  </si>
  <si>
    <t>Zastávka Částkova</t>
  </si>
  <si>
    <t>{cb7fd2a0-5520-4af3-8a38-a3765e3289c9}</t>
  </si>
  <si>
    <t>KRYCÍ LIST SOUPISU PRACÍ</t>
  </si>
  <si>
    <t>Objekt:</t>
  </si>
  <si>
    <t>0107-1 - Zastávka Sušická</t>
  </si>
  <si>
    <t>REKAPITULACE ČLENĚNÍ SOUPISU PRACÍ</t>
  </si>
  <si>
    <t>Kód dílu - Popis</t>
  </si>
  <si>
    <t>Cena celkem [CZK]</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</si>
  <si>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</si>
  <si>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</si>
  <si>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</si>
  <si>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</si>
  <si>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</si>
  <si>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</si>
  <si>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</si>
  <si>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</si>
  <si>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</si>
  <si>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VRN - Vedlejší rozpočtové náklady</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</si>
  <si>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</si>
  <si>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</si>
  <si>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</si>
  <si>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</si>
  <si>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</si>
  <si>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</si>
  <si>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</si>
  <si>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</si>
  <si>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</si>
  <si>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</si>
  <si>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</si>
  <si>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</si>
  <si>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</si>
  <si>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</si>
  <si>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</si>
  <si>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</si>
  <si>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</si>
  <si>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</si>
  <si>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</si>
  <si>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113106212</t>
  </si>
  <si>
    <t xml:space="preserve">Rozebrání dlažeb a dílců vozovek a ploch s přemístěním hmot na skládku na vzdálenost do 3 m nebo s naložením na dopravní prostředek, s jakoukoliv výplní spár strojně plochy jednotlivě přes 50 m2 do 200 m2 z velkých kostek s ložem z cementové malty
</t>
  </si>
  <si>
    <t>m2</t>
  </si>
  <si>
    <t>CS ÚRS 2018 01</t>
  </si>
  <si>
    <t>4</t>
  </si>
  <si>
    <t>354104080</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</si>
  <si>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</si>
  <si>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</si>
  <si>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P</t>
  </si>
  <si>
    <t>Poznámka k položce:
odtraní kostek ze zálivu - odvod sklad SÚSPK Vochov - nepočítá se uskladnění</t>
  </si>
  <si>
    <t>113107137</t>
  </si>
  <si>
    <t>Odstranění podkladů nebo krytů ručně s přemístěním hmot na skládku na vzdálenost do 3 m nebo s naložením na dopravní prostředek z betonu vyztuženého sítěmi, o tl. vrstvy přes 150 do 300 mm</t>
  </si>
  <si>
    <t>-86853141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</si>
  <si>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</si>
  <si>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3</t>
  </si>
  <si>
    <t>113107143</t>
  </si>
  <si>
    <t>Odstranění podkladů nebo krytů ručně s přemístěním hmot na skládku na vzdálenost do 3 m nebo s naložením na dopravní prostředek živičných, o tl. vrstvy přes 100 do 150 mm</t>
  </si>
  <si>
    <t>1686983381</t>
  </si>
  <si>
    <t>113154113</t>
  </si>
  <si>
    <t>Frézování živičného podkladu nebo krytu s naložením na dopravní prostředek plochy do 500 m2 v trase pruhu šířky do 0,5 m, tloušťky vrstvy 50 mm</t>
  </si>
  <si>
    <t>-750638931</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</si>
  <si>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</si>
  <si>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VV</t>
  </si>
  <si>
    <t>58*1,5</t>
  </si>
  <si>
    <t>5</t>
  </si>
  <si>
    <t>113154114</t>
  </si>
  <si>
    <t>Frézování živičného podkladu nebo krytu s naložením na dopravní prostředek plochy do 500 m2 v trase pruhu šířky do 0,5 m, tloušťky vrstvy 100 mm</t>
  </si>
  <si>
    <t>611660300</t>
  </si>
  <si>
    <t>6</t>
  </si>
  <si>
    <t>113202111</t>
  </si>
  <si>
    <t>Vytrhání obrub s vybouráním lože, s přemístěním hmot na skládku na vzdálenost do 3 m nebo s naložením na dopravní prostředek z krajníků nebo obrubníků stojatých</t>
  </si>
  <si>
    <t>m</t>
  </si>
  <si>
    <t>-640441923</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</si>
  <si>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</si>
  <si>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7</t>
  </si>
  <si>
    <t>113203111</t>
  </si>
  <si>
    <t>Vytrhání obrub s vybouráním lože, s přemístěním hmot na skládku na vzdálenost do 3 m nebo s naložením na dopravní prostředek z dlažebních kostek</t>
  </si>
  <si>
    <t>1604447989</t>
  </si>
  <si>
    <t>Poznámka k položce:
2 linka přídlažba do MC</t>
  </si>
  <si>
    <t>8</t>
  </si>
  <si>
    <t>122202201</t>
  </si>
  <si>
    <t>Odkopávky a prokopávky nezapažené pro silnice s přemístěním výkopku v příčných profilech na vzdálenost do 15 m nebo s naložením na dopravní prostředek v hornině tř. 3 do 100 m3</t>
  </si>
  <si>
    <t>m3</t>
  </si>
  <si>
    <t>1286609686</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</si>
  <si>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</si>
  <si>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Pod zálivem</t>
  </si>
  <si>
    <t>0,31*124</t>
  </si>
  <si>
    <t>pod asf. vozovkou</t>
  </si>
  <si>
    <t>30*0,41</t>
  </si>
  <si>
    <t>Součet</t>
  </si>
  <si>
    <t>9</t>
  </si>
  <si>
    <t>122202209</t>
  </si>
  <si>
    <t>Odkopávky a prokopávky nezapažené pro silnice s přemístěním výkopku v příčných profilech na vzdálenost do 15 m nebo s naložením na dopravní prostředek v hornině tř. 3 Příplatek k cenám za lepivost horniny tř. 3</t>
  </si>
  <si>
    <t>-2005608215</t>
  </si>
  <si>
    <t>50,74*0,3 'Přepočtené koeficientem množství</t>
  </si>
  <si>
    <t>10</t>
  </si>
  <si>
    <t>132201201</t>
  </si>
  <si>
    <t>Hloubení zapažených i nezapažených rýh šířky přes 600 do 2 000 mm s urovnáním dna do předepsaného profilu a spádu v hornině tř. 3 do 100 m3</t>
  </si>
  <si>
    <t>-875048997</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</si>
  <si>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</si>
  <si>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4,5*2*0,8</t>
  </si>
  <si>
    <t>11</t>
  </si>
  <si>
    <t>162701105</t>
  </si>
  <si>
    <t>Vodorovné přemístění výkopku nebo sypaniny po suchu na obvyklém dopravním prostředku, bez naložení výkopku, avšak se složením bez rozhrnutí z horniny tř. 1 až 4 na vzdálenost přes 9 000 do 10 000 m</t>
  </si>
  <si>
    <t>717617031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</si>
  <si>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</si>
  <si>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výkop pro záliv</t>
  </si>
  <si>
    <t>(0,5*58*0,41)+0,31*124</t>
  </si>
  <si>
    <t>přípojka UV</t>
  </si>
  <si>
    <t>2*0,8*4,5</t>
  </si>
  <si>
    <t>12</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</si>
  <si>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</si>
  <si>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</si>
  <si>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727943484</t>
  </si>
  <si>
    <t>Poznámka k položce:
skládka do 15km</t>
  </si>
  <si>
    <t>57,53*5 'Přepočtené koeficientem množství</t>
  </si>
  <si>
    <t>13</t>
  </si>
  <si>
    <t>174101101</t>
  </si>
  <si>
    <t>Zásyp sypaninou z jakékoliv horniny s uložením výkopku ve vrstvách se zhutněním jam, šachet, rýh nebo kolem objektů v těchto vykopávkách</t>
  </si>
  <si>
    <t>1119730073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</si>
  <si>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</si>
  <si>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1*0,8*4,5</t>
  </si>
  <si>
    <t>14</t>
  </si>
  <si>
    <t>M</t>
  </si>
  <si>
    <t>58344199</t>
  </si>
  <si>
    <t>štěrkodrť frakce 0-63</t>
  </si>
  <si>
    <t>t</t>
  </si>
  <si>
    <t>1213178855</t>
  </si>
  <si>
    <t>175111101</t>
  </si>
  <si>
    <t>Obsypání potrubí ručně sypaninou z vhodných hornin tř. 1 až 4 nebo materiálem připraveným podél výkopu ve vzdálenosti do 3 m od jeho kraje, pro jakoukoliv hloubku výkopu a míru zhutnění bez prohození sypaniny sítem</t>
  </si>
  <si>
    <t>-2029474605</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</si>
  <si>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</si>
  <si>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0,35*4,5</t>
  </si>
  <si>
    <t>16</t>
  </si>
  <si>
    <t>58331351</t>
  </si>
  <si>
    <t>kamenivo těžené drobné frakce 0-4</t>
  </si>
  <si>
    <t>-942299789</t>
  </si>
  <si>
    <t>17</t>
  </si>
  <si>
    <t>999100100</t>
  </si>
  <si>
    <t>Sanace - Výměna nevhodné podložní zeminy (odkop zeminy, odvoz, skládkovné, dovoz vhodného materiálu vč. nákupu, pokládka se zhutněním)</t>
  </si>
  <si>
    <t>1608810238</t>
  </si>
  <si>
    <t>Poznámka k položce:
výměna počítána v 50%  povrchu tl. 300mm</t>
  </si>
  <si>
    <t>154*0,3</t>
  </si>
  <si>
    <t>18</t>
  </si>
  <si>
    <t>181951102</t>
  </si>
  <si>
    <t>Úprava pláně vyrovnáním výškových rozdílů v hornině tř. 1 až 4 se zhutněním</t>
  </si>
  <si>
    <t>-377496139</t>
  </si>
  <si>
    <t>Zakládání</t>
  </si>
  <si>
    <t>19</t>
  </si>
  <si>
    <t>213141111</t>
  </si>
  <si>
    <t>Zřízení vrstvy z geotextilie filtrační, separační, odvodňovací, ochranné, výztužné nebo protierozní v rovině nebo ve sklonu do 1:5, šířky do 3 m</t>
  </si>
  <si>
    <t>1560801233</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</si>
  <si>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</si>
  <si>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20</t>
  </si>
  <si>
    <t>69311068</t>
  </si>
  <si>
    <t>geotextilie netkaná PP 300g/m2</t>
  </si>
  <si>
    <t>-16051408</t>
  </si>
  <si>
    <t>154*1,15 'Přepočtené koeficientem množství</t>
  </si>
  <si>
    <t>Vodorovné konstrukce</t>
  </si>
  <si>
    <t>451572111</t>
  </si>
  <si>
    <t>Lože pod potrubí, stoky a drobné objekty v otevřeném výkopu z kameniva drobného těženého 0 až 4 mm</t>
  </si>
  <si>
    <t>536643069</t>
  </si>
  <si>
    <t xml:space="preserve">Poznámka k souboru cen:
1. Ceny -1111 a -1192 lze použít i pro zřízení sběrných vrstev nad drenážními trubkami.
2. V cenách -5111 a -1192 jsou započteny i náklady na prohození výkopku získaného při zemních pracích.
</t>
  </si>
  <si>
    <t>0,8*0,1*4,5</t>
  </si>
  <si>
    <t>Komunikace pozemní</t>
  </si>
  <si>
    <t>22</t>
  </si>
  <si>
    <t>564871111</t>
  </si>
  <si>
    <t>Podklad ze štěrkodrti ŠD s rozprostřením a zhutněním, po zhutnění tl. 250 mm</t>
  </si>
  <si>
    <t>-2043091683</t>
  </si>
  <si>
    <t>záliv</t>
  </si>
  <si>
    <t>124</t>
  </si>
  <si>
    <t>asfalt</t>
  </si>
  <si>
    <t>33</t>
  </si>
  <si>
    <t>23</t>
  </si>
  <si>
    <t>565176112</t>
  </si>
  <si>
    <t>Asfaltový beton vrstva podkladní ACP 22 (obalované kamenivo hrubozrnné - OKH) s rozprostřením a zhutněním v pruhu šířky do 3 m, po zhutnění tl. 110 mm</t>
  </si>
  <si>
    <t>1203104344</t>
  </si>
  <si>
    <t xml:space="preserve">Poznámka k souboru cen:
1. ČSN EN 13108-1 připouští pro ACP 22 pouze tl. 60 až 100 mm.
</t>
  </si>
  <si>
    <t>24</t>
  </si>
  <si>
    <t>567122114</t>
  </si>
  <si>
    <t>Podklad ze směsi stmelené cementem SC bez dilatačních spár, s rozprostřením a zhutněním SC C 8/10 (KSC I), po zhutnění tl. 150 mm</t>
  </si>
  <si>
    <t>-2030560243</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</si>
  <si>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</si>
  <si>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25</t>
  </si>
  <si>
    <t>577144111</t>
  </si>
  <si>
    <t>Asfaltový beton vrstva obrusná ACO 11 (ABS) s rozprostřením a se zhutněním z nemodifikovaného asfaltu v pruhu šířky do 3 m tř. I, po zhutnění tl. 50 mm</t>
  </si>
  <si>
    <t>1062980536</t>
  </si>
  <si>
    <t xml:space="preserve">Poznámka k souboru cen:
1. ČSN EN 13108-1 připouští pro ACO 11 pouze tl. 35 až 50 mm.
</t>
  </si>
  <si>
    <t>1,5*58</t>
  </si>
  <si>
    <t>26</t>
  </si>
  <si>
    <t>577165112</t>
  </si>
  <si>
    <t>Asfaltový beton vrstva ložní ACL 16 (ABH) s rozprostřením a zhutněním z nemodifikovaného asfaltu v pruhu šířky do 3 m, po zhutnění tl. 70 mm</t>
  </si>
  <si>
    <t>-243755082</t>
  </si>
  <si>
    <t xml:space="preserve">Poznámka k souboru cen:
1. ČSN EN 13108-1 připouští pro ACL 16 pouze tl. 50 až 70 mm.
</t>
  </si>
  <si>
    <t>27</t>
  </si>
  <si>
    <t>581141112</t>
  </si>
  <si>
    <t>Kryt cementobetonový silničních komunikací skupiny CB I tl. 230 mm</t>
  </si>
  <si>
    <t>274515577</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</si>
  <si>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</si>
  <si>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Trubní vedení</t>
  </si>
  <si>
    <t>28</t>
  </si>
  <si>
    <t>871310310</t>
  </si>
  <si>
    <t>Montáž kanalizačního potrubí z plastů z polypropylenu PP hladkého plnostěnného SN 10 DN 150</t>
  </si>
  <si>
    <t>48373155</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</si>
  <si>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</si>
  <si>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4,5</t>
  </si>
  <si>
    <t>29</t>
  </si>
  <si>
    <t>28617003</t>
  </si>
  <si>
    <t>trubka kanalizační PP plnostěnná třívrstvá DN 150x1000 mm SN 10</t>
  </si>
  <si>
    <t>-1051127539</t>
  </si>
  <si>
    <t>30</t>
  </si>
  <si>
    <t>877310310</t>
  </si>
  <si>
    <t>Montáž tvarovek na kanalizačním plastovém potrubí z polypropylenu PP hladkého plnostěnného kolen DN 150</t>
  </si>
  <si>
    <t>kus</t>
  </si>
  <si>
    <t>-1962140088</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</si>
  <si>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</si>
  <si>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31</t>
  </si>
  <si>
    <t>28617182</t>
  </si>
  <si>
    <t>koleno kanalizační PP SN 16 45 ° DN 150</t>
  </si>
  <si>
    <t>380622153</t>
  </si>
  <si>
    <t>32</t>
  </si>
  <si>
    <t>895941111</t>
  </si>
  <si>
    <t>Zřízení vpusti kanalizační uliční z betonových dílců typ UV-50 normální</t>
  </si>
  <si>
    <t>-1353874021</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</si>
  <si>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</si>
  <si>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59223852</t>
  </si>
  <si>
    <t>dno betonové pro uliční vpusť s kalovou prohlubní 45x30x5 cm</t>
  </si>
  <si>
    <t>-317981505</t>
  </si>
  <si>
    <t>34</t>
  </si>
  <si>
    <t>59223854</t>
  </si>
  <si>
    <t>skruž betonová pro uliční vpusť s výtokovým otvorem PVC, 45x35x5 cm-se sifonem 3z</t>
  </si>
  <si>
    <t>-2125138385</t>
  </si>
  <si>
    <t>35</t>
  </si>
  <si>
    <t>59223858</t>
  </si>
  <si>
    <t>skruž betonová pro uliční vpusť horní 45 x 57 x 5 cm</t>
  </si>
  <si>
    <t>389742179</t>
  </si>
  <si>
    <t>36</t>
  </si>
  <si>
    <t>59223864</t>
  </si>
  <si>
    <t>prstenec betonový pro uliční vpusť vyrovnávací 39 x 6 x 13 cm</t>
  </si>
  <si>
    <t>2022673273</t>
  </si>
  <si>
    <t>37</t>
  </si>
  <si>
    <t>899101211</t>
  </si>
  <si>
    <t>Zrušení uliční vpustě včetně demontáž poklopů litinových a ocelových včetně rámů, hmotnosti jednotlivě do 50 kg</t>
  </si>
  <si>
    <t>CS ÚRS 2017 01</t>
  </si>
  <si>
    <t>1019593436</t>
  </si>
  <si>
    <t>38</t>
  </si>
  <si>
    <t>899204112</t>
  </si>
  <si>
    <t>Osazení mříží litinových včetně rámů a košů na bahno pro třídu zatížení D400, E600</t>
  </si>
  <si>
    <t>-1545375020</t>
  </si>
  <si>
    <t xml:space="preserve">Poznámka k souboru cen:
1. V cenách nejsou započteny náklady na dodání mříží, rámů a košů na bahno; tyto náklady se oceňují ve specifikaci.
</t>
  </si>
  <si>
    <t>39</t>
  </si>
  <si>
    <t>55242328</t>
  </si>
  <si>
    <t xml:space="preserve">mříž D 400 -  plastová mříž 
</t>
  </si>
  <si>
    <t>52949742</t>
  </si>
  <si>
    <t>40</t>
  </si>
  <si>
    <t>28661784</t>
  </si>
  <si>
    <t>revizní šachty D 400-kalový koš pro D 315</t>
  </si>
  <si>
    <t>-1002328224</t>
  </si>
  <si>
    <t>Ostatní konstrukce a práce, bourání</t>
  </si>
  <si>
    <t>41</t>
  </si>
  <si>
    <t>915221112</t>
  </si>
  <si>
    <t>Vodorovné dopravní značení stříkaným plastem vodící čára bílá šířky 250 mm souvislá retroreflexní</t>
  </si>
  <si>
    <t>-474232532</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</si>
  <si>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</si>
  <si>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V4 0,25</t>
  </si>
  <si>
    <t>42</t>
  </si>
  <si>
    <t>915221122</t>
  </si>
  <si>
    <t>Vodorovné dopravní značení stříkaným plastem vodící čára bílá šířky 250 mm přerušovaná retroreflexní</t>
  </si>
  <si>
    <t>-1149479845</t>
  </si>
  <si>
    <t>V4 0,5/0,5/0,25</t>
  </si>
  <si>
    <t>43</t>
  </si>
  <si>
    <t>915231112</t>
  </si>
  <si>
    <t>Vodorovné dopravní značení stříkaným plastem přechody pro chodce, šipky, symboly nápisy bílé retroreflexní</t>
  </si>
  <si>
    <t>-1080820070</t>
  </si>
  <si>
    <t>44</t>
  </si>
  <si>
    <t>915611111</t>
  </si>
  <si>
    <t>Předznačení pro vodorovné značení stříkané barvou nebo prováděné z nátěrových hmot liniové dělicí čáry, vodicí proužky</t>
  </si>
  <si>
    <t>-1044689229</t>
  </si>
  <si>
    <t xml:space="preserve">Poznámka k souboru cen:
1. Množství měrných jednotek se určuje:
a) pro cenu -1111 v m délky dělicí čáry nebo vodícího proužku (včetně mezer),
b) pro cenu -1112 v m2 natírané nebo stříkané plochy.
</t>
  </si>
  <si>
    <t>45</t>
  </si>
  <si>
    <t>915621111</t>
  </si>
  <si>
    <t>Předznačení pro vodorovné značení stříkané barvou nebo prováděné z nátěrových hmot plošné šipky, symboly, nápisy</t>
  </si>
  <si>
    <t>1365271386</t>
  </si>
  <si>
    <t>46</t>
  </si>
  <si>
    <t>916111123</t>
  </si>
  <si>
    <t>Osazení silniční obruby z dlažebních kostek v jedné řadě s ložem tl. přes 50 do 100 mm, s vyplněním a zatřením spár cementovou maltou z drobných kostek s boční opěrou z betonu prostého tř. C 12/15, do lože z betonu prostého téže značky</t>
  </si>
  <si>
    <t>-1451319507</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</si>
  <si>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</si>
  <si>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 xml:space="preserve">Poznámka k položce:
PŘEDPOKLAD: znovu osazení uvolněné přídlažby v rozsahu délky 3m - jedná se  linku ze stáv. kamenné kostky
položka je bez dodávky materiálu - stáv. kostky
</t>
  </si>
  <si>
    <t>47</t>
  </si>
  <si>
    <t>916241213</t>
  </si>
  <si>
    <t>Osazení obrubníku kamenného se zřízením lože, s vyplněním a zatřením spár cementovou maltou stojatého s boční opěrou z betonu prostého, do lože z betonu prostého</t>
  </si>
  <si>
    <t>-1432708550</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</si>
  <si>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</si>
  <si>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Poznámka k položce:
PŘEDPOKLAD:
Znovu osazení obrubníku - uvolnění při stavených pracích</t>
  </si>
  <si>
    <t>48</t>
  </si>
  <si>
    <t>919111112</t>
  </si>
  <si>
    <t>Řezání dilatačních spár v čerstvém cementobetonovém krytu příčných nebo podélných, šířky 4 mm, hloubky přes 60 do 80 mm</t>
  </si>
  <si>
    <t>-1487896889</t>
  </si>
  <si>
    <t xml:space="preserve">Poznámka k souboru cen:
1. V cenách jsou započteny i náklady na vyčištění spár po řezání.
</t>
  </si>
  <si>
    <t>49</t>
  </si>
  <si>
    <t>919122112</t>
  </si>
  <si>
    <t>Utěsnění dilatačních spár zálivkou za tepla v cementobetonovém nebo živičném krytu včetně adhezního nátěru s těsnicím profilem pod zálivkou, pro komůrky šířky 10 mm, hloubky 25 mm</t>
  </si>
  <si>
    <t>215495462</t>
  </si>
  <si>
    <t xml:space="preserve">Poznámka k souboru cen:
1. V cenách jsou započteny i náklady na vyčištění spár před těsněním a zalitím a náklady na impregnaci, těsnění a zalití spár včetně dodání hmot.
</t>
  </si>
  <si>
    <t>50</t>
  </si>
  <si>
    <t>919124121</t>
  </si>
  <si>
    <t>Dilatační spáry vkládané v cementobetonovém krytu s odstraněním vložek, s vyčištěním a vyplněním spár asfaltovou zálivkou</t>
  </si>
  <si>
    <t>1198028780</t>
  </si>
  <si>
    <t xml:space="preserve">Poznámka k souboru cen:
1. Ceny lze použít i pro vkládané spáry do podkladu z prostého betonu.
</t>
  </si>
  <si>
    <t>Poznámka k položce:
podélné vložení např. impregnované hobry nebo lepenky</t>
  </si>
  <si>
    <t>51</t>
  </si>
  <si>
    <t>919131111</t>
  </si>
  <si>
    <t>Vyztužení dilatačních spár v cementobetonovém krytu kluznými trny průměru 25 mm, délky 500 mm</t>
  </si>
  <si>
    <t>1791528766</t>
  </si>
  <si>
    <t xml:space="preserve">Poznámka k souboru cen:
1. V cenách jsou započteny i náklady na dodání trnů, kotev nebo filigránu.
2. Obvyklé rozpětí mezi kluznými trny je 25 cm, mezi kotvami 80 až 120 cm.
</t>
  </si>
  <si>
    <t>27/0,25</t>
  </si>
  <si>
    <t>52</t>
  </si>
  <si>
    <t>919716111</t>
  </si>
  <si>
    <t>Ocelová výztuž cementobetonového krytu ze svařovaných sítí hmotnosti do 7,5 kg/m2</t>
  </si>
  <si>
    <t>-1320693173</t>
  </si>
  <si>
    <t>124*0,0075</t>
  </si>
  <si>
    <t>53</t>
  </si>
  <si>
    <t>919721201</t>
  </si>
  <si>
    <t>Geomříž pro vyztužení asfaltového povrchu z polypropylénu</t>
  </si>
  <si>
    <t>-973485884</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</si>
  <si>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</si>
  <si>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54</t>
  </si>
  <si>
    <t>919732211</t>
  </si>
  <si>
    <t>Styčná pracovní spára při napojení nového živičného povrchu na stávající se zalitím za tepla modifikovanou asfaltovou hmotou s posypem vápenným hydrátem šířky do 15 mm, hloubky do 25 mm včetně prořezání spáry</t>
  </si>
  <si>
    <t>2109539877</t>
  </si>
  <si>
    <t>55</t>
  </si>
  <si>
    <t>919735112</t>
  </si>
  <si>
    <t>Řezání stávajícího živičného krytu nebo podkladu hloubky přes 50 do 100 mm</t>
  </si>
  <si>
    <t>-1331669791</t>
  </si>
  <si>
    <t xml:space="preserve">Poznámka k souboru cen:
1. V cenách jsou započteny i náklady na spotřebu vody.
</t>
  </si>
  <si>
    <t>997</t>
  </si>
  <si>
    <t>Přesun sutě</t>
  </si>
  <si>
    <t>56</t>
  </si>
  <si>
    <t>997221551</t>
  </si>
  <si>
    <t>Vodorovná doprava suti bez naložení, ale se složením a s hrubým urovnáním ze sypkých materiálů, na vzdálenost do 1 km</t>
  </si>
  <si>
    <t>1873488661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</si>
  <si>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</si>
  <si>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frézovaný asf.</t>
  </si>
  <si>
    <t>asf. vybouraný</t>
  </si>
  <si>
    <t>9,5</t>
  </si>
  <si>
    <t xml:space="preserve">beton </t>
  </si>
  <si>
    <t>78,12</t>
  </si>
  <si>
    <t>57</t>
  </si>
  <si>
    <t>997221559</t>
  </si>
  <si>
    <t>Vodorovná doprava suti bez naložení, ale se složením a s hrubým urovnáním Příplatek k ceně za každý další i započatý 1 km přes 1 km</t>
  </si>
  <si>
    <t>-1135772214</t>
  </si>
  <si>
    <t>113,62*14 'Přepočtené koeficientem množství</t>
  </si>
  <si>
    <t>58</t>
  </si>
  <si>
    <t>997221571</t>
  </si>
  <si>
    <t>Vodorovná doprava vybouraných hmot bez naložení, ale se složením a s hrubým urovnáním na vzdálenost do 1 km</t>
  </si>
  <si>
    <t>-1671021183</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</si>
  <si>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</si>
  <si>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Poznámka k položce:
dlažební kostky a krajník bude odvezen na skládku SÚS PK Vochov  cca 12km</t>
  </si>
  <si>
    <t>krajník</t>
  </si>
  <si>
    <t>12,3</t>
  </si>
  <si>
    <t>přídlažba</t>
  </si>
  <si>
    <t>6,9</t>
  </si>
  <si>
    <t>zastávka</t>
  </si>
  <si>
    <t>62,62</t>
  </si>
  <si>
    <t>59</t>
  </si>
  <si>
    <t>997221579</t>
  </si>
  <si>
    <t>Vodorovná doprava vybouraných hmot bez naložení, ale se složením a s hrubým urovnáním na vzdálenost Příplatek k ceně za každý další i započatý 1 km přes 1 km</t>
  </si>
  <si>
    <t>-305373091</t>
  </si>
  <si>
    <t>81,82*11 'Přepočtené koeficientem množství</t>
  </si>
  <si>
    <t>60</t>
  </si>
  <si>
    <t>997221825</t>
  </si>
  <si>
    <t>Poplatek za uložení stavebního odpadu na skládce (skládkovné) z armovaného betonu zatříděného do Katalogu odpadů pod kódem 170 101</t>
  </si>
  <si>
    <t>-1917188243</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</si>
  <si>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</si>
  <si>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61</t>
  </si>
  <si>
    <t>997221845</t>
  </si>
  <si>
    <t>Poplatek za uložení stavebního odpadu na skládce (skládkovné) asfaltového bez obsahu dehtu zatříděného do Katalogu odpadů pod kódem 170 302</t>
  </si>
  <si>
    <t>-775273781</t>
  </si>
  <si>
    <t>9,48</t>
  </si>
  <si>
    <t>frézovaný</t>
  </si>
  <si>
    <t>62</t>
  </si>
  <si>
    <t>997221855</t>
  </si>
  <si>
    <t>Poplatek za uložení stavebního odpadu na skládce (skládkovné) zeminy a kameniva zatříděného do Katalogu odpadů pod kódem 170 504</t>
  </si>
  <si>
    <t>-497994552</t>
  </si>
  <si>
    <t>57,53*2 'Přepočtené koeficientem množství</t>
  </si>
  <si>
    <t>VRN</t>
  </si>
  <si>
    <t>Vedlejší rozpočtové náklady</t>
  </si>
  <si>
    <t>VRN3</t>
  </si>
  <si>
    <t>Zařízení staveniště</t>
  </si>
  <si>
    <t>63</t>
  </si>
  <si>
    <t>032403000</t>
  </si>
  <si>
    <t>Provizorní zastávka</t>
  </si>
  <si>
    <t>kpl</t>
  </si>
  <si>
    <t>1024</t>
  </si>
  <si>
    <t>340370682</t>
  </si>
  <si>
    <t>geotextilie - 90 m2</t>
  </si>
  <si>
    <t>asf. recyklát m2 t. 15cm - 90m2</t>
  </si>
  <si>
    <t>betonový prefabrikát-délka 20M</t>
  </si>
  <si>
    <t>dočasný označník a značka 1ks</t>
  </si>
  <si>
    <t>zrušení zastávky a uvedení do původního stavu 1ks</t>
  </si>
  <si>
    <t>ZŘÍZENÍ ZASTÁVKY - KPL</t>
  </si>
  <si>
    <t>64</t>
  </si>
  <si>
    <t>034303000</t>
  </si>
  <si>
    <t>dočasné dopravní opatření</t>
  </si>
  <si>
    <t>-2054872964</t>
  </si>
  <si>
    <t>0107-2 - Zastávka Částkova</t>
  </si>
  <si>
    <t>-552886821</t>
  </si>
  <si>
    <t>346938616</t>
  </si>
  <si>
    <t>1612339398</t>
  </si>
  <si>
    <t>1281328893</t>
  </si>
  <si>
    <t>-769481880</t>
  </si>
  <si>
    <t>789875342</t>
  </si>
  <si>
    <t>-2053726310</t>
  </si>
  <si>
    <t>1843987725</t>
  </si>
  <si>
    <t>0,31*127</t>
  </si>
  <si>
    <t>-360283140</t>
  </si>
  <si>
    <t>51,67*0,3 'Přepočtené koeficientem množství</t>
  </si>
  <si>
    <t>-715746499</t>
  </si>
  <si>
    <t>1,5*2*0,8</t>
  </si>
  <si>
    <t>720623089</t>
  </si>
  <si>
    <t>komunikace</t>
  </si>
  <si>
    <t>51,67</t>
  </si>
  <si>
    <t>přípojka</t>
  </si>
  <si>
    <t>2,4</t>
  </si>
  <si>
    <t>-2057114538</t>
  </si>
  <si>
    <t>54,07*5 'Přepočtené koeficientem množství</t>
  </si>
  <si>
    <t>-880391008</t>
  </si>
  <si>
    <t>1,5*1*0,8</t>
  </si>
  <si>
    <t>289151625</t>
  </si>
  <si>
    <t>-1881062826</t>
  </si>
  <si>
    <t>0,35*1,5</t>
  </si>
  <si>
    <t>-1414496909</t>
  </si>
  <si>
    <t>1009069856</t>
  </si>
  <si>
    <t>150*0,3</t>
  </si>
  <si>
    <t>112542772</t>
  </si>
  <si>
    <t>120+30</t>
  </si>
  <si>
    <t>-1657217059</t>
  </si>
  <si>
    <t>-903596033</t>
  </si>
  <si>
    <t>150*1,15 'Přepočtené koeficientem množství</t>
  </si>
  <si>
    <t>-1515181815</t>
  </si>
  <si>
    <t>1,5*0,1</t>
  </si>
  <si>
    <t>-2050133700</t>
  </si>
  <si>
    <t>150</t>
  </si>
  <si>
    <t>2033341033</t>
  </si>
  <si>
    <t>811140326</t>
  </si>
  <si>
    <t>-1809233459</t>
  </si>
  <si>
    <t>-1132503369</t>
  </si>
  <si>
    <t>-340823604</t>
  </si>
  <si>
    <t>120</t>
  </si>
  <si>
    <t>-447123869</t>
  </si>
  <si>
    <t>1812027761</t>
  </si>
  <si>
    <t>-184563783</t>
  </si>
  <si>
    <t>-52627940</t>
  </si>
  <si>
    <t>1179196572</t>
  </si>
  <si>
    <t>899331111</t>
  </si>
  <si>
    <t>Výšková úprava uličního vstupu nebo vpusti do 200 mm zvýšením poklopu</t>
  </si>
  <si>
    <t>217153646</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</si>
  <si>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</si>
  <si>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899431111</t>
  </si>
  <si>
    <t>Výšková úprava uličního vstupu nebo vpusti do 200 mm zvýšením krycího hrnce, šoupěte nebo hydrantu bez úpravy armatur</t>
  </si>
  <si>
    <t>-352169161</t>
  </si>
  <si>
    <t>447867631</t>
  </si>
  <si>
    <t>-299624592</t>
  </si>
  <si>
    <t>268779640</t>
  </si>
  <si>
    <t>805512727</t>
  </si>
  <si>
    <t>1686217845</t>
  </si>
  <si>
    <t>-1288786228</t>
  </si>
  <si>
    <t>-821938867</t>
  </si>
  <si>
    <t>-2103968368</t>
  </si>
  <si>
    <t>-65010276</t>
  </si>
  <si>
    <t>26/0,25</t>
  </si>
  <si>
    <t>-1972676176</t>
  </si>
  <si>
    <t>120*0,0075</t>
  </si>
  <si>
    <t>-1468029357</t>
  </si>
  <si>
    <t>-811049792</t>
  </si>
  <si>
    <t>-1358716712</t>
  </si>
  <si>
    <t>935114121</t>
  </si>
  <si>
    <t>Štěrbinový odvodňovací betonový žlab se základem z betonu prostého a s obetonováním rozměru 450x500 mm bez obrubníku bez vnitřního spádu</t>
  </si>
  <si>
    <t>1971423676</t>
  </si>
  <si>
    <t xml:space="preserve">Poznámka k souboru cen:
1. V ceně jsou započteny i náklady na dodání štěrbinového žlabu včetně čistícího kusu, vpusťového kusu a záslepky, které jsou poměrově přepočteny na 1 bm žlabu.
</t>
  </si>
  <si>
    <t>471832762</t>
  </si>
  <si>
    <t>beton</t>
  </si>
  <si>
    <t>80</t>
  </si>
  <si>
    <t>frézovaný asf</t>
  </si>
  <si>
    <t>26,9</t>
  </si>
  <si>
    <t>-805605428</t>
  </si>
  <si>
    <t>116,4*14 'Přepočtené koeficientem množství</t>
  </si>
  <si>
    <t>2015768953</t>
  </si>
  <si>
    <t>dlažba</t>
  </si>
  <si>
    <t>64,15+6,9</t>
  </si>
  <si>
    <t>232933988</t>
  </si>
  <si>
    <t>83,35*11</t>
  </si>
  <si>
    <t>-1777791133</t>
  </si>
  <si>
    <t>1997248555</t>
  </si>
  <si>
    <t>-887431384</t>
  </si>
  <si>
    <t>54,07*2</t>
  </si>
  <si>
    <t>1009444017</t>
  </si>
  <si>
    <t>geotextilie 113m2</t>
  </si>
  <si>
    <t>asf. recyklát m2 t. 15cm - 113m2</t>
  </si>
  <si>
    <t>-798597005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</si>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</sst>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5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pans="2:71" ht="18.45" customHeight="1">
      <c r="B11" s="21"/>
      <c r="C11" s="22"/>
      <c r="D11" s="22"/>
      <c r="E11" s="27" t="s">
        <v>22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27</v>
      </c>
      <c r="AL11" s="22"/>
      <c r="AM11" s="22"/>
      <c r="AN11" s="27" t="s">
        <v>19</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29</v>
      </c>
      <c r="AO13" s="22"/>
      <c r="AP13" s="22"/>
      <c r="AQ13" s="22"/>
      <c r="AR13" s="20"/>
      <c r="BE13" s="31"/>
      <c r="BS13" s="17" t="s">
        <v>6</v>
      </c>
    </row>
    <row r="14" spans="2:71" ht="12">
      <c r="B14" s="21"/>
      <c r="C14" s="22"/>
      <c r="D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L14" s="22"/>
      <c r="AM14" s="22"/>
      <c r="AN14" s="34" t="s">
        <v>29</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ht="18.45" customHeight="1">
      <c r="B17" s="21"/>
      <c r="C17" s="22"/>
      <c r="D17" s="22"/>
      <c r="E17" s="27" t="s">
        <v>22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27</v>
      </c>
      <c r="AL17" s="22"/>
      <c r="AM17" s="22"/>
      <c r="AN17" s="27" t="s">
        <v>19</v>
      </c>
      <c r="AO17" s="22"/>
      <c r="AP17" s="22"/>
      <c r="AQ17" s="22"/>
      <c r="AR17" s="20"/>
      <c r="BE17" s="31"/>
      <c r="BS17" s="17" t="s">
        <v>31</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32</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ht="18.45" customHeight="1">
      <c r="B20" s="21"/>
      <c r="C20" s="22"/>
      <c r="D20" s="22"/>
      <c r="E20" s="27" t="s">
        <v>22</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27</v>
      </c>
      <c r="AL20" s="22"/>
      <c r="AM20" s="22"/>
      <c r="AN20" s="27" t="s">
        <v>19</v>
      </c>
      <c r="AO20" s="22"/>
      <c r="AP20" s="22"/>
      <c r="AQ20" s="22"/>
      <c r="AR20" s="20"/>
      <c r="BE20" s="3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33</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51" customHeight="1">
      <c r="B23" s="21"/>
      <c r="C23" s="22"/>
      <c r="D23" s="22"/>
      <c r="E23" s="36" t="s">
        <v>34</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2:57" s="1" customFormat="1" ht="25.9" customHeight="1">
      <c r="B26" s="38"/>
      <c r="C26" s="39"/>
      <c r="D26" s="40" t="s">
        <v>35</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pans="2:57" s="1" customFormat="1" ht="6.95"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pans="2:57" s="1" customFormat="1" ht="12">
      <c r="B28" s="38"/>
      <c r="C28" s="39"/>
      <c r="D28" s="39"/>
      <c r="E28" s="39"/>
      <c r="F28" s="39"/>
      <c r="G28" s="39"/>
      <c r="H28" s="39"/>
      <c r="I28" s="39"/>
      <c r="J28" s="39"/>
      <c r="K28" s="39"/>
      <c r="L28" s="44" t="s">
        <v>36</v>
      </c>
      <c r="M28" s="44"/>
      <c r="N28" s="44"/>
      <c r="O28" s="44"/>
      <c r="P28" s="44"/>
      <c r="Q28" s="39"/>
      <c r="R28" s="39"/>
      <c r="S28" s="39"/>
      <c r="T28" s="39"/>
      <c r="U28" s="39"/>
      <c r="V28" s="39"/>
      <c r="W28" s="44" t="s">
        <v>37</v>
      </c>
      <c r="X28" s="44"/>
      <c r="Y28" s="44"/>
      <c r="Z28" s="44"/>
      <c r="AA28" s="44"/>
      <c r="AB28" s="44"/>
      <c r="AC28" s="44"/>
      <c r="AD28" s="44"/>
      <c r="AE28" s="44"/>
      <c r="AF28" s="39"/>
      <c r="AG28" s="39"/>
      <c r="AH28" s="39"/>
      <c r="AI28" s="39"/>
      <c r="AJ28" s="39"/>
      <c r="AK28" s="44" t="s">
        <v>38</v>
      </c>
      <c r="AL28" s="44"/>
      <c r="AM28" s="44"/>
      <c r="AN28" s="44"/>
      <c r="AO28" s="44"/>
      <c r="AP28" s="39"/>
      <c r="AQ28" s="39"/>
      <c r="AR28" s="43"/>
      <c r="BE28" s="31"/>
    </row>
    <row r="29" spans="2:57" s="2" customFormat="1" ht="14.4" customHeight="1">
      <c r="B29" s="45"/>
      <c r="C29" s="46"/>
      <c r="D29" s="32" t="s">
        <v>39</v>
      </c>
      <c r="E29" s="46"/>
      <c r="F29" s="32" t="s">
        <v>40</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50"/>
    </row>
    <row r="30" spans="2:57" s="2" customFormat="1" ht="14.4" customHeight="1">
      <c r="B30" s="45"/>
      <c r="C30" s="46"/>
      <c r="D30" s="46"/>
      <c r="E30" s="46"/>
      <c r="F30" s="32" t="s">
        <v>41</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50"/>
    </row>
    <row r="31" spans="2:57" s="2" customFormat="1" ht="14.4" customHeight="1" hidden="1">
      <c r="B31" s="45"/>
      <c r="C31" s="46"/>
      <c r="D31" s="46"/>
      <c r="E31" s="46"/>
      <c r="F31" s="32" t="s">
        <v>42</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2:57" s="2" customFormat="1" ht="14.4" customHeight="1" hidden="1">
      <c r="B32" s="45"/>
      <c r="C32" s="46"/>
      <c r="D32" s="46"/>
      <c r="E32" s="46"/>
      <c r="F32" s="32" t="s">
        <v>43</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2:44" s="2" customFormat="1" ht="14.4" customHeight="1" hidden="1">
      <c r="B33" s="45"/>
      <c r="C33" s="46"/>
      <c r="D33" s="46"/>
      <c r="E33" s="46"/>
      <c r="F33" s="32" t="s">
        <v>44</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row>
    <row r="34" spans="2:44" s="1" customFormat="1" ht="6.9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row>
    <row r="35" spans="2:44" s="1" customFormat="1" ht="25.9" customHeight="1">
      <c r="B35" s="38"/>
      <c r="C35" s="51"/>
      <c r="D35" s="52" t="s">
        <v>45</v>
      </c>
      <c r="E35" s="53"/>
      <c r="F35" s="53"/>
      <c r="G35" s="53"/>
      <c r="H35" s="53"/>
      <c r="I35" s="53"/>
      <c r="J35" s="53"/>
      <c r="K35" s="53"/>
      <c r="L35" s="53"/>
      <c r="M35" s="53"/>
      <c r="N35" s="53"/>
      <c r="O35" s="53"/>
      <c r="P35" s="53"/>
      <c r="Q35" s="53"/>
      <c r="R35" s="53"/>
      <c r="S35" s="53"/>
      <c r="T35" s="54" t="s">
        <v>46</v>
      </c>
      <c r="U35" s="53"/>
      <c r="V35" s="53"/>
      <c r="W35" s="53"/>
      <c r="X35" s="55" t="s">
        <v>47</v>
      </c>
      <c r="Y35" s="53"/>
      <c r="Z35" s="53"/>
      <c r="AA35" s="53"/>
      <c r="AB35" s="53"/>
      <c r="AC35" s="53"/>
      <c r="AD35" s="53"/>
      <c r="AE35" s="53"/>
      <c r="AF35" s="53"/>
      <c r="AG35" s="53"/>
      <c r="AH35" s="53"/>
      <c r="AI35" s="53"/>
      <c r="AJ35" s="53"/>
      <c r="AK35" s="56">
        <f>SUM(AK26:AK33)</f>
        <v>0</v>
      </c>
      <c r="AL35" s="53"/>
      <c r="AM35" s="53"/>
      <c r="AN35" s="53"/>
      <c r="AO35" s="57"/>
      <c r="AP35" s="51"/>
      <c r="AQ35" s="51"/>
      <c r="AR35" s="43"/>
    </row>
    <row r="36" spans="2:44" s="1" customFormat="1" ht="6.95"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pans="2:44" s="1" customFormat="1" ht="6.95" customHeight="1">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row>
    <row r="41" spans="2:44" s="1" customFormat="1" ht="6.95" customHeight="1">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row>
    <row r="42" spans="2:44" s="1" customFormat="1" ht="24.95" customHeight="1">
      <c r="B42" s="38"/>
      <c r="C42" s="23" t="s">
        <v>48</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pans="2:44" s="1" customFormat="1" ht="6.95"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pans="2:44" s="3" customFormat="1" ht="12" customHeight="1">
      <c r="B44" s="62"/>
      <c r="C44" s="32" t="s">
        <v>13</v>
      </c>
      <c r="D44" s="63"/>
      <c r="E44" s="63"/>
      <c r="F44" s="63"/>
      <c r="G44" s="63"/>
      <c r="H44" s="63"/>
      <c r="I44" s="63"/>
      <c r="J44" s="63"/>
      <c r="K44" s="63"/>
      <c r="L44" s="63" t="str">
        <f>K5</f>
        <v>0107</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row>
    <row r="45" spans="2:44" s="4" customFormat="1" ht="36.95" customHeight="1">
      <c r="B45" s="65"/>
      <c r="C45" s="66" t="s">
        <v>16</v>
      </c>
      <c r="D45" s="67"/>
      <c r="E45" s="67"/>
      <c r="F45" s="67"/>
      <c r="G45" s="67"/>
      <c r="H45" s="67"/>
      <c r="I45" s="67"/>
      <c r="J45" s="67"/>
      <c r="K45" s="67"/>
      <c r="L45" s="68" t="str">
        <f>K6</f>
        <v>PLZEŇ, SUŠICKÁ A ČÁSTKOVA ULICE OPRAVA ZÁLIVŮ MHD LINKA Č.12 A 30</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row>
    <row r="46" spans="2:44" s="1" customFormat="1" ht="6.95"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pans="2:44" s="1" customFormat="1" ht="12" customHeight="1">
      <c r="B47" s="38"/>
      <c r="C47" s="32" t="s">
        <v>21</v>
      </c>
      <c r="D47" s="39"/>
      <c r="E47" s="39"/>
      <c r="F47" s="39"/>
      <c r="G47" s="39"/>
      <c r="H47" s="39"/>
      <c r="I47" s="39"/>
      <c r="J47" s="39"/>
      <c r="K47" s="39"/>
      <c r="L47" s="70"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2" t="s">
        <v>23</v>
      </c>
      <c r="AJ47" s="39"/>
      <c r="AK47" s="39"/>
      <c r="AL47" s="39"/>
      <c r="AM47" s="71" t="str">
        <f>IF(AN8="","",AN8)</f>
        <v>6. 6. 2018</v>
      </c>
      <c r="AN47" s="71"/>
      <c r="AO47" s="39"/>
      <c r="AP47" s="39"/>
      <c r="AQ47" s="39"/>
      <c r="AR47" s="43"/>
    </row>
    <row r="48" spans="2:44" s="1" customFormat="1" ht="6.95"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pans="2:56" s="1" customFormat="1" ht="15.15" customHeight="1">
      <c r="B49" s="38"/>
      <c r="C49" s="32" t="s">
        <v>25</v>
      </c>
      <c r="D49" s="39"/>
      <c r="E49" s="39"/>
      <c r="F49" s="39"/>
      <c r="G49" s="39"/>
      <c r="H49" s="39"/>
      <c r="I49" s="39"/>
      <c r="J49" s="39"/>
      <c r="K49" s="39"/>
      <c r="L49" s="63" t="str">
        <f>IF(E11="","",E11)</f>
        <v xml:space="preserve"> </v>
      </c>
      <c r="M49" s="39"/>
      <c r="N49" s="39"/>
      <c r="O49" s="39"/>
      <c r="P49" s="39"/>
      <c r="Q49" s="39"/>
      <c r="R49" s="39"/>
      <c r="S49" s="39"/>
      <c r="T49" s="39"/>
      <c r="U49" s="39"/>
      <c r="V49" s="39"/>
      <c r="W49" s="39"/>
      <c r="X49" s="39"/>
      <c r="Y49" s="39"/>
      <c r="Z49" s="39"/>
      <c r="AA49" s="39"/>
      <c r="AB49" s="39"/>
      <c r="AC49" s="39"/>
      <c r="AD49" s="39"/>
      <c r="AE49" s="39"/>
      <c r="AF49" s="39"/>
      <c r="AG49" s="39"/>
      <c r="AH49" s="39"/>
      <c r="AI49" s="32" t="s">
        <v>30</v>
      </c>
      <c r="AJ49" s="39"/>
      <c r="AK49" s="39"/>
      <c r="AL49" s="39"/>
      <c r="AM49" s="72" t="str">
        <f>IF(E17="","",E17)</f>
        <v xml:space="preserve"> </v>
      </c>
      <c r="AN49" s="63"/>
      <c r="AO49" s="63"/>
      <c r="AP49" s="63"/>
      <c r="AQ49" s="39"/>
      <c r="AR49" s="43"/>
      <c r="AS49" s="73" t="s">
        <v>49</v>
      </c>
      <c r="AT49" s="74"/>
      <c r="AU49" s="75"/>
      <c r="AV49" s="75"/>
      <c r="AW49" s="75"/>
      <c r="AX49" s="75"/>
      <c r="AY49" s="75"/>
      <c r="AZ49" s="75"/>
      <c r="BA49" s="75"/>
      <c r="BB49" s="75"/>
      <c r="BC49" s="75"/>
      <c r="BD49" s="76"/>
    </row>
    <row r="50" spans="2:56" s="1" customFormat="1" ht="15.15" customHeight="1">
      <c r="B50" s="38"/>
      <c r="C50" s="32" t="s">
        <v>28</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32</v>
      </c>
      <c r="AJ50" s="39"/>
      <c r="AK50" s="39"/>
      <c r="AL50" s="39"/>
      <c r="AM50" s="72" t="str">
        <f>IF(E20="","",E20)</f>
        <v xml:space="preserve"> </v>
      </c>
      <c r="AN50" s="63"/>
      <c r="AO50" s="63"/>
      <c r="AP50" s="63"/>
      <c r="AQ50" s="39"/>
      <c r="AR50" s="43"/>
      <c r="AS50" s="77"/>
      <c r="AT50" s="78"/>
      <c r="AU50" s="79"/>
      <c r="AV50" s="79"/>
      <c r="AW50" s="79"/>
      <c r="AX50" s="79"/>
      <c r="AY50" s="79"/>
      <c r="AZ50" s="79"/>
      <c r="BA50" s="79"/>
      <c r="BB50" s="79"/>
      <c r="BC50" s="79"/>
      <c r="BD50" s="80"/>
    </row>
    <row r="51" spans="2:56"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row>
    <row r="52" spans="2:56" s="1" customFormat="1" ht="29.25" customHeight="1">
      <c r="B52" s="38"/>
      <c r="C52" s="85" t="s">
        <v>50</v>
      </c>
      <c r="D52" s="86"/>
      <c r="E52" s="86"/>
      <c r="F52" s="86"/>
      <c r="G52" s="86"/>
      <c r="H52" s="87"/>
      <c r="I52" s="88" t="s">
        <v>51</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52</v>
      </c>
      <c r="AH52" s="86"/>
      <c r="AI52" s="86"/>
      <c r="AJ52" s="86"/>
      <c r="AK52" s="86"/>
      <c r="AL52" s="86"/>
      <c r="AM52" s="86"/>
      <c r="AN52" s="88" t="s">
        <v>53</v>
      </c>
      <c r="AO52" s="86"/>
      <c r="AP52" s="86"/>
      <c r="AQ52" s="90" t="s">
        <v>54</v>
      </c>
      <c r="AR52" s="43"/>
      <c r="AS52" s="91" t="s">
        <v>55</v>
      </c>
      <c r="AT52" s="92" t="s">
        <v>56</v>
      </c>
      <c r="AU52" s="92" t="s">
        <v>57</v>
      </c>
      <c r="AV52" s="92" t="s">
        <v>58</v>
      </c>
      <c r="AW52" s="92" t="s">
        <v>59</v>
      </c>
      <c r="AX52" s="92" t="s">
        <v>60</v>
      </c>
      <c r="AY52" s="92" t="s">
        <v>61</v>
      </c>
      <c r="AZ52" s="92" t="s">
        <v>62</v>
      </c>
      <c r="BA52" s="92" t="s">
        <v>63</v>
      </c>
      <c r="BB52" s="92" t="s">
        <v>64</v>
      </c>
      <c r="BC52" s="92" t="s">
        <v>65</v>
      </c>
      <c r="BD52" s="93" t="s">
        <v>66</v>
      </c>
    </row>
    <row r="53" spans="2:56"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row>
    <row r="54" spans="2:90" s="5" customFormat="1" ht="32.4" customHeight="1">
      <c r="B54" s="97"/>
      <c r="C54" s="98" t="s">
        <v>67</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ROUND(SUM(AG55:AG56),2)</f>
        <v>0</v>
      </c>
      <c r="AH54" s="100"/>
      <c r="AI54" s="100"/>
      <c r="AJ54" s="100"/>
      <c r="AK54" s="100"/>
      <c r="AL54" s="100"/>
      <c r="AM54" s="100"/>
      <c r="AN54" s="101">
        <f>SUM(AG54,AT54)</f>
        <v>0</v>
      </c>
      <c r="AO54" s="101"/>
      <c r="AP54" s="101"/>
      <c r="AQ54" s="102" t="s">
        <v>19</v>
      </c>
      <c r="AR54" s="103"/>
      <c r="AS54" s="104">
        <f>ROUND(SUM(AS55:AS56),2)</f>
        <v>0</v>
      </c>
      <c r="AT54" s="105">
        <f>ROUND(SUM(AV54:AW54),2)</f>
        <v>0</v>
      </c>
      <c r="AU54" s="106">
        <f>ROUND(SUM(AU55:AU56),5)</f>
        <v>0</v>
      </c>
      <c r="AV54" s="105">
        <f>ROUND(AZ54*L29,2)</f>
        <v>0</v>
      </c>
      <c r="AW54" s="105">
        <f>ROUND(BA54*L30,2)</f>
        <v>0</v>
      </c>
      <c r="AX54" s="105">
        <f>ROUND(BB54*L29,2)</f>
        <v>0</v>
      </c>
      <c r="AY54" s="105">
        <f>ROUND(BC54*L30,2)</f>
        <v>0</v>
      </c>
      <c r="AZ54" s="105">
        <f>ROUND(SUM(AZ55:AZ56),2)</f>
        <v>0</v>
      </c>
      <c r="BA54" s="105">
        <f>ROUND(SUM(BA55:BA56),2)</f>
        <v>0</v>
      </c>
      <c r="BB54" s="105">
        <f>ROUND(SUM(BB55:BB56),2)</f>
        <v>0</v>
      </c>
      <c r="BC54" s="105">
        <f>ROUND(SUM(BC55:BC56),2)</f>
        <v>0</v>
      </c>
      <c r="BD54" s="107">
        <f>ROUND(SUM(BD55:BD56),2)</f>
        <v>0</v>
      </c>
      <c r="BS54" s="108" t="s">
        <v>68</v>
      </c>
      <c r="BT54" s="108" t="s">
        <v>69</v>
      </c>
      <c r="BU54" s="109" t="s">
        <v>70</v>
      </c>
      <c r="BV54" s="108" t="s">
        <v>71</v>
      </c>
      <c r="BW54" s="108" t="s">
        <v>5</v>
      </c>
      <c r="BX54" s="108" t="s">
        <v>72</v>
      </c>
      <c r="CL54" s="108" t="s">
        <v>19</v>
      </c>
    </row>
    <row r="55" spans="1:91" s="6" customFormat="1" ht="16.5" customHeight="1">
      <c r="A55" s="110" t="s">
        <v>73</v>
      </c>
      <c r="B55" s="111"/>
      <c r="C55" s="112"/>
      <c r="D55" s="113" t="s">
        <v>74</v>
      </c>
      <c r="E55" s="113"/>
      <c r="F55" s="113"/>
      <c r="G55" s="113"/>
      <c r="H55" s="113"/>
      <c r="I55" s="114"/>
      <c r="J55" s="113" t="s">
        <v>75</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'0107-1 - Zastávka Sušická'!J30</f>
        <v>0</v>
      </c>
      <c r="AH55" s="114"/>
      <c r="AI55" s="114"/>
      <c r="AJ55" s="114"/>
      <c r="AK55" s="114"/>
      <c r="AL55" s="114"/>
      <c r="AM55" s="114"/>
      <c r="AN55" s="115">
        <f>SUM(AG55,AT55)</f>
        <v>0</v>
      </c>
      <c r="AO55" s="114"/>
      <c r="AP55" s="114"/>
      <c r="AQ55" s="116" t="s">
        <v>76</v>
      </c>
      <c r="AR55" s="117"/>
      <c r="AS55" s="118">
        <v>0</v>
      </c>
      <c r="AT55" s="119">
        <f>ROUND(SUM(AV55:AW55),2)</f>
        <v>0</v>
      </c>
      <c r="AU55" s="120">
        <f>'0107-1 - Zastávka Sušická'!P89</f>
        <v>0</v>
      </c>
      <c r="AV55" s="119">
        <f>'0107-1 - Zastávka Sušická'!J33</f>
        <v>0</v>
      </c>
      <c r="AW55" s="119">
        <f>'0107-1 - Zastávka Sušická'!J34</f>
        <v>0</v>
      </c>
      <c r="AX55" s="119">
        <f>'0107-1 - Zastávka Sušická'!J35</f>
        <v>0</v>
      </c>
      <c r="AY55" s="119">
        <f>'0107-1 - Zastávka Sušická'!J36</f>
        <v>0</v>
      </c>
      <c r="AZ55" s="119">
        <f>'0107-1 - Zastávka Sušická'!F33</f>
        <v>0</v>
      </c>
      <c r="BA55" s="119">
        <f>'0107-1 - Zastávka Sušická'!F34</f>
        <v>0</v>
      </c>
      <c r="BB55" s="119">
        <f>'0107-1 - Zastávka Sušická'!F35</f>
        <v>0</v>
      </c>
      <c r="BC55" s="119">
        <f>'0107-1 - Zastávka Sušická'!F36</f>
        <v>0</v>
      </c>
      <c r="BD55" s="121">
        <f>'0107-1 - Zastávka Sušická'!F37</f>
        <v>0</v>
      </c>
      <c r="BT55" s="122" t="s">
        <v>77</v>
      </c>
      <c r="BV55" s="122" t="s">
        <v>71</v>
      </c>
      <c r="BW55" s="122" t="s">
        <v>78</v>
      </c>
      <c r="BX55" s="122" t="s">
        <v>5</v>
      </c>
      <c r="CL55" s="122" t="s">
        <v>19</v>
      </c>
      <c r="CM55" s="122" t="s">
        <v>79</v>
      </c>
    </row>
    <row r="56" spans="1:91" s="6" customFormat="1" ht="16.5" customHeight="1">
      <c r="A56" s="110" t="s">
        <v>73</v>
      </c>
      <c r="B56" s="111"/>
      <c r="C56" s="112"/>
      <c r="D56" s="113" t="s">
        <v>80</v>
      </c>
      <c r="E56" s="113"/>
      <c r="F56" s="113"/>
      <c r="G56" s="113"/>
      <c r="H56" s="113"/>
      <c r="I56" s="114"/>
      <c r="J56" s="113" t="s">
        <v>81</v>
      </c>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5">
        <f>'0107-2 - Zastávka Částkova'!J30</f>
        <v>0</v>
      </c>
      <c r="AH56" s="114"/>
      <c r="AI56" s="114"/>
      <c r="AJ56" s="114"/>
      <c r="AK56" s="114"/>
      <c r="AL56" s="114"/>
      <c r="AM56" s="114"/>
      <c r="AN56" s="115">
        <f>SUM(AG56,AT56)</f>
        <v>0</v>
      </c>
      <c r="AO56" s="114"/>
      <c r="AP56" s="114"/>
      <c r="AQ56" s="116" t="s">
        <v>76</v>
      </c>
      <c r="AR56" s="117"/>
      <c r="AS56" s="123">
        <v>0</v>
      </c>
      <c r="AT56" s="124">
        <f>ROUND(SUM(AV56:AW56),2)</f>
        <v>0</v>
      </c>
      <c r="AU56" s="125">
        <f>'0107-2 - Zastávka Částkova'!P89</f>
        <v>0</v>
      </c>
      <c r="AV56" s="124">
        <f>'0107-2 - Zastávka Částkova'!J33</f>
        <v>0</v>
      </c>
      <c r="AW56" s="124">
        <f>'0107-2 - Zastávka Částkova'!J34</f>
        <v>0</v>
      </c>
      <c r="AX56" s="124">
        <f>'0107-2 - Zastávka Částkova'!J35</f>
        <v>0</v>
      </c>
      <c r="AY56" s="124">
        <f>'0107-2 - Zastávka Částkova'!J36</f>
        <v>0</v>
      </c>
      <c r="AZ56" s="124">
        <f>'0107-2 - Zastávka Částkova'!F33</f>
        <v>0</v>
      </c>
      <c r="BA56" s="124">
        <f>'0107-2 - Zastávka Částkova'!F34</f>
        <v>0</v>
      </c>
      <c r="BB56" s="124">
        <f>'0107-2 - Zastávka Částkova'!F35</f>
        <v>0</v>
      </c>
      <c r="BC56" s="124">
        <f>'0107-2 - Zastávka Částkova'!F36</f>
        <v>0</v>
      </c>
      <c r="BD56" s="126">
        <f>'0107-2 - Zastávka Částkova'!F37</f>
        <v>0</v>
      </c>
      <c r="BT56" s="122" t="s">
        <v>77</v>
      </c>
      <c r="BV56" s="122" t="s">
        <v>71</v>
      </c>
      <c r="BW56" s="122" t="s">
        <v>82</v>
      </c>
      <c r="BX56" s="122" t="s">
        <v>5</v>
      </c>
      <c r="CL56" s="122" t="s">
        <v>19</v>
      </c>
      <c r="CM56" s="122" t="s">
        <v>79</v>
      </c>
    </row>
    <row r="57" spans="2:44" s="1" customFormat="1" ht="30" customHeight="1">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43"/>
    </row>
    <row r="58" spans="2:44" s="1" customFormat="1" ht="6.95" customHeight="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43"/>
    </row>
  </sheetData>
  <sheetProtection password="CC35" sheet="1" objects="1" scenarios="1" formatColumns="0" formatRows="0"/>
  <mergeCells count="46">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s>
  <hyperlinks>
    <hyperlink ref="A55" location="'0107-1 - Zastávka Sušická'!C2" display="/"/>
    <hyperlink ref="A56" location="'0107-2 - Zastávka Částkova'!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29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78</v>
      </c>
    </row>
    <row r="3" spans="2:46" ht="6.95" customHeight="1">
      <c r="B3" s="128"/>
      <c r="C3" s="129"/>
      <c r="D3" s="129"/>
      <c r="E3" s="129"/>
      <c r="F3" s="129"/>
      <c r="G3" s="129"/>
      <c r="H3" s="129"/>
      <c r="I3" s="130"/>
      <c r="J3" s="129"/>
      <c r="K3" s="129"/>
      <c r="L3" s="20"/>
      <c r="AT3" s="17" t="s">
        <v>79</v>
      </c>
    </row>
    <row r="4" spans="2:46" ht="24.95" customHeight="1">
      <c r="B4" s="20"/>
      <c r="D4" s="131" t="s">
        <v>83</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PLZEŇ, SUŠICKÁ A ČÁSTKOVA ULICE OPRAVA ZÁLIVŮ MHD LINKA Č.12 A 30</v>
      </c>
      <c r="F7" s="133"/>
      <c r="G7" s="133"/>
      <c r="H7" s="133"/>
      <c r="L7" s="20"/>
    </row>
    <row r="8" spans="2:12" s="1" customFormat="1" ht="12" customHeight="1">
      <c r="B8" s="43"/>
      <c r="D8" s="133" t="s">
        <v>84</v>
      </c>
      <c r="I8" s="135"/>
      <c r="L8" s="43"/>
    </row>
    <row r="9" spans="2:12" s="1" customFormat="1" ht="36.95" customHeight="1">
      <c r="B9" s="43"/>
      <c r="E9" s="136" t="s">
        <v>85</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6. 6. 2018</v>
      </c>
      <c r="L12" s="43"/>
    </row>
    <row r="13" spans="2:12" s="1" customFormat="1" ht="10.8" customHeight="1">
      <c r="B13" s="43"/>
      <c r="I13" s="135"/>
      <c r="L13" s="43"/>
    </row>
    <row r="14" spans="2:12" s="1" customFormat="1" ht="12" customHeight="1">
      <c r="B14" s="43"/>
      <c r="D14" s="133" t="s">
        <v>25</v>
      </c>
      <c r="I14" s="138" t="s">
        <v>26</v>
      </c>
      <c r="J14" s="137" t="str">
        <f>IF('Rekapitulace stavby'!AN10="","",'Rekapitulace stavby'!AN10)</f>
        <v/>
      </c>
      <c r="L14" s="43"/>
    </row>
    <row r="15" spans="2:12" s="1" customFormat="1" ht="18" customHeight="1">
      <c r="B15" s="43"/>
      <c r="E15" s="137" t="str">
        <f>IF('Rekapitulace stavby'!E11="","",'Rekapitulace stavby'!E11)</f>
        <v xml:space="preserve"> </v>
      </c>
      <c r="I15" s="138" t="s">
        <v>27</v>
      </c>
      <c r="J15" s="137" t="str">
        <f>IF('Rekapitulace stavby'!AN11="","",'Rekapitulace stavby'!AN11)</f>
        <v/>
      </c>
      <c r="L15" s="43"/>
    </row>
    <row r="16" spans="2:12" s="1" customFormat="1" ht="6.95" customHeight="1">
      <c r="B16" s="43"/>
      <c r="I16" s="135"/>
      <c r="L16" s="43"/>
    </row>
    <row r="17" spans="2:12" s="1" customFormat="1" ht="12" customHeight="1">
      <c r="B17" s="43"/>
      <c r="D17" s="133" t="s">
        <v>28</v>
      </c>
      <c r="I17" s="138" t="s">
        <v>26</v>
      </c>
      <c r="J17" s="33" t="str">
        <f>'Rekapitulace stavby'!AN13</f>
        <v>Vyplň údaj</v>
      </c>
      <c r="L17" s="43"/>
    </row>
    <row r="18" spans="2:12" s="1" customFormat="1" ht="18" customHeight="1">
      <c r="B18" s="43"/>
      <c r="E18" s="33" t="str">
        <f>'Rekapitulace stavby'!E14</f>
        <v>Vyplň údaj</v>
      </c>
      <c r="F18" s="137"/>
      <c r="G18" s="137"/>
      <c r="H18" s="137"/>
      <c r="I18" s="138" t="s">
        <v>27</v>
      </c>
      <c r="J18" s="33" t="str">
        <f>'Rekapitulace stavby'!AN14</f>
        <v>Vyplň údaj</v>
      </c>
      <c r="L18" s="43"/>
    </row>
    <row r="19" spans="2:12" s="1" customFormat="1" ht="6.95" customHeight="1">
      <c r="B19" s="43"/>
      <c r="I19" s="135"/>
      <c r="L19" s="43"/>
    </row>
    <row r="20" spans="2:12" s="1" customFormat="1" ht="12" customHeight="1">
      <c r="B20" s="43"/>
      <c r="D20" s="133" t="s">
        <v>30</v>
      </c>
      <c r="I20" s="138" t="s">
        <v>26</v>
      </c>
      <c r="J20" s="137" t="str">
        <f>IF('Rekapitulace stavby'!AN16="","",'Rekapitulace stavby'!AN16)</f>
        <v/>
      </c>
      <c r="L20" s="43"/>
    </row>
    <row r="21" spans="2:12" s="1" customFormat="1" ht="18" customHeight="1">
      <c r="B21" s="43"/>
      <c r="E21" s="137" t="str">
        <f>IF('Rekapitulace stavby'!E17="","",'Rekapitulace stavby'!E17)</f>
        <v xml:space="preserve"> </v>
      </c>
      <c r="I21" s="138" t="s">
        <v>27</v>
      </c>
      <c r="J21" s="137" t="str">
        <f>IF('Rekapitulace stavby'!AN17="","",'Rekapitulace stavby'!AN17)</f>
        <v/>
      </c>
      <c r="L21" s="43"/>
    </row>
    <row r="22" spans="2:12" s="1" customFormat="1" ht="6.95" customHeight="1">
      <c r="B22" s="43"/>
      <c r="I22" s="135"/>
      <c r="L22" s="43"/>
    </row>
    <row r="23" spans="2:12" s="1" customFormat="1" ht="12" customHeight="1">
      <c r="B23" s="43"/>
      <c r="D23" s="133" t="s">
        <v>32</v>
      </c>
      <c r="I23" s="138" t="s">
        <v>26</v>
      </c>
      <c r="J23" s="137" t="str">
        <f>IF('Rekapitulace stavby'!AN19="","",'Rekapitulace stavby'!AN19)</f>
        <v/>
      </c>
      <c r="L23" s="43"/>
    </row>
    <row r="24" spans="2:12" s="1" customFormat="1" ht="18" customHeight="1">
      <c r="B24" s="43"/>
      <c r="E24" s="137" t="str">
        <f>IF('Rekapitulace stavby'!E20="","",'Rekapitulace stavby'!E20)</f>
        <v xml:space="preserve"> </v>
      </c>
      <c r="I24" s="138" t="s">
        <v>27</v>
      </c>
      <c r="J24" s="137" t="str">
        <f>IF('Rekapitulace stavby'!AN20="","",'Rekapitulace stavby'!AN20)</f>
        <v/>
      </c>
      <c r="L24" s="43"/>
    </row>
    <row r="25" spans="2:12" s="1" customFormat="1" ht="6.95" customHeight="1">
      <c r="B25" s="43"/>
      <c r="I25" s="135"/>
      <c r="L25" s="43"/>
    </row>
    <row r="26" spans="2:12" s="1" customFormat="1" ht="12" customHeight="1">
      <c r="B26" s="43"/>
      <c r="D26" s="133" t="s">
        <v>33</v>
      </c>
      <c r="I26" s="135"/>
      <c r="L26" s="43"/>
    </row>
    <row r="27" spans="2:12" s="7" customFormat="1" ht="16.5" customHeight="1">
      <c r="B27" s="140"/>
      <c r="E27" s="141" t="s">
        <v>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35</v>
      </c>
      <c r="I30" s="135"/>
      <c r="J30" s="145">
        <f>ROUND(J89,2)</f>
        <v>0</v>
      </c>
      <c r="L30" s="43"/>
    </row>
    <row r="31" spans="2:12" s="1" customFormat="1" ht="6.95" customHeight="1">
      <c r="B31" s="43"/>
      <c r="D31" s="75"/>
      <c r="E31" s="75"/>
      <c r="F31" s="75"/>
      <c r="G31" s="75"/>
      <c r="H31" s="75"/>
      <c r="I31" s="143"/>
      <c r="J31" s="75"/>
      <c r="K31" s="75"/>
      <c r="L31" s="43"/>
    </row>
    <row r="32" spans="2:12" s="1" customFormat="1" ht="14.4" customHeight="1">
      <c r="B32" s="43"/>
      <c r="F32" s="146" t="s">
        <v>37</v>
      </c>
      <c r="I32" s="147" t="s">
        <v>36</v>
      </c>
      <c r="J32" s="146" t="s">
        <v>38</v>
      </c>
      <c r="L32" s="43"/>
    </row>
    <row r="33" spans="2:12" s="1" customFormat="1" ht="14.4" customHeight="1">
      <c r="B33" s="43"/>
      <c r="D33" s="148" t="s">
        <v>39</v>
      </c>
      <c r="E33" s="133" t="s">
        <v>40</v>
      </c>
      <c r="F33" s="149">
        <f>ROUND((SUM(BE89:BE291)),2)</f>
        <v>0</v>
      </c>
      <c r="I33" s="150">
        <v>0.21</v>
      </c>
      <c r="J33" s="149">
        <f>ROUND(((SUM(BE89:BE291))*I33),2)</f>
        <v>0</v>
      </c>
      <c r="L33" s="43"/>
    </row>
    <row r="34" spans="2:12" s="1" customFormat="1" ht="14.4" customHeight="1">
      <c r="B34" s="43"/>
      <c r="E34" s="133" t="s">
        <v>41</v>
      </c>
      <c r="F34" s="149">
        <f>ROUND((SUM(BF89:BF291)),2)</f>
        <v>0</v>
      </c>
      <c r="I34" s="150">
        <v>0.15</v>
      </c>
      <c r="J34" s="149">
        <f>ROUND(((SUM(BF89:BF291))*I34),2)</f>
        <v>0</v>
      </c>
      <c r="L34" s="43"/>
    </row>
    <row r="35" spans="2:12" s="1" customFormat="1" ht="14.4" customHeight="1" hidden="1">
      <c r="B35" s="43"/>
      <c r="E35" s="133" t="s">
        <v>42</v>
      </c>
      <c r="F35" s="149">
        <f>ROUND((SUM(BG89:BG291)),2)</f>
        <v>0</v>
      </c>
      <c r="I35" s="150">
        <v>0.21</v>
      </c>
      <c r="J35" s="149">
        <f>0</f>
        <v>0</v>
      </c>
      <c r="L35" s="43"/>
    </row>
    <row r="36" spans="2:12" s="1" customFormat="1" ht="14.4" customHeight="1" hidden="1">
      <c r="B36" s="43"/>
      <c r="E36" s="133" t="s">
        <v>43</v>
      </c>
      <c r="F36" s="149">
        <f>ROUND((SUM(BH89:BH291)),2)</f>
        <v>0</v>
      </c>
      <c r="I36" s="150">
        <v>0.15</v>
      </c>
      <c r="J36" s="149">
        <f>0</f>
        <v>0</v>
      </c>
      <c r="L36" s="43"/>
    </row>
    <row r="37" spans="2:12" s="1" customFormat="1" ht="14.4" customHeight="1" hidden="1">
      <c r="B37" s="43"/>
      <c r="E37" s="133" t="s">
        <v>44</v>
      </c>
      <c r="F37" s="149">
        <f>ROUND((SUM(BI89:BI291)),2)</f>
        <v>0</v>
      </c>
      <c r="I37" s="150">
        <v>0</v>
      </c>
      <c r="J37" s="149">
        <f>0</f>
        <v>0</v>
      </c>
      <c r="L37" s="43"/>
    </row>
    <row r="38" spans="2:12" s="1" customFormat="1" ht="6.95" customHeight="1">
      <c r="B38" s="43"/>
      <c r="I38" s="135"/>
      <c r="L38" s="43"/>
    </row>
    <row r="39" spans="2:12" s="1" customFormat="1" ht="25.4" customHeight="1">
      <c r="B39" s="43"/>
      <c r="C39" s="151"/>
      <c r="D39" s="152" t="s">
        <v>45</v>
      </c>
      <c r="E39" s="153"/>
      <c r="F39" s="153"/>
      <c r="G39" s="154" t="s">
        <v>46</v>
      </c>
      <c r="H39" s="155" t="s">
        <v>47</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86</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PLZEŇ, SUŠICKÁ A ČÁSTKOVA ULICE OPRAVA ZÁLIVŮ MHD LINKA Č.12 A 30</v>
      </c>
      <c r="F48" s="32"/>
      <c r="G48" s="32"/>
      <c r="H48" s="32"/>
      <c r="I48" s="135"/>
      <c r="J48" s="39"/>
      <c r="K48" s="39"/>
      <c r="L48" s="43"/>
    </row>
    <row r="49" spans="2:12" s="1" customFormat="1" ht="12" customHeight="1">
      <c r="B49" s="38"/>
      <c r="C49" s="32" t="s">
        <v>84</v>
      </c>
      <c r="D49" s="39"/>
      <c r="E49" s="39"/>
      <c r="F49" s="39"/>
      <c r="G49" s="39"/>
      <c r="H49" s="39"/>
      <c r="I49" s="135"/>
      <c r="J49" s="39"/>
      <c r="K49" s="39"/>
      <c r="L49" s="43"/>
    </row>
    <row r="50" spans="2:12" s="1" customFormat="1" ht="16.5" customHeight="1">
      <c r="B50" s="38"/>
      <c r="C50" s="39"/>
      <c r="D50" s="39"/>
      <c r="E50" s="68" t="str">
        <f>E9</f>
        <v>0107-1 - Zastávka Sušická</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 xml:space="preserve"> </v>
      </c>
      <c r="G52" s="39"/>
      <c r="H52" s="39"/>
      <c r="I52" s="138" t="s">
        <v>23</v>
      </c>
      <c r="J52" s="71" t="str">
        <f>IF(J12="","",J12)</f>
        <v>6. 6. 2018</v>
      </c>
      <c r="K52" s="39"/>
      <c r="L52" s="43"/>
    </row>
    <row r="53" spans="2:12" s="1" customFormat="1" ht="6.95" customHeight="1">
      <c r="B53" s="38"/>
      <c r="C53" s="39"/>
      <c r="D53" s="39"/>
      <c r="E53" s="39"/>
      <c r="F53" s="39"/>
      <c r="G53" s="39"/>
      <c r="H53" s="39"/>
      <c r="I53" s="135"/>
      <c r="J53" s="39"/>
      <c r="K53" s="39"/>
      <c r="L53" s="43"/>
    </row>
    <row r="54" spans="2:12" s="1" customFormat="1" ht="15.15" customHeight="1">
      <c r="B54" s="38"/>
      <c r="C54" s="32" t="s">
        <v>25</v>
      </c>
      <c r="D54" s="39"/>
      <c r="E54" s="39"/>
      <c r="F54" s="27" t="str">
        <f>E15</f>
        <v xml:space="preserve"> </v>
      </c>
      <c r="G54" s="39"/>
      <c r="H54" s="39"/>
      <c r="I54" s="138" t="s">
        <v>30</v>
      </c>
      <c r="J54" s="36" t="str">
        <f>E21</f>
        <v xml:space="preserve"> </v>
      </c>
      <c r="K54" s="39"/>
      <c r="L54" s="43"/>
    </row>
    <row r="55" spans="2:12" s="1" customFormat="1" ht="15.15" customHeight="1">
      <c r="B55" s="38"/>
      <c r="C55" s="32" t="s">
        <v>28</v>
      </c>
      <c r="D55" s="39"/>
      <c r="E55" s="39"/>
      <c r="F55" s="27" t="str">
        <f>IF(E18="","",E18)</f>
        <v>Vyplň údaj</v>
      </c>
      <c r="G55" s="39"/>
      <c r="H55" s="39"/>
      <c r="I55" s="138" t="s">
        <v>32</v>
      </c>
      <c r="J55" s="36" t="str">
        <f>E24</f>
        <v xml:space="preserve"> </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87</v>
      </c>
      <c r="D57" s="167"/>
      <c r="E57" s="167"/>
      <c r="F57" s="167"/>
      <c r="G57" s="167"/>
      <c r="H57" s="167"/>
      <c r="I57" s="168"/>
      <c r="J57" s="169" t="s">
        <v>88</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67</v>
      </c>
      <c r="D59" s="39"/>
      <c r="E59" s="39"/>
      <c r="F59" s="39"/>
      <c r="G59" s="39"/>
      <c r="H59" s="39"/>
      <c r="I59" s="135"/>
      <c r="J59" s="101">
        <f>J89</f>
        <v>0</v>
      </c>
      <c r="K59" s="39"/>
      <c r="L59" s="43"/>
      <c r="AU59" s="17" t="s">
        <v>89</v>
      </c>
    </row>
    <row r="60" spans="2:12" s="8" customFormat="1" ht="24.95" customHeight="1">
      <c r="B60" s="171"/>
      <c r="C60" s="172"/>
      <c r="D60" s="173" t="s">
        <v>90</v>
      </c>
      <c r="E60" s="174"/>
      <c r="F60" s="174"/>
      <c r="G60" s="174"/>
      <c r="H60" s="174"/>
      <c r="I60" s="175"/>
      <c r="J60" s="176">
        <f>J90</f>
        <v>0</v>
      </c>
      <c r="K60" s="172"/>
      <c r="L60" s="177"/>
    </row>
    <row r="61" spans="2:12" s="9" customFormat="1" ht="19.9" customHeight="1">
      <c r="B61" s="178"/>
      <c r="C61" s="179"/>
      <c r="D61" s="180" t="s">
        <v>91</v>
      </c>
      <c r="E61" s="181"/>
      <c r="F61" s="181"/>
      <c r="G61" s="181"/>
      <c r="H61" s="181"/>
      <c r="I61" s="182"/>
      <c r="J61" s="183">
        <f>J91</f>
        <v>0</v>
      </c>
      <c r="K61" s="179"/>
      <c r="L61" s="184"/>
    </row>
    <row r="62" spans="2:12" s="9" customFormat="1" ht="19.9" customHeight="1">
      <c r="B62" s="178"/>
      <c r="C62" s="179"/>
      <c r="D62" s="180" t="s">
        <v>92</v>
      </c>
      <c r="E62" s="181"/>
      <c r="F62" s="181"/>
      <c r="G62" s="181"/>
      <c r="H62" s="181"/>
      <c r="I62" s="182"/>
      <c r="J62" s="183">
        <f>J145</f>
        <v>0</v>
      </c>
      <c r="K62" s="179"/>
      <c r="L62" s="184"/>
    </row>
    <row r="63" spans="2:12" s="9" customFormat="1" ht="19.9" customHeight="1">
      <c r="B63" s="178"/>
      <c r="C63" s="179"/>
      <c r="D63" s="180" t="s">
        <v>93</v>
      </c>
      <c r="E63" s="181"/>
      <c r="F63" s="181"/>
      <c r="G63" s="181"/>
      <c r="H63" s="181"/>
      <c r="I63" s="182"/>
      <c r="J63" s="183">
        <f>J150</f>
        <v>0</v>
      </c>
      <c r="K63" s="179"/>
      <c r="L63" s="184"/>
    </row>
    <row r="64" spans="2:12" s="9" customFormat="1" ht="19.9" customHeight="1">
      <c r="B64" s="178"/>
      <c r="C64" s="179"/>
      <c r="D64" s="180" t="s">
        <v>94</v>
      </c>
      <c r="E64" s="181"/>
      <c r="F64" s="181"/>
      <c r="G64" s="181"/>
      <c r="H64" s="181"/>
      <c r="I64" s="182"/>
      <c r="J64" s="183">
        <f>J154</f>
        <v>0</v>
      </c>
      <c r="K64" s="179"/>
      <c r="L64" s="184"/>
    </row>
    <row r="65" spans="2:12" s="9" customFormat="1" ht="19.9" customHeight="1">
      <c r="B65" s="178"/>
      <c r="C65" s="179"/>
      <c r="D65" s="180" t="s">
        <v>95</v>
      </c>
      <c r="E65" s="181"/>
      <c r="F65" s="181"/>
      <c r="G65" s="181"/>
      <c r="H65" s="181"/>
      <c r="I65" s="182"/>
      <c r="J65" s="183">
        <f>J179</f>
        <v>0</v>
      </c>
      <c r="K65" s="179"/>
      <c r="L65" s="184"/>
    </row>
    <row r="66" spans="2:12" s="9" customFormat="1" ht="19.9" customHeight="1">
      <c r="B66" s="178"/>
      <c r="C66" s="179"/>
      <c r="D66" s="180" t="s">
        <v>96</v>
      </c>
      <c r="E66" s="181"/>
      <c r="F66" s="181"/>
      <c r="G66" s="181"/>
      <c r="H66" s="181"/>
      <c r="I66" s="182"/>
      <c r="J66" s="183">
        <f>J200</f>
        <v>0</v>
      </c>
      <c r="K66" s="179"/>
      <c r="L66" s="184"/>
    </row>
    <row r="67" spans="2:12" s="9" customFormat="1" ht="19.9" customHeight="1">
      <c r="B67" s="178"/>
      <c r="C67" s="179"/>
      <c r="D67" s="180" t="s">
        <v>97</v>
      </c>
      <c r="E67" s="181"/>
      <c r="F67" s="181"/>
      <c r="G67" s="181"/>
      <c r="H67" s="181"/>
      <c r="I67" s="182"/>
      <c r="J67" s="183">
        <f>J243</f>
        <v>0</v>
      </c>
      <c r="K67" s="179"/>
      <c r="L67" s="184"/>
    </row>
    <row r="68" spans="2:12" s="8" customFormat="1" ht="24.95" customHeight="1">
      <c r="B68" s="171"/>
      <c r="C68" s="172"/>
      <c r="D68" s="173" t="s">
        <v>98</v>
      </c>
      <c r="E68" s="174"/>
      <c r="F68" s="174"/>
      <c r="G68" s="174"/>
      <c r="H68" s="174"/>
      <c r="I68" s="175"/>
      <c r="J68" s="176">
        <f>J281</f>
        <v>0</v>
      </c>
      <c r="K68" s="172"/>
      <c r="L68" s="177"/>
    </row>
    <row r="69" spans="2:12" s="9" customFormat="1" ht="19.9" customHeight="1">
      <c r="B69" s="178"/>
      <c r="C69" s="179"/>
      <c r="D69" s="180" t="s">
        <v>99</v>
      </c>
      <c r="E69" s="181"/>
      <c r="F69" s="181"/>
      <c r="G69" s="181"/>
      <c r="H69" s="181"/>
      <c r="I69" s="182"/>
      <c r="J69" s="183">
        <f>J282</f>
        <v>0</v>
      </c>
      <c r="K69" s="179"/>
      <c r="L69" s="184"/>
    </row>
    <row r="70" spans="2:12" s="1" customFormat="1" ht="21.8" customHeight="1">
      <c r="B70" s="38"/>
      <c r="C70" s="39"/>
      <c r="D70" s="39"/>
      <c r="E70" s="39"/>
      <c r="F70" s="39"/>
      <c r="G70" s="39"/>
      <c r="H70" s="39"/>
      <c r="I70" s="135"/>
      <c r="J70" s="39"/>
      <c r="K70" s="39"/>
      <c r="L70" s="43"/>
    </row>
    <row r="71" spans="2:12" s="1" customFormat="1" ht="6.95" customHeight="1">
      <c r="B71" s="58"/>
      <c r="C71" s="59"/>
      <c r="D71" s="59"/>
      <c r="E71" s="59"/>
      <c r="F71" s="59"/>
      <c r="G71" s="59"/>
      <c r="H71" s="59"/>
      <c r="I71" s="161"/>
      <c r="J71" s="59"/>
      <c r="K71" s="59"/>
      <c r="L71" s="43"/>
    </row>
    <row r="75" spans="2:12" s="1" customFormat="1" ht="6.95" customHeight="1">
      <c r="B75" s="60"/>
      <c r="C75" s="61"/>
      <c r="D75" s="61"/>
      <c r="E75" s="61"/>
      <c r="F75" s="61"/>
      <c r="G75" s="61"/>
      <c r="H75" s="61"/>
      <c r="I75" s="164"/>
      <c r="J75" s="61"/>
      <c r="K75" s="61"/>
      <c r="L75" s="43"/>
    </row>
    <row r="76" spans="2:12" s="1" customFormat="1" ht="24.95" customHeight="1">
      <c r="B76" s="38"/>
      <c r="C76" s="23" t="s">
        <v>100</v>
      </c>
      <c r="D76" s="39"/>
      <c r="E76" s="39"/>
      <c r="F76" s="39"/>
      <c r="G76" s="39"/>
      <c r="H76" s="39"/>
      <c r="I76" s="135"/>
      <c r="J76" s="39"/>
      <c r="K76" s="39"/>
      <c r="L76" s="43"/>
    </row>
    <row r="77" spans="2:12" s="1" customFormat="1" ht="6.95" customHeight="1">
      <c r="B77" s="38"/>
      <c r="C77" s="39"/>
      <c r="D77" s="39"/>
      <c r="E77" s="39"/>
      <c r="F77" s="39"/>
      <c r="G77" s="39"/>
      <c r="H77" s="39"/>
      <c r="I77" s="135"/>
      <c r="J77" s="39"/>
      <c r="K77" s="39"/>
      <c r="L77" s="43"/>
    </row>
    <row r="78" spans="2:12" s="1" customFormat="1" ht="12" customHeight="1">
      <c r="B78" s="38"/>
      <c r="C78" s="32" t="s">
        <v>16</v>
      </c>
      <c r="D78" s="39"/>
      <c r="E78" s="39"/>
      <c r="F78" s="39"/>
      <c r="G78" s="39"/>
      <c r="H78" s="39"/>
      <c r="I78" s="135"/>
      <c r="J78" s="39"/>
      <c r="K78" s="39"/>
      <c r="L78" s="43"/>
    </row>
    <row r="79" spans="2:12" s="1" customFormat="1" ht="16.5" customHeight="1">
      <c r="B79" s="38"/>
      <c r="C79" s="39"/>
      <c r="D79" s="39"/>
      <c r="E79" s="165" t="str">
        <f>E7</f>
        <v>PLZEŇ, SUŠICKÁ A ČÁSTKOVA ULICE OPRAVA ZÁLIVŮ MHD LINKA Č.12 A 30</v>
      </c>
      <c r="F79" s="32"/>
      <c r="G79" s="32"/>
      <c r="H79" s="32"/>
      <c r="I79" s="135"/>
      <c r="J79" s="39"/>
      <c r="K79" s="39"/>
      <c r="L79" s="43"/>
    </row>
    <row r="80" spans="2:12" s="1" customFormat="1" ht="12" customHeight="1">
      <c r="B80" s="38"/>
      <c r="C80" s="32" t="s">
        <v>84</v>
      </c>
      <c r="D80" s="39"/>
      <c r="E80" s="39"/>
      <c r="F80" s="39"/>
      <c r="G80" s="39"/>
      <c r="H80" s="39"/>
      <c r="I80" s="135"/>
      <c r="J80" s="39"/>
      <c r="K80" s="39"/>
      <c r="L80" s="43"/>
    </row>
    <row r="81" spans="2:12" s="1" customFormat="1" ht="16.5" customHeight="1">
      <c r="B81" s="38"/>
      <c r="C81" s="39"/>
      <c r="D81" s="39"/>
      <c r="E81" s="68" t="str">
        <f>E9</f>
        <v>0107-1 - Zastávka Sušická</v>
      </c>
      <c r="F81" s="39"/>
      <c r="G81" s="39"/>
      <c r="H81" s="39"/>
      <c r="I81" s="135"/>
      <c r="J81" s="39"/>
      <c r="K81" s="39"/>
      <c r="L81" s="43"/>
    </row>
    <row r="82" spans="2:12" s="1" customFormat="1" ht="6.95" customHeight="1">
      <c r="B82" s="38"/>
      <c r="C82" s="39"/>
      <c r="D82" s="39"/>
      <c r="E82" s="39"/>
      <c r="F82" s="39"/>
      <c r="G82" s="39"/>
      <c r="H82" s="39"/>
      <c r="I82" s="135"/>
      <c r="J82" s="39"/>
      <c r="K82" s="39"/>
      <c r="L82" s="43"/>
    </row>
    <row r="83" spans="2:12" s="1" customFormat="1" ht="12" customHeight="1">
      <c r="B83" s="38"/>
      <c r="C83" s="32" t="s">
        <v>21</v>
      </c>
      <c r="D83" s="39"/>
      <c r="E83" s="39"/>
      <c r="F83" s="27" t="str">
        <f>F12</f>
        <v xml:space="preserve"> </v>
      </c>
      <c r="G83" s="39"/>
      <c r="H83" s="39"/>
      <c r="I83" s="138" t="s">
        <v>23</v>
      </c>
      <c r="J83" s="71" t="str">
        <f>IF(J12="","",J12)</f>
        <v>6. 6. 2018</v>
      </c>
      <c r="K83" s="39"/>
      <c r="L83" s="43"/>
    </row>
    <row r="84" spans="2:12" s="1" customFormat="1" ht="6.95" customHeight="1">
      <c r="B84" s="38"/>
      <c r="C84" s="39"/>
      <c r="D84" s="39"/>
      <c r="E84" s="39"/>
      <c r="F84" s="39"/>
      <c r="G84" s="39"/>
      <c r="H84" s="39"/>
      <c r="I84" s="135"/>
      <c r="J84" s="39"/>
      <c r="K84" s="39"/>
      <c r="L84" s="43"/>
    </row>
    <row r="85" spans="2:12" s="1" customFormat="1" ht="15.15" customHeight="1">
      <c r="B85" s="38"/>
      <c r="C85" s="32" t="s">
        <v>25</v>
      </c>
      <c r="D85" s="39"/>
      <c r="E85" s="39"/>
      <c r="F85" s="27" t="str">
        <f>E15</f>
        <v xml:space="preserve"> </v>
      </c>
      <c r="G85" s="39"/>
      <c r="H85" s="39"/>
      <c r="I85" s="138" t="s">
        <v>30</v>
      </c>
      <c r="J85" s="36" t="str">
        <f>E21</f>
        <v xml:space="preserve"> </v>
      </c>
      <c r="K85" s="39"/>
      <c r="L85" s="43"/>
    </row>
    <row r="86" spans="2:12" s="1" customFormat="1" ht="15.15" customHeight="1">
      <c r="B86" s="38"/>
      <c r="C86" s="32" t="s">
        <v>28</v>
      </c>
      <c r="D86" s="39"/>
      <c r="E86" s="39"/>
      <c r="F86" s="27" t="str">
        <f>IF(E18="","",E18)</f>
        <v>Vyplň údaj</v>
      </c>
      <c r="G86" s="39"/>
      <c r="H86" s="39"/>
      <c r="I86" s="138" t="s">
        <v>32</v>
      </c>
      <c r="J86" s="36" t="str">
        <f>E24</f>
        <v xml:space="preserve"> </v>
      </c>
      <c r="K86" s="39"/>
      <c r="L86" s="43"/>
    </row>
    <row r="87" spans="2:12" s="1" customFormat="1" ht="10.3" customHeight="1">
      <c r="B87" s="38"/>
      <c r="C87" s="39"/>
      <c r="D87" s="39"/>
      <c r="E87" s="39"/>
      <c r="F87" s="39"/>
      <c r="G87" s="39"/>
      <c r="H87" s="39"/>
      <c r="I87" s="135"/>
      <c r="J87" s="39"/>
      <c r="K87" s="39"/>
      <c r="L87" s="43"/>
    </row>
    <row r="88" spans="2:20" s="10" customFormat="1" ht="29.25" customHeight="1">
      <c r="B88" s="185"/>
      <c r="C88" s="186" t="s">
        <v>101</v>
      </c>
      <c r="D88" s="187" t="s">
        <v>54</v>
      </c>
      <c r="E88" s="187" t="s">
        <v>50</v>
      </c>
      <c r="F88" s="187" t="s">
        <v>51</v>
      </c>
      <c r="G88" s="187" t="s">
        <v>102</v>
      </c>
      <c r="H88" s="187" t="s">
        <v>103</v>
      </c>
      <c r="I88" s="188" t="s">
        <v>104</v>
      </c>
      <c r="J88" s="187" t="s">
        <v>88</v>
      </c>
      <c r="K88" s="189" t="s">
        <v>105</v>
      </c>
      <c r="L88" s="190"/>
      <c r="M88" s="91" t="s">
        <v>19</v>
      </c>
      <c r="N88" s="92" t="s">
        <v>39</v>
      </c>
      <c r="O88" s="92" t="s">
        <v>106</v>
      </c>
      <c r="P88" s="92" t="s">
        <v>107</v>
      </c>
      <c r="Q88" s="92" t="s">
        <v>108</v>
      </c>
      <c r="R88" s="92" t="s">
        <v>109</v>
      </c>
      <c r="S88" s="92" t="s">
        <v>110</v>
      </c>
      <c r="T88" s="93" t="s">
        <v>111</v>
      </c>
    </row>
    <row r="89" spans="2:63" s="1" customFormat="1" ht="22.8" customHeight="1">
      <c r="B89" s="38"/>
      <c r="C89" s="98" t="s">
        <v>112</v>
      </c>
      <c r="D89" s="39"/>
      <c r="E89" s="39"/>
      <c r="F89" s="39"/>
      <c r="G89" s="39"/>
      <c r="H89" s="39"/>
      <c r="I89" s="135"/>
      <c r="J89" s="191">
        <f>BK89</f>
        <v>0</v>
      </c>
      <c r="K89" s="39"/>
      <c r="L89" s="43"/>
      <c r="M89" s="94"/>
      <c r="N89" s="95"/>
      <c r="O89" s="95"/>
      <c r="P89" s="192">
        <f>P90+P281</f>
        <v>0</v>
      </c>
      <c r="Q89" s="95"/>
      <c r="R89" s="192">
        <f>R90+R281</f>
        <v>11.287374400000001</v>
      </c>
      <c r="S89" s="95"/>
      <c r="T89" s="193">
        <f>T90+T281</f>
        <v>195.50400000000002</v>
      </c>
      <c r="AT89" s="17" t="s">
        <v>68</v>
      </c>
      <c r="AU89" s="17" t="s">
        <v>89</v>
      </c>
      <c r="BK89" s="194">
        <f>BK90+BK281</f>
        <v>0</v>
      </c>
    </row>
    <row r="90" spans="2:63" s="11" customFormat="1" ht="25.9" customHeight="1">
      <c r="B90" s="195"/>
      <c r="C90" s="196"/>
      <c r="D90" s="197" t="s">
        <v>68</v>
      </c>
      <c r="E90" s="198" t="s">
        <v>113</v>
      </c>
      <c r="F90" s="198" t="s">
        <v>114</v>
      </c>
      <c r="G90" s="196"/>
      <c r="H90" s="196"/>
      <c r="I90" s="199"/>
      <c r="J90" s="200">
        <f>BK90</f>
        <v>0</v>
      </c>
      <c r="K90" s="196"/>
      <c r="L90" s="201"/>
      <c r="M90" s="202"/>
      <c r="N90" s="203"/>
      <c r="O90" s="203"/>
      <c r="P90" s="204">
        <f>P91+P145+P150+P154+P179+P200+P243</f>
        <v>0</v>
      </c>
      <c r="Q90" s="203"/>
      <c r="R90" s="204">
        <f>R91+R145+R150+R154+R179+R200+R243</f>
        <v>11.287374400000001</v>
      </c>
      <c r="S90" s="203"/>
      <c r="T90" s="205">
        <f>T91+T145+T150+T154+T179+T200+T243</f>
        <v>195.50400000000002</v>
      </c>
      <c r="AR90" s="206" t="s">
        <v>77</v>
      </c>
      <c r="AT90" s="207" t="s">
        <v>68</v>
      </c>
      <c r="AU90" s="207" t="s">
        <v>69</v>
      </c>
      <c r="AY90" s="206" t="s">
        <v>115</v>
      </c>
      <c r="BK90" s="208">
        <f>BK91+BK145+BK150+BK154+BK179+BK200+BK243</f>
        <v>0</v>
      </c>
    </row>
    <row r="91" spans="2:63" s="11" customFormat="1" ht="22.8" customHeight="1">
      <c r="B91" s="195"/>
      <c r="C91" s="196"/>
      <c r="D91" s="197" t="s">
        <v>68</v>
      </c>
      <c r="E91" s="209" t="s">
        <v>77</v>
      </c>
      <c r="F91" s="209" t="s">
        <v>116</v>
      </c>
      <c r="G91" s="196"/>
      <c r="H91" s="196"/>
      <c r="I91" s="199"/>
      <c r="J91" s="210">
        <f>BK91</f>
        <v>0</v>
      </c>
      <c r="K91" s="196"/>
      <c r="L91" s="201"/>
      <c r="M91" s="202"/>
      <c r="N91" s="203"/>
      <c r="O91" s="203"/>
      <c r="P91" s="204">
        <f>SUM(P92:P144)</f>
        <v>0</v>
      </c>
      <c r="Q91" s="203"/>
      <c r="R91" s="204">
        <f>SUM(R92:R144)</f>
        <v>5.18312</v>
      </c>
      <c r="S91" s="203"/>
      <c r="T91" s="205">
        <f>SUM(T92:T144)</f>
        <v>195.40400000000002</v>
      </c>
      <c r="AR91" s="206" t="s">
        <v>77</v>
      </c>
      <c r="AT91" s="207" t="s">
        <v>68</v>
      </c>
      <c r="AU91" s="207" t="s">
        <v>77</v>
      </c>
      <c r="AY91" s="206" t="s">
        <v>115</v>
      </c>
      <c r="BK91" s="208">
        <f>SUM(BK92:BK144)</f>
        <v>0</v>
      </c>
    </row>
    <row r="92" spans="2:65" s="1" customFormat="1" ht="48" customHeight="1">
      <c r="B92" s="38"/>
      <c r="C92" s="211" t="s">
        <v>77</v>
      </c>
      <c r="D92" s="211" t="s">
        <v>117</v>
      </c>
      <c r="E92" s="212" t="s">
        <v>118</v>
      </c>
      <c r="F92" s="213" t="s">
        <v>119</v>
      </c>
      <c r="G92" s="214" t="s">
        <v>120</v>
      </c>
      <c r="H92" s="215">
        <v>124</v>
      </c>
      <c r="I92" s="216"/>
      <c r="J92" s="217">
        <f>ROUND(I92*H92,2)</f>
        <v>0</v>
      </c>
      <c r="K92" s="213" t="s">
        <v>121</v>
      </c>
      <c r="L92" s="43"/>
      <c r="M92" s="218" t="s">
        <v>19</v>
      </c>
      <c r="N92" s="219" t="s">
        <v>40</v>
      </c>
      <c r="O92" s="83"/>
      <c r="P92" s="220">
        <f>O92*H92</f>
        <v>0</v>
      </c>
      <c r="Q92" s="220">
        <v>0</v>
      </c>
      <c r="R92" s="220">
        <f>Q92*H92</f>
        <v>0</v>
      </c>
      <c r="S92" s="220">
        <v>0.505</v>
      </c>
      <c r="T92" s="221">
        <f>S92*H92</f>
        <v>62.62</v>
      </c>
      <c r="AR92" s="222" t="s">
        <v>122</v>
      </c>
      <c r="AT92" s="222" t="s">
        <v>117</v>
      </c>
      <c r="AU92" s="222" t="s">
        <v>79</v>
      </c>
      <c r="AY92" s="17" t="s">
        <v>115</v>
      </c>
      <c r="BE92" s="223">
        <f>IF(N92="základní",J92,0)</f>
        <v>0</v>
      </c>
      <c r="BF92" s="223">
        <f>IF(N92="snížená",J92,0)</f>
        <v>0</v>
      </c>
      <c r="BG92" s="223">
        <f>IF(N92="zákl. přenesená",J92,0)</f>
        <v>0</v>
      </c>
      <c r="BH92" s="223">
        <f>IF(N92="sníž. přenesená",J92,0)</f>
        <v>0</v>
      </c>
      <c r="BI92" s="223">
        <f>IF(N92="nulová",J92,0)</f>
        <v>0</v>
      </c>
      <c r="BJ92" s="17" t="s">
        <v>77</v>
      </c>
      <c r="BK92" s="223">
        <f>ROUND(I92*H92,2)</f>
        <v>0</v>
      </c>
      <c r="BL92" s="17" t="s">
        <v>122</v>
      </c>
      <c r="BM92" s="222" t="s">
        <v>123</v>
      </c>
    </row>
    <row r="93" spans="2:47" s="1" customFormat="1" ht="12">
      <c r="B93" s="38"/>
      <c r="C93" s="39"/>
      <c r="D93" s="224" t="s">
        <v>124</v>
      </c>
      <c r="E93" s="39"/>
      <c r="F93" s="225" t="s">
        <v>125</v>
      </c>
      <c r="G93" s="39"/>
      <c r="H93" s="39"/>
      <c r="I93" s="135"/>
      <c r="J93" s="39"/>
      <c r="K93" s="39"/>
      <c r="L93" s="43"/>
      <c r="M93" s="226"/>
      <c r="N93" s="83"/>
      <c r="O93" s="83"/>
      <c r="P93" s="83"/>
      <c r="Q93" s="83"/>
      <c r="R93" s="83"/>
      <c r="S93" s="83"/>
      <c r="T93" s="84"/>
      <c r="AT93" s="17" t="s">
        <v>124</v>
      </c>
      <c r="AU93" s="17" t="s">
        <v>79</v>
      </c>
    </row>
    <row r="94" spans="2:47" s="1" customFormat="1" ht="12">
      <c r="B94" s="38"/>
      <c r="C94" s="39"/>
      <c r="D94" s="224" t="s">
        <v>126</v>
      </c>
      <c r="E94" s="39"/>
      <c r="F94" s="225" t="s">
        <v>127</v>
      </c>
      <c r="G94" s="39"/>
      <c r="H94" s="39"/>
      <c r="I94" s="135"/>
      <c r="J94" s="39"/>
      <c r="K94" s="39"/>
      <c r="L94" s="43"/>
      <c r="M94" s="226"/>
      <c r="N94" s="83"/>
      <c r="O94" s="83"/>
      <c r="P94" s="83"/>
      <c r="Q94" s="83"/>
      <c r="R94" s="83"/>
      <c r="S94" s="83"/>
      <c r="T94" s="84"/>
      <c r="AT94" s="17" t="s">
        <v>126</v>
      </c>
      <c r="AU94" s="17" t="s">
        <v>79</v>
      </c>
    </row>
    <row r="95" spans="2:65" s="1" customFormat="1" ht="24" customHeight="1">
      <c r="B95" s="38"/>
      <c r="C95" s="211" t="s">
        <v>79</v>
      </c>
      <c r="D95" s="211" t="s">
        <v>117</v>
      </c>
      <c r="E95" s="212" t="s">
        <v>128</v>
      </c>
      <c r="F95" s="213" t="s">
        <v>129</v>
      </c>
      <c r="G95" s="214" t="s">
        <v>120</v>
      </c>
      <c r="H95" s="215">
        <v>124</v>
      </c>
      <c r="I95" s="216"/>
      <c r="J95" s="217">
        <f>ROUND(I95*H95,2)</f>
        <v>0</v>
      </c>
      <c r="K95" s="213" t="s">
        <v>121</v>
      </c>
      <c r="L95" s="43"/>
      <c r="M95" s="218" t="s">
        <v>19</v>
      </c>
      <c r="N95" s="219" t="s">
        <v>40</v>
      </c>
      <c r="O95" s="83"/>
      <c r="P95" s="220">
        <f>O95*H95</f>
        <v>0</v>
      </c>
      <c r="Q95" s="220">
        <v>0</v>
      </c>
      <c r="R95" s="220">
        <f>Q95*H95</f>
        <v>0</v>
      </c>
      <c r="S95" s="220">
        <v>0.63</v>
      </c>
      <c r="T95" s="221">
        <f>S95*H95</f>
        <v>78.12</v>
      </c>
      <c r="AR95" s="222" t="s">
        <v>122</v>
      </c>
      <c r="AT95" s="222" t="s">
        <v>117</v>
      </c>
      <c r="AU95" s="222" t="s">
        <v>79</v>
      </c>
      <c r="AY95" s="17" t="s">
        <v>115</v>
      </c>
      <c r="BE95" s="223">
        <f>IF(N95="základní",J95,0)</f>
        <v>0</v>
      </c>
      <c r="BF95" s="223">
        <f>IF(N95="snížená",J95,0)</f>
        <v>0</v>
      </c>
      <c r="BG95" s="223">
        <f>IF(N95="zákl. přenesená",J95,0)</f>
        <v>0</v>
      </c>
      <c r="BH95" s="223">
        <f>IF(N95="sníž. přenesená",J95,0)</f>
        <v>0</v>
      </c>
      <c r="BI95" s="223">
        <f>IF(N95="nulová",J95,0)</f>
        <v>0</v>
      </c>
      <c r="BJ95" s="17" t="s">
        <v>77</v>
      </c>
      <c r="BK95" s="223">
        <f>ROUND(I95*H95,2)</f>
        <v>0</v>
      </c>
      <c r="BL95" s="17" t="s">
        <v>122</v>
      </c>
      <c r="BM95" s="222" t="s">
        <v>130</v>
      </c>
    </row>
    <row r="96" spans="2:47" s="1" customFormat="1" ht="12">
      <c r="B96" s="38"/>
      <c r="C96" s="39"/>
      <c r="D96" s="224" t="s">
        <v>124</v>
      </c>
      <c r="E96" s="39"/>
      <c r="F96" s="225" t="s">
        <v>131</v>
      </c>
      <c r="G96" s="39"/>
      <c r="H96" s="39"/>
      <c r="I96" s="135"/>
      <c r="J96" s="39"/>
      <c r="K96" s="39"/>
      <c r="L96" s="43"/>
      <c r="M96" s="226"/>
      <c r="N96" s="83"/>
      <c r="O96" s="83"/>
      <c r="P96" s="83"/>
      <c r="Q96" s="83"/>
      <c r="R96" s="83"/>
      <c r="S96" s="83"/>
      <c r="T96" s="84"/>
      <c r="AT96" s="17" t="s">
        <v>124</v>
      </c>
      <c r="AU96" s="17" t="s">
        <v>79</v>
      </c>
    </row>
    <row r="97" spans="2:65" s="1" customFormat="1" ht="24" customHeight="1">
      <c r="B97" s="38"/>
      <c r="C97" s="211" t="s">
        <v>132</v>
      </c>
      <c r="D97" s="211" t="s">
        <v>117</v>
      </c>
      <c r="E97" s="212" t="s">
        <v>133</v>
      </c>
      <c r="F97" s="213" t="s">
        <v>134</v>
      </c>
      <c r="G97" s="214" t="s">
        <v>120</v>
      </c>
      <c r="H97" s="215">
        <v>30</v>
      </c>
      <c r="I97" s="216"/>
      <c r="J97" s="217">
        <f>ROUND(I97*H97,2)</f>
        <v>0</v>
      </c>
      <c r="K97" s="213" t="s">
        <v>121</v>
      </c>
      <c r="L97" s="43"/>
      <c r="M97" s="218" t="s">
        <v>19</v>
      </c>
      <c r="N97" s="219" t="s">
        <v>40</v>
      </c>
      <c r="O97" s="83"/>
      <c r="P97" s="220">
        <f>O97*H97</f>
        <v>0</v>
      </c>
      <c r="Q97" s="220">
        <v>0</v>
      </c>
      <c r="R97" s="220">
        <f>Q97*H97</f>
        <v>0</v>
      </c>
      <c r="S97" s="220">
        <v>0.316</v>
      </c>
      <c r="T97" s="221">
        <f>S97*H97</f>
        <v>9.48</v>
      </c>
      <c r="AR97" s="222" t="s">
        <v>122</v>
      </c>
      <c r="AT97" s="222" t="s">
        <v>117</v>
      </c>
      <c r="AU97" s="222" t="s">
        <v>79</v>
      </c>
      <c r="AY97" s="17" t="s">
        <v>115</v>
      </c>
      <c r="BE97" s="223">
        <f>IF(N97="základní",J97,0)</f>
        <v>0</v>
      </c>
      <c r="BF97" s="223">
        <f>IF(N97="snížená",J97,0)</f>
        <v>0</v>
      </c>
      <c r="BG97" s="223">
        <f>IF(N97="zákl. přenesená",J97,0)</f>
        <v>0</v>
      </c>
      <c r="BH97" s="223">
        <f>IF(N97="sníž. přenesená",J97,0)</f>
        <v>0</v>
      </c>
      <c r="BI97" s="223">
        <f>IF(N97="nulová",J97,0)</f>
        <v>0</v>
      </c>
      <c r="BJ97" s="17" t="s">
        <v>77</v>
      </c>
      <c r="BK97" s="223">
        <f>ROUND(I97*H97,2)</f>
        <v>0</v>
      </c>
      <c r="BL97" s="17" t="s">
        <v>122</v>
      </c>
      <c r="BM97" s="222" t="s">
        <v>135</v>
      </c>
    </row>
    <row r="98" spans="2:47" s="1" customFormat="1" ht="12">
      <c r="B98" s="38"/>
      <c r="C98" s="39"/>
      <c r="D98" s="224" t="s">
        <v>124</v>
      </c>
      <c r="E98" s="39"/>
      <c r="F98" s="225" t="s">
        <v>131</v>
      </c>
      <c r="G98" s="39"/>
      <c r="H98" s="39"/>
      <c r="I98" s="135"/>
      <c r="J98" s="39"/>
      <c r="K98" s="39"/>
      <c r="L98" s="43"/>
      <c r="M98" s="226"/>
      <c r="N98" s="83"/>
      <c r="O98" s="83"/>
      <c r="P98" s="83"/>
      <c r="Q98" s="83"/>
      <c r="R98" s="83"/>
      <c r="S98" s="83"/>
      <c r="T98" s="84"/>
      <c r="AT98" s="17" t="s">
        <v>124</v>
      </c>
      <c r="AU98" s="17" t="s">
        <v>79</v>
      </c>
    </row>
    <row r="99" spans="2:65" s="1" customFormat="1" ht="24" customHeight="1">
      <c r="B99" s="38"/>
      <c r="C99" s="211" t="s">
        <v>122</v>
      </c>
      <c r="D99" s="211" t="s">
        <v>117</v>
      </c>
      <c r="E99" s="212" t="s">
        <v>136</v>
      </c>
      <c r="F99" s="213" t="s">
        <v>137</v>
      </c>
      <c r="G99" s="214" t="s">
        <v>120</v>
      </c>
      <c r="H99" s="215">
        <v>87</v>
      </c>
      <c r="I99" s="216"/>
      <c r="J99" s="217">
        <f>ROUND(I99*H99,2)</f>
        <v>0</v>
      </c>
      <c r="K99" s="213" t="s">
        <v>121</v>
      </c>
      <c r="L99" s="43"/>
      <c r="M99" s="218" t="s">
        <v>19</v>
      </c>
      <c r="N99" s="219" t="s">
        <v>40</v>
      </c>
      <c r="O99" s="83"/>
      <c r="P99" s="220">
        <f>O99*H99</f>
        <v>0</v>
      </c>
      <c r="Q99" s="220">
        <v>4E-05</v>
      </c>
      <c r="R99" s="220">
        <f>Q99*H99</f>
        <v>0.0034800000000000005</v>
      </c>
      <c r="S99" s="220">
        <v>0.128</v>
      </c>
      <c r="T99" s="221">
        <f>S99*H99</f>
        <v>11.136000000000001</v>
      </c>
      <c r="AR99" s="222" t="s">
        <v>122</v>
      </c>
      <c r="AT99" s="222" t="s">
        <v>117</v>
      </c>
      <c r="AU99" s="222" t="s">
        <v>79</v>
      </c>
      <c r="AY99" s="17" t="s">
        <v>115</v>
      </c>
      <c r="BE99" s="223">
        <f>IF(N99="základní",J99,0)</f>
        <v>0</v>
      </c>
      <c r="BF99" s="223">
        <f>IF(N99="snížená",J99,0)</f>
        <v>0</v>
      </c>
      <c r="BG99" s="223">
        <f>IF(N99="zákl. přenesená",J99,0)</f>
        <v>0</v>
      </c>
      <c r="BH99" s="223">
        <f>IF(N99="sníž. přenesená",J99,0)</f>
        <v>0</v>
      </c>
      <c r="BI99" s="223">
        <f>IF(N99="nulová",J99,0)</f>
        <v>0</v>
      </c>
      <c r="BJ99" s="17" t="s">
        <v>77</v>
      </c>
      <c r="BK99" s="223">
        <f>ROUND(I99*H99,2)</f>
        <v>0</v>
      </c>
      <c r="BL99" s="17" t="s">
        <v>122</v>
      </c>
      <c r="BM99" s="222" t="s">
        <v>138</v>
      </c>
    </row>
    <row r="100" spans="2:47" s="1" customFormat="1" ht="12">
      <c r="B100" s="38"/>
      <c r="C100" s="39"/>
      <c r="D100" s="224" t="s">
        <v>124</v>
      </c>
      <c r="E100" s="39"/>
      <c r="F100" s="225" t="s">
        <v>139</v>
      </c>
      <c r="G100" s="39"/>
      <c r="H100" s="39"/>
      <c r="I100" s="135"/>
      <c r="J100" s="39"/>
      <c r="K100" s="39"/>
      <c r="L100" s="43"/>
      <c r="M100" s="226"/>
      <c r="N100" s="83"/>
      <c r="O100" s="83"/>
      <c r="P100" s="83"/>
      <c r="Q100" s="83"/>
      <c r="R100" s="83"/>
      <c r="S100" s="83"/>
      <c r="T100" s="84"/>
      <c r="AT100" s="17" t="s">
        <v>124</v>
      </c>
      <c r="AU100" s="17" t="s">
        <v>79</v>
      </c>
    </row>
    <row r="101" spans="2:51" s="12" customFormat="1" ht="12">
      <c r="B101" s="227"/>
      <c r="C101" s="228"/>
      <c r="D101" s="224" t="s">
        <v>140</v>
      </c>
      <c r="E101" s="229" t="s">
        <v>19</v>
      </c>
      <c r="F101" s="230" t="s">
        <v>141</v>
      </c>
      <c r="G101" s="228"/>
      <c r="H101" s="231">
        <v>87</v>
      </c>
      <c r="I101" s="232"/>
      <c r="J101" s="228"/>
      <c r="K101" s="228"/>
      <c r="L101" s="233"/>
      <c r="M101" s="234"/>
      <c r="N101" s="235"/>
      <c r="O101" s="235"/>
      <c r="P101" s="235"/>
      <c r="Q101" s="235"/>
      <c r="R101" s="235"/>
      <c r="S101" s="235"/>
      <c r="T101" s="236"/>
      <c r="AT101" s="237" t="s">
        <v>140</v>
      </c>
      <c r="AU101" s="237" t="s">
        <v>79</v>
      </c>
      <c r="AV101" s="12" t="s">
        <v>79</v>
      </c>
      <c r="AW101" s="12" t="s">
        <v>31</v>
      </c>
      <c r="AX101" s="12" t="s">
        <v>77</v>
      </c>
      <c r="AY101" s="237" t="s">
        <v>115</v>
      </c>
    </row>
    <row r="102" spans="2:65" s="1" customFormat="1" ht="24" customHeight="1">
      <c r="B102" s="38"/>
      <c r="C102" s="211" t="s">
        <v>142</v>
      </c>
      <c r="D102" s="211" t="s">
        <v>117</v>
      </c>
      <c r="E102" s="212" t="s">
        <v>143</v>
      </c>
      <c r="F102" s="213" t="s">
        <v>144</v>
      </c>
      <c r="G102" s="214" t="s">
        <v>120</v>
      </c>
      <c r="H102" s="215">
        <v>58</v>
      </c>
      <c r="I102" s="216"/>
      <c r="J102" s="217">
        <f>ROUND(I102*H102,2)</f>
        <v>0</v>
      </c>
      <c r="K102" s="213" t="s">
        <v>121</v>
      </c>
      <c r="L102" s="43"/>
      <c r="M102" s="218" t="s">
        <v>19</v>
      </c>
      <c r="N102" s="219" t="s">
        <v>40</v>
      </c>
      <c r="O102" s="83"/>
      <c r="P102" s="220">
        <f>O102*H102</f>
        <v>0</v>
      </c>
      <c r="Q102" s="220">
        <v>8E-05</v>
      </c>
      <c r="R102" s="220">
        <f>Q102*H102</f>
        <v>0.00464</v>
      </c>
      <c r="S102" s="220">
        <v>0.256</v>
      </c>
      <c r="T102" s="221">
        <f>S102*H102</f>
        <v>14.848</v>
      </c>
      <c r="AR102" s="222" t="s">
        <v>122</v>
      </c>
      <c r="AT102" s="222" t="s">
        <v>117</v>
      </c>
      <c r="AU102" s="222" t="s">
        <v>79</v>
      </c>
      <c r="AY102" s="17" t="s">
        <v>115</v>
      </c>
      <c r="BE102" s="223">
        <f>IF(N102="základní",J102,0)</f>
        <v>0</v>
      </c>
      <c r="BF102" s="223">
        <f>IF(N102="snížená",J102,0)</f>
        <v>0</v>
      </c>
      <c r="BG102" s="223">
        <f>IF(N102="zákl. přenesená",J102,0)</f>
        <v>0</v>
      </c>
      <c r="BH102" s="223">
        <f>IF(N102="sníž. přenesená",J102,0)</f>
        <v>0</v>
      </c>
      <c r="BI102" s="223">
        <f>IF(N102="nulová",J102,0)</f>
        <v>0</v>
      </c>
      <c r="BJ102" s="17" t="s">
        <v>77</v>
      </c>
      <c r="BK102" s="223">
        <f>ROUND(I102*H102,2)</f>
        <v>0</v>
      </c>
      <c r="BL102" s="17" t="s">
        <v>122</v>
      </c>
      <c r="BM102" s="222" t="s">
        <v>145</v>
      </c>
    </row>
    <row r="103" spans="2:47" s="1" customFormat="1" ht="12">
      <c r="B103" s="38"/>
      <c r="C103" s="39"/>
      <c r="D103" s="224" t="s">
        <v>124</v>
      </c>
      <c r="E103" s="39"/>
      <c r="F103" s="225" t="s">
        <v>139</v>
      </c>
      <c r="G103" s="39"/>
      <c r="H103" s="39"/>
      <c r="I103" s="135"/>
      <c r="J103" s="39"/>
      <c r="K103" s="39"/>
      <c r="L103" s="43"/>
      <c r="M103" s="226"/>
      <c r="N103" s="83"/>
      <c r="O103" s="83"/>
      <c r="P103" s="83"/>
      <c r="Q103" s="83"/>
      <c r="R103" s="83"/>
      <c r="S103" s="83"/>
      <c r="T103" s="84"/>
      <c r="AT103" s="17" t="s">
        <v>124</v>
      </c>
      <c r="AU103" s="17" t="s">
        <v>79</v>
      </c>
    </row>
    <row r="104" spans="2:65" s="1" customFormat="1" ht="24" customHeight="1">
      <c r="B104" s="38"/>
      <c r="C104" s="211" t="s">
        <v>146</v>
      </c>
      <c r="D104" s="211" t="s">
        <v>117</v>
      </c>
      <c r="E104" s="212" t="s">
        <v>147</v>
      </c>
      <c r="F104" s="213" t="s">
        <v>148</v>
      </c>
      <c r="G104" s="214" t="s">
        <v>149</v>
      </c>
      <c r="H104" s="215">
        <v>60</v>
      </c>
      <c r="I104" s="216"/>
      <c r="J104" s="217">
        <f>ROUND(I104*H104,2)</f>
        <v>0</v>
      </c>
      <c r="K104" s="213" t="s">
        <v>121</v>
      </c>
      <c r="L104" s="43"/>
      <c r="M104" s="218" t="s">
        <v>19</v>
      </c>
      <c r="N104" s="219" t="s">
        <v>40</v>
      </c>
      <c r="O104" s="83"/>
      <c r="P104" s="220">
        <f>O104*H104</f>
        <v>0</v>
      </c>
      <c r="Q104" s="220">
        <v>0</v>
      </c>
      <c r="R104" s="220">
        <f>Q104*H104</f>
        <v>0</v>
      </c>
      <c r="S104" s="220">
        <v>0.205</v>
      </c>
      <c r="T104" s="221">
        <f>S104*H104</f>
        <v>12.299999999999999</v>
      </c>
      <c r="AR104" s="222" t="s">
        <v>122</v>
      </c>
      <c r="AT104" s="222" t="s">
        <v>117</v>
      </c>
      <c r="AU104" s="222" t="s">
        <v>79</v>
      </c>
      <c r="AY104" s="17" t="s">
        <v>115</v>
      </c>
      <c r="BE104" s="223">
        <f>IF(N104="základní",J104,0)</f>
        <v>0</v>
      </c>
      <c r="BF104" s="223">
        <f>IF(N104="snížená",J104,0)</f>
        <v>0</v>
      </c>
      <c r="BG104" s="223">
        <f>IF(N104="zákl. přenesená",J104,0)</f>
        <v>0</v>
      </c>
      <c r="BH104" s="223">
        <f>IF(N104="sníž. přenesená",J104,0)</f>
        <v>0</v>
      </c>
      <c r="BI104" s="223">
        <f>IF(N104="nulová",J104,0)</f>
        <v>0</v>
      </c>
      <c r="BJ104" s="17" t="s">
        <v>77</v>
      </c>
      <c r="BK104" s="223">
        <f>ROUND(I104*H104,2)</f>
        <v>0</v>
      </c>
      <c r="BL104" s="17" t="s">
        <v>122</v>
      </c>
      <c r="BM104" s="222" t="s">
        <v>150</v>
      </c>
    </row>
    <row r="105" spans="2:47" s="1" customFormat="1" ht="12">
      <c r="B105" s="38"/>
      <c r="C105" s="39"/>
      <c r="D105" s="224" t="s">
        <v>124</v>
      </c>
      <c r="E105" s="39"/>
      <c r="F105" s="225" t="s">
        <v>151</v>
      </c>
      <c r="G105" s="39"/>
      <c r="H105" s="39"/>
      <c r="I105" s="135"/>
      <c r="J105" s="39"/>
      <c r="K105" s="39"/>
      <c r="L105" s="43"/>
      <c r="M105" s="226"/>
      <c r="N105" s="83"/>
      <c r="O105" s="83"/>
      <c r="P105" s="83"/>
      <c r="Q105" s="83"/>
      <c r="R105" s="83"/>
      <c r="S105" s="83"/>
      <c r="T105" s="84"/>
      <c r="AT105" s="17" t="s">
        <v>124</v>
      </c>
      <c r="AU105" s="17" t="s">
        <v>79</v>
      </c>
    </row>
    <row r="106" spans="2:65" s="1" customFormat="1" ht="24" customHeight="1">
      <c r="B106" s="38"/>
      <c r="C106" s="211" t="s">
        <v>152</v>
      </c>
      <c r="D106" s="211" t="s">
        <v>117</v>
      </c>
      <c r="E106" s="212" t="s">
        <v>153</v>
      </c>
      <c r="F106" s="213" t="s">
        <v>154</v>
      </c>
      <c r="G106" s="214" t="s">
        <v>149</v>
      </c>
      <c r="H106" s="215">
        <v>60</v>
      </c>
      <c r="I106" s="216"/>
      <c r="J106" s="217">
        <f>ROUND(I106*H106,2)</f>
        <v>0</v>
      </c>
      <c r="K106" s="213" t="s">
        <v>121</v>
      </c>
      <c r="L106" s="43"/>
      <c r="M106" s="218" t="s">
        <v>19</v>
      </c>
      <c r="N106" s="219" t="s">
        <v>40</v>
      </c>
      <c r="O106" s="83"/>
      <c r="P106" s="220">
        <f>O106*H106</f>
        <v>0</v>
      </c>
      <c r="Q106" s="220">
        <v>0</v>
      </c>
      <c r="R106" s="220">
        <f>Q106*H106</f>
        <v>0</v>
      </c>
      <c r="S106" s="220">
        <v>0.115</v>
      </c>
      <c r="T106" s="221">
        <f>S106*H106</f>
        <v>6.9</v>
      </c>
      <c r="AR106" s="222" t="s">
        <v>122</v>
      </c>
      <c r="AT106" s="222" t="s">
        <v>117</v>
      </c>
      <c r="AU106" s="222" t="s">
        <v>79</v>
      </c>
      <c r="AY106" s="17" t="s">
        <v>115</v>
      </c>
      <c r="BE106" s="223">
        <f>IF(N106="základní",J106,0)</f>
        <v>0</v>
      </c>
      <c r="BF106" s="223">
        <f>IF(N106="snížená",J106,0)</f>
        <v>0</v>
      </c>
      <c r="BG106" s="223">
        <f>IF(N106="zákl. přenesená",J106,0)</f>
        <v>0</v>
      </c>
      <c r="BH106" s="223">
        <f>IF(N106="sníž. přenesená",J106,0)</f>
        <v>0</v>
      </c>
      <c r="BI106" s="223">
        <f>IF(N106="nulová",J106,0)</f>
        <v>0</v>
      </c>
      <c r="BJ106" s="17" t="s">
        <v>77</v>
      </c>
      <c r="BK106" s="223">
        <f>ROUND(I106*H106,2)</f>
        <v>0</v>
      </c>
      <c r="BL106" s="17" t="s">
        <v>122</v>
      </c>
      <c r="BM106" s="222" t="s">
        <v>155</v>
      </c>
    </row>
    <row r="107" spans="2:47" s="1" customFormat="1" ht="12">
      <c r="B107" s="38"/>
      <c r="C107" s="39"/>
      <c r="D107" s="224" t="s">
        <v>124</v>
      </c>
      <c r="E107" s="39"/>
      <c r="F107" s="225" t="s">
        <v>151</v>
      </c>
      <c r="G107" s="39"/>
      <c r="H107" s="39"/>
      <c r="I107" s="135"/>
      <c r="J107" s="39"/>
      <c r="K107" s="39"/>
      <c r="L107" s="43"/>
      <c r="M107" s="226"/>
      <c r="N107" s="83"/>
      <c r="O107" s="83"/>
      <c r="P107" s="83"/>
      <c r="Q107" s="83"/>
      <c r="R107" s="83"/>
      <c r="S107" s="83"/>
      <c r="T107" s="84"/>
      <c r="AT107" s="17" t="s">
        <v>124</v>
      </c>
      <c r="AU107" s="17" t="s">
        <v>79</v>
      </c>
    </row>
    <row r="108" spans="2:47" s="1" customFormat="1" ht="12">
      <c r="B108" s="38"/>
      <c r="C108" s="39"/>
      <c r="D108" s="224" t="s">
        <v>126</v>
      </c>
      <c r="E108" s="39"/>
      <c r="F108" s="225" t="s">
        <v>156</v>
      </c>
      <c r="G108" s="39"/>
      <c r="H108" s="39"/>
      <c r="I108" s="135"/>
      <c r="J108" s="39"/>
      <c r="K108" s="39"/>
      <c r="L108" s="43"/>
      <c r="M108" s="226"/>
      <c r="N108" s="83"/>
      <c r="O108" s="83"/>
      <c r="P108" s="83"/>
      <c r="Q108" s="83"/>
      <c r="R108" s="83"/>
      <c r="S108" s="83"/>
      <c r="T108" s="84"/>
      <c r="AT108" s="17" t="s">
        <v>126</v>
      </c>
      <c r="AU108" s="17" t="s">
        <v>79</v>
      </c>
    </row>
    <row r="109" spans="2:65" s="1" customFormat="1" ht="24" customHeight="1">
      <c r="B109" s="38"/>
      <c r="C109" s="211" t="s">
        <v>157</v>
      </c>
      <c r="D109" s="211" t="s">
        <v>117</v>
      </c>
      <c r="E109" s="212" t="s">
        <v>158</v>
      </c>
      <c r="F109" s="213" t="s">
        <v>159</v>
      </c>
      <c r="G109" s="214" t="s">
        <v>160</v>
      </c>
      <c r="H109" s="215">
        <v>50.74</v>
      </c>
      <c r="I109" s="216"/>
      <c r="J109" s="217">
        <f>ROUND(I109*H109,2)</f>
        <v>0</v>
      </c>
      <c r="K109" s="213" t="s">
        <v>121</v>
      </c>
      <c r="L109" s="43"/>
      <c r="M109" s="218" t="s">
        <v>19</v>
      </c>
      <c r="N109" s="219" t="s">
        <v>40</v>
      </c>
      <c r="O109" s="83"/>
      <c r="P109" s="220">
        <f>O109*H109</f>
        <v>0</v>
      </c>
      <c r="Q109" s="220">
        <v>0</v>
      </c>
      <c r="R109" s="220">
        <f>Q109*H109</f>
        <v>0</v>
      </c>
      <c r="S109" s="220">
        <v>0</v>
      </c>
      <c r="T109" s="221">
        <f>S109*H109</f>
        <v>0</v>
      </c>
      <c r="AR109" s="222" t="s">
        <v>122</v>
      </c>
      <c r="AT109" s="222" t="s">
        <v>117</v>
      </c>
      <c r="AU109" s="222" t="s">
        <v>79</v>
      </c>
      <c r="AY109" s="17" t="s">
        <v>115</v>
      </c>
      <c r="BE109" s="223">
        <f>IF(N109="základní",J109,0)</f>
        <v>0</v>
      </c>
      <c r="BF109" s="223">
        <f>IF(N109="snížená",J109,0)</f>
        <v>0</v>
      </c>
      <c r="BG109" s="223">
        <f>IF(N109="zákl. přenesená",J109,0)</f>
        <v>0</v>
      </c>
      <c r="BH109" s="223">
        <f>IF(N109="sníž. přenesená",J109,0)</f>
        <v>0</v>
      </c>
      <c r="BI109" s="223">
        <f>IF(N109="nulová",J109,0)</f>
        <v>0</v>
      </c>
      <c r="BJ109" s="17" t="s">
        <v>77</v>
      </c>
      <c r="BK109" s="223">
        <f>ROUND(I109*H109,2)</f>
        <v>0</v>
      </c>
      <c r="BL109" s="17" t="s">
        <v>122</v>
      </c>
      <c r="BM109" s="222" t="s">
        <v>161</v>
      </c>
    </row>
    <row r="110" spans="2:47" s="1" customFormat="1" ht="12">
      <c r="B110" s="38"/>
      <c r="C110" s="39"/>
      <c r="D110" s="224" t="s">
        <v>124</v>
      </c>
      <c r="E110" s="39"/>
      <c r="F110" s="225" t="s">
        <v>162</v>
      </c>
      <c r="G110" s="39"/>
      <c r="H110" s="39"/>
      <c r="I110" s="135"/>
      <c r="J110" s="39"/>
      <c r="K110" s="39"/>
      <c r="L110" s="43"/>
      <c r="M110" s="226"/>
      <c r="N110" s="83"/>
      <c r="O110" s="83"/>
      <c r="P110" s="83"/>
      <c r="Q110" s="83"/>
      <c r="R110" s="83"/>
      <c r="S110" s="83"/>
      <c r="T110" s="84"/>
      <c r="AT110" s="17" t="s">
        <v>124</v>
      </c>
      <c r="AU110" s="17" t="s">
        <v>79</v>
      </c>
    </row>
    <row r="111" spans="2:51" s="13" customFormat="1" ht="12">
      <c r="B111" s="238"/>
      <c r="C111" s="239"/>
      <c r="D111" s="224" t="s">
        <v>140</v>
      </c>
      <c r="E111" s="240" t="s">
        <v>19</v>
      </c>
      <c r="F111" s="241" t="s">
        <v>163</v>
      </c>
      <c r="G111" s="239"/>
      <c r="H111" s="240" t="s">
        <v>19</v>
      </c>
      <c r="I111" s="242"/>
      <c r="J111" s="239"/>
      <c r="K111" s="239"/>
      <c r="L111" s="243"/>
      <c r="M111" s="244"/>
      <c r="N111" s="245"/>
      <c r="O111" s="245"/>
      <c r="P111" s="245"/>
      <c r="Q111" s="245"/>
      <c r="R111" s="245"/>
      <c r="S111" s="245"/>
      <c r="T111" s="246"/>
      <c r="AT111" s="247" t="s">
        <v>140</v>
      </c>
      <c r="AU111" s="247" t="s">
        <v>79</v>
      </c>
      <c r="AV111" s="13" t="s">
        <v>77</v>
      </c>
      <c r="AW111" s="13" t="s">
        <v>31</v>
      </c>
      <c r="AX111" s="13" t="s">
        <v>69</v>
      </c>
      <c r="AY111" s="247" t="s">
        <v>115</v>
      </c>
    </row>
    <row r="112" spans="2:51" s="12" customFormat="1" ht="12">
      <c r="B112" s="227"/>
      <c r="C112" s="228"/>
      <c r="D112" s="224" t="s">
        <v>140</v>
      </c>
      <c r="E112" s="229" t="s">
        <v>19</v>
      </c>
      <c r="F112" s="230" t="s">
        <v>164</v>
      </c>
      <c r="G112" s="228"/>
      <c r="H112" s="231">
        <v>38.44</v>
      </c>
      <c r="I112" s="232"/>
      <c r="J112" s="228"/>
      <c r="K112" s="228"/>
      <c r="L112" s="233"/>
      <c r="M112" s="234"/>
      <c r="N112" s="235"/>
      <c r="O112" s="235"/>
      <c r="P112" s="235"/>
      <c r="Q112" s="235"/>
      <c r="R112" s="235"/>
      <c r="S112" s="235"/>
      <c r="T112" s="236"/>
      <c r="AT112" s="237" t="s">
        <v>140</v>
      </c>
      <c r="AU112" s="237" t="s">
        <v>79</v>
      </c>
      <c r="AV112" s="12" t="s">
        <v>79</v>
      </c>
      <c r="AW112" s="12" t="s">
        <v>31</v>
      </c>
      <c r="AX112" s="12" t="s">
        <v>69</v>
      </c>
      <c r="AY112" s="237" t="s">
        <v>115</v>
      </c>
    </row>
    <row r="113" spans="2:51" s="13" customFormat="1" ht="12">
      <c r="B113" s="238"/>
      <c r="C113" s="239"/>
      <c r="D113" s="224" t="s">
        <v>140</v>
      </c>
      <c r="E113" s="240" t="s">
        <v>19</v>
      </c>
      <c r="F113" s="241" t="s">
        <v>165</v>
      </c>
      <c r="G113" s="239"/>
      <c r="H113" s="240" t="s">
        <v>19</v>
      </c>
      <c r="I113" s="242"/>
      <c r="J113" s="239"/>
      <c r="K113" s="239"/>
      <c r="L113" s="243"/>
      <c r="M113" s="244"/>
      <c r="N113" s="245"/>
      <c r="O113" s="245"/>
      <c r="P113" s="245"/>
      <c r="Q113" s="245"/>
      <c r="R113" s="245"/>
      <c r="S113" s="245"/>
      <c r="T113" s="246"/>
      <c r="AT113" s="247" t="s">
        <v>140</v>
      </c>
      <c r="AU113" s="247" t="s">
        <v>79</v>
      </c>
      <c r="AV113" s="13" t="s">
        <v>77</v>
      </c>
      <c r="AW113" s="13" t="s">
        <v>31</v>
      </c>
      <c r="AX113" s="13" t="s">
        <v>69</v>
      </c>
      <c r="AY113" s="247" t="s">
        <v>115</v>
      </c>
    </row>
    <row r="114" spans="2:51" s="12" customFormat="1" ht="12">
      <c r="B114" s="227"/>
      <c r="C114" s="228"/>
      <c r="D114" s="224" t="s">
        <v>140</v>
      </c>
      <c r="E114" s="229" t="s">
        <v>19</v>
      </c>
      <c r="F114" s="230" t="s">
        <v>166</v>
      </c>
      <c r="G114" s="228"/>
      <c r="H114" s="231">
        <v>12.3</v>
      </c>
      <c r="I114" s="232"/>
      <c r="J114" s="228"/>
      <c r="K114" s="228"/>
      <c r="L114" s="233"/>
      <c r="M114" s="234"/>
      <c r="N114" s="235"/>
      <c r="O114" s="235"/>
      <c r="P114" s="235"/>
      <c r="Q114" s="235"/>
      <c r="R114" s="235"/>
      <c r="S114" s="235"/>
      <c r="T114" s="236"/>
      <c r="AT114" s="237" t="s">
        <v>140</v>
      </c>
      <c r="AU114" s="237" t="s">
        <v>79</v>
      </c>
      <c r="AV114" s="12" t="s">
        <v>79</v>
      </c>
      <c r="AW114" s="12" t="s">
        <v>31</v>
      </c>
      <c r="AX114" s="12" t="s">
        <v>69</v>
      </c>
      <c r="AY114" s="237" t="s">
        <v>115</v>
      </c>
    </row>
    <row r="115" spans="2:51" s="14" customFormat="1" ht="12">
      <c r="B115" s="248"/>
      <c r="C115" s="249"/>
      <c r="D115" s="224" t="s">
        <v>140</v>
      </c>
      <c r="E115" s="250" t="s">
        <v>19</v>
      </c>
      <c r="F115" s="251" t="s">
        <v>167</v>
      </c>
      <c r="G115" s="249"/>
      <c r="H115" s="252">
        <v>50.739999999999995</v>
      </c>
      <c r="I115" s="253"/>
      <c r="J115" s="249"/>
      <c r="K115" s="249"/>
      <c r="L115" s="254"/>
      <c r="M115" s="255"/>
      <c r="N115" s="256"/>
      <c r="O115" s="256"/>
      <c r="P115" s="256"/>
      <c r="Q115" s="256"/>
      <c r="R115" s="256"/>
      <c r="S115" s="256"/>
      <c r="T115" s="257"/>
      <c r="AT115" s="258" t="s">
        <v>140</v>
      </c>
      <c r="AU115" s="258" t="s">
        <v>79</v>
      </c>
      <c r="AV115" s="14" t="s">
        <v>122</v>
      </c>
      <c r="AW115" s="14" t="s">
        <v>31</v>
      </c>
      <c r="AX115" s="14" t="s">
        <v>77</v>
      </c>
      <c r="AY115" s="258" t="s">
        <v>115</v>
      </c>
    </row>
    <row r="116" spans="2:65" s="1" customFormat="1" ht="24" customHeight="1">
      <c r="B116" s="38"/>
      <c r="C116" s="211" t="s">
        <v>168</v>
      </c>
      <c r="D116" s="211" t="s">
        <v>117</v>
      </c>
      <c r="E116" s="212" t="s">
        <v>169</v>
      </c>
      <c r="F116" s="213" t="s">
        <v>170</v>
      </c>
      <c r="G116" s="214" t="s">
        <v>160</v>
      </c>
      <c r="H116" s="215">
        <v>15.222</v>
      </c>
      <c r="I116" s="216"/>
      <c r="J116" s="217">
        <f>ROUND(I116*H116,2)</f>
        <v>0</v>
      </c>
      <c r="K116" s="213" t="s">
        <v>121</v>
      </c>
      <c r="L116" s="43"/>
      <c r="M116" s="218" t="s">
        <v>19</v>
      </c>
      <c r="N116" s="219" t="s">
        <v>40</v>
      </c>
      <c r="O116" s="83"/>
      <c r="P116" s="220">
        <f>O116*H116</f>
        <v>0</v>
      </c>
      <c r="Q116" s="220">
        <v>0</v>
      </c>
      <c r="R116" s="220">
        <f>Q116*H116</f>
        <v>0</v>
      </c>
      <c r="S116" s="220">
        <v>0</v>
      </c>
      <c r="T116" s="221">
        <f>S116*H116</f>
        <v>0</v>
      </c>
      <c r="AR116" s="222" t="s">
        <v>122</v>
      </c>
      <c r="AT116" s="222" t="s">
        <v>117</v>
      </c>
      <c r="AU116" s="222" t="s">
        <v>79</v>
      </c>
      <c r="AY116" s="17" t="s">
        <v>115</v>
      </c>
      <c r="BE116" s="223">
        <f>IF(N116="základní",J116,0)</f>
        <v>0</v>
      </c>
      <c r="BF116" s="223">
        <f>IF(N116="snížená",J116,0)</f>
        <v>0</v>
      </c>
      <c r="BG116" s="223">
        <f>IF(N116="zákl. přenesená",J116,0)</f>
        <v>0</v>
      </c>
      <c r="BH116" s="223">
        <f>IF(N116="sníž. přenesená",J116,0)</f>
        <v>0</v>
      </c>
      <c r="BI116" s="223">
        <f>IF(N116="nulová",J116,0)</f>
        <v>0</v>
      </c>
      <c r="BJ116" s="17" t="s">
        <v>77</v>
      </c>
      <c r="BK116" s="223">
        <f>ROUND(I116*H116,2)</f>
        <v>0</v>
      </c>
      <c r="BL116" s="17" t="s">
        <v>122</v>
      </c>
      <c r="BM116" s="222" t="s">
        <v>171</v>
      </c>
    </row>
    <row r="117" spans="2:47" s="1" customFormat="1" ht="12">
      <c r="B117" s="38"/>
      <c r="C117" s="39"/>
      <c r="D117" s="224" t="s">
        <v>124</v>
      </c>
      <c r="E117" s="39"/>
      <c r="F117" s="225" t="s">
        <v>162</v>
      </c>
      <c r="G117" s="39"/>
      <c r="H117" s="39"/>
      <c r="I117" s="135"/>
      <c r="J117" s="39"/>
      <c r="K117" s="39"/>
      <c r="L117" s="43"/>
      <c r="M117" s="226"/>
      <c r="N117" s="83"/>
      <c r="O117" s="83"/>
      <c r="P117" s="83"/>
      <c r="Q117" s="83"/>
      <c r="R117" s="83"/>
      <c r="S117" s="83"/>
      <c r="T117" s="84"/>
      <c r="AT117" s="17" t="s">
        <v>124</v>
      </c>
      <c r="AU117" s="17" t="s">
        <v>79</v>
      </c>
    </row>
    <row r="118" spans="2:51" s="12" customFormat="1" ht="12">
      <c r="B118" s="227"/>
      <c r="C118" s="228"/>
      <c r="D118" s="224" t="s">
        <v>140</v>
      </c>
      <c r="E118" s="228"/>
      <c r="F118" s="230" t="s">
        <v>172</v>
      </c>
      <c r="G118" s="228"/>
      <c r="H118" s="231">
        <v>15.222</v>
      </c>
      <c r="I118" s="232"/>
      <c r="J118" s="228"/>
      <c r="K118" s="228"/>
      <c r="L118" s="233"/>
      <c r="M118" s="234"/>
      <c r="N118" s="235"/>
      <c r="O118" s="235"/>
      <c r="P118" s="235"/>
      <c r="Q118" s="235"/>
      <c r="R118" s="235"/>
      <c r="S118" s="235"/>
      <c r="T118" s="236"/>
      <c r="AT118" s="237" t="s">
        <v>140</v>
      </c>
      <c r="AU118" s="237" t="s">
        <v>79</v>
      </c>
      <c r="AV118" s="12" t="s">
        <v>79</v>
      </c>
      <c r="AW118" s="12" t="s">
        <v>4</v>
      </c>
      <c r="AX118" s="12" t="s">
        <v>77</v>
      </c>
      <c r="AY118" s="237" t="s">
        <v>115</v>
      </c>
    </row>
    <row r="119" spans="2:65" s="1" customFormat="1" ht="24" customHeight="1">
      <c r="B119" s="38"/>
      <c r="C119" s="211" t="s">
        <v>173</v>
      </c>
      <c r="D119" s="211" t="s">
        <v>117</v>
      </c>
      <c r="E119" s="212" t="s">
        <v>174</v>
      </c>
      <c r="F119" s="213" t="s">
        <v>175</v>
      </c>
      <c r="G119" s="214" t="s">
        <v>160</v>
      </c>
      <c r="H119" s="215">
        <v>7.2</v>
      </c>
      <c r="I119" s="216"/>
      <c r="J119" s="217">
        <f>ROUND(I119*H119,2)</f>
        <v>0</v>
      </c>
      <c r="K119" s="213" t="s">
        <v>121</v>
      </c>
      <c r="L119" s="43"/>
      <c r="M119" s="218" t="s">
        <v>19</v>
      </c>
      <c r="N119" s="219" t="s">
        <v>40</v>
      </c>
      <c r="O119" s="83"/>
      <c r="P119" s="220">
        <f>O119*H119</f>
        <v>0</v>
      </c>
      <c r="Q119" s="220">
        <v>0</v>
      </c>
      <c r="R119" s="220">
        <f>Q119*H119</f>
        <v>0</v>
      </c>
      <c r="S119" s="220">
        <v>0</v>
      </c>
      <c r="T119" s="221">
        <f>S119*H119</f>
        <v>0</v>
      </c>
      <c r="AR119" s="222" t="s">
        <v>122</v>
      </c>
      <c r="AT119" s="222" t="s">
        <v>117</v>
      </c>
      <c r="AU119" s="222" t="s">
        <v>79</v>
      </c>
      <c r="AY119" s="17" t="s">
        <v>115</v>
      </c>
      <c r="BE119" s="223">
        <f>IF(N119="základní",J119,0)</f>
        <v>0</v>
      </c>
      <c r="BF119" s="223">
        <f>IF(N119="snížená",J119,0)</f>
        <v>0</v>
      </c>
      <c r="BG119" s="223">
        <f>IF(N119="zákl. přenesená",J119,0)</f>
        <v>0</v>
      </c>
      <c r="BH119" s="223">
        <f>IF(N119="sníž. přenesená",J119,0)</f>
        <v>0</v>
      </c>
      <c r="BI119" s="223">
        <f>IF(N119="nulová",J119,0)</f>
        <v>0</v>
      </c>
      <c r="BJ119" s="17" t="s">
        <v>77</v>
      </c>
      <c r="BK119" s="223">
        <f>ROUND(I119*H119,2)</f>
        <v>0</v>
      </c>
      <c r="BL119" s="17" t="s">
        <v>122</v>
      </c>
      <c r="BM119" s="222" t="s">
        <v>176</v>
      </c>
    </row>
    <row r="120" spans="2:47" s="1" customFormat="1" ht="12">
      <c r="B120" s="38"/>
      <c r="C120" s="39"/>
      <c r="D120" s="224" t="s">
        <v>124</v>
      </c>
      <c r="E120" s="39"/>
      <c r="F120" s="225" t="s">
        <v>177</v>
      </c>
      <c r="G120" s="39"/>
      <c r="H120" s="39"/>
      <c r="I120" s="135"/>
      <c r="J120" s="39"/>
      <c r="K120" s="39"/>
      <c r="L120" s="43"/>
      <c r="M120" s="226"/>
      <c r="N120" s="83"/>
      <c r="O120" s="83"/>
      <c r="P120" s="83"/>
      <c r="Q120" s="83"/>
      <c r="R120" s="83"/>
      <c r="S120" s="83"/>
      <c r="T120" s="84"/>
      <c r="AT120" s="17" t="s">
        <v>124</v>
      </c>
      <c r="AU120" s="17" t="s">
        <v>79</v>
      </c>
    </row>
    <row r="121" spans="2:51" s="12" customFormat="1" ht="12">
      <c r="B121" s="227"/>
      <c r="C121" s="228"/>
      <c r="D121" s="224" t="s">
        <v>140</v>
      </c>
      <c r="E121" s="229" t="s">
        <v>19</v>
      </c>
      <c r="F121" s="230" t="s">
        <v>178</v>
      </c>
      <c r="G121" s="228"/>
      <c r="H121" s="231">
        <v>7.2</v>
      </c>
      <c r="I121" s="232"/>
      <c r="J121" s="228"/>
      <c r="K121" s="228"/>
      <c r="L121" s="233"/>
      <c r="M121" s="234"/>
      <c r="N121" s="235"/>
      <c r="O121" s="235"/>
      <c r="P121" s="235"/>
      <c r="Q121" s="235"/>
      <c r="R121" s="235"/>
      <c r="S121" s="235"/>
      <c r="T121" s="236"/>
      <c r="AT121" s="237" t="s">
        <v>140</v>
      </c>
      <c r="AU121" s="237" t="s">
        <v>79</v>
      </c>
      <c r="AV121" s="12" t="s">
        <v>79</v>
      </c>
      <c r="AW121" s="12" t="s">
        <v>31</v>
      </c>
      <c r="AX121" s="12" t="s">
        <v>77</v>
      </c>
      <c r="AY121" s="237" t="s">
        <v>115</v>
      </c>
    </row>
    <row r="122" spans="2:65" s="1" customFormat="1" ht="24" customHeight="1">
      <c r="B122" s="38"/>
      <c r="C122" s="211" t="s">
        <v>179</v>
      </c>
      <c r="D122" s="211" t="s">
        <v>117</v>
      </c>
      <c r="E122" s="212" t="s">
        <v>180</v>
      </c>
      <c r="F122" s="213" t="s">
        <v>181</v>
      </c>
      <c r="G122" s="214" t="s">
        <v>160</v>
      </c>
      <c r="H122" s="215">
        <v>57.53</v>
      </c>
      <c r="I122" s="216"/>
      <c r="J122" s="217">
        <f>ROUND(I122*H122,2)</f>
        <v>0</v>
      </c>
      <c r="K122" s="213" t="s">
        <v>121</v>
      </c>
      <c r="L122" s="43"/>
      <c r="M122" s="218" t="s">
        <v>19</v>
      </c>
      <c r="N122" s="219" t="s">
        <v>40</v>
      </c>
      <c r="O122" s="83"/>
      <c r="P122" s="220">
        <f>O122*H122</f>
        <v>0</v>
      </c>
      <c r="Q122" s="220">
        <v>0</v>
      </c>
      <c r="R122" s="220">
        <f>Q122*H122</f>
        <v>0</v>
      </c>
      <c r="S122" s="220">
        <v>0</v>
      </c>
      <c r="T122" s="221">
        <f>S122*H122</f>
        <v>0</v>
      </c>
      <c r="AR122" s="222" t="s">
        <v>122</v>
      </c>
      <c r="AT122" s="222" t="s">
        <v>117</v>
      </c>
      <c r="AU122" s="222" t="s">
        <v>79</v>
      </c>
      <c r="AY122" s="17" t="s">
        <v>115</v>
      </c>
      <c r="BE122" s="223">
        <f>IF(N122="základní",J122,0)</f>
        <v>0</v>
      </c>
      <c r="BF122" s="223">
        <f>IF(N122="snížená",J122,0)</f>
        <v>0</v>
      </c>
      <c r="BG122" s="223">
        <f>IF(N122="zákl. přenesená",J122,0)</f>
        <v>0</v>
      </c>
      <c r="BH122" s="223">
        <f>IF(N122="sníž. přenesená",J122,0)</f>
        <v>0</v>
      </c>
      <c r="BI122" s="223">
        <f>IF(N122="nulová",J122,0)</f>
        <v>0</v>
      </c>
      <c r="BJ122" s="17" t="s">
        <v>77</v>
      </c>
      <c r="BK122" s="223">
        <f>ROUND(I122*H122,2)</f>
        <v>0</v>
      </c>
      <c r="BL122" s="17" t="s">
        <v>122</v>
      </c>
      <c r="BM122" s="222" t="s">
        <v>182</v>
      </c>
    </row>
    <row r="123" spans="2:47" s="1" customFormat="1" ht="12">
      <c r="B123" s="38"/>
      <c r="C123" s="39"/>
      <c r="D123" s="224" t="s">
        <v>124</v>
      </c>
      <c r="E123" s="39"/>
      <c r="F123" s="225" t="s">
        <v>183</v>
      </c>
      <c r="G123" s="39"/>
      <c r="H123" s="39"/>
      <c r="I123" s="135"/>
      <c r="J123" s="39"/>
      <c r="K123" s="39"/>
      <c r="L123" s="43"/>
      <c r="M123" s="226"/>
      <c r="N123" s="83"/>
      <c r="O123" s="83"/>
      <c r="P123" s="83"/>
      <c r="Q123" s="83"/>
      <c r="R123" s="83"/>
      <c r="S123" s="83"/>
      <c r="T123" s="84"/>
      <c r="AT123" s="17" t="s">
        <v>124</v>
      </c>
      <c r="AU123" s="17" t="s">
        <v>79</v>
      </c>
    </row>
    <row r="124" spans="2:51" s="13" customFormat="1" ht="12">
      <c r="B124" s="238"/>
      <c r="C124" s="239"/>
      <c r="D124" s="224" t="s">
        <v>140</v>
      </c>
      <c r="E124" s="240" t="s">
        <v>19</v>
      </c>
      <c r="F124" s="241" t="s">
        <v>184</v>
      </c>
      <c r="G124" s="239"/>
      <c r="H124" s="240" t="s">
        <v>19</v>
      </c>
      <c r="I124" s="242"/>
      <c r="J124" s="239"/>
      <c r="K124" s="239"/>
      <c r="L124" s="243"/>
      <c r="M124" s="244"/>
      <c r="N124" s="245"/>
      <c r="O124" s="245"/>
      <c r="P124" s="245"/>
      <c r="Q124" s="245"/>
      <c r="R124" s="245"/>
      <c r="S124" s="245"/>
      <c r="T124" s="246"/>
      <c r="AT124" s="247" t="s">
        <v>140</v>
      </c>
      <c r="AU124" s="247" t="s">
        <v>79</v>
      </c>
      <c r="AV124" s="13" t="s">
        <v>77</v>
      </c>
      <c r="AW124" s="13" t="s">
        <v>31</v>
      </c>
      <c r="AX124" s="13" t="s">
        <v>69</v>
      </c>
      <c r="AY124" s="247" t="s">
        <v>115</v>
      </c>
    </row>
    <row r="125" spans="2:51" s="12" customFormat="1" ht="12">
      <c r="B125" s="227"/>
      <c r="C125" s="228"/>
      <c r="D125" s="224" t="s">
        <v>140</v>
      </c>
      <c r="E125" s="229" t="s">
        <v>19</v>
      </c>
      <c r="F125" s="230" t="s">
        <v>185</v>
      </c>
      <c r="G125" s="228"/>
      <c r="H125" s="231">
        <v>50.33</v>
      </c>
      <c r="I125" s="232"/>
      <c r="J125" s="228"/>
      <c r="K125" s="228"/>
      <c r="L125" s="233"/>
      <c r="M125" s="234"/>
      <c r="N125" s="235"/>
      <c r="O125" s="235"/>
      <c r="P125" s="235"/>
      <c r="Q125" s="235"/>
      <c r="R125" s="235"/>
      <c r="S125" s="235"/>
      <c r="T125" s="236"/>
      <c r="AT125" s="237" t="s">
        <v>140</v>
      </c>
      <c r="AU125" s="237" t="s">
        <v>79</v>
      </c>
      <c r="AV125" s="12" t="s">
        <v>79</v>
      </c>
      <c r="AW125" s="12" t="s">
        <v>31</v>
      </c>
      <c r="AX125" s="12" t="s">
        <v>69</v>
      </c>
      <c r="AY125" s="237" t="s">
        <v>115</v>
      </c>
    </row>
    <row r="126" spans="2:51" s="13" customFormat="1" ht="12">
      <c r="B126" s="238"/>
      <c r="C126" s="239"/>
      <c r="D126" s="224" t="s">
        <v>140</v>
      </c>
      <c r="E126" s="240" t="s">
        <v>19</v>
      </c>
      <c r="F126" s="241" t="s">
        <v>186</v>
      </c>
      <c r="G126" s="239"/>
      <c r="H126" s="240" t="s">
        <v>19</v>
      </c>
      <c r="I126" s="242"/>
      <c r="J126" s="239"/>
      <c r="K126" s="239"/>
      <c r="L126" s="243"/>
      <c r="M126" s="244"/>
      <c r="N126" s="245"/>
      <c r="O126" s="245"/>
      <c r="P126" s="245"/>
      <c r="Q126" s="245"/>
      <c r="R126" s="245"/>
      <c r="S126" s="245"/>
      <c r="T126" s="246"/>
      <c r="AT126" s="247" t="s">
        <v>140</v>
      </c>
      <c r="AU126" s="247" t="s">
        <v>79</v>
      </c>
      <c r="AV126" s="13" t="s">
        <v>77</v>
      </c>
      <c r="AW126" s="13" t="s">
        <v>31</v>
      </c>
      <c r="AX126" s="13" t="s">
        <v>69</v>
      </c>
      <c r="AY126" s="247" t="s">
        <v>115</v>
      </c>
    </row>
    <row r="127" spans="2:51" s="12" customFormat="1" ht="12">
      <c r="B127" s="227"/>
      <c r="C127" s="228"/>
      <c r="D127" s="224" t="s">
        <v>140</v>
      </c>
      <c r="E127" s="229" t="s">
        <v>19</v>
      </c>
      <c r="F127" s="230" t="s">
        <v>187</v>
      </c>
      <c r="G127" s="228"/>
      <c r="H127" s="231">
        <v>7.2</v>
      </c>
      <c r="I127" s="232"/>
      <c r="J127" s="228"/>
      <c r="K127" s="228"/>
      <c r="L127" s="233"/>
      <c r="M127" s="234"/>
      <c r="N127" s="235"/>
      <c r="O127" s="235"/>
      <c r="P127" s="235"/>
      <c r="Q127" s="235"/>
      <c r="R127" s="235"/>
      <c r="S127" s="235"/>
      <c r="T127" s="236"/>
      <c r="AT127" s="237" t="s">
        <v>140</v>
      </c>
      <c r="AU127" s="237" t="s">
        <v>79</v>
      </c>
      <c r="AV127" s="12" t="s">
        <v>79</v>
      </c>
      <c r="AW127" s="12" t="s">
        <v>31</v>
      </c>
      <c r="AX127" s="12" t="s">
        <v>69</v>
      </c>
      <c r="AY127" s="237" t="s">
        <v>115</v>
      </c>
    </row>
    <row r="128" spans="2:51" s="14" customFormat="1" ht="12">
      <c r="B128" s="248"/>
      <c r="C128" s="249"/>
      <c r="D128" s="224" t="s">
        <v>140</v>
      </c>
      <c r="E128" s="250" t="s">
        <v>19</v>
      </c>
      <c r="F128" s="251" t="s">
        <v>167</v>
      </c>
      <c r="G128" s="249"/>
      <c r="H128" s="252">
        <v>57.53</v>
      </c>
      <c r="I128" s="253"/>
      <c r="J128" s="249"/>
      <c r="K128" s="249"/>
      <c r="L128" s="254"/>
      <c r="M128" s="255"/>
      <c r="N128" s="256"/>
      <c r="O128" s="256"/>
      <c r="P128" s="256"/>
      <c r="Q128" s="256"/>
      <c r="R128" s="256"/>
      <c r="S128" s="256"/>
      <c r="T128" s="257"/>
      <c r="AT128" s="258" t="s">
        <v>140</v>
      </c>
      <c r="AU128" s="258" t="s">
        <v>79</v>
      </c>
      <c r="AV128" s="14" t="s">
        <v>122</v>
      </c>
      <c r="AW128" s="14" t="s">
        <v>31</v>
      </c>
      <c r="AX128" s="14" t="s">
        <v>77</v>
      </c>
      <c r="AY128" s="258" t="s">
        <v>115</v>
      </c>
    </row>
    <row r="129" spans="2:65" s="1" customFormat="1" ht="36" customHeight="1">
      <c r="B129" s="38"/>
      <c r="C129" s="211" t="s">
        <v>188</v>
      </c>
      <c r="D129" s="211" t="s">
        <v>117</v>
      </c>
      <c r="E129" s="212" t="s">
        <v>189</v>
      </c>
      <c r="F129" s="213" t="s">
        <v>190</v>
      </c>
      <c r="G129" s="214" t="s">
        <v>160</v>
      </c>
      <c r="H129" s="215">
        <v>287.65</v>
      </c>
      <c r="I129" s="216"/>
      <c r="J129" s="217">
        <f>ROUND(I129*H129,2)</f>
        <v>0</v>
      </c>
      <c r="K129" s="213" t="s">
        <v>121</v>
      </c>
      <c r="L129" s="43"/>
      <c r="M129" s="218" t="s">
        <v>19</v>
      </c>
      <c r="N129" s="219" t="s">
        <v>40</v>
      </c>
      <c r="O129" s="83"/>
      <c r="P129" s="220">
        <f>O129*H129</f>
        <v>0</v>
      </c>
      <c r="Q129" s="220">
        <v>0</v>
      </c>
      <c r="R129" s="220">
        <f>Q129*H129</f>
        <v>0</v>
      </c>
      <c r="S129" s="220">
        <v>0</v>
      </c>
      <c r="T129" s="221">
        <f>S129*H129</f>
        <v>0</v>
      </c>
      <c r="AR129" s="222" t="s">
        <v>122</v>
      </c>
      <c r="AT129" s="222" t="s">
        <v>117</v>
      </c>
      <c r="AU129" s="222" t="s">
        <v>79</v>
      </c>
      <c r="AY129" s="17" t="s">
        <v>115</v>
      </c>
      <c r="BE129" s="223">
        <f>IF(N129="základní",J129,0)</f>
        <v>0</v>
      </c>
      <c r="BF129" s="223">
        <f>IF(N129="snížená",J129,0)</f>
        <v>0</v>
      </c>
      <c r="BG129" s="223">
        <f>IF(N129="zákl. přenesená",J129,0)</f>
        <v>0</v>
      </c>
      <c r="BH129" s="223">
        <f>IF(N129="sníž. přenesená",J129,0)</f>
        <v>0</v>
      </c>
      <c r="BI129" s="223">
        <f>IF(N129="nulová",J129,0)</f>
        <v>0</v>
      </c>
      <c r="BJ129" s="17" t="s">
        <v>77</v>
      </c>
      <c r="BK129" s="223">
        <f>ROUND(I129*H129,2)</f>
        <v>0</v>
      </c>
      <c r="BL129" s="17" t="s">
        <v>122</v>
      </c>
      <c r="BM129" s="222" t="s">
        <v>191</v>
      </c>
    </row>
    <row r="130" spans="2:47" s="1" customFormat="1" ht="12">
      <c r="B130" s="38"/>
      <c r="C130" s="39"/>
      <c r="D130" s="224" t="s">
        <v>124</v>
      </c>
      <c r="E130" s="39"/>
      <c r="F130" s="225" t="s">
        <v>183</v>
      </c>
      <c r="G130" s="39"/>
      <c r="H130" s="39"/>
      <c r="I130" s="135"/>
      <c r="J130" s="39"/>
      <c r="K130" s="39"/>
      <c r="L130" s="43"/>
      <c r="M130" s="226"/>
      <c r="N130" s="83"/>
      <c r="O130" s="83"/>
      <c r="P130" s="83"/>
      <c r="Q130" s="83"/>
      <c r="R130" s="83"/>
      <c r="S130" s="83"/>
      <c r="T130" s="84"/>
      <c r="AT130" s="17" t="s">
        <v>124</v>
      </c>
      <c r="AU130" s="17" t="s">
        <v>79</v>
      </c>
    </row>
    <row r="131" spans="2:47" s="1" customFormat="1" ht="12">
      <c r="B131" s="38"/>
      <c r="C131" s="39"/>
      <c r="D131" s="224" t="s">
        <v>126</v>
      </c>
      <c r="E131" s="39"/>
      <c r="F131" s="225" t="s">
        <v>192</v>
      </c>
      <c r="G131" s="39"/>
      <c r="H131" s="39"/>
      <c r="I131" s="135"/>
      <c r="J131" s="39"/>
      <c r="K131" s="39"/>
      <c r="L131" s="43"/>
      <c r="M131" s="226"/>
      <c r="N131" s="83"/>
      <c r="O131" s="83"/>
      <c r="P131" s="83"/>
      <c r="Q131" s="83"/>
      <c r="R131" s="83"/>
      <c r="S131" s="83"/>
      <c r="T131" s="84"/>
      <c r="AT131" s="17" t="s">
        <v>126</v>
      </c>
      <c r="AU131" s="17" t="s">
        <v>79</v>
      </c>
    </row>
    <row r="132" spans="2:51" s="12" customFormat="1" ht="12">
      <c r="B132" s="227"/>
      <c r="C132" s="228"/>
      <c r="D132" s="224" t="s">
        <v>140</v>
      </c>
      <c r="E132" s="228"/>
      <c r="F132" s="230" t="s">
        <v>193</v>
      </c>
      <c r="G132" s="228"/>
      <c r="H132" s="231">
        <v>287.65</v>
      </c>
      <c r="I132" s="232"/>
      <c r="J132" s="228"/>
      <c r="K132" s="228"/>
      <c r="L132" s="233"/>
      <c r="M132" s="234"/>
      <c r="N132" s="235"/>
      <c r="O132" s="235"/>
      <c r="P132" s="235"/>
      <c r="Q132" s="235"/>
      <c r="R132" s="235"/>
      <c r="S132" s="235"/>
      <c r="T132" s="236"/>
      <c r="AT132" s="237" t="s">
        <v>140</v>
      </c>
      <c r="AU132" s="237" t="s">
        <v>79</v>
      </c>
      <c r="AV132" s="12" t="s">
        <v>79</v>
      </c>
      <c r="AW132" s="12" t="s">
        <v>4</v>
      </c>
      <c r="AX132" s="12" t="s">
        <v>77</v>
      </c>
      <c r="AY132" s="237" t="s">
        <v>115</v>
      </c>
    </row>
    <row r="133" spans="2:65" s="1" customFormat="1" ht="24" customHeight="1">
      <c r="B133" s="38"/>
      <c r="C133" s="211" t="s">
        <v>194</v>
      </c>
      <c r="D133" s="211" t="s">
        <v>117</v>
      </c>
      <c r="E133" s="212" t="s">
        <v>195</v>
      </c>
      <c r="F133" s="213" t="s">
        <v>196</v>
      </c>
      <c r="G133" s="214" t="s">
        <v>160</v>
      </c>
      <c r="H133" s="215">
        <v>3.6</v>
      </c>
      <c r="I133" s="216"/>
      <c r="J133" s="217">
        <f>ROUND(I133*H133,2)</f>
        <v>0</v>
      </c>
      <c r="K133" s="213" t="s">
        <v>121</v>
      </c>
      <c r="L133" s="43"/>
      <c r="M133" s="218" t="s">
        <v>19</v>
      </c>
      <c r="N133" s="219" t="s">
        <v>40</v>
      </c>
      <c r="O133" s="83"/>
      <c r="P133" s="220">
        <f>O133*H133</f>
        <v>0</v>
      </c>
      <c r="Q133" s="220">
        <v>0</v>
      </c>
      <c r="R133" s="220">
        <f>Q133*H133</f>
        <v>0</v>
      </c>
      <c r="S133" s="220">
        <v>0</v>
      </c>
      <c r="T133" s="221">
        <f>S133*H133</f>
        <v>0</v>
      </c>
      <c r="AR133" s="222" t="s">
        <v>122</v>
      </c>
      <c r="AT133" s="222" t="s">
        <v>117</v>
      </c>
      <c r="AU133" s="222" t="s">
        <v>79</v>
      </c>
      <c r="AY133" s="17" t="s">
        <v>115</v>
      </c>
      <c r="BE133" s="223">
        <f>IF(N133="základní",J133,0)</f>
        <v>0</v>
      </c>
      <c r="BF133" s="223">
        <f>IF(N133="snížená",J133,0)</f>
        <v>0</v>
      </c>
      <c r="BG133" s="223">
        <f>IF(N133="zákl. přenesená",J133,0)</f>
        <v>0</v>
      </c>
      <c r="BH133" s="223">
        <f>IF(N133="sníž. přenesená",J133,0)</f>
        <v>0</v>
      </c>
      <c r="BI133" s="223">
        <f>IF(N133="nulová",J133,0)</f>
        <v>0</v>
      </c>
      <c r="BJ133" s="17" t="s">
        <v>77</v>
      </c>
      <c r="BK133" s="223">
        <f>ROUND(I133*H133,2)</f>
        <v>0</v>
      </c>
      <c r="BL133" s="17" t="s">
        <v>122</v>
      </c>
      <c r="BM133" s="222" t="s">
        <v>197</v>
      </c>
    </row>
    <row r="134" spans="2:47" s="1" customFormat="1" ht="12">
      <c r="B134" s="38"/>
      <c r="C134" s="39"/>
      <c r="D134" s="224" t="s">
        <v>124</v>
      </c>
      <c r="E134" s="39"/>
      <c r="F134" s="225" t="s">
        <v>198</v>
      </c>
      <c r="G134" s="39"/>
      <c r="H134" s="39"/>
      <c r="I134" s="135"/>
      <c r="J134" s="39"/>
      <c r="K134" s="39"/>
      <c r="L134" s="43"/>
      <c r="M134" s="226"/>
      <c r="N134" s="83"/>
      <c r="O134" s="83"/>
      <c r="P134" s="83"/>
      <c r="Q134" s="83"/>
      <c r="R134" s="83"/>
      <c r="S134" s="83"/>
      <c r="T134" s="84"/>
      <c r="AT134" s="17" t="s">
        <v>124</v>
      </c>
      <c r="AU134" s="17" t="s">
        <v>79</v>
      </c>
    </row>
    <row r="135" spans="2:51" s="12" customFormat="1" ht="12">
      <c r="B135" s="227"/>
      <c r="C135" s="228"/>
      <c r="D135" s="224" t="s">
        <v>140</v>
      </c>
      <c r="E135" s="229" t="s">
        <v>19</v>
      </c>
      <c r="F135" s="230" t="s">
        <v>199</v>
      </c>
      <c r="G135" s="228"/>
      <c r="H135" s="231">
        <v>3.6</v>
      </c>
      <c r="I135" s="232"/>
      <c r="J135" s="228"/>
      <c r="K135" s="228"/>
      <c r="L135" s="233"/>
      <c r="M135" s="234"/>
      <c r="N135" s="235"/>
      <c r="O135" s="235"/>
      <c r="P135" s="235"/>
      <c r="Q135" s="235"/>
      <c r="R135" s="235"/>
      <c r="S135" s="235"/>
      <c r="T135" s="236"/>
      <c r="AT135" s="237" t="s">
        <v>140</v>
      </c>
      <c r="AU135" s="237" t="s">
        <v>79</v>
      </c>
      <c r="AV135" s="12" t="s">
        <v>79</v>
      </c>
      <c r="AW135" s="12" t="s">
        <v>31</v>
      </c>
      <c r="AX135" s="12" t="s">
        <v>77</v>
      </c>
      <c r="AY135" s="237" t="s">
        <v>115</v>
      </c>
    </row>
    <row r="136" spans="2:65" s="1" customFormat="1" ht="16.5" customHeight="1">
      <c r="B136" s="38"/>
      <c r="C136" s="259" t="s">
        <v>200</v>
      </c>
      <c r="D136" s="259" t="s">
        <v>201</v>
      </c>
      <c r="E136" s="260" t="s">
        <v>202</v>
      </c>
      <c r="F136" s="261" t="s">
        <v>203</v>
      </c>
      <c r="G136" s="262" t="s">
        <v>204</v>
      </c>
      <c r="H136" s="263">
        <v>3.6</v>
      </c>
      <c r="I136" s="264"/>
      <c r="J136" s="265">
        <f>ROUND(I136*H136,2)</f>
        <v>0</v>
      </c>
      <c r="K136" s="261" t="s">
        <v>121</v>
      </c>
      <c r="L136" s="266"/>
      <c r="M136" s="267" t="s">
        <v>19</v>
      </c>
      <c r="N136" s="268" t="s">
        <v>40</v>
      </c>
      <c r="O136" s="83"/>
      <c r="P136" s="220">
        <f>O136*H136</f>
        <v>0</v>
      </c>
      <c r="Q136" s="220">
        <v>1</v>
      </c>
      <c r="R136" s="220">
        <f>Q136*H136</f>
        <v>3.6</v>
      </c>
      <c r="S136" s="220">
        <v>0</v>
      </c>
      <c r="T136" s="221">
        <f>S136*H136</f>
        <v>0</v>
      </c>
      <c r="AR136" s="222" t="s">
        <v>157</v>
      </c>
      <c r="AT136" s="222" t="s">
        <v>201</v>
      </c>
      <c r="AU136" s="222" t="s">
        <v>79</v>
      </c>
      <c r="AY136" s="17" t="s">
        <v>115</v>
      </c>
      <c r="BE136" s="223">
        <f>IF(N136="základní",J136,0)</f>
        <v>0</v>
      </c>
      <c r="BF136" s="223">
        <f>IF(N136="snížená",J136,0)</f>
        <v>0</v>
      </c>
      <c r="BG136" s="223">
        <f>IF(N136="zákl. přenesená",J136,0)</f>
        <v>0</v>
      </c>
      <c r="BH136" s="223">
        <f>IF(N136="sníž. přenesená",J136,0)</f>
        <v>0</v>
      </c>
      <c r="BI136" s="223">
        <f>IF(N136="nulová",J136,0)</f>
        <v>0</v>
      </c>
      <c r="BJ136" s="17" t="s">
        <v>77</v>
      </c>
      <c r="BK136" s="223">
        <f>ROUND(I136*H136,2)</f>
        <v>0</v>
      </c>
      <c r="BL136" s="17" t="s">
        <v>122</v>
      </c>
      <c r="BM136" s="222" t="s">
        <v>205</v>
      </c>
    </row>
    <row r="137" spans="2:65" s="1" customFormat="1" ht="24" customHeight="1">
      <c r="B137" s="38"/>
      <c r="C137" s="211" t="s">
        <v>8</v>
      </c>
      <c r="D137" s="211" t="s">
        <v>117</v>
      </c>
      <c r="E137" s="212" t="s">
        <v>206</v>
      </c>
      <c r="F137" s="213" t="s">
        <v>207</v>
      </c>
      <c r="G137" s="214" t="s">
        <v>160</v>
      </c>
      <c r="H137" s="215">
        <v>1.575</v>
      </c>
      <c r="I137" s="216"/>
      <c r="J137" s="217">
        <f>ROUND(I137*H137,2)</f>
        <v>0</v>
      </c>
      <c r="K137" s="213" t="s">
        <v>121</v>
      </c>
      <c r="L137" s="43"/>
      <c r="M137" s="218" t="s">
        <v>19</v>
      </c>
      <c r="N137" s="219" t="s">
        <v>40</v>
      </c>
      <c r="O137" s="83"/>
      <c r="P137" s="220">
        <f>O137*H137</f>
        <v>0</v>
      </c>
      <c r="Q137" s="220">
        <v>0</v>
      </c>
      <c r="R137" s="220">
        <f>Q137*H137</f>
        <v>0</v>
      </c>
      <c r="S137" s="220">
        <v>0</v>
      </c>
      <c r="T137" s="221">
        <f>S137*H137</f>
        <v>0</v>
      </c>
      <c r="AR137" s="222" t="s">
        <v>122</v>
      </c>
      <c r="AT137" s="222" t="s">
        <v>117</v>
      </c>
      <c r="AU137" s="222" t="s">
        <v>79</v>
      </c>
      <c r="AY137" s="17" t="s">
        <v>115</v>
      </c>
      <c r="BE137" s="223">
        <f>IF(N137="základní",J137,0)</f>
        <v>0</v>
      </c>
      <c r="BF137" s="223">
        <f>IF(N137="snížená",J137,0)</f>
        <v>0</v>
      </c>
      <c r="BG137" s="223">
        <f>IF(N137="zákl. přenesená",J137,0)</f>
        <v>0</v>
      </c>
      <c r="BH137" s="223">
        <f>IF(N137="sníž. přenesená",J137,0)</f>
        <v>0</v>
      </c>
      <c r="BI137" s="223">
        <f>IF(N137="nulová",J137,0)</f>
        <v>0</v>
      </c>
      <c r="BJ137" s="17" t="s">
        <v>77</v>
      </c>
      <c r="BK137" s="223">
        <f>ROUND(I137*H137,2)</f>
        <v>0</v>
      </c>
      <c r="BL137" s="17" t="s">
        <v>122</v>
      </c>
      <c r="BM137" s="222" t="s">
        <v>208</v>
      </c>
    </row>
    <row r="138" spans="2:47" s="1" customFormat="1" ht="12">
      <c r="B138" s="38"/>
      <c r="C138" s="39"/>
      <c r="D138" s="224" t="s">
        <v>124</v>
      </c>
      <c r="E138" s="39"/>
      <c r="F138" s="225" t="s">
        <v>209</v>
      </c>
      <c r="G138" s="39"/>
      <c r="H138" s="39"/>
      <c r="I138" s="135"/>
      <c r="J138" s="39"/>
      <c r="K138" s="39"/>
      <c r="L138" s="43"/>
      <c r="M138" s="226"/>
      <c r="N138" s="83"/>
      <c r="O138" s="83"/>
      <c r="P138" s="83"/>
      <c r="Q138" s="83"/>
      <c r="R138" s="83"/>
      <c r="S138" s="83"/>
      <c r="T138" s="84"/>
      <c r="AT138" s="17" t="s">
        <v>124</v>
      </c>
      <c r="AU138" s="17" t="s">
        <v>79</v>
      </c>
    </row>
    <row r="139" spans="2:51" s="12" customFormat="1" ht="12">
      <c r="B139" s="227"/>
      <c r="C139" s="228"/>
      <c r="D139" s="224" t="s">
        <v>140</v>
      </c>
      <c r="E139" s="229" t="s">
        <v>19</v>
      </c>
      <c r="F139" s="230" t="s">
        <v>210</v>
      </c>
      <c r="G139" s="228"/>
      <c r="H139" s="231">
        <v>1.575</v>
      </c>
      <c r="I139" s="232"/>
      <c r="J139" s="228"/>
      <c r="K139" s="228"/>
      <c r="L139" s="233"/>
      <c r="M139" s="234"/>
      <c r="N139" s="235"/>
      <c r="O139" s="235"/>
      <c r="P139" s="235"/>
      <c r="Q139" s="235"/>
      <c r="R139" s="235"/>
      <c r="S139" s="235"/>
      <c r="T139" s="236"/>
      <c r="AT139" s="237" t="s">
        <v>140</v>
      </c>
      <c r="AU139" s="237" t="s">
        <v>79</v>
      </c>
      <c r="AV139" s="12" t="s">
        <v>79</v>
      </c>
      <c r="AW139" s="12" t="s">
        <v>31</v>
      </c>
      <c r="AX139" s="12" t="s">
        <v>77</v>
      </c>
      <c r="AY139" s="237" t="s">
        <v>115</v>
      </c>
    </row>
    <row r="140" spans="2:65" s="1" customFormat="1" ht="16.5" customHeight="1">
      <c r="B140" s="38"/>
      <c r="C140" s="259" t="s">
        <v>211</v>
      </c>
      <c r="D140" s="259" t="s">
        <v>201</v>
      </c>
      <c r="E140" s="260" t="s">
        <v>212</v>
      </c>
      <c r="F140" s="261" t="s">
        <v>213</v>
      </c>
      <c r="G140" s="262" t="s">
        <v>204</v>
      </c>
      <c r="H140" s="263">
        <v>1.575</v>
      </c>
      <c r="I140" s="264"/>
      <c r="J140" s="265">
        <f>ROUND(I140*H140,2)</f>
        <v>0</v>
      </c>
      <c r="K140" s="261" t="s">
        <v>121</v>
      </c>
      <c r="L140" s="266"/>
      <c r="M140" s="267" t="s">
        <v>19</v>
      </c>
      <c r="N140" s="268" t="s">
        <v>40</v>
      </c>
      <c r="O140" s="83"/>
      <c r="P140" s="220">
        <f>O140*H140</f>
        <v>0</v>
      </c>
      <c r="Q140" s="220">
        <v>1</v>
      </c>
      <c r="R140" s="220">
        <f>Q140*H140</f>
        <v>1.575</v>
      </c>
      <c r="S140" s="220">
        <v>0</v>
      </c>
      <c r="T140" s="221">
        <f>S140*H140</f>
        <v>0</v>
      </c>
      <c r="AR140" s="222" t="s">
        <v>157</v>
      </c>
      <c r="AT140" s="222" t="s">
        <v>201</v>
      </c>
      <c r="AU140" s="222" t="s">
        <v>79</v>
      </c>
      <c r="AY140" s="17" t="s">
        <v>115</v>
      </c>
      <c r="BE140" s="223">
        <f>IF(N140="základní",J140,0)</f>
        <v>0</v>
      </c>
      <c r="BF140" s="223">
        <f>IF(N140="snížená",J140,0)</f>
        <v>0</v>
      </c>
      <c r="BG140" s="223">
        <f>IF(N140="zákl. přenesená",J140,0)</f>
        <v>0</v>
      </c>
      <c r="BH140" s="223">
        <f>IF(N140="sníž. přenesená",J140,0)</f>
        <v>0</v>
      </c>
      <c r="BI140" s="223">
        <f>IF(N140="nulová",J140,0)</f>
        <v>0</v>
      </c>
      <c r="BJ140" s="17" t="s">
        <v>77</v>
      </c>
      <c r="BK140" s="223">
        <f>ROUND(I140*H140,2)</f>
        <v>0</v>
      </c>
      <c r="BL140" s="17" t="s">
        <v>122</v>
      </c>
      <c r="BM140" s="222" t="s">
        <v>214</v>
      </c>
    </row>
    <row r="141" spans="2:65" s="1" customFormat="1" ht="24" customHeight="1">
      <c r="B141" s="38"/>
      <c r="C141" s="259" t="s">
        <v>215</v>
      </c>
      <c r="D141" s="259" t="s">
        <v>201</v>
      </c>
      <c r="E141" s="260" t="s">
        <v>216</v>
      </c>
      <c r="F141" s="261" t="s">
        <v>217</v>
      </c>
      <c r="G141" s="262" t="s">
        <v>160</v>
      </c>
      <c r="H141" s="263">
        <v>46.2</v>
      </c>
      <c r="I141" s="264"/>
      <c r="J141" s="265">
        <f>ROUND(I141*H141,2)</f>
        <v>0</v>
      </c>
      <c r="K141" s="261" t="s">
        <v>19</v>
      </c>
      <c r="L141" s="266"/>
      <c r="M141" s="267" t="s">
        <v>19</v>
      </c>
      <c r="N141" s="268" t="s">
        <v>40</v>
      </c>
      <c r="O141" s="83"/>
      <c r="P141" s="220">
        <f>O141*H141</f>
        <v>0</v>
      </c>
      <c r="Q141" s="220">
        <v>0</v>
      </c>
      <c r="R141" s="220">
        <f>Q141*H141</f>
        <v>0</v>
      </c>
      <c r="S141" s="220">
        <v>0</v>
      </c>
      <c r="T141" s="221">
        <f>S141*H141</f>
        <v>0</v>
      </c>
      <c r="AR141" s="222" t="s">
        <v>157</v>
      </c>
      <c r="AT141" s="222" t="s">
        <v>201</v>
      </c>
      <c r="AU141" s="222" t="s">
        <v>79</v>
      </c>
      <c r="AY141" s="17" t="s">
        <v>115</v>
      </c>
      <c r="BE141" s="223">
        <f>IF(N141="základní",J141,0)</f>
        <v>0</v>
      </c>
      <c r="BF141" s="223">
        <f>IF(N141="snížená",J141,0)</f>
        <v>0</v>
      </c>
      <c r="BG141" s="223">
        <f>IF(N141="zákl. přenesená",J141,0)</f>
        <v>0</v>
      </c>
      <c r="BH141" s="223">
        <f>IF(N141="sníž. přenesená",J141,0)</f>
        <v>0</v>
      </c>
      <c r="BI141" s="223">
        <f>IF(N141="nulová",J141,0)</f>
        <v>0</v>
      </c>
      <c r="BJ141" s="17" t="s">
        <v>77</v>
      </c>
      <c r="BK141" s="223">
        <f>ROUND(I141*H141,2)</f>
        <v>0</v>
      </c>
      <c r="BL141" s="17" t="s">
        <v>122</v>
      </c>
      <c r="BM141" s="222" t="s">
        <v>218</v>
      </c>
    </row>
    <row r="142" spans="2:47" s="1" customFormat="1" ht="12">
      <c r="B142" s="38"/>
      <c r="C142" s="39"/>
      <c r="D142" s="224" t="s">
        <v>126</v>
      </c>
      <c r="E142" s="39"/>
      <c r="F142" s="225" t="s">
        <v>219</v>
      </c>
      <c r="G142" s="39"/>
      <c r="H142" s="39"/>
      <c r="I142" s="135"/>
      <c r="J142" s="39"/>
      <c r="K142" s="39"/>
      <c r="L142" s="43"/>
      <c r="M142" s="226"/>
      <c r="N142" s="83"/>
      <c r="O142" s="83"/>
      <c r="P142" s="83"/>
      <c r="Q142" s="83"/>
      <c r="R142" s="83"/>
      <c r="S142" s="83"/>
      <c r="T142" s="84"/>
      <c r="AT142" s="17" t="s">
        <v>126</v>
      </c>
      <c r="AU142" s="17" t="s">
        <v>79</v>
      </c>
    </row>
    <row r="143" spans="2:51" s="12" customFormat="1" ht="12">
      <c r="B143" s="227"/>
      <c r="C143" s="228"/>
      <c r="D143" s="224" t="s">
        <v>140</v>
      </c>
      <c r="E143" s="229" t="s">
        <v>19</v>
      </c>
      <c r="F143" s="230" t="s">
        <v>220</v>
      </c>
      <c r="G143" s="228"/>
      <c r="H143" s="231">
        <v>46.2</v>
      </c>
      <c r="I143" s="232"/>
      <c r="J143" s="228"/>
      <c r="K143" s="228"/>
      <c r="L143" s="233"/>
      <c r="M143" s="234"/>
      <c r="N143" s="235"/>
      <c r="O143" s="235"/>
      <c r="P143" s="235"/>
      <c r="Q143" s="235"/>
      <c r="R143" s="235"/>
      <c r="S143" s="235"/>
      <c r="T143" s="236"/>
      <c r="AT143" s="237" t="s">
        <v>140</v>
      </c>
      <c r="AU143" s="237" t="s">
        <v>79</v>
      </c>
      <c r="AV143" s="12" t="s">
        <v>79</v>
      </c>
      <c r="AW143" s="12" t="s">
        <v>31</v>
      </c>
      <c r="AX143" s="12" t="s">
        <v>77</v>
      </c>
      <c r="AY143" s="237" t="s">
        <v>115</v>
      </c>
    </row>
    <row r="144" spans="2:65" s="1" customFormat="1" ht="16.5" customHeight="1">
      <c r="B144" s="38"/>
      <c r="C144" s="211" t="s">
        <v>221</v>
      </c>
      <c r="D144" s="211" t="s">
        <v>117</v>
      </c>
      <c r="E144" s="212" t="s">
        <v>222</v>
      </c>
      <c r="F144" s="213" t="s">
        <v>223</v>
      </c>
      <c r="G144" s="214" t="s">
        <v>120</v>
      </c>
      <c r="H144" s="215">
        <v>154</v>
      </c>
      <c r="I144" s="216"/>
      <c r="J144" s="217">
        <f>ROUND(I144*H144,2)</f>
        <v>0</v>
      </c>
      <c r="K144" s="213" t="s">
        <v>121</v>
      </c>
      <c r="L144" s="43"/>
      <c r="M144" s="218" t="s">
        <v>19</v>
      </c>
      <c r="N144" s="219" t="s">
        <v>40</v>
      </c>
      <c r="O144" s="83"/>
      <c r="P144" s="220">
        <f>O144*H144</f>
        <v>0</v>
      </c>
      <c r="Q144" s="220">
        <v>0</v>
      </c>
      <c r="R144" s="220">
        <f>Q144*H144</f>
        <v>0</v>
      </c>
      <c r="S144" s="220">
        <v>0</v>
      </c>
      <c r="T144" s="221">
        <f>S144*H144</f>
        <v>0</v>
      </c>
      <c r="AR144" s="222" t="s">
        <v>122</v>
      </c>
      <c r="AT144" s="222" t="s">
        <v>117</v>
      </c>
      <c r="AU144" s="222" t="s">
        <v>79</v>
      </c>
      <c r="AY144" s="17" t="s">
        <v>115</v>
      </c>
      <c r="BE144" s="223">
        <f>IF(N144="základní",J144,0)</f>
        <v>0</v>
      </c>
      <c r="BF144" s="223">
        <f>IF(N144="snížená",J144,0)</f>
        <v>0</v>
      </c>
      <c r="BG144" s="223">
        <f>IF(N144="zákl. přenesená",J144,0)</f>
        <v>0</v>
      </c>
      <c r="BH144" s="223">
        <f>IF(N144="sníž. přenesená",J144,0)</f>
        <v>0</v>
      </c>
      <c r="BI144" s="223">
        <f>IF(N144="nulová",J144,0)</f>
        <v>0</v>
      </c>
      <c r="BJ144" s="17" t="s">
        <v>77</v>
      </c>
      <c r="BK144" s="223">
        <f>ROUND(I144*H144,2)</f>
        <v>0</v>
      </c>
      <c r="BL144" s="17" t="s">
        <v>122</v>
      </c>
      <c r="BM144" s="222" t="s">
        <v>224</v>
      </c>
    </row>
    <row r="145" spans="2:63" s="11" customFormat="1" ht="22.8" customHeight="1">
      <c r="B145" s="195"/>
      <c r="C145" s="196"/>
      <c r="D145" s="197" t="s">
        <v>68</v>
      </c>
      <c r="E145" s="209" t="s">
        <v>79</v>
      </c>
      <c r="F145" s="209" t="s">
        <v>225</v>
      </c>
      <c r="G145" s="196"/>
      <c r="H145" s="196"/>
      <c r="I145" s="199"/>
      <c r="J145" s="210">
        <f>BK145</f>
        <v>0</v>
      </c>
      <c r="K145" s="196"/>
      <c r="L145" s="201"/>
      <c r="M145" s="202"/>
      <c r="N145" s="203"/>
      <c r="O145" s="203"/>
      <c r="P145" s="204">
        <f>SUM(P146:P149)</f>
        <v>0</v>
      </c>
      <c r="Q145" s="203"/>
      <c r="R145" s="204">
        <f>SUM(R146:R149)</f>
        <v>0.06853</v>
      </c>
      <c r="S145" s="203"/>
      <c r="T145" s="205">
        <f>SUM(T146:T149)</f>
        <v>0</v>
      </c>
      <c r="AR145" s="206" t="s">
        <v>77</v>
      </c>
      <c r="AT145" s="207" t="s">
        <v>68</v>
      </c>
      <c r="AU145" s="207" t="s">
        <v>77</v>
      </c>
      <c r="AY145" s="206" t="s">
        <v>115</v>
      </c>
      <c r="BK145" s="208">
        <f>SUM(BK146:BK149)</f>
        <v>0</v>
      </c>
    </row>
    <row r="146" spans="2:65" s="1" customFormat="1" ht="24" customHeight="1">
      <c r="B146" s="38"/>
      <c r="C146" s="211" t="s">
        <v>226</v>
      </c>
      <c r="D146" s="211" t="s">
        <v>117</v>
      </c>
      <c r="E146" s="212" t="s">
        <v>227</v>
      </c>
      <c r="F146" s="213" t="s">
        <v>228</v>
      </c>
      <c r="G146" s="214" t="s">
        <v>120</v>
      </c>
      <c r="H146" s="215">
        <v>154</v>
      </c>
      <c r="I146" s="216"/>
      <c r="J146" s="217">
        <f>ROUND(I146*H146,2)</f>
        <v>0</v>
      </c>
      <c r="K146" s="213" t="s">
        <v>121</v>
      </c>
      <c r="L146" s="43"/>
      <c r="M146" s="218" t="s">
        <v>19</v>
      </c>
      <c r="N146" s="219" t="s">
        <v>40</v>
      </c>
      <c r="O146" s="83"/>
      <c r="P146" s="220">
        <f>O146*H146</f>
        <v>0</v>
      </c>
      <c r="Q146" s="220">
        <v>0.0001</v>
      </c>
      <c r="R146" s="220">
        <f>Q146*H146</f>
        <v>0.0154</v>
      </c>
      <c r="S146" s="220">
        <v>0</v>
      </c>
      <c r="T146" s="221">
        <f>S146*H146</f>
        <v>0</v>
      </c>
      <c r="AR146" s="222" t="s">
        <v>122</v>
      </c>
      <c r="AT146" s="222" t="s">
        <v>117</v>
      </c>
      <c r="AU146" s="222" t="s">
        <v>79</v>
      </c>
      <c r="AY146" s="17" t="s">
        <v>115</v>
      </c>
      <c r="BE146" s="223">
        <f>IF(N146="základní",J146,0)</f>
        <v>0</v>
      </c>
      <c r="BF146" s="223">
        <f>IF(N146="snížená",J146,0)</f>
        <v>0</v>
      </c>
      <c r="BG146" s="223">
        <f>IF(N146="zákl. přenesená",J146,0)</f>
        <v>0</v>
      </c>
      <c r="BH146" s="223">
        <f>IF(N146="sníž. přenesená",J146,0)</f>
        <v>0</v>
      </c>
      <c r="BI146" s="223">
        <f>IF(N146="nulová",J146,0)</f>
        <v>0</v>
      </c>
      <c r="BJ146" s="17" t="s">
        <v>77</v>
      </c>
      <c r="BK146" s="223">
        <f>ROUND(I146*H146,2)</f>
        <v>0</v>
      </c>
      <c r="BL146" s="17" t="s">
        <v>122</v>
      </c>
      <c r="BM146" s="222" t="s">
        <v>229</v>
      </c>
    </row>
    <row r="147" spans="2:47" s="1" customFormat="1" ht="12">
      <c r="B147" s="38"/>
      <c r="C147" s="39"/>
      <c r="D147" s="224" t="s">
        <v>124</v>
      </c>
      <c r="E147" s="39"/>
      <c r="F147" s="225" t="s">
        <v>230</v>
      </c>
      <c r="G147" s="39"/>
      <c r="H147" s="39"/>
      <c r="I147" s="135"/>
      <c r="J147" s="39"/>
      <c r="K147" s="39"/>
      <c r="L147" s="43"/>
      <c r="M147" s="226"/>
      <c r="N147" s="83"/>
      <c r="O147" s="83"/>
      <c r="P147" s="83"/>
      <c r="Q147" s="83"/>
      <c r="R147" s="83"/>
      <c r="S147" s="83"/>
      <c r="T147" s="84"/>
      <c r="AT147" s="17" t="s">
        <v>124</v>
      </c>
      <c r="AU147" s="17" t="s">
        <v>79</v>
      </c>
    </row>
    <row r="148" spans="2:65" s="1" customFormat="1" ht="16.5" customHeight="1">
      <c r="B148" s="38"/>
      <c r="C148" s="259" t="s">
        <v>231</v>
      </c>
      <c r="D148" s="259" t="s">
        <v>201</v>
      </c>
      <c r="E148" s="260" t="s">
        <v>232</v>
      </c>
      <c r="F148" s="261" t="s">
        <v>233</v>
      </c>
      <c r="G148" s="262" t="s">
        <v>120</v>
      </c>
      <c r="H148" s="263">
        <v>177.1</v>
      </c>
      <c r="I148" s="264"/>
      <c r="J148" s="265">
        <f>ROUND(I148*H148,2)</f>
        <v>0</v>
      </c>
      <c r="K148" s="261" t="s">
        <v>121</v>
      </c>
      <c r="L148" s="266"/>
      <c r="M148" s="267" t="s">
        <v>19</v>
      </c>
      <c r="N148" s="268" t="s">
        <v>40</v>
      </c>
      <c r="O148" s="83"/>
      <c r="P148" s="220">
        <f>O148*H148</f>
        <v>0</v>
      </c>
      <c r="Q148" s="220">
        <v>0.0003</v>
      </c>
      <c r="R148" s="220">
        <f>Q148*H148</f>
        <v>0.05313</v>
      </c>
      <c r="S148" s="220">
        <v>0</v>
      </c>
      <c r="T148" s="221">
        <f>S148*H148</f>
        <v>0</v>
      </c>
      <c r="AR148" s="222" t="s">
        <v>157</v>
      </c>
      <c r="AT148" s="222" t="s">
        <v>201</v>
      </c>
      <c r="AU148" s="222" t="s">
        <v>79</v>
      </c>
      <c r="AY148" s="17" t="s">
        <v>115</v>
      </c>
      <c r="BE148" s="223">
        <f>IF(N148="základní",J148,0)</f>
        <v>0</v>
      </c>
      <c r="BF148" s="223">
        <f>IF(N148="snížená",J148,0)</f>
        <v>0</v>
      </c>
      <c r="BG148" s="223">
        <f>IF(N148="zákl. přenesená",J148,0)</f>
        <v>0</v>
      </c>
      <c r="BH148" s="223">
        <f>IF(N148="sníž. přenesená",J148,0)</f>
        <v>0</v>
      </c>
      <c r="BI148" s="223">
        <f>IF(N148="nulová",J148,0)</f>
        <v>0</v>
      </c>
      <c r="BJ148" s="17" t="s">
        <v>77</v>
      </c>
      <c r="BK148" s="223">
        <f>ROUND(I148*H148,2)</f>
        <v>0</v>
      </c>
      <c r="BL148" s="17" t="s">
        <v>122</v>
      </c>
      <c r="BM148" s="222" t="s">
        <v>234</v>
      </c>
    </row>
    <row r="149" spans="2:51" s="12" customFormat="1" ht="12">
      <c r="B149" s="227"/>
      <c r="C149" s="228"/>
      <c r="D149" s="224" t="s">
        <v>140</v>
      </c>
      <c r="E149" s="228"/>
      <c r="F149" s="230" t="s">
        <v>235</v>
      </c>
      <c r="G149" s="228"/>
      <c r="H149" s="231">
        <v>177.1</v>
      </c>
      <c r="I149" s="232"/>
      <c r="J149" s="228"/>
      <c r="K149" s="228"/>
      <c r="L149" s="233"/>
      <c r="M149" s="234"/>
      <c r="N149" s="235"/>
      <c r="O149" s="235"/>
      <c r="P149" s="235"/>
      <c r="Q149" s="235"/>
      <c r="R149" s="235"/>
      <c r="S149" s="235"/>
      <c r="T149" s="236"/>
      <c r="AT149" s="237" t="s">
        <v>140</v>
      </c>
      <c r="AU149" s="237" t="s">
        <v>79</v>
      </c>
      <c r="AV149" s="12" t="s">
        <v>79</v>
      </c>
      <c r="AW149" s="12" t="s">
        <v>4</v>
      </c>
      <c r="AX149" s="12" t="s">
        <v>77</v>
      </c>
      <c r="AY149" s="237" t="s">
        <v>115</v>
      </c>
    </row>
    <row r="150" spans="2:63" s="11" customFormat="1" ht="22.8" customHeight="1">
      <c r="B150" s="195"/>
      <c r="C150" s="196"/>
      <c r="D150" s="197" t="s">
        <v>68</v>
      </c>
      <c r="E150" s="209" t="s">
        <v>122</v>
      </c>
      <c r="F150" s="209" t="s">
        <v>236</v>
      </c>
      <c r="G150" s="196"/>
      <c r="H150" s="196"/>
      <c r="I150" s="199"/>
      <c r="J150" s="210">
        <f>BK150</f>
        <v>0</v>
      </c>
      <c r="K150" s="196"/>
      <c r="L150" s="201"/>
      <c r="M150" s="202"/>
      <c r="N150" s="203"/>
      <c r="O150" s="203"/>
      <c r="P150" s="204">
        <f>SUM(P151:P153)</f>
        <v>0</v>
      </c>
      <c r="Q150" s="203"/>
      <c r="R150" s="204">
        <f>SUM(R151:R153)</f>
        <v>0</v>
      </c>
      <c r="S150" s="203"/>
      <c r="T150" s="205">
        <f>SUM(T151:T153)</f>
        <v>0</v>
      </c>
      <c r="AR150" s="206" t="s">
        <v>77</v>
      </c>
      <c r="AT150" s="207" t="s">
        <v>68</v>
      </c>
      <c r="AU150" s="207" t="s">
        <v>77</v>
      </c>
      <c r="AY150" s="206" t="s">
        <v>115</v>
      </c>
      <c r="BK150" s="208">
        <f>SUM(BK151:BK153)</f>
        <v>0</v>
      </c>
    </row>
    <row r="151" spans="2:65" s="1" customFormat="1" ht="16.5" customHeight="1">
      <c r="B151" s="38"/>
      <c r="C151" s="211" t="s">
        <v>7</v>
      </c>
      <c r="D151" s="211" t="s">
        <v>117</v>
      </c>
      <c r="E151" s="212" t="s">
        <v>237</v>
      </c>
      <c r="F151" s="213" t="s">
        <v>238</v>
      </c>
      <c r="G151" s="214" t="s">
        <v>160</v>
      </c>
      <c r="H151" s="215">
        <v>0.36</v>
      </c>
      <c r="I151" s="216"/>
      <c r="J151" s="217">
        <f>ROUND(I151*H151,2)</f>
        <v>0</v>
      </c>
      <c r="K151" s="213" t="s">
        <v>121</v>
      </c>
      <c r="L151" s="43"/>
      <c r="M151" s="218" t="s">
        <v>19</v>
      </c>
      <c r="N151" s="219" t="s">
        <v>40</v>
      </c>
      <c r="O151" s="83"/>
      <c r="P151" s="220">
        <f>O151*H151</f>
        <v>0</v>
      </c>
      <c r="Q151" s="220">
        <v>0</v>
      </c>
      <c r="R151" s="220">
        <f>Q151*H151</f>
        <v>0</v>
      </c>
      <c r="S151" s="220">
        <v>0</v>
      </c>
      <c r="T151" s="221">
        <f>S151*H151</f>
        <v>0</v>
      </c>
      <c r="AR151" s="222" t="s">
        <v>122</v>
      </c>
      <c r="AT151" s="222" t="s">
        <v>117</v>
      </c>
      <c r="AU151" s="222" t="s">
        <v>79</v>
      </c>
      <c r="AY151" s="17" t="s">
        <v>115</v>
      </c>
      <c r="BE151" s="223">
        <f>IF(N151="základní",J151,0)</f>
        <v>0</v>
      </c>
      <c r="BF151" s="223">
        <f>IF(N151="snížená",J151,0)</f>
        <v>0</v>
      </c>
      <c r="BG151" s="223">
        <f>IF(N151="zákl. přenesená",J151,0)</f>
        <v>0</v>
      </c>
      <c r="BH151" s="223">
        <f>IF(N151="sníž. přenesená",J151,0)</f>
        <v>0</v>
      </c>
      <c r="BI151" s="223">
        <f>IF(N151="nulová",J151,0)</f>
        <v>0</v>
      </c>
      <c r="BJ151" s="17" t="s">
        <v>77</v>
      </c>
      <c r="BK151" s="223">
        <f>ROUND(I151*H151,2)</f>
        <v>0</v>
      </c>
      <c r="BL151" s="17" t="s">
        <v>122</v>
      </c>
      <c r="BM151" s="222" t="s">
        <v>239</v>
      </c>
    </row>
    <row r="152" spans="2:47" s="1" customFormat="1" ht="12">
      <c r="B152" s="38"/>
      <c r="C152" s="39"/>
      <c r="D152" s="224" t="s">
        <v>124</v>
      </c>
      <c r="E152" s="39"/>
      <c r="F152" s="225" t="s">
        <v>240</v>
      </c>
      <c r="G152" s="39"/>
      <c r="H152" s="39"/>
      <c r="I152" s="135"/>
      <c r="J152" s="39"/>
      <c r="K152" s="39"/>
      <c r="L152" s="43"/>
      <c r="M152" s="226"/>
      <c r="N152" s="83"/>
      <c r="O152" s="83"/>
      <c r="P152" s="83"/>
      <c r="Q152" s="83"/>
      <c r="R152" s="83"/>
      <c r="S152" s="83"/>
      <c r="T152" s="84"/>
      <c r="AT152" s="17" t="s">
        <v>124</v>
      </c>
      <c r="AU152" s="17" t="s">
        <v>79</v>
      </c>
    </row>
    <row r="153" spans="2:51" s="12" customFormat="1" ht="12">
      <c r="B153" s="227"/>
      <c r="C153" s="228"/>
      <c r="D153" s="224" t="s">
        <v>140</v>
      </c>
      <c r="E153" s="229" t="s">
        <v>19</v>
      </c>
      <c r="F153" s="230" t="s">
        <v>241</v>
      </c>
      <c r="G153" s="228"/>
      <c r="H153" s="231">
        <v>0.36</v>
      </c>
      <c r="I153" s="232"/>
      <c r="J153" s="228"/>
      <c r="K153" s="228"/>
      <c r="L153" s="233"/>
      <c r="M153" s="234"/>
      <c r="N153" s="235"/>
      <c r="O153" s="235"/>
      <c r="P153" s="235"/>
      <c r="Q153" s="235"/>
      <c r="R153" s="235"/>
      <c r="S153" s="235"/>
      <c r="T153" s="236"/>
      <c r="AT153" s="237" t="s">
        <v>140</v>
      </c>
      <c r="AU153" s="237" t="s">
        <v>79</v>
      </c>
      <c r="AV153" s="12" t="s">
        <v>79</v>
      </c>
      <c r="AW153" s="12" t="s">
        <v>31</v>
      </c>
      <c r="AX153" s="12" t="s">
        <v>77</v>
      </c>
      <c r="AY153" s="237" t="s">
        <v>115</v>
      </c>
    </row>
    <row r="154" spans="2:63" s="11" customFormat="1" ht="22.8" customHeight="1">
      <c r="B154" s="195"/>
      <c r="C154" s="196"/>
      <c r="D154" s="197" t="s">
        <v>68</v>
      </c>
      <c r="E154" s="209" t="s">
        <v>142</v>
      </c>
      <c r="F154" s="209" t="s">
        <v>242</v>
      </c>
      <c r="G154" s="196"/>
      <c r="H154" s="196"/>
      <c r="I154" s="199"/>
      <c r="J154" s="210">
        <f>BK154</f>
        <v>0</v>
      </c>
      <c r="K154" s="196"/>
      <c r="L154" s="201"/>
      <c r="M154" s="202"/>
      <c r="N154" s="203"/>
      <c r="O154" s="203"/>
      <c r="P154" s="204">
        <f>SUM(P155:P178)</f>
        <v>0</v>
      </c>
      <c r="Q154" s="203"/>
      <c r="R154" s="204">
        <f>SUM(R155:R178)</f>
        <v>0</v>
      </c>
      <c r="S154" s="203"/>
      <c r="T154" s="205">
        <f>SUM(T155:T178)</f>
        <v>0</v>
      </c>
      <c r="AR154" s="206" t="s">
        <v>77</v>
      </c>
      <c r="AT154" s="207" t="s">
        <v>68</v>
      </c>
      <c r="AU154" s="207" t="s">
        <v>77</v>
      </c>
      <c r="AY154" s="206" t="s">
        <v>115</v>
      </c>
      <c r="BK154" s="208">
        <f>SUM(BK155:BK178)</f>
        <v>0</v>
      </c>
    </row>
    <row r="155" spans="2:65" s="1" customFormat="1" ht="16.5" customHeight="1">
      <c r="B155" s="38"/>
      <c r="C155" s="211" t="s">
        <v>243</v>
      </c>
      <c r="D155" s="211" t="s">
        <v>117</v>
      </c>
      <c r="E155" s="212" t="s">
        <v>244</v>
      </c>
      <c r="F155" s="213" t="s">
        <v>245</v>
      </c>
      <c r="G155" s="214" t="s">
        <v>120</v>
      </c>
      <c r="H155" s="215">
        <v>157</v>
      </c>
      <c r="I155" s="216"/>
      <c r="J155" s="217">
        <f>ROUND(I155*H155,2)</f>
        <v>0</v>
      </c>
      <c r="K155" s="213" t="s">
        <v>121</v>
      </c>
      <c r="L155" s="43"/>
      <c r="M155" s="218" t="s">
        <v>19</v>
      </c>
      <c r="N155" s="219" t="s">
        <v>40</v>
      </c>
      <c r="O155" s="83"/>
      <c r="P155" s="220">
        <f>O155*H155</f>
        <v>0</v>
      </c>
      <c r="Q155" s="220">
        <v>0</v>
      </c>
      <c r="R155" s="220">
        <f>Q155*H155</f>
        <v>0</v>
      </c>
      <c r="S155" s="220">
        <v>0</v>
      </c>
      <c r="T155" s="221">
        <f>S155*H155</f>
        <v>0</v>
      </c>
      <c r="AR155" s="222" t="s">
        <v>122</v>
      </c>
      <c r="AT155" s="222" t="s">
        <v>117</v>
      </c>
      <c r="AU155" s="222" t="s">
        <v>79</v>
      </c>
      <c r="AY155" s="17" t="s">
        <v>115</v>
      </c>
      <c r="BE155" s="223">
        <f>IF(N155="základní",J155,0)</f>
        <v>0</v>
      </c>
      <c r="BF155" s="223">
        <f>IF(N155="snížená",J155,0)</f>
        <v>0</v>
      </c>
      <c r="BG155" s="223">
        <f>IF(N155="zákl. přenesená",J155,0)</f>
        <v>0</v>
      </c>
      <c r="BH155" s="223">
        <f>IF(N155="sníž. přenesená",J155,0)</f>
        <v>0</v>
      </c>
      <c r="BI155" s="223">
        <f>IF(N155="nulová",J155,0)</f>
        <v>0</v>
      </c>
      <c r="BJ155" s="17" t="s">
        <v>77</v>
      </c>
      <c r="BK155" s="223">
        <f>ROUND(I155*H155,2)</f>
        <v>0</v>
      </c>
      <c r="BL155" s="17" t="s">
        <v>122</v>
      </c>
      <c r="BM155" s="222" t="s">
        <v>246</v>
      </c>
    </row>
    <row r="156" spans="2:51" s="13" customFormat="1" ht="12">
      <c r="B156" s="238"/>
      <c r="C156" s="239"/>
      <c r="D156" s="224" t="s">
        <v>140</v>
      </c>
      <c r="E156" s="240" t="s">
        <v>19</v>
      </c>
      <c r="F156" s="241" t="s">
        <v>247</v>
      </c>
      <c r="G156" s="239"/>
      <c r="H156" s="240" t="s">
        <v>19</v>
      </c>
      <c r="I156" s="242"/>
      <c r="J156" s="239"/>
      <c r="K156" s="239"/>
      <c r="L156" s="243"/>
      <c r="M156" s="244"/>
      <c r="N156" s="245"/>
      <c r="O156" s="245"/>
      <c r="P156" s="245"/>
      <c r="Q156" s="245"/>
      <c r="R156" s="245"/>
      <c r="S156" s="245"/>
      <c r="T156" s="246"/>
      <c r="AT156" s="247" t="s">
        <v>140</v>
      </c>
      <c r="AU156" s="247" t="s">
        <v>79</v>
      </c>
      <c r="AV156" s="13" t="s">
        <v>77</v>
      </c>
      <c r="AW156" s="13" t="s">
        <v>31</v>
      </c>
      <c r="AX156" s="13" t="s">
        <v>69</v>
      </c>
      <c r="AY156" s="247" t="s">
        <v>115</v>
      </c>
    </row>
    <row r="157" spans="2:51" s="12" customFormat="1" ht="12">
      <c r="B157" s="227"/>
      <c r="C157" s="228"/>
      <c r="D157" s="224" t="s">
        <v>140</v>
      </c>
      <c r="E157" s="229" t="s">
        <v>19</v>
      </c>
      <c r="F157" s="230" t="s">
        <v>248</v>
      </c>
      <c r="G157" s="228"/>
      <c r="H157" s="231">
        <v>124</v>
      </c>
      <c r="I157" s="232"/>
      <c r="J157" s="228"/>
      <c r="K157" s="228"/>
      <c r="L157" s="233"/>
      <c r="M157" s="234"/>
      <c r="N157" s="235"/>
      <c r="O157" s="235"/>
      <c r="P157" s="235"/>
      <c r="Q157" s="235"/>
      <c r="R157" s="235"/>
      <c r="S157" s="235"/>
      <c r="T157" s="236"/>
      <c r="AT157" s="237" t="s">
        <v>140</v>
      </c>
      <c r="AU157" s="237" t="s">
        <v>79</v>
      </c>
      <c r="AV157" s="12" t="s">
        <v>79</v>
      </c>
      <c r="AW157" s="12" t="s">
        <v>31</v>
      </c>
      <c r="AX157" s="12" t="s">
        <v>69</v>
      </c>
      <c r="AY157" s="237" t="s">
        <v>115</v>
      </c>
    </row>
    <row r="158" spans="2:51" s="13" customFormat="1" ht="12">
      <c r="B158" s="238"/>
      <c r="C158" s="239"/>
      <c r="D158" s="224" t="s">
        <v>140</v>
      </c>
      <c r="E158" s="240" t="s">
        <v>19</v>
      </c>
      <c r="F158" s="241" t="s">
        <v>249</v>
      </c>
      <c r="G158" s="239"/>
      <c r="H158" s="240" t="s">
        <v>19</v>
      </c>
      <c r="I158" s="242"/>
      <c r="J158" s="239"/>
      <c r="K158" s="239"/>
      <c r="L158" s="243"/>
      <c r="M158" s="244"/>
      <c r="N158" s="245"/>
      <c r="O158" s="245"/>
      <c r="P158" s="245"/>
      <c r="Q158" s="245"/>
      <c r="R158" s="245"/>
      <c r="S158" s="245"/>
      <c r="T158" s="246"/>
      <c r="AT158" s="247" t="s">
        <v>140</v>
      </c>
      <c r="AU158" s="247" t="s">
        <v>79</v>
      </c>
      <c r="AV158" s="13" t="s">
        <v>77</v>
      </c>
      <c r="AW158" s="13" t="s">
        <v>31</v>
      </c>
      <c r="AX158" s="13" t="s">
        <v>69</v>
      </c>
      <c r="AY158" s="247" t="s">
        <v>115</v>
      </c>
    </row>
    <row r="159" spans="2:51" s="12" customFormat="1" ht="12">
      <c r="B159" s="227"/>
      <c r="C159" s="228"/>
      <c r="D159" s="224" t="s">
        <v>140</v>
      </c>
      <c r="E159" s="229" t="s">
        <v>19</v>
      </c>
      <c r="F159" s="230" t="s">
        <v>250</v>
      </c>
      <c r="G159" s="228"/>
      <c r="H159" s="231">
        <v>33</v>
      </c>
      <c r="I159" s="232"/>
      <c r="J159" s="228"/>
      <c r="K159" s="228"/>
      <c r="L159" s="233"/>
      <c r="M159" s="234"/>
      <c r="N159" s="235"/>
      <c r="O159" s="235"/>
      <c r="P159" s="235"/>
      <c r="Q159" s="235"/>
      <c r="R159" s="235"/>
      <c r="S159" s="235"/>
      <c r="T159" s="236"/>
      <c r="AT159" s="237" t="s">
        <v>140</v>
      </c>
      <c r="AU159" s="237" t="s">
        <v>79</v>
      </c>
      <c r="AV159" s="12" t="s">
        <v>79</v>
      </c>
      <c r="AW159" s="12" t="s">
        <v>31</v>
      </c>
      <c r="AX159" s="12" t="s">
        <v>69</v>
      </c>
      <c r="AY159" s="237" t="s">
        <v>115</v>
      </c>
    </row>
    <row r="160" spans="2:51" s="14" customFormat="1" ht="12">
      <c r="B160" s="248"/>
      <c r="C160" s="249"/>
      <c r="D160" s="224" t="s">
        <v>140</v>
      </c>
      <c r="E160" s="250" t="s">
        <v>19</v>
      </c>
      <c r="F160" s="251" t="s">
        <v>167</v>
      </c>
      <c r="G160" s="249"/>
      <c r="H160" s="252">
        <v>157</v>
      </c>
      <c r="I160" s="253"/>
      <c r="J160" s="249"/>
      <c r="K160" s="249"/>
      <c r="L160" s="254"/>
      <c r="M160" s="255"/>
      <c r="N160" s="256"/>
      <c r="O160" s="256"/>
      <c r="P160" s="256"/>
      <c r="Q160" s="256"/>
      <c r="R160" s="256"/>
      <c r="S160" s="256"/>
      <c r="T160" s="257"/>
      <c r="AT160" s="258" t="s">
        <v>140</v>
      </c>
      <c r="AU160" s="258" t="s">
        <v>79</v>
      </c>
      <c r="AV160" s="14" t="s">
        <v>122</v>
      </c>
      <c r="AW160" s="14" t="s">
        <v>31</v>
      </c>
      <c r="AX160" s="14" t="s">
        <v>77</v>
      </c>
      <c r="AY160" s="258" t="s">
        <v>115</v>
      </c>
    </row>
    <row r="161" spans="2:65" s="1" customFormat="1" ht="24" customHeight="1">
      <c r="B161" s="38"/>
      <c r="C161" s="211" t="s">
        <v>251</v>
      </c>
      <c r="D161" s="211" t="s">
        <v>117</v>
      </c>
      <c r="E161" s="212" t="s">
        <v>252</v>
      </c>
      <c r="F161" s="213" t="s">
        <v>253</v>
      </c>
      <c r="G161" s="214" t="s">
        <v>120</v>
      </c>
      <c r="H161" s="215">
        <v>33</v>
      </c>
      <c r="I161" s="216"/>
      <c r="J161" s="217">
        <f>ROUND(I161*H161,2)</f>
        <v>0</v>
      </c>
      <c r="K161" s="213" t="s">
        <v>121</v>
      </c>
      <c r="L161" s="43"/>
      <c r="M161" s="218" t="s">
        <v>19</v>
      </c>
      <c r="N161" s="219" t="s">
        <v>40</v>
      </c>
      <c r="O161" s="83"/>
      <c r="P161" s="220">
        <f>O161*H161</f>
        <v>0</v>
      </c>
      <c r="Q161" s="220">
        <v>0</v>
      </c>
      <c r="R161" s="220">
        <f>Q161*H161</f>
        <v>0</v>
      </c>
      <c r="S161" s="220">
        <v>0</v>
      </c>
      <c r="T161" s="221">
        <f>S161*H161</f>
        <v>0</v>
      </c>
      <c r="AR161" s="222" t="s">
        <v>122</v>
      </c>
      <c r="AT161" s="222" t="s">
        <v>117</v>
      </c>
      <c r="AU161" s="222" t="s">
        <v>79</v>
      </c>
      <c r="AY161" s="17" t="s">
        <v>115</v>
      </c>
      <c r="BE161" s="223">
        <f>IF(N161="základní",J161,0)</f>
        <v>0</v>
      </c>
      <c r="BF161" s="223">
        <f>IF(N161="snížená",J161,0)</f>
        <v>0</v>
      </c>
      <c r="BG161" s="223">
        <f>IF(N161="zákl. přenesená",J161,0)</f>
        <v>0</v>
      </c>
      <c r="BH161" s="223">
        <f>IF(N161="sníž. přenesená",J161,0)</f>
        <v>0</v>
      </c>
      <c r="BI161" s="223">
        <f>IF(N161="nulová",J161,0)</f>
        <v>0</v>
      </c>
      <c r="BJ161" s="17" t="s">
        <v>77</v>
      </c>
      <c r="BK161" s="223">
        <f>ROUND(I161*H161,2)</f>
        <v>0</v>
      </c>
      <c r="BL161" s="17" t="s">
        <v>122</v>
      </c>
      <c r="BM161" s="222" t="s">
        <v>254</v>
      </c>
    </row>
    <row r="162" spans="2:47" s="1" customFormat="1" ht="12">
      <c r="B162" s="38"/>
      <c r="C162" s="39"/>
      <c r="D162" s="224" t="s">
        <v>124</v>
      </c>
      <c r="E162" s="39"/>
      <c r="F162" s="225" t="s">
        <v>255</v>
      </c>
      <c r="G162" s="39"/>
      <c r="H162" s="39"/>
      <c r="I162" s="135"/>
      <c r="J162" s="39"/>
      <c r="K162" s="39"/>
      <c r="L162" s="43"/>
      <c r="M162" s="226"/>
      <c r="N162" s="83"/>
      <c r="O162" s="83"/>
      <c r="P162" s="83"/>
      <c r="Q162" s="83"/>
      <c r="R162" s="83"/>
      <c r="S162" s="83"/>
      <c r="T162" s="84"/>
      <c r="AT162" s="17" t="s">
        <v>124</v>
      </c>
      <c r="AU162" s="17" t="s">
        <v>79</v>
      </c>
    </row>
    <row r="163" spans="2:65" s="1" customFormat="1" ht="24" customHeight="1">
      <c r="B163" s="38"/>
      <c r="C163" s="211" t="s">
        <v>256</v>
      </c>
      <c r="D163" s="211" t="s">
        <v>117</v>
      </c>
      <c r="E163" s="212" t="s">
        <v>257</v>
      </c>
      <c r="F163" s="213" t="s">
        <v>258</v>
      </c>
      <c r="G163" s="214" t="s">
        <v>120</v>
      </c>
      <c r="H163" s="215">
        <v>157</v>
      </c>
      <c r="I163" s="216"/>
      <c r="J163" s="217">
        <f>ROUND(I163*H163,2)</f>
        <v>0</v>
      </c>
      <c r="K163" s="213" t="s">
        <v>121</v>
      </c>
      <c r="L163" s="43"/>
      <c r="M163" s="218" t="s">
        <v>19</v>
      </c>
      <c r="N163" s="219" t="s">
        <v>40</v>
      </c>
      <c r="O163" s="83"/>
      <c r="P163" s="220">
        <f>O163*H163</f>
        <v>0</v>
      </c>
      <c r="Q163" s="220">
        <v>0</v>
      </c>
      <c r="R163" s="220">
        <f>Q163*H163</f>
        <v>0</v>
      </c>
      <c r="S163" s="220">
        <v>0</v>
      </c>
      <c r="T163" s="221">
        <f>S163*H163</f>
        <v>0</v>
      </c>
      <c r="AR163" s="222" t="s">
        <v>122</v>
      </c>
      <c r="AT163" s="222" t="s">
        <v>117</v>
      </c>
      <c r="AU163" s="222" t="s">
        <v>79</v>
      </c>
      <c r="AY163" s="17" t="s">
        <v>115</v>
      </c>
      <c r="BE163" s="223">
        <f>IF(N163="základní",J163,0)</f>
        <v>0</v>
      </c>
      <c r="BF163" s="223">
        <f>IF(N163="snížená",J163,0)</f>
        <v>0</v>
      </c>
      <c r="BG163" s="223">
        <f>IF(N163="zákl. přenesená",J163,0)</f>
        <v>0</v>
      </c>
      <c r="BH163" s="223">
        <f>IF(N163="sníž. přenesená",J163,0)</f>
        <v>0</v>
      </c>
      <c r="BI163" s="223">
        <f>IF(N163="nulová",J163,0)</f>
        <v>0</v>
      </c>
      <c r="BJ163" s="17" t="s">
        <v>77</v>
      </c>
      <c r="BK163" s="223">
        <f>ROUND(I163*H163,2)</f>
        <v>0</v>
      </c>
      <c r="BL163" s="17" t="s">
        <v>122</v>
      </c>
      <c r="BM163" s="222" t="s">
        <v>259</v>
      </c>
    </row>
    <row r="164" spans="2:47" s="1" customFormat="1" ht="12">
      <c r="B164" s="38"/>
      <c r="C164" s="39"/>
      <c r="D164" s="224" t="s">
        <v>124</v>
      </c>
      <c r="E164" s="39"/>
      <c r="F164" s="225" t="s">
        <v>260</v>
      </c>
      <c r="G164" s="39"/>
      <c r="H164" s="39"/>
      <c r="I164" s="135"/>
      <c r="J164" s="39"/>
      <c r="K164" s="39"/>
      <c r="L164" s="43"/>
      <c r="M164" s="226"/>
      <c r="N164" s="83"/>
      <c r="O164" s="83"/>
      <c r="P164" s="83"/>
      <c r="Q164" s="83"/>
      <c r="R164" s="83"/>
      <c r="S164" s="83"/>
      <c r="T164" s="84"/>
      <c r="AT164" s="17" t="s">
        <v>124</v>
      </c>
      <c r="AU164" s="17" t="s">
        <v>79</v>
      </c>
    </row>
    <row r="165" spans="2:51" s="13" customFormat="1" ht="12">
      <c r="B165" s="238"/>
      <c r="C165" s="239"/>
      <c r="D165" s="224" t="s">
        <v>140</v>
      </c>
      <c r="E165" s="240" t="s">
        <v>19</v>
      </c>
      <c r="F165" s="241" t="s">
        <v>247</v>
      </c>
      <c r="G165" s="239"/>
      <c r="H165" s="240" t="s">
        <v>19</v>
      </c>
      <c r="I165" s="242"/>
      <c r="J165" s="239"/>
      <c r="K165" s="239"/>
      <c r="L165" s="243"/>
      <c r="M165" s="244"/>
      <c r="N165" s="245"/>
      <c r="O165" s="245"/>
      <c r="P165" s="245"/>
      <c r="Q165" s="245"/>
      <c r="R165" s="245"/>
      <c r="S165" s="245"/>
      <c r="T165" s="246"/>
      <c r="AT165" s="247" t="s">
        <v>140</v>
      </c>
      <c r="AU165" s="247" t="s">
        <v>79</v>
      </c>
      <c r="AV165" s="13" t="s">
        <v>77</v>
      </c>
      <c r="AW165" s="13" t="s">
        <v>31</v>
      </c>
      <c r="AX165" s="13" t="s">
        <v>69</v>
      </c>
      <c r="AY165" s="247" t="s">
        <v>115</v>
      </c>
    </row>
    <row r="166" spans="2:51" s="12" customFormat="1" ht="12">
      <c r="B166" s="227"/>
      <c r="C166" s="228"/>
      <c r="D166" s="224" t="s">
        <v>140</v>
      </c>
      <c r="E166" s="229" t="s">
        <v>19</v>
      </c>
      <c r="F166" s="230" t="s">
        <v>248</v>
      </c>
      <c r="G166" s="228"/>
      <c r="H166" s="231">
        <v>124</v>
      </c>
      <c r="I166" s="232"/>
      <c r="J166" s="228"/>
      <c r="K166" s="228"/>
      <c r="L166" s="233"/>
      <c r="M166" s="234"/>
      <c r="N166" s="235"/>
      <c r="O166" s="235"/>
      <c r="P166" s="235"/>
      <c r="Q166" s="235"/>
      <c r="R166" s="235"/>
      <c r="S166" s="235"/>
      <c r="T166" s="236"/>
      <c r="AT166" s="237" t="s">
        <v>140</v>
      </c>
      <c r="AU166" s="237" t="s">
        <v>79</v>
      </c>
      <c r="AV166" s="12" t="s">
        <v>79</v>
      </c>
      <c r="AW166" s="12" t="s">
        <v>31</v>
      </c>
      <c r="AX166" s="12" t="s">
        <v>69</v>
      </c>
      <c r="AY166" s="237" t="s">
        <v>115</v>
      </c>
    </row>
    <row r="167" spans="2:51" s="13" customFormat="1" ht="12">
      <c r="B167" s="238"/>
      <c r="C167" s="239"/>
      <c r="D167" s="224" t="s">
        <v>140</v>
      </c>
      <c r="E167" s="240" t="s">
        <v>19</v>
      </c>
      <c r="F167" s="241" t="s">
        <v>249</v>
      </c>
      <c r="G167" s="239"/>
      <c r="H167" s="240" t="s">
        <v>19</v>
      </c>
      <c r="I167" s="242"/>
      <c r="J167" s="239"/>
      <c r="K167" s="239"/>
      <c r="L167" s="243"/>
      <c r="M167" s="244"/>
      <c r="N167" s="245"/>
      <c r="O167" s="245"/>
      <c r="P167" s="245"/>
      <c r="Q167" s="245"/>
      <c r="R167" s="245"/>
      <c r="S167" s="245"/>
      <c r="T167" s="246"/>
      <c r="AT167" s="247" t="s">
        <v>140</v>
      </c>
      <c r="AU167" s="247" t="s">
        <v>79</v>
      </c>
      <c r="AV167" s="13" t="s">
        <v>77</v>
      </c>
      <c r="AW167" s="13" t="s">
        <v>31</v>
      </c>
      <c r="AX167" s="13" t="s">
        <v>69</v>
      </c>
      <c r="AY167" s="247" t="s">
        <v>115</v>
      </c>
    </row>
    <row r="168" spans="2:51" s="12" customFormat="1" ht="12">
      <c r="B168" s="227"/>
      <c r="C168" s="228"/>
      <c r="D168" s="224" t="s">
        <v>140</v>
      </c>
      <c r="E168" s="229" t="s">
        <v>19</v>
      </c>
      <c r="F168" s="230" t="s">
        <v>250</v>
      </c>
      <c r="G168" s="228"/>
      <c r="H168" s="231">
        <v>33</v>
      </c>
      <c r="I168" s="232"/>
      <c r="J168" s="228"/>
      <c r="K168" s="228"/>
      <c r="L168" s="233"/>
      <c r="M168" s="234"/>
      <c r="N168" s="235"/>
      <c r="O168" s="235"/>
      <c r="P168" s="235"/>
      <c r="Q168" s="235"/>
      <c r="R168" s="235"/>
      <c r="S168" s="235"/>
      <c r="T168" s="236"/>
      <c r="AT168" s="237" t="s">
        <v>140</v>
      </c>
      <c r="AU168" s="237" t="s">
        <v>79</v>
      </c>
      <c r="AV168" s="12" t="s">
        <v>79</v>
      </c>
      <c r="AW168" s="12" t="s">
        <v>31</v>
      </c>
      <c r="AX168" s="12" t="s">
        <v>69</v>
      </c>
      <c r="AY168" s="237" t="s">
        <v>115</v>
      </c>
    </row>
    <row r="169" spans="2:51" s="14" customFormat="1" ht="12">
      <c r="B169" s="248"/>
      <c r="C169" s="249"/>
      <c r="D169" s="224" t="s">
        <v>140</v>
      </c>
      <c r="E169" s="250" t="s">
        <v>19</v>
      </c>
      <c r="F169" s="251" t="s">
        <v>167</v>
      </c>
      <c r="G169" s="249"/>
      <c r="H169" s="252">
        <v>157</v>
      </c>
      <c r="I169" s="253"/>
      <c r="J169" s="249"/>
      <c r="K169" s="249"/>
      <c r="L169" s="254"/>
      <c r="M169" s="255"/>
      <c r="N169" s="256"/>
      <c r="O169" s="256"/>
      <c r="P169" s="256"/>
      <c r="Q169" s="256"/>
      <c r="R169" s="256"/>
      <c r="S169" s="256"/>
      <c r="T169" s="257"/>
      <c r="AT169" s="258" t="s">
        <v>140</v>
      </c>
      <c r="AU169" s="258" t="s">
        <v>79</v>
      </c>
      <c r="AV169" s="14" t="s">
        <v>122</v>
      </c>
      <c r="AW169" s="14" t="s">
        <v>31</v>
      </c>
      <c r="AX169" s="14" t="s">
        <v>77</v>
      </c>
      <c r="AY169" s="258" t="s">
        <v>115</v>
      </c>
    </row>
    <row r="170" spans="2:65" s="1" customFormat="1" ht="24" customHeight="1">
      <c r="B170" s="38"/>
      <c r="C170" s="211" t="s">
        <v>261</v>
      </c>
      <c r="D170" s="211" t="s">
        <v>117</v>
      </c>
      <c r="E170" s="212" t="s">
        <v>262</v>
      </c>
      <c r="F170" s="213" t="s">
        <v>263</v>
      </c>
      <c r="G170" s="214" t="s">
        <v>120</v>
      </c>
      <c r="H170" s="215">
        <v>91</v>
      </c>
      <c r="I170" s="216"/>
      <c r="J170" s="217">
        <f>ROUND(I170*H170,2)</f>
        <v>0</v>
      </c>
      <c r="K170" s="213" t="s">
        <v>121</v>
      </c>
      <c r="L170" s="43"/>
      <c r="M170" s="218" t="s">
        <v>19</v>
      </c>
      <c r="N170" s="219" t="s">
        <v>40</v>
      </c>
      <c r="O170" s="83"/>
      <c r="P170" s="220">
        <f>O170*H170</f>
        <v>0</v>
      </c>
      <c r="Q170" s="220">
        <v>0</v>
      </c>
      <c r="R170" s="220">
        <f>Q170*H170</f>
        <v>0</v>
      </c>
      <c r="S170" s="220">
        <v>0</v>
      </c>
      <c r="T170" s="221">
        <f>S170*H170</f>
        <v>0</v>
      </c>
      <c r="AR170" s="222" t="s">
        <v>122</v>
      </c>
      <c r="AT170" s="222" t="s">
        <v>117</v>
      </c>
      <c r="AU170" s="222" t="s">
        <v>79</v>
      </c>
      <c r="AY170" s="17" t="s">
        <v>115</v>
      </c>
      <c r="BE170" s="223">
        <f>IF(N170="základní",J170,0)</f>
        <v>0</v>
      </c>
      <c r="BF170" s="223">
        <f>IF(N170="snížená",J170,0)</f>
        <v>0</v>
      </c>
      <c r="BG170" s="223">
        <f>IF(N170="zákl. přenesená",J170,0)</f>
        <v>0</v>
      </c>
      <c r="BH170" s="223">
        <f>IF(N170="sníž. přenesená",J170,0)</f>
        <v>0</v>
      </c>
      <c r="BI170" s="223">
        <f>IF(N170="nulová",J170,0)</f>
        <v>0</v>
      </c>
      <c r="BJ170" s="17" t="s">
        <v>77</v>
      </c>
      <c r="BK170" s="223">
        <f>ROUND(I170*H170,2)</f>
        <v>0</v>
      </c>
      <c r="BL170" s="17" t="s">
        <v>122</v>
      </c>
      <c r="BM170" s="222" t="s">
        <v>264</v>
      </c>
    </row>
    <row r="171" spans="2:47" s="1" customFormat="1" ht="12">
      <c r="B171" s="38"/>
      <c r="C171" s="39"/>
      <c r="D171" s="224" t="s">
        <v>124</v>
      </c>
      <c r="E171" s="39"/>
      <c r="F171" s="225" t="s">
        <v>265</v>
      </c>
      <c r="G171" s="39"/>
      <c r="H171" s="39"/>
      <c r="I171" s="135"/>
      <c r="J171" s="39"/>
      <c r="K171" s="39"/>
      <c r="L171" s="43"/>
      <c r="M171" s="226"/>
      <c r="N171" s="83"/>
      <c r="O171" s="83"/>
      <c r="P171" s="83"/>
      <c r="Q171" s="83"/>
      <c r="R171" s="83"/>
      <c r="S171" s="83"/>
      <c r="T171" s="84"/>
      <c r="AT171" s="17" t="s">
        <v>124</v>
      </c>
      <c r="AU171" s="17" t="s">
        <v>79</v>
      </c>
    </row>
    <row r="172" spans="2:51" s="12" customFormat="1" ht="12">
      <c r="B172" s="227"/>
      <c r="C172" s="228"/>
      <c r="D172" s="224" t="s">
        <v>140</v>
      </c>
      <c r="E172" s="229" t="s">
        <v>19</v>
      </c>
      <c r="F172" s="230" t="s">
        <v>266</v>
      </c>
      <c r="G172" s="228"/>
      <c r="H172" s="231">
        <v>87</v>
      </c>
      <c r="I172" s="232"/>
      <c r="J172" s="228"/>
      <c r="K172" s="228"/>
      <c r="L172" s="233"/>
      <c r="M172" s="234"/>
      <c r="N172" s="235"/>
      <c r="O172" s="235"/>
      <c r="P172" s="235"/>
      <c r="Q172" s="235"/>
      <c r="R172" s="235"/>
      <c r="S172" s="235"/>
      <c r="T172" s="236"/>
      <c r="AT172" s="237" t="s">
        <v>140</v>
      </c>
      <c r="AU172" s="237" t="s">
        <v>79</v>
      </c>
      <c r="AV172" s="12" t="s">
        <v>79</v>
      </c>
      <c r="AW172" s="12" t="s">
        <v>31</v>
      </c>
      <c r="AX172" s="12" t="s">
        <v>69</v>
      </c>
      <c r="AY172" s="237" t="s">
        <v>115</v>
      </c>
    </row>
    <row r="173" spans="2:51" s="12" customFormat="1" ht="12">
      <c r="B173" s="227"/>
      <c r="C173" s="228"/>
      <c r="D173" s="224" t="s">
        <v>140</v>
      </c>
      <c r="E173" s="229" t="s">
        <v>19</v>
      </c>
      <c r="F173" s="230" t="s">
        <v>122</v>
      </c>
      <c r="G173" s="228"/>
      <c r="H173" s="231">
        <v>4</v>
      </c>
      <c r="I173" s="232"/>
      <c r="J173" s="228"/>
      <c r="K173" s="228"/>
      <c r="L173" s="233"/>
      <c r="M173" s="234"/>
      <c r="N173" s="235"/>
      <c r="O173" s="235"/>
      <c r="P173" s="235"/>
      <c r="Q173" s="235"/>
      <c r="R173" s="235"/>
      <c r="S173" s="235"/>
      <c r="T173" s="236"/>
      <c r="AT173" s="237" t="s">
        <v>140</v>
      </c>
      <c r="AU173" s="237" t="s">
        <v>79</v>
      </c>
      <c r="AV173" s="12" t="s">
        <v>79</v>
      </c>
      <c r="AW173" s="12" t="s">
        <v>31</v>
      </c>
      <c r="AX173" s="12" t="s">
        <v>69</v>
      </c>
      <c r="AY173" s="237" t="s">
        <v>115</v>
      </c>
    </row>
    <row r="174" spans="2:51" s="14" customFormat="1" ht="12">
      <c r="B174" s="248"/>
      <c r="C174" s="249"/>
      <c r="D174" s="224" t="s">
        <v>140</v>
      </c>
      <c r="E174" s="250" t="s">
        <v>19</v>
      </c>
      <c r="F174" s="251" t="s">
        <v>167</v>
      </c>
      <c r="G174" s="249"/>
      <c r="H174" s="252">
        <v>91</v>
      </c>
      <c r="I174" s="253"/>
      <c r="J174" s="249"/>
      <c r="K174" s="249"/>
      <c r="L174" s="254"/>
      <c r="M174" s="255"/>
      <c r="N174" s="256"/>
      <c r="O174" s="256"/>
      <c r="P174" s="256"/>
      <c r="Q174" s="256"/>
      <c r="R174" s="256"/>
      <c r="S174" s="256"/>
      <c r="T174" s="257"/>
      <c r="AT174" s="258" t="s">
        <v>140</v>
      </c>
      <c r="AU174" s="258" t="s">
        <v>79</v>
      </c>
      <c r="AV174" s="14" t="s">
        <v>122</v>
      </c>
      <c r="AW174" s="14" t="s">
        <v>31</v>
      </c>
      <c r="AX174" s="14" t="s">
        <v>77</v>
      </c>
      <c r="AY174" s="258" t="s">
        <v>115</v>
      </c>
    </row>
    <row r="175" spans="2:65" s="1" customFormat="1" ht="24" customHeight="1">
      <c r="B175" s="38"/>
      <c r="C175" s="211" t="s">
        <v>267</v>
      </c>
      <c r="D175" s="211" t="s">
        <v>117</v>
      </c>
      <c r="E175" s="212" t="s">
        <v>268</v>
      </c>
      <c r="F175" s="213" t="s">
        <v>269</v>
      </c>
      <c r="G175" s="214" t="s">
        <v>120</v>
      </c>
      <c r="H175" s="215">
        <v>62</v>
      </c>
      <c r="I175" s="216"/>
      <c r="J175" s="217">
        <f>ROUND(I175*H175,2)</f>
        <v>0</v>
      </c>
      <c r="K175" s="213" t="s">
        <v>121</v>
      </c>
      <c r="L175" s="43"/>
      <c r="M175" s="218" t="s">
        <v>19</v>
      </c>
      <c r="N175" s="219" t="s">
        <v>40</v>
      </c>
      <c r="O175" s="83"/>
      <c r="P175" s="220">
        <f>O175*H175</f>
        <v>0</v>
      </c>
      <c r="Q175" s="220">
        <v>0</v>
      </c>
      <c r="R175" s="220">
        <f>Q175*H175</f>
        <v>0</v>
      </c>
      <c r="S175" s="220">
        <v>0</v>
      </c>
      <c r="T175" s="221">
        <f>S175*H175</f>
        <v>0</v>
      </c>
      <c r="AR175" s="222" t="s">
        <v>122</v>
      </c>
      <c r="AT175" s="222" t="s">
        <v>117</v>
      </c>
      <c r="AU175" s="222" t="s">
        <v>79</v>
      </c>
      <c r="AY175" s="17" t="s">
        <v>115</v>
      </c>
      <c r="BE175" s="223">
        <f>IF(N175="základní",J175,0)</f>
        <v>0</v>
      </c>
      <c r="BF175" s="223">
        <f>IF(N175="snížená",J175,0)</f>
        <v>0</v>
      </c>
      <c r="BG175" s="223">
        <f>IF(N175="zákl. přenesená",J175,0)</f>
        <v>0</v>
      </c>
      <c r="BH175" s="223">
        <f>IF(N175="sníž. přenesená",J175,0)</f>
        <v>0</v>
      </c>
      <c r="BI175" s="223">
        <f>IF(N175="nulová",J175,0)</f>
        <v>0</v>
      </c>
      <c r="BJ175" s="17" t="s">
        <v>77</v>
      </c>
      <c r="BK175" s="223">
        <f>ROUND(I175*H175,2)</f>
        <v>0</v>
      </c>
      <c r="BL175" s="17" t="s">
        <v>122</v>
      </c>
      <c r="BM175" s="222" t="s">
        <v>270</v>
      </c>
    </row>
    <row r="176" spans="2:47" s="1" customFormat="1" ht="12">
      <c r="B176" s="38"/>
      <c r="C176" s="39"/>
      <c r="D176" s="224" t="s">
        <v>124</v>
      </c>
      <c r="E176" s="39"/>
      <c r="F176" s="225" t="s">
        <v>271</v>
      </c>
      <c r="G176" s="39"/>
      <c r="H176" s="39"/>
      <c r="I176" s="135"/>
      <c r="J176" s="39"/>
      <c r="K176" s="39"/>
      <c r="L176" s="43"/>
      <c r="M176" s="226"/>
      <c r="N176" s="83"/>
      <c r="O176" s="83"/>
      <c r="P176" s="83"/>
      <c r="Q176" s="83"/>
      <c r="R176" s="83"/>
      <c r="S176" s="83"/>
      <c r="T176" s="84"/>
      <c r="AT176" s="17" t="s">
        <v>124</v>
      </c>
      <c r="AU176" s="17" t="s">
        <v>79</v>
      </c>
    </row>
    <row r="177" spans="2:65" s="1" customFormat="1" ht="16.5" customHeight="1">
      <c r="B177" s="38"/>
      <c r="C177" s="211" t="s">
        <v>272</v>
      </c>
      <c r="D177" s="211" t="s">
        <v>117</v>
      </c>
      <c r="E177" s="212" t="s">
        <v>273</v>
      </c>
      <c r="F177" s="213" t="s">
        <v>274</v>
      </c>
      <c r="G177" s="214" t="s">
        <v>120</v>
      </c>
      <c r="H177" s="215">
        <v>124</v>
      </c>
      <c r="I177" s="216"/>
      <c r="J177" s="217">
        <f>ROUND(I177*H177,2)</f>
        <v>0</v>
      </c>
      <c r="K177" s="213" t="s">
        <v>121</v>
      </c>
      <c r="L177" s="43"/>
      <c r="M177" s="218" t="s">
        <v>19</v>
      </c>
      <c r="N177" s="219" t="s">
        <v>40</v>
      </c>
      <c r="O177" s="83"/>
      <c r="P177" s="220">
        <f>O177*H177</f>
        <v>0</v>
      </c>
      <c r="Q177" s="220">
        <v>0</v>
      </c>
      <c r="R177" s="220">
        <f>Q177*H177</f>
        <v>0</v>
      </c>
      <c r="S177" s="220">
        <v>0</v>
      </c>
      <c r="T177" s="221">
        <f>S177*H177</f>
        <v>0</v>
      </c>
      <c r="AR177" s="222" t="s">
        <v>122</v>
      </c>
      <c r="AT177" s="222" t="s">
        <v>117</v>
      </c>
      <c r="AU177" s="222" t="s">
        <v>79</v>
      </c>
      <c r="AY177" s="17" t="s">
        <v>115</v>
      </c>
      <c r="BE177" s="223">
        <f>IF(N177="základní",J177,0)</f>
        <v>0</v>
      </c>
      <c r="BF177" s="223">
        <f>IF(N177="snížená",J177,0)</f>
        <v>0</v>
      </c>
      <c r="BG177" s="223">
        <f>IF(N177="zákl. přenesená",J177,0)</f>
        <v>0</v>
      </c>
      <c r="BH177" s="223">
        <f>IF(N177="sníž. přenesená",J177,0)</f>
        <v>0</v>
      </c>
      <c r="BI177" s="223">
        <f>IF(N177="nulová",J177,0)</f>
        <v>0</v>
      </c>
      <c r="BJ177" s="17" t="s">
        <v>77</v>
      </c>
      <c r="BK177" s="223">
        <f>ROUND(I177*H177,2)</f>
        <v>0</v>
      </c>
      <c r="BL177" s="17" t="s">
        <v>122</v>
      </c>
      <c r="BM177" s="222" t="s">
        <v>275</v>
      </c>
    </row>
    <row r="178" spans="2:47" s="1" customFormat="1" ht="12">
      <c r="B178" s="38"/>
      <c r="C178" s="39"/>
      <c r="D178" s="224" t="s">
        <v>124</v>
      </c>
      <c r="E178" s="39"/>
      <c r="F178" s="225" t="s">
        <v>276</v>
      </c>
      <c r="G178" s="39"/>
      <c r="H178" s="39"/>
      <c r="I178" s="135"/>
      <c r="J178" s="39"/>
      <c r="K178" s="39"/>
      <c r="L178" s="43"/>
      <c r="M178" s="226"/>
      <c r="N178" s="83"/>
      <c r="O178" s="83"/>
      <c r="P178" s="83"/>
      <c r="Q178" s="83"/>
      <c r="R178" s="83"/>
      <c r="S178" s="83"/>
      <c r="T178" s="84"/>
      <c r="AT178" s="17" t="s">
        <v>124</v>
      </c>
      <c r="AU178" s="17" t="s">
        <v>79</v>
      </c>
    </row>
    <row r="179" spans="2:63" s="11" customFormat="1" ht="22.8" customHeight="1">
      <c r="B179" s="195"/>
      <c r="C179" s="196"/>
      <c r="D179" s="197" t="s">
        <v>68</v>
      </c>
      <c r="E179" s="209" t="s">
        <v>157</v>
      </c>
      <c r="F179" s="209" t="s">
        <v>277</v>
      </c>
      <c r="G179" s="196"/>
      <c r="H179" s="196"/>
      <c r="I179" s="199"/>
      <c r="J179" s="210">
        <f>BK179</f>
        <v>0</v>
      </c>
      <c r="K179" s="196"/>
      <c r="L179" s="201"/>
      <c r="M179" s="202"/>
      <c r="N179" s="203"/>
      <c r="O179" s="203"/>
      <c r="P179" s="204">
        <f>SUM(P180:P199)</f>
        <v>0</v>
      </c>
      <c r="Q179" s="203"/>
      <c r="R179" s="204">
        <f>SUM(R180:R199)</f>
        <v>1.8168549999999999</v>
      </c>
      <c r="S179" s="203"/>
      <c r="T179" s="205">
        <f>SUM(T180:T199)</f>
        <v>0.1</v>
      </c>
      <c r="AR179" s="206" t="s">
        <v>77</v>
      </c>
      <c r="AT179" s="207" t="s">
        <v>68</v>
      </c>
      <c r="AU179" s="207" t="s">
        <v>77</v>
      </c>
      <c r="AY179" s="206" t="s">
        <v>115</v>
      </c>
      <c r="BK179" s="208">
        <f>SUM(BK180:BK199)</f>
        <v>0</v>
      </c>
    </row>
    <row r="180" spans="2:65" s="1" customFormat="1" ht="16.5" customHeight="1">
      <c r="B180" s="38"/>
      <c r="C180" s="211" t="s">
        <v>278</v>
      </c>
      <c r="D180" s="211" t="s">
        <v>117</v>
      </c>
      <c r="E180" s="212" t="s">
        <v>279</v>
      </c>
      <c r="F180" s="213" t="s">
        <v>280</v>
      </c>
      <c r="G180" s="214" t="s">
        <v>149</v>
      </c>
      <c r="H180" s="215">
        <v>4.5</v>
      </c>
      <c r="I180" s="216"/>
      <c r="J180" s="217">
        <f>ROUND(I180*H180,2)</f>
        <v>0</v>
      </c>
      <c r="K180" s="213" t="s">
        <v>121</v>
      </c>
      <c r="L180" s="43"/>
      <c r="M180" s="218" t="s">
        <v>19</v>
      </c>
      <c r="N180" s="219" t="s">
        <v>40</v>
      </c>
      <c r="O180" s="83"/>
      <c r="P180" s="220">
        <f>O180*H180</f>
        <v>0</v>
      </c>
      <c r="Q180" s="220">
        <v>1E-05</v>
      </c>
      <c r="R180" s="220">
        <f>Q180*H180</f>
        <v>4.5E-05</v>
      </c>
      <c r="S180" s="220">
        <v>0</v>
      </c>
      <c r="T180" s="221">
        <f>S180*H180</f>
        <v>0</v>
      </c>
      <c r="AR180" s="222" t="s">
        <v>122</v>
      </c>
      <c r="AT180" s="222" t="s">
        <v>117</v>
      </c>
      <c r="AU180" s="222" t="s">
        <v>79</v>
      </c>
      <c r="AY180" s="17" t="s">
        <v>115</v>
      </c>
      <c r="BE180" s="223">
        <f>IF(N180="základní",J180,0)</f>
        <v>0</v>
      </c>
      <c r="BF180" s="223">
        <f>IF(N180="snížená",J180,0)</f>
        <v>0</v>
      </c>
      <c r="BG180" s="223">
        <f>IF(N180="zákl. přenesená",J180,0)</f>
        <v>0</v>
      </c>
      <c r="BH180" s="223">
        <f>IF(N180="sníž. přenesená",J180,0)</f>
        <v>0</v>
      </c>
      <c r="BI180" s="223">
        <f>IF(N180="nulová",J180,0)</f>
        <v>0</v>
      </c>
      <c r="BJ180" s="17" t="s">
        <v>77</v>
      </c>
      <c r="BK180" s="223">
        <f>ROUND(I180*H180,2)</f>
        <v>0</v>
      </c>
      <c r="BL180" s="17" t="s">
        <v>122</v>
      </c>
      <c r="BM180" s="222" t="s">
        <v>281</v>
      </c>
    </row>
    <row r="181" spans="2:47" s="1" customFormat="1" ht="12">
      <c r="B181" s="38"/>
      <c r="C181" s="39"/>
      <c r="D181" s="224" t="s">
        <v>124</v>
      </c>
      <c r="E181" s="39"/>
      <c r="F181" s="225" t="s">
        <v>282</v>
      </c>
      <c r="G181" s="39"/>
      <c r="H181" s="39"/>
      <c r="I181" s="135"/>
      <c r="J181" s="39"/>
      <c r="K181" s="39"/>
      <c r="L181" s="43"/>
      <c r="M181" s="226"/>
      <c r="N181" s="83"/>
      <c r="O181" s="83"/>
      <c r="P181" s="83"/>
      <c r="Q181" s="83"/>
      <c r="R181" s="83"/>
      <c r="S181" s="83"/>
      <c r="T181" s="84"/>
      <c r="AT181" s="17" t="s">
        <v>124</v>
      </c>
      <c r="AU181" s="17" t="s">
        <v>79</v>
      </c>
    </row>
    <row r="182" spans="2:51" s="12" customFormat="1" ht="12">
      <c r="B182" s="227"/>
      <c r="C182" s="228"/>
      <c r="D182" s="224" t="s">
        <v>140</v>
      </c>
      <c r="E182" s="229" t="s">
        <v>19</v>
      </c>
      <c r="F182" s="230" t="s">
        <v>283</v>
      </c>
      <c r="G182" s="228"/>
      <c r="H182" s="231">
        <v>4.5</v>
      </c>
      <c r="I182" s="232"/>
      <c r="J182" s="228"/>
      <c r="K182" s="228"/>
      <c r="L182" s="233"/>
      <c r="M182" s="234"/>
      <c r="N182" s="235"/>
      <c r="O182" s="235"/>
      <c r="P182" s="235"/>
      <c r="Q182" s="235"/>
      <c r="R182" s="235"/>
      <c r="S182" s="235"/>
      <c r="T182" s="236"/>
      <c r="AT182" s="237" t="s">
        <v>140</v>
      </c>
      <c r="AU182" s="237" t="s">
        <v>79</v>
      </c>
      <c r="AV182" s="12" t="s">
        <v>79</v>
      </c>
      <c r="AW182" s="12" t="s">
        <v>31</v>
      </c>
      <c r="AX182" s="12" t="s">
        <v>77</v>
      </c>
      <c r="AY182" s="237" t="s">
        <v>115</v>
      </c>
    </row>
    <row r="183" spans="2:65" s="1" customFormat="1" ht="16.5" customHeight="1">
      <c r="B183" s="38"/>
      <c r="C183" s="259" t="s">
        <v>284</v>
      </c>
      <c r="D183" s="259" t="s">
        <v>201</v>
      </c>
      <c r="E183" s="260" t="s">
        <v>285</v>
      </c>
      <c r="F183" s="261" t="s">
        <v>286</v>
      </c>
      <c r="G183" s="262" t="s">
        <v>149</v>
      </c>
      <c r="H183" s="263">
        <v>4.5</v>
      </c>
      <c r="I183" s="264"/>
      <c r="J183" s="265">
        <f>ROUND(I183*H183,2)</f>
        <v>0</v>
      </c>
      <c r="K183" s="261" t="s">
        <v>121</v>
      </c>
      <c r="L183" s="266"/>
      <c r="M183" s="267" t="s">
        <v>19</v>
      </c>
      <c r="N183" s="268" t="s">
        <v>40</v>
      </c>
      <c r="O183" s="83"/>
      <c r="P183" s="220">
        <f>O183*H183</f>
        <v>0</v>
      </c>
      <c r="Q183" s="220">
        <v>0.0029</v>
      </c>
      <c r="R183" s="220">
        <f>Q183*H183</f>
        <v>0.013049999999999999</v>
      </c>
      <c r="S183" s="220">
        <v>0</v>
      </c>
      <c r="T183" s="221">
        <f>S183*H183</f>
        <v>0</v>
      </c>
      <c r="AR183" s="222" t="s">
        <v>157</v>
      </c>
      <c r="AT183" s="222" t="s">
        <v>201</v>
      </c>
      <c r="AU183" s="222" t="s">
        <v>79</v>
      </c>
      <c r="AY183" s="17" t="s">
        <v>115</v>
      </c>
      <c r="BE183" s="223">
        <f>IF(N183="základní",J183,0)</f>
        <v>0</v>
      </c>
      <c r="BF183" s="223">
        <f>IF(N183="snížená",J183,0)</f>
        <v>0</v>
      </c>
      <c r="BG183" s="223">
        <f>IF(N183="zákl. přenesená",J183,0)</f>
        <v>0</v>
      </c>
      <c r="BH183" s="223">
        <f>IF(N183="sníž. přenesená",J183,0)</f>
        <v>0</v>
      </c>
      <c r="BI183" s="223">
        <f>IF(N183="nulová",J183,0)</f>
        <v>0</v>
      </c>
      <c r="BJ183" s="17" t="s">
        <v>77</v>
      </c>
      <c r="BK183" s="223">
        <f>ROUND(I183*H183,2)</f>
        <v>0</v>
      </c>
      <c r="BL183" s="17" t="s">
        <v>122</v>
      </c>
      <c r="BM183" s="222" t="s">
        <v>287</v>
      </c>
    </row>
    <row r="184" spans="2:65" s="1" customFormat="1" ht="16.5" customHeight="1">
      <c r="B184" s="38"/>
      <c r="C184" s="211" t="s">
        <v>288</v>
      </c>
      <c r="D184" s="211" t="s">
        <v>117</v>
      </c>
      <c r="E184" s="212" t="s">
        <v>289</v>
      </c>
      <c r="F184" s="213" t="s">
        <v>290</v>
      </c>
      <c r="G184" s="214" t="s">
        <v>291</v>
      </c>
      <c r="H184" s="215">
        <v>2</v>
      </c>
      <c r="I184" s="216"/>
      <c r="J184" s="217">
        <f>ROUND(I184*H184,2)</f>
        <v>0</v>
      </c>
      <c r="K184" s="213" t="s">
        <v>121</v>
      </c>
      <c r="L184" s="43"/>
      <c r="M184" s="218" t="s">
        <v>19</v>
      </c>
      <c r="N184" s="219" t="s">
        <v>40</v>
      </c>
      <c r="O184" s="83"/>
      <c r="P184" s="220">
        <f>O184*H184</f>
        <v>0</v>
      </c>
      <c r="Q184" s="220">
        <v>0</v>
      </c>
      <c r="R184" s="220">
        <f>Q184*H184</f>
        <v>0</v>
      </c>
      <c r="S184" s="220">
        <v>0</v>
      </c>
      <c r="T184" s="221">
        <f>S184*H184</f>
        <v>0</v>
      </c>
      <c r="AR184" s="222" t="s">
        <v>122</v>
      </c>
      <c r="AT184" s="222" t="s">
        <v>117</v>
      </c>
      <c r="AU184" s="222" t="s">
        <v>79</v>
      </c>
      <c r="AY184" s="17" t="s">
        <v>115</v>
      </c>
      <c r="BE184" s="223">
        <f>IF(N184="základní",J184,0)</f>
        <v>0</v>
      </c>
      <c r="BF184" s="223">
        <f>IF(N184="snížená",J184,0)</f>
        <v>0</v>
      </c>
      <c r="BG184" s="223">
        <f>IF(N184="zákl. přenesená",J184,0)</f>
        <v>0</v>
      </c>
      <c r="BH184" s="223">
        <f>IF(N184="sníž. přenesená",J184,0)</f>
        <v>0</v>
      </c>
      <c r="BI184" s="223">
        <f>IF(N184="nulová",J184,0)</f>
        <v>0</v>
      </c>
      <c r="BJ184" s="17" t="s">
        <v>77</v>
      </c>
      <c r="BK184" s="223">
        <f>ROUND(I184*H184,2)</f>
        <v>0</v>
      </c>
      <c r="BL184" s="17" t="s">
        <v>122</v>
      </c>
      <c r="BM184" s="222" t="s">
        <v>292</v>
      </c>
    </row>
    <row r="185" spans="2:47" s="1" customFormat="1" ht="12">
      <c r="B185" s="38"/>
      <c r="C185" s="39"/>
      <c r="D185" s="224" t="s">
        <v>124</v>
      </c>
      <c r="E185" s="39"/>
      <c r="F185" s="225" t="s">
        <v>293</v>
      </c>
      <c r="G185" s="39"/>
      <c r="H185" s="39"/>
      <c r="I185" s="135"/>
      <c r="J185" s="39"/>
      <c r="K185" s="39"/>
      <c r="L185" s="43"/>
      <c r="M185" s="226"/>
      <c r="N185" s="83"/>
      <c r="O185" s="83"/>
      <c r="P185" s="83"/>
      <c r="Q185" s="83"/>
      <c r="R185" s="83"/>
      <c r="S185" s="83"/>
      <c r="T185" s="84"/>
      <c r="AT185" s="17" t="s">
        <v>124</v>
      </c>
      <c r="AU185" s="17" t="s">
        <v>79</v>
      </c>
    </row>
    <row r="186" spans="2:51" s="12" customFormat="1" ht="12">
      <c r="B186" s="227"/>
      <c r="C186" s="228"/>
      <c r="D186" s="224" t="s">
        <v>140</v>
      </c>
      <c r="E186" s="229" t="s">
        <v>19</v>
      </c>
      <c r="F186" s="230" t="s">
        <v>79</v>
      </c>
      <c r="G186" s="228"/>
      <c r="H186" s="231">
        <v>2</v>
      </c>
      <c r="I186" s="232"/>
      <c r="J186" s="228"/>
      <c r="K186" s="228"/>
      <c r="L186" s="233"/>
      <c r="M186" s="234"/>
      <c r="N186" s="235"/>
      <c r="O186" s="235"/>
      <c r="P186" s="235"/>
      <c r="Q186" s="235"/>
      <c r="R186" s="235"/>
      <c r="S186" s="235"/>
      <c r="T186" s="236"/>
      <c r="AT186" s="237" t="s">
        <v>140</v>
      </c>
      <c r="AU186" s="237" t="s">
        <v>79</v>
      </c>
      <c r="AV186" s="12" t="s">
        <v>79</v>
      </c>
      <c r="AW186" s="12" t="s">
        <v>31</v>
      </c>
      <c r="AX186" s="12" t="s">
        <v>77</v>
      </c>
      <c r="AY186" s="237" t="s">
        <v>115</v>
      </c>
    </row>
    <row r="187" spans="2:65" s="1" customFormat="1" ht="16.5" customHeight="1">
      <c r="B187" s="38"/>
      <c r="C187" s="259" t="s">
        <v>294</v>
      </c>
      <c r="D187" s="259" t="s">
        <v>201</v>
      </c>
      <c r="E187" s="260" t="s">
        <v>295</v>
      </c>
      <c r="F187" s="261" t="s">
        <v>296</v>
      </c>
      <c r="G187" s="262" t="s">
        <v>291</v>
      </c>
      <c r="H187" s="263">
        <v>2</v>
      </c>
      <c r="I187" s="264"/>
      <c r="J187" s="265">
        <f>ROUND(I187*H187,2)</f>
        <v>0</v>
      </c>
      <c r="K187" s="261" t="s">
        <v>121</v>
      </c>
      <c r="L187" s="266"/>
      <c r="M187" s="267" t="s">
        <v>19</v>
      </c>
      <c r="N187" s="268" t="s">
        <v>40</v>
      </c>
      <c r="O187" s="83"/>
      <c r="P187" s="220">
        <f>O187*H187</f>
        <v>0</v>
      </c>
      <c r="Q187" s="220">
        <v>0.0008</v>
      </c>
      <c r="R187" s="220">
        <f>Q187*H187</f>
        <v>0.0016</v>
      </c>
      <c r="S187" s="220">
        <v>0</v>
      </c>
      <c r="T187" s="221">
        <f>S187*H187</f>
        <v>0</v>
      </c>
      <c r="AR187" s="222" t="s">
        <v>157</v>
      </c>
      <c r="AT187" s="222" t="s">
        <v>201</v>
      </c>
      <c r="AU187" s="222" t="s">
        <v>79</v>
      </c>
      <c r="AY187" s="17" t="s">
        <v>115</v>
      </c>
      <c r="BE187" s="223">
        <f>IF(N187="základní",J187,0)</f>
        <v>0</v>
      </c>
      <c r="BF187" s="223">
        <f>IF(N187="snížená",J187,0)</f>
        <v>0</v>
      </c>
      <c r="BG187" s="223">
        <f>IF(N187="zákl. přenesená",J187,0)</f>
        <v>0</v>
      </c>
      <c r="BH187" s="223">
        <f>IF(N187="sníž. přenesená",J187,0)</f>
        <v>0</v>
      </c>
      <c r="BI187" s="223">
        <f>IF(N187="nulová",J187,0)</f>
        <v>0</v>
      </c>
      <c r="BJ187" s="17" t="s">
        <v>77</v>
      </c>
      <c r="BK187" s="223">
        <f>ROUND(I187*H187,2)</f>
        <v>0</v>
      </c>
      <c r="BL187" s="17" t="s">
        <v>122</v>
      </c>
      <c r="BM187" s="222" t="s">
        <v>297</v>
      </c>
    </row>
    <row r="188" spans="2:65" s="1" customFormat="1" ht="16.5" customHeight="1">
      <c r="B188" s="38"/>
      <c r="C188" s="211" t="s">
        <v>298</v>
      </c>
      <c r="D188" s="211" t="s">
        <v>117</v>
      </c>
      <c r="E188" s="212" t="s">
        <v>299</v>
      </c>
      <c r="F188" s="213" t="s">
        <v>300</v>
      </c>
      <c r="G188" s="214" t="s">
        <v>291</v>
      </c>
      <c r="H188" s="215">
        <v>2</v>
      </c>
      <c r="I188" s="216"/>
      <c r="J188" s="217">
        <f>ROUND(I188*H188,2)</f>
        <v>0</v>
      </c>
      <c r="K188" s="213" t="s">
        <v>121</v>
      </c>
      <c r="L188" s="43"/>
      <c r="M188" s="218" t="s">
        <v>19</v>
      </c>
      <c r="N188" s="219" t="s">
        <v>40</v>
      </c>
      <c r="O188" s="83"/>
      <c r="P188" s="220">
        <f>O188*H188</f>
        <v>0</v>
      </c>
      <c r="Q188" s="220">
        <v>0.3409</v>
      </c>
      <c r="R188" s="220">
        <f>Q188*H188</f>
        <v>0.6818</v>
      </c>
      <c r="S188" s="220">
        <v>0</v>
      </c>
      <c r="T188" s="221">
        <f>S188*H188</f>
        <v>0</v>
      </c>
      <c r="AR188" s="222" t="s">
        <v>122</v>
      </c>
      <c r="AT188" s="222" t="s">
        <v>117</v>
      </c>
      <c r="AU188" s="222" t="s">
        <v>79</v>
      </c>
      <c r="AY188" s="17" t="s">
        <v>115</v>
      </c>
      <c r="BE188" s="223">
        <f>IF(N188="základní",J188,0)</f>
        <v>0</v>
      </c>
      <c r="BF188" s="223">
        <f>IF(N188="snížená",J188,0)</f>
        <v>0</v>
      </c>
      <c r="BG188" s="223">
        <f>IF(N188="zákl. přenesená",J188,0)</f>
        <v>0</v>
      </c>
      <c r="BH188" s="223">
        <f>IF(N188="sníž. přenesená",J188,0)</f>
        <v>0</v>
      </c>
      <c r="BI188" s="223">
        <f>IF(N188="nulová",J188,0)</f>
        <v>0</v>
      </c>
      <c r="BJ188" s="17" t="s">
        <v>77</v>
      </c>
      <c r="BK188" s="223">
        <f>ROUND(I188*H188,2)</f>
        <v>0</v>
      </c>
      <c r="BL188" s="17" t="s">
        <v>122</v>
      </c>
      <c r="BM188" s="222" t="s">
        <v>301</v>
      </c>
    </row>
    <row r="189" spans="2:47" s="1" customFormat="1" ht="12">
      <c r="B189" s="38"/>
      <c r="C189" s="39"/>
      <c r="D189" s="224" t="s">
        <v>124</v>
      </c>
      <c r="E189" s="39"/>
      <c r="F189" s="225" t="s">
        <v>302</v>
      </c>
      <c r="G189" s="39"/>
      <c r="H189" s="39"/>
      <c r="I189" s="135"/>
      <c r="J189" s="39"/>
      <c r="K189" s="39"/>
      <c r="L189" s="43"/>
      <c r="M189" s="226"/>
      <c r="N189" s="83"/>
      <c r="O189" s="83"/>
      <c r="P189" s="83"/>
      <c r="Q189" s="83"/>
      <c r="R189" s="83"/>
      <c r="S189" s="83"/>
      <c r="T189" s="84"/>
      <c r="AT189" s="17" t="s">
        <v>124</v>
      </c>
      <c r="AU189" s="17" t="s">
        <v>79</v>
      </c>
    </row>
    <row r="190" spans="2:51" s="12" customFormat="1" ht="12">
      <c r="B190" s="227"/>
      <c r="C190" s="228"/>
      <c r="D190" s="224" t="s">
        <v>140</v>
      </c>
      <c r="E190" s="229" t="s">
        <v>19</v>
      </c>
      <c r="F190" s="230" t="s">
        <v>79</v>
      </c>
      <c r="G190" s="228"/>
      <c r="H190" s="231">
        <v>2</v>
      </c>
      <c r="I190" s="232"/>
      <c r="J190" s="228"/>
      <c r="K190" s="228"/>
      <c r="L190" s="233"/>
      <c r="M190" s="234"/>
      <c r="N190" s="235"/>
      <c r="O190" s="235"/>
      <c r="P190" s="235"/>
      <c r="Q190" s="235"/>
      <c r="R190" s="235"/>
      <c r="S190" s="235"/>
      <c r="T190" s="236"/>
      <c r="AT190" s="237" t="s">
        <v>140</v>
      </c>
      <c r="AU190" s="237" t="s">
        <v>79</v>
      </c>
      <c r="AV190" s="12" t="s">
        <v>79</v>
      </c>
      <c r="AW190" s="12" t="s">
        <v>31</v>
      </c>
      <c r="AX190" s="12" t="s">
        <v>77</v>
      </c>
      <c r="AY190" s="237" t="s">
        <v>115</v>
      </c>
    </row>
    <row r="191" spans="2:65" s="1" customFormat="1" ht="16.5" customHeight="1">
      <c r="B191" s="38"/>
      <c r="C191" s="259" t="s">
        <v>250</v>
      </c>
      <c r="D191" s="259" t="s">
        <v>201</v>
      </c>
      <c r="E191" s="260" t="s">
        <v>303</v>
      </c>
      <c r="F191" s="261" t="s">
        <v>304</v>
      </c>
      <c r="G191" s="262" t="s">
        <v>291</v>
      </c>
      <c r="H191" s="263">
        <v>2</v>
      </c>
      <c r="I191" s="264"/>
      <c r="J191" s="265">
        <f>ROUND(I191*H191,2)</f>
        <v>0</v>
      </c>
      <c r="K191" s="261" t="s">
        <v>121</v>
      </c>
      <c r="L191" s="266"/>
      <c r="M191" s="267" t="s">
        <v>19</v>
      </c>
      <c r="N191" s="268" t="s">
        <v>40</v>
      </c>
      <c r="O191" s="83"/>
      <c r="P191" s="220">
        <f>O191*H191</f>
        <v>0</v>
      </c>
      <c r="Q191" s="220">
        <v>0.072</v>
      </c>
      <c r="R191" s="220">
        <f>Q191*H191</f>
        <v>0.144</v>
      </c>
      <c r="S191" s="220">
        <v>0</v>
      </c>
      <c r="T191" s="221">
        <f>S191*H191</f>
        <v>0</v>
      </c>
      <c r="AR191" s="222" t="s">
        <v>157</v>
      </c>
      <c r="AT191" s="222" t="s">
        <v>201</v>
      </c>
      <c r="AU191" s="222" t="s">
        <v>79</v>
      </c>
      <c r="AY191" s="17" t="s">
        <v>115</v>
      </c>
      <c r="BE191" s="223">
        <f>IF(N191="základní",J191,0)</f>
        <v>0</v>
      </c>
      <c r="BF191" s="223">
        <f>IF(N191="snížená",J191,0)</f>
        <v>0</v>
      </c>
      <c r="BG191" s="223">
        <f>IF(N191="zákl. přenesená",J191,0)</f>
        <v>0</v>
      </c>
      <c r="BH191" s="223">
        <f>IF(N191="sníž. přenesená",J191,0)</f>
        <v>0</v>
      </c>
      <c r="BI191" s="223">
        <f>IF(N191="nulová",J191,0)</f>
        <v>0</v>
      </c>
      <c r="BJ191" s="17" t="s">
        <v>77</v>
      </c>
      <c r="BK191" s="223">
        <f>ROUND(I191*H191,2)</f>
        <v>0</v>
      </c>
      <c r="BL191" s="17" t="s">
        <v>122</v>
      </c>
      <c r="BM191" s="222" t="s">
        <v>305</v>
      </c>
    </row>
    <row r="192" spans="2:65" s="1" customFormat="1" ht="16.5" customHeight="1">
      <c r="B192" s="38"/>
      <c r="C192" s="259" t="s">
        <v>306</v>
      </c>
      <c r="D192" s="259" t="s">
        <v>201</v>
      </c>
      <c r="E192" s="260" t="s">
        <v>307</v>
      </c>
      <c r="F192" s="261" t="s">
        <v>308</v>
      </c>
      <c r="G192" s="262" t="s">
        <v>291</v>
      </c>
      <c r="H192" s="263">
        <v>2</v>
      </c>
      <c r="I192" s="264"/>
      <c r="J192" s="265">
        <f>ROUND(I192*H192,2)</f>
        <v>0</v>
      </c>
      <c r="K192" s="261" t="s">
        <v>121</v>
      </c>
      <c r="L192" s="266"/>
      <c r="M192" s="267" t="s">
        <v>19</v>
      </c>
      <c r="N192" s="268" t="s">
        <v>40</v>
      </c>
      <c r="O192" s="83"/>
      <c r="P192" s="220">
        <f>O192*H192</f>
        <v>0</v>
      </c>
      <c r="Q192" s="220">
        <v>0.08</v>
      </c>
      <c r="R192" s="220">
        <f>Q192*H192</f>
        <v>0.16</v>
      </c>
      <c r="S192" s="220">
        <v>0</v>
      </c>
      <c r="T192" s="221">
        <f>S192*H192</f>
        <v>0</v>
      </c>
      <c r="AR192" s="222" t="s">
        <v>157</v>
      </c>
      <c r="AT192" s="222" t="s">
        <v>201</v>
      </c>
      <c r="AU192" s="222" t="s">
        <v>79</v>
      </c>
      <c r="AY192" s="17" t="s">
        <v>115</v>
      </c>
      <c r="BE192" s="223">
        <f>IF(N192="základní",J192,0)</f>
        <v>0</v>
      </c>
      <c r="BF192" s="223">
        <f>IF(N192="snížená",J192,0)</f>
        <v>0</v>
      </c>
      <c r="BG192" s="223">
        <f>IF(N192="zákl. přenesená",J192,0)</f>
        <v>0</v>
      </c>
      <c r="BH192" s="223">
        <f>IF(N192="sníž. přenesená",J192,0)</f>
        <v>0</v>
      </c>
      <c r="BI192" s="223">
        <f>IF(N192="nulová",J192,0)</f>
        <v>0</v>
      </c>
      <c r="BJ192" s="17" t="s">
        <v>77</v>
      </c>
      <c r="BK192" s="223">
        <f>ROUND(I192*H192,2)</f>
        <v>0</v>
      </c>
      <c r="BL192" s="17" t="s">
        <v>122</v>
      </c>
      <c r="BM192" s="222" t="s">
        <v>309</v>
      </c>
    </row>
    <row r="193" spans="2:65" s="1" customFormat="1" ht="16.5" customHeight="1">
      <c r="B193" s="38"/>
      <c r="C193" s="259" t="s">
        <v>310</v>
      </c>
      <c r="D193" s="259" t="s">
        <v>201</v>
      </c>
      <c r="E193" s="260" t="s">
        <v>311</v>
      </c>
      <c r="F193" s="261" t="s">
        <v>312</v>
      </c>
      <c r="G193" s="262" t="s">
        <v>291</v>
      </c>
      <c r="H193" s="263">
        <v>2</v>
      </c>
      <c r="I193" s="264"/>
      <c r="J193" s="265">
        <f>ROUND(I193*H193,2)</f>
        <v>0</v>
      </c>
      <c r="K193" s="261" t="s">
        <v>121</v>
      </c>
      <c r="L193" s="266"/>
      <c r="M193" s="267" t="s">
        <v>19</v>
      </c>
      <c r="N193" s="268" t="s">
        <v>40</v>
      </c>
      <c r="O193" s="83"/>
      <c r="P193" s="220">
        <f>O193*H193</f>
        <v>0</v>
      </c>
      <c r="Q193" s="220">
        <v>0.111</v>
      </c>
      <c r="R193" s="220">
        <f>Q193*H193</f>
        <v>0.222</v>
      </c>
      <c r="S193" s="220">
        <v>0</v>
      </c>
      <c r="T193" s="221">
        <f>S193*H193</f>
        <v>0</v>
      </c>
      <c r="AR193" s="222" t="s">
        <v>157</v>
      </c>
      <c r="AT193" s="222" t="s">
        <v>201</v>
      </c>
      <c r="AU193" s="222" t="s">
        <v>79</v>
      </c>
      <c r="AY193" s="17" t="s">
        <v>115</v>
      </c>
      <c r="BE193" s="223">
        <f>IF(N193="základní",J193,0)</f>
        <v>0</v>
      </c>
      <c r="BF193" s="223">
        <f>IF(N193="snížená",J193,0)</f>
        <v>0</v>
      </c>
      <c r="BG193" s="223">
        <f>IF(N193="zákl. přenesená",J193,0)</f>
        <v>0</v>
      </c>
      <c r="BH193" s="223">
        <f>IF(N193="sníž. přenesená",J193,0)</f>
        <v>0</v>
      </c>
      <c r="BI193" s="223">
        <f>IF(N193="nulová",J193,0)</f>
        <v>0</v>
      </c>
      <c r="BJ193" s="17" t="s">
        <v>77</v>
      </c>
      <c r="BK193" s="223">
        <f>ROUND(I193*H193,2)</f>
        <v>0</v>
      </c>
      <c r="BL193" s="17" t="s">
        <v>122</v>
      </c>
      <c r="BM193" s="222" t="s">
        <v>313</v>
      </c>
    </row>
    <row r="194" spans="2:65" s="1" customFormat="1" ht="16.5" customHeight="1">
      <c r="B194" s="38"/>
      <c r="C194" s="259" t="s">
        <v>314</v>
      </c>
      <c r="D194" s="259" t="s">
        <v>201</v>
      </c>
      <c r="E194" s="260" t="s">
        <v>315</v>
      </c>
      <c r="F194" s="261" t="s">
        <v>316</v>
      </c>
      <c r="G194" s="262" t="s">
        <v>291</v>
      </c>
      <c r="H194" s="263">
        <v>2</v>
      </c>
      <c r="I194" s="264"/>
      <c r="J194" s="265">
        <f>ROUND(I194*H194,2)</f>
        <v>0</v>
      </c>
      <c r="K194" s="261" t="s">
        <v>121</v>
      </c>
      <c r="L194" s="266"/>
      <c r="M194" s="267" t="s">
        <v>19</v>
      </c>
      <c r="N194" s="268" t="s">
        <v>40</v>
      </c>
      <c r="O194" s="83"/>
      <c r="P194" s="220">
        <f>O194*H194</f>
        <v>0</v>
      </c>
      <c r="Q194" s="220">
        <v>0.027</v>
      </c>
      <c r="R194" s="220">
        <f>Q194*H194</f>
        <v>0.054</v>
      </c>
      <c r="S194" s="220">
        <v>0</v>
      </c>
      <c r="T194" s="221">
        <f>S194*H194</f>
        <v>0</v>
      </c>
      <c r="AR194" s="222" t="s">
        <v>157</v>
      </c>
      <c r="AT194" s="222" t="s">
        <v>201</v>
      </c>
      <c r="AU194" s="222" t="s">
        <v>79</v>
      </c>
      <c r="AY194" s="17" t="s">
        <v>115</v>
      </c>
      <c r="BE194" s="223">
        <f>IF(N194="základní",J194,0)</f>
        <v>0</v>
      </c>
      <c r="BF194" s="223">
        <f>IF(N194="snížená",J194,0)</f>
        <v>0</v>
      </c>
      <c r="BG194" s="223">
        <f>IF(N194="zákl. přenesená",J194,0)</f>
        <v>0</v>
      </c>
      <c r="BH194" s="223">
        <f>IF(N194="sníž. přenesená",J194,0)</f>
        <v>0</v>
      </c>
      <c r="BI194" s="223">
        <f>IF(N194="nulová",J194,0)</f>
        <v>0</v>
      </c>
      <c r="BJ194" s="17" t="s">
        <v>77</v>
      </c>
      <c r="BK194" s="223">
        <f>ROUND(I194*H194,2)</f>
        <v>0</v>
      </c>
      <c r="BL194" s="17" t="s">
        <v>122</v>
      </c>
      <c r="BM194" s="222" t="s">
        <v>317</v>
      </c>
    </row>
    <row r="195" spans="2:65" s="1" customFormat="1" ht="24" customHeight="1">
      <c r="B195" s="38"/>
      <c r="C195" s="211" t="s">
        <v>318</v>
      </c>
      <c r="D195" s="211" t="s">
        <v>117</v>
      </c>
      <c r="E195" s="212" t="s">
        <v>319</v>
      </c>
      <c r="F195" s="213" t="s">
        <v>320</v>
      </c>
      <c r="G195" s="214" t="s">
        <v>291</v>
      </c>
      <c r="H195" s="215">
        <v>2</v>
      </c>
      <c r="I195" s="216"/>
      <c r="J195" s="217">
        <f>ROUND(I195*H195,2)</f>
        <v>0</v>
      </c>
      <c r="K195" s="213" t="s">
        <v>321</v>
      </c>
      <c r="L195" s="43"/>
      <c r="M195" s="218" t="s">
        <v>19</v>
      </c>
      <c r="N195" s="219" t="s">
        <v>40</v>
      </c>
      <c r="O195" s="83"/>
      <c r="P195" s="220">
        <f>O195*H195</f>
        <v>0</v>
      </c>
      <c r="Q195" s="220">
        <v>0</v>
      </c>
      <c r="R195" s="220">
        <f>Q195*H195</f>
        <v>0</v>
      </c>
      <c r="S195" s="220">
        <v>0.05</v>
      </c>
      <c r="T195" s="221">
        <f>S195*H195</f>
        <v>0.1</v>
      </c>
      <c r="AR195" s="222" t="s">
        <v>122</v>
      </c>
      <c r="AT195" s="222" t="s">
        <v>117</v>
      </c>
      <c r="AU195" s="222" t="s">
        <v>79</v>
      </c>
      <c r="AY195" s="17" t="s">
        <v>115</v>
      </c>
      <c r="BE195" s="223">
        <f>IF(N195="základní",J195,0)</f>
        <v>0</v>
      </c>
      <c r="BF195" s="223">
        <f>IF(N195="snížená",J195,0)</f>
        <v>0</v>
      </c>
      <c r="BG195" s="223">
        <f>IF(N195="zákl. přenesená",J195,0)</f>
        <v>0</v>
      </c>
      <c r="BH195" s="223">
        <f>IF(N195="sníž. přenesená",J195,0)</f>
        <v>0</v>
      </c>
      <c r="BI195" s="223">
        <f>IF(N195="nulová",J195,0)</f>
        <v>0</v>
      </c>
      <c r="BJ195" s="17" t="s">
        <v>77</v>
      </c>
      <c r="BK195" s="223">
        <f>ROUND(I195*H195,2)</f>
        <v>0</v>
      </c>
      <c r="BL195" s="17" t="s">
        <v>122</v>
      </c>
      <c r="BM195" s="222" t="s">
        <v>322</v>
      </c>
    </row>
    <row r="196" spans="2:65" s="1" customFormat="1" ht="16.5" customHeight="1">
      <c r="B196" s="38"/>
      <c r="C196" s="211" t="s">
        <v>323</v>
      </c>
      <c r="D196" s="211" t="s">
        <v>117</v>
      </c>
      <c r="E196" s="212" t="s">
        <v>324</v>
      </c>
      <c r="F196" s="213" t="s">
        <v>325</v>
      </c>
      <c r="G196" s="214" t="s">
        <v>291</v>
      </c>
      <c r="H196" s="215">
        <v>2</v>
      </c>
      <c r="I196" s="216"/>
      <c r="J196" s="217">
        <f>ROUND(I196*H196,2)</f>
        <v>0</v>
      </c>
      <c r="K196" s="213" t="s">
        <v>121</v>
      </c>
      <c r="L196" s="43"/>
      <c r="M196" s="218" t="s">
        <v>19</v>
      </c>
      <c r="N196" s="219" t="s">
        <v>40</v>
      </c>
      <c r="O196" s="83"/>
      <c r="P196" s="220">
        <f>O196*H196</f>
        <v>0</v>
      </c>
      <c r="Q196" s="220">
        <v>0.21734</v>
      </c>
      <c r="R196" s="220">
        <f>Q196*H196</f>
        <v>0.43468</v>
      </c>
      <c r="S196" s="220">
        <v>0</v>
      </c>
      <c r="T196" s="221">
        <f>S196*H196</f>
        <v>0</v>
      </c>
      <c r="AR196" s="222" t="s">
        <v>122</v>
      </c>
      <c r="AT196" s="222" t="s">
        <v>117</v>
      </c>
      <c r="AU196" s="222" t="s">
        <v>79</v>
      </c>
      <c r="AY196" s="17" t="s">
        <v>115</v>
      </c>
      <c r="BE196" s="223">
        <f>IF(N196="základní",J196,0)</f>
        <v>0</v>
      </c>
      <c r="BF196" s="223">
        <f>IF(N196="snížená",J196,0)</f>
        <v>0</v>
      </c>
      <c r="BG196" s="223">
        <f>IF(N196="zákl. přenesená",J196,0)</f>
        <v>0</v>
      </c>
      <c r="BH196" s="223">
        <f>IF(N196="sníž. přenesená",J196,0)</f>
        <v>0</v>
      </c>
      <c r="BI196" s="223">
        <f>IF(N196="nulová",J196,0)</f>
        <v>0</v>
      </c>
      <c r="BJ196" s="17" t="s">
        <v>77</v>
      </c>
      <c r="BK196" s="223">
        <f>ROUND(I196*H196,2)</f>
        <v>0</v>
      </c>
      <c r="BL196" s="17" t="s">
        <v>122</v>
      </c>
      <c r="BM196" s="222" t="s">
        <v>326</v>
      </c>
    </row>
    <row r="197" spans="2:47" s="1" customFormat="1" ht="12">
      <c r="B197" s="38"/>
      <c r="C197" s="39"/>
      <c r="D197" s="224" t="s">
        <v>124</v>
      </c>
      <c r="E197" s="39"/>
      <c r="F197" s="225" t="s">
        <v>327</v>
      </c>
      <c r="G197" s="39"/>
      <c r="H197" s="39"/>
      <c r="I197" s="135"/>
      <c r="J197" s="39"/>
      <c r="K197" s="39"/>
      <c r="L197" s="43"/>
      <c r="M197" s="226"/>
      <c r="N197" s="83"/>
      <c r="O197" s="83"/>
      <c r="P197" s="83"/>
      <c r="Q197" s="83"/>
      <c r="R197" s="83"/>
      <c r="S197" s="83"/>
      <c r="T197" s="84"/>
      <c r="AT197" s="17" t="s">
        <v>124</v>
      </c>
      <c r="AU197" s="17" t="s">
        <v>79</v>
      </c>
    </row>
    <row r="198" spans="2:65" s="1" customFormat="1" ht="24" customHeight="1">
      <c r="B198" s="38"/>
      <c r="C198" s="259" t="s">
        <v>328</v>
      </c>
      <c r="D198" s="259" t="s">
        <v>201</v>
      </c>
      <c r="E198" s="260" t="s">
        <v>329</v>
      </c>
      <c r="F198" s="261" t="s">
        <v>330</v>
      </c>
      <c r="G198" s="262" t="s">
        <v>291</v>
      </c>
      <c r="H198" s="263">
        <v>2</v>
      </c>
      <c r="I198" s="264"/>
      <c r="J198" s="265">
        <f>ROUND(I198*H198,2)</f>
        <v>0</v>
      </c>
      <c r="K198" s="261" t="s">
        <v>121</v>
      </c>
      <c r="L198" s="266"/>
      <c r="M198" s="267" t="s">
        <v>19</v>
      </c>
      <c r="N198" s="268" t="s">
        <v>40</v>
      </c>
      <c r="O198" s="83"/>
      <c r="P198" s="220">
        <f>O198*H198</f>
        <v>0</v>
      </c>
      <c r="Q198" s="220">
        <v>0.0524</v>
      </c>
      <c r="R198" s="220">
        <f>Q198*H198</f>
        <v>0.1048</v>
      </c>
      <c r="S198" s="220">
        <v>0</v>
      </c>
      <c r="T198" s="221">
        <f>S198*H198</f>
        <v>0</v>
      </c>
      <c r="AR198" s="222" t="s">
        <v>157</v>
      </c>
      <c r="AT198" s="222" t="s">
        <v>201</v>
      </c>
      <c r="AU198" s="222" t="s">
        <v>79</v>
      </c>
      <c r="AY198" s="17" t="s">
        <v>115</v>
      </c>
      <c r="BE198" s="223">
        <f>IF(N198="základní",J198,0)</f>
        <v>0</v>
      </c>
      <c r="BF198" s="223">
        <f>IF(N198="snížená",J198,0)</f>
        <v>0</v>
      </c>
      <c r="BG198" s="223">
        <f>IF(N198="zákl. přenesená",J198,0)</f>
        <v>0</v>
      </c>
      <c r="BH198" s="223">
        <f>IF(N198="sníž. přenesená",J198,0)</f>
        <v>0</v>
      </c>
      <c r="BI198" s="223">
        <f>IF(N198="nulová",J198,0)</f>
        <v>0</v>
      </c>
      <c r="BJ198" s="17" t="s">
        <v>77</v>
      </c>
      <c r="BK198" s="223">
        <f>ROUND(I198*H198,2)</f>
        <v>0</v>
      </c>
      <c r="BL198" s="17" t="s">
        <v>122</v>
      </c>
      <c r="BM198" s="222" t="s">
        <v>331</v>
      </c>
    </row>
    <row r="199" spans="2:65" s="1" customFormat="1" ht="16.5" customHeight="1">
      <c r="B199" s="38"/>
      <c r="C199" s="259" t="s">
        <v>332</v>
      </c>
      <c r="D199" s="259" t="s">
        <v>201</v>
      </c>
      <c r="E199" s="260" t="s">
        <v>333</v>
      </c>
      <c r="F199" s="261" t="s">
        <v>334</v>
      </c>
      <c r="G199" s="262" t="s">
        <v>291</v>
      </c>
      <c r="H199" s="263">
        <v>2</v>
      </c>
      <c r="I199" s="264"/>
      <c r="J199" s="265">
        <f>ROUND(I199*H199,2)</f>
        <v>0</v>
      </c>
      <c r="K199" s="261" t="s">
        <v>121</v>
      </c>
      <c r="L199" s="266"/>
      <c r="M199" s="267" t="s">
        <v>19</v>
      </c>
      <c r="N199" s="268" t="s">
        <v>40</v>
      </c>
      <c r="O199" s="83"/>
      <c r="P199" s="220">
        <f>O199*H199</f>
        <v>0</v>
      </c>
      <c r="Q199" s="220">
        <v>0.00044</v>
      </c>
      <c r="R199" s="220">
        <f>Q199*H199</f>
        <v>0.00088</v>
      </c>
      <c r="S199" s="220">
        <v>0</v>
      </c>
      <c r="T199" s="221">
        <f>S199*H199</f>
        <v>0</v>
      </c>
      <c r="AR199" s="222" t="s">
        <v>157</v>
      </c>
      <c r="AT199" s="222" t="s">
        <v>201</v>
      </c>
      <c r="AU199" s="222" t="s">
        <v>79</v>
      </c>
      <c r="AY199" s="17" t="s">
        <v>115</v>
      </c>
      <c r="BE199" s="223">
        <f>IF(N199="základní",J199,0)</f>
        <v>0</v>
      </c>
      <c r="BF199" s="223">
        <f>IF(N199="snížená",J199,0)</f>
        <v>0</v>
      </c>
      <c r="BG199" s="223">
        <f>IF(N199="zákl. přenesená",J199,0)</f>
        <v>0</v>
      </c>
      <c r="BH199" s="223">
        <f>IF(N199="sníž. přenesená",J199,0)</f>
        <v>0</v>
      </c>
      <c r="BI199" s="223">
        <f>IF(N199="nulová",J199,0)</f>
        <v>0</v>
      </c>
      <c r="BJ199" s="17" t="s">
        <v>77</v>
      </c>
      <c r="BK199" s="223">
        <f>ROUND(I199*H199,2)</f>
        <v>0</v>
      </c>
      <c r="BL199" s="17" t="s">
        <v>122</v>
      </c>
      <c r="BM199" s="222" t="s">
        <v>335</v>
      </c>
    </row>
    <row r="200" spans="2:63" s="11" customFormat="1" ht="22.8" customHeight="1">
      <c r="B200" s="195"/>
      <c r="C200" s="196"/>
      <c r="D200" s="197" t="s">
        <v>68</v>
      </c>
      <c r="E200" s="209" t="s">
        <v>168</v>
      </c>
      <c r="F200" s="209" t="s">
        <v>336</v>
      </c>
      <c r="G200" s="196"/>
      <c r="H200" s="196"/>
      <c r="I200" s="199"/>
      <c r="J200" s="210">
        <f>BK200</f>
        <v>0</v>
      </c>
      <c r="K200" s="196"/>
      <c r="L200" s="201"/>
      <c r="M200" s="202"/>
      <c r="N200" s="203"/>
      <c r="O200" s="203"/>
      <c r="P200" s="204">
        <f>SUM(P201:P242)</f>
        <v>0</v>
      </c>
      <c r="Q200" s="203"/>
      <c r="R200" s="204">
        <f>SUM(R201:R242)</f>
        <v>4.2188694</v>
      </c>
      <c r="S200" s="203"/>
      <c r="T200" s="205">
        <f>SUM(T201:T242)</f>
        <v>0</v>
      </c>
      <c r="AR200" s="206" t="s">
        <v>77</v>
      </c>
      <c r="AT200" s="207" t="s">
        <v>68</v>
      </c>
      <c r="AU200" s="207" t="s">
        <v>77</v>
      </c>
      <c r="AY200" s="206" t="s">
        <v>115</v>
      </c>
      <c r="BK200" s="208">
        <f>SUM(BK201:BK242)</f>
        <v>0</v>
      </c>
    </row>
    <row r="201" spans="2:65" s="1" customFormat="1" ht="16.5" customHeight="1">
      <c r="B201" s="38"/>
      <c r="C201" s="211" t="s">
        <v>337</v>
      </c>
      <c r="D201" s="211" t="s">
        <v>117</v>
      </c>
      <c r="E201" s="212" t="s">
        <v>338</v>
      </c>
      <c r="F201" s="213" t="s">
        <v>339</v>
      </c>
      <c r="G201" s="214" t="s">
        <v>149</v>
      </c>
      <c r="H201" s="215">
        <v>23</v>
      </c>
      <c r="I201" s="216"/>
      <c r="J201" s="217">
        <f>ROUND(I201*H201,2)</f>
        <v>0</v>
      </c>
      <c r="K201" s="213" t="s">
        <v>121</v>
      </c>
      <c r="L201" s="43"/>
      <c r="M201" s="218" t="s">
        <v>19</v>
      </c>
      <c r="N201" s="219" t="s">
        <v>40</v>
      </c>
      <c r="O201" s="83"/>
      <c r="P201" s="220">
        <f>O201*H201</f>
        <v>0</v>
      </c>
      <c r="Q201" s="220">
        <v>0.00065</v>
      </c>
      <c r="R201" s="220">
        <f>Q201*H201</f>
        <v>0.01495</v>
      </c>
      <c r="S201" s="220">
        <v>0</v>
      </c>
      <c r="T201" s="221">
        <f>S201*H201</f>
        <v>0</v>
      </c>
      <c r="AR201" s="222" t="s">
        <v>122</v>
      </c>
      <c r="AT201" s="222" t="s">
        <v>117</v>
      </c>
      <c r="AU201" s="222" t="s">
        <v>79</v>
      </c>
      <c r="AY201" s="17" t="s">
        <v>115</v>
      </c>
      <c r="BE201" s="223">
        <f>IF(N201="základní",J201,0)</f>
        <v>0</v>
      </c>
      <c r="BF201" s="223">
        <f>IF(N201="snížená",J201,0)</f>
        <v>0</v>
      </c>
      <c r="BG201" s="223">
        <f>IF(N201="zákl. přenesená",J201,0)</f>
        <v>0</v>
      </c>
      <c r="BH201" s="223">
        <f>IF(N201="sníž. přenesená",J201,0)</f>
        <v>0</v>
      </c>
      <c r="BI201" s="223">
        <f>IF(N201="nulová",J201,0)</f>
        <v>0</v>
      </c>
      <c r="BJ201" s="17" t="s">
        <v>77</v>
      </c>
      <c r="BK201" s="223">
        <f>ROUND(I201*H201,2)</f>
        <v>0</v>
      </c>
      <c r="BL201" s="17" t="s">
        <v>122</v>
      </c>
      <c r="BM201" s="222" t="s">
        <v>340</v>
      </c>
    </row>
    <row r="202" spans="2:47" s="1" customFormat="1" ht="12">
      <c r="B202" s="38"/>
      <c r="C202" s="39"/>
      <c r="D202" s="224" t="s">
        <v>124</v>
      </c>
      <c r="E202" s="39"/>
      <c r="F202" s="225" t="s">
        <v>341</v>
      </c>
      <c r="G202" s="39"/>
      <c r="H202" s="39"/>
      <c r="I202" s="135"/>
      <c r="J202" s="39"/>
      <c r="K202" s="39"/>
      <c r="L202" s="43"/>
      <c r="M202" s="226"/>
      <c r="N202" s="83"/>
      <c r="O202" s="83"/>
      <c r="P202" s="83"/>
      <c r="Q202" s="83"/>
      <c r="R202" s="83"/>
      <c r="S202" s="83"/>
      <c r="T202" s="84"/>
      <c r="AT202" s="17" t="s">
        <v>124</v>
      </c>
      <c r="AU202" s="17" t="s">
        <v>79</v>
      </c>
    </row>
    <row r="203" spans="2:51" s="13" customFormat="1" ht="12">
      <c r="B203" s="238"/>
      <c r="C203" s="239"/>
      <c r="D203" s="224" t="s">
        <v>140</v>
      </c>
      <c r="E203" s="240" t="s">
        <v>19</v>
      </c>
      <c r="F203" s="241" t="s">
        <v>342</v>
      </c>
      <c r="G203" s="239"/>
      <c r="H203" s="240" t="s">
        <v>19</v>
      </c>
      <c r="I203" s="242"/>
      <c r="J203" s="239"/>
      <c r="K203" s="239"/>
      <c r="L203" s="243"/>
      <c r="M203" s="244"/>
      <c r="N203" s="245"/>
      <c r="O203" s="245"/>
      <c r="P203" s="245"/>
      <c r="Q203" s="245"/>
      <c r="R203" s="245"/>
      <c r="S203" s="245"/>
      <c r="T203" s="246"/>
      <c r="AT203" s="247" t="s">
        <v>140</v>
      </c>
      <c r="AU203" s="247" t="s">
        <v>79</v>
      </c>
      <c r="AV203" s="13" t="s">
        <v>77</v>
      </c>
      <c r="AW203" s="13" t="s">
        <v>31</v>
      </c>
      <c r="AX203" s="13" t="s">
        <v>69</v>
      </c>
      <c r="AY203" s="247" t="s">
        <v>115</v>
      </c>
    </row>
    <row r="204" spans="2:51" s="12" customFormat="1" ht="12">
      <c r="B204" s="227"/>
      <c r="C204" s="228"/>
      <c r="D204" s="224" t="s">
        <v>140</v>
      </c>
      <c r="E204" s="229" t="s">
        <v>19</v>
      </c>
      <c r="F204" s="230" t="s">
        <v>251</v>
      </c>
      <c r="G204" s="228"/>
      <c r="H204" s="231">
        <v>23</v>
      </c>
      <c r="I204" s="232"/>
      <c r="J204" s="228"/>
      <c r="K204" s="228"/>
      <c r="L204" s="233"/>
      <c r="M204" s="234"/>
      <c r="N204" s="235"/>
      <c r="O204" s="235"/>
      <c r="P204" s="235"/>
      <c r="Q204" s="235"/>
      <c r="R204" s="235"/>
      <c r="S204" s="235"/>
      <c r="T204" s="236"/>
      <c r="AT204" s="237" t="s">
        <v>140</v>
      </c>
      <c r="AU204" s="237" t="s">
        <v>79</v>
      </c>
      <c r="AV204" s="12" t="s">
        <v>79</v>
      </c>
      <c r="AW204" s="12" t="s">
        <v>31</v>
      </c>
      <c r="AX204" s="12" t="s">
        <v>77</v>
      </c>
      <c r="AY204" s="237" t="s">
        <v>115</v>
      </c>
    </row>
    <row r="205" spans="2:65" s="1" customFormat="1" ht="16.5" customHeight="1">
      <c r="B205" s="38"/>
      <c r="C205" s="211" t="s">
        <v>343</v>
      </c>
      <c r="D205" s="211" t="s">
        <v>117</v>
      </c>
      <c r="E205" s="212" t="s">
        <v>344</v>
      </c>
      <c r="F205" s="213" t="s">
        <v>345</v>
      </c>
      <c r="G205" s="214" t="s">
        <v>149</v>
      </c>
      <c r="H205" s="215">
        <v>30</v>
      </c>
      <c r="I205" s="216"/>
      <c r="J205" s="217">
        <f>ROUND(I205*H205,2)</f>
        <v>0</v>
      </c>
      <c r="K205" s="213" t="s">
        <v>121</v>
      </c>
      <c r="L205" s="43"/>
      <c r="M205" s="218" t="s">
        <v>19</v>
      </c>
      <c r="N205" s="219" t="s">
        <v>40</v>
      </c>
      <c r="O205" s="83"/>
      <c r="P205" s="220">
        <f>O205*H205</f>
        <v>0</v>
      </c>
      <c r="Q205" s="220">
        <v>0.00038</v>
      </c>
      <c r="R205" s="220">
        <f>Q205*H205</f>
        <v>0.0114</v>
      </c>
      <c r="S205" s="220">
        <v>0</v>
      </c>
      <c r="T205" s="221">
        <f>S205*H205</f>
        <v>0</v>
      </c>
      <c r="AR205" s="222" t="s">
        <v>122</v>
      </c>
      <c r="AT205" s="222" t="s">
        <v>117</v>
      </c>
      <c r="AU205" s="222" t="s">
        <v>79</v>
      </c>
      <c r="AY205" s="17" t="s">
        <v>115</v>
      </c>
      <c r="BE205" s="223">
        <f>IF(N205="základní",J205,0)</f>
        <v>0</v>
      </c>
      <c r="BF205" s="223">
        <f>IF(N205="snížená",J205,0)</f>
        <v>0</v>
      </c>
      <c r="BG205" s="223">
        <f>IF(N205="zákl. přenesená",J205,0)</f>
        <v>0</v>
      </c>
      <c r="BH205" s="223">
        <f>IF(N205="sníž. přenesená",J205,0)</f>
        <v>0</v>
      </c>
      <c r="BI205" s="223">
        <f>IF(N205="nulová",J205,0)</f>
        <v>0</v>
      </c>
      <c r="BJ205" s="17" t="s">
        <v>77</v>
      </c>
      <c r="BK205" s="223">
        <f>ROUND(I205*H205,2)</f>
        <v>0</v>
      </c>
      <c r="BL205" s="17" t="s">
        <v>122</v>
      </c>
      <c r="BM205" s="222" t="s">
        <v>346</v>
      </c>
    </row>
    <row r="206" spans="2:47" s="1" customFormat="1" ht="12">
      <c r="B206" s="38"/>
      <c r="C206" s="39"/>
      <c r="D206" s="224" t="s">
        <v>124</v>
      </c>
      <c r="E206" s="39"/>
      <c r="F206" s="225" t="s">
        <v>341</v>
      </c>
      <c r="G206" s="39"/>
      <c r="H206" s="39"/>
      <c r="I206" s="135"/>
      <c r="J206" s="39"/>
      <c r="K206" s="39"/>
      <c r="L206" s="43"/>
      <c r="M206" s="226"/>
      <c r="N206" s="83"/>
      <c r="O206" s="83"/>
      <c r="P206" s="83"/>
      <c r="Q206" s="83"/>
      <c r="R206" s="83"/>
      <c r="S206" s="83"/>
      <c r="T206" s="84"/>
      <c r="AT206" s="17" t="s">
        <v>124</v>
      </c>
      <c r="AU206" s="17" t="s">
        <v>79</v>
      </c>
    </row>
    <row r="207" spans="2:51" s="13" customFormat="1" ht="12">
      <c r="B207" s="238"/>
      <c r="C207" s="239"/>
      <c r="D207" s="224" t="s">
        <v>140</v>
      </c>
      <c r="E207" s="240" t="s">
        <v>19</v>
      </c>
      <c r="F207" s="241" t="s">
        <v>347</v>
      </c>
      <c r="G207" s="239"/>
      <c r="H207" s="240" t="s">
        <v>19</v>
      </c>
      <c r="I207" s="242"/>
      <c r="J207" s="239"/>
      <c r="K207" s="239"/>
      <c r="L207" s="243"/>
      <c r="M207" s="244"/>
      <c r="N207" s="245"/>
      <c r="O207" s="245"/>
      <c r="P207" s="245"/>
      <c r="Q207" s="245"/>
      <c r="R207" s="245"/>
      <c r="S207" s="245"/>
      <c r="T207" s="246"/>
      <c r="AT207" s="247" t="s">
        <v>140</v>
      </c>
      <c r="AU207" s="247" t="s">
        <v>79</v>
      </c>
      <c r="AV207" s="13" t="s">
        <v>77</v>
      </c>
      <c r="AW207" s="13" t="s">
        <v>31</v>
      </c>
      <c r="AX207" s="13" t="s">
        <v>69</v>
      </c>
      <c r="AY207" s="247" t="s">
        <v>115</v>
      </c>
    </row>
    <row r="208" spans="2:51" s="12" customFormat="1" ht="12">
      <c r="B208" s="227"/>
      <c r="C208" s="228"/>
      <c r="D208" s="224" t="s">
        <v>140</v>
      </c>
      <c r="E208" s="229" t="s">
        <v>19</v>
      </c>
      <c r="F208" s="230" t="s">
        <v>288</v>
      </c>
      <c r="G208" s="228"/>
      <c r="H208" s="231">
        <v>30</v>
      </c>
      <c r="I208" s="232"/>
      <c r="J208" s="228"/>
      <c r="K208" s="228"/>
      <c r="L208" s="233"/>
      <c r="M208" s="234"/>
      <c r="N208" s="235"/>
      <c r="O208" s="235"/>
      <c r="P208" s="235"/>
      <c r="Q208" s="235"/>
      <c r="R208" s="235"/>
      <c r="S208" s="235"/>
      <c r="T208" s="236"/>
      <c r="AT208" s="237" t="s">
        <v>140</v>
      </c>
      <c r="AU208" s="237" t="s">
        <v>79</v>
      </c>
      <c r="AV208" s="12" t="s">
        <v>79</v>
      </c>
      <c r="AW208" s="12" t="s">
        <v>31</v>
      </c>
      <c r="AX208" s="12" t="s">
        <v>77</v>
      </c>
      <c r="AY208" s="237" t="s">
        <v>115</v>
      </c>
    </row>
    <row r="209" spans="2:65" s="1" customFormat="1" ht="16.5" customHeight="1">
      <c r="B209" s="38"/>
      <c r="C209" s="211" t="s">
        <v>348</v>
      </c>
      <c r="D209" s="211" t="s">
        <v>117</v>
      </c>
      <c r="E209" s="212" t="s">
        <v>349</v>
      </c>
      <c r="F209" s="213" t="s">
        <v>350</v>
      </c>
      <c r="G209" s="214" t="s">
        <v>120</v>
      </c>
      <c r="H209" s="215">
        <v>8.5</v>
      </c>
      <c r="I209" s="216"/>
      <c r="J209" s="217">
        <f>ROUND(I209*H209,2)</f>
        <v>0</v>
      </c>
      <c r="K209" s="213" t="s">
        <v>121</v>
      </c>
      <c r="L209" s="43"/>
      <c r="M209" s="218" t="s">
        <v>19</v>
      </c>
      <c r="N209" s="219" t="s">
        <v>40</v>
      </c>
      <c r="O209" s="83"/>
      <c r="P209" s="220">
        <f>O209*H209</f>
        <v>0</v>
      </c>
      <c r="Q209" s="220">
        <v>0.0026</v>
      </c>
      <c r="R209" s="220">
        <f>Q209*H209</f>
        <v>0.022099999999999998</v>
      </c>
      <c r="S209" s="220">
        <v>0</v>
      </c>
      <c r="T209" s="221">
        <f>S209*H209</f>
        <v>0</v>
      </c>
      <c r="AR209" s="222" t="s">
        <v>122</v>
      </c>
      <c r="AT209" s="222" t="s">
        <v>117</v>
      </c>
      <c r="AU209" s="222" t="s">
        <v>79</v>
      </c>
      <c r="AY209" s="17" t="s">
        <v>115</v>
      </c>
      <c r="BE209" s="223">
        <f>IF(N209="základní",J209,0)</f>
        <v>0</v>
      </c>
      <c r="BF209" s="223">
        <f>IF(N209="snížená",J209,0)</f>
        <v>0</v>
      </c>
      <c r="BG209" s="223">
        <f>IF(N209="zákl. přenesená",J209,0)</f>
        <v>0</v>
      </c>
      <c r="BH209" s="223">
        <f>IF(N209="sníž. přenesená",J209,0)</f>
        <v>0</v>
      </c>
      <c r="BI209" s="223">
        <f>IF(N209="nulová",J209,0)</f>
        <v>0</v>
      </c>
      <c r="BJ209" s="17" t="s">
        <v>77</v>
      </c>
      <c r="BK209" s="223">
        <f>ROUND(I209*H209,2)</f>
        <v>0</v>
      </c>
      <c r="BL209" s="17" t="s">
        <v>122</v>
      </c>
      <c r="BM209" s="222" t="s">
        <v>351</v>
      </c>
    </row>
    <row r="210" spans="2:47" s="1" customFormat="1" ht="12">
      <c r="B210" s="38"/>
      <c r="C210" s="39"/>
      <c r="D210" s="224" t="s">
        <v>124</v>
      </c>
      <c r="E210" s="39"/>
      <c r="F210" s="225" t="s">
        <v>341</v>
      </c>
      <c r="G210" s="39"/>
      <c r="H210" s="39"/>
      <c r="I210" s="135"/>
      <c r="J210" s="39"/>
      <c r="K210" s="39"/>
      <c r="L210" s="43"/>
      <c r="M210" s="226"/>
      <c r="N210" s="83"/>
      <c r="O210" s="83"/>
      <c r="P210" s="83"/>
      <c r="Q210" s="83"/>
      <c r="R210" s="83"/>
      <c r="S210" s="83"/>
      <c r="T210" s="84"/>
      <c r="AT210" s="17" t="s">
        <v>124</v>
      </c>
      <c r="AU210" s="17" t="s">
        <v>79</v>
      </c>
    </row>
    <row r="211" spans="2:65" s="1" customFormat="1" ht="24" customHeight="1">
      <c r="B211" s="38"/>
      <c r="C211" s="211" t="s">
        <v>352</v>
      </c>
      <c r="D211" s="211" t="s">
        <v>117</v>
      </c>
      <c r="E211" s="212" t="s">
        <v>353</v>
      </c>
      <c r="F211" s="213" t="s">
        <v>354</v>
      </c>
      <c r="G211" s="214" t="s">
        <v>149</v>
      </c>
      <c r="H211" s="215">
        <v>53</v>
      </c>
      <c r="I211" s="216"/>
      <c r="J211" s="217">
        <f>ROUND(I211*H211,2)</f>
        <v>0</v>
      </c>
      <c r="K211" s="213" t="s">
        <v>121</v>
      </c>
      <c r="L211" s="43"/>
      <c r="M211" s="218" t="s">
        <v>19</v>
      </c>
      <c r="N211" s="219" t="s">
        <v>40</v>
      </c>
      <c r="O211" s="83"/>
      <c r="P211" s="220">
        <f>O211*H211</f>
        <v>0</v>
      </c>
      <c r="Q211" s="220">
        <v>0</v>
      </c>
      <c r="R211" s="220">
        <f>Q211*H211</f>
        <v>0</v>
      </c>
      <c r="S211" s="220">
        <v>0</v>
      </c>
      <c r="T211" s="221">
        <f>S211*H211</f>
        <v>0</v>
      </c>
      <c r="AR211" s="222" t="s">
        <v>122</v>
      </c>
      <c r="AT211" s="222" t="s">
        <v>117</v>
      </c>
      <c r="AU211" s="222" t="s">
        <v>79</v>
      </c>
      <c r="AY211" s="17" t="s">
        <v>115</v>
      </c>
      <c r="BE211" s="223">
        <f>IF(N211="základní",J211,0)</f>
        <v>0</v>
      </c>
      <c r="BF211" s="223">
        <f>IF(N211="snížená",J211,0)</f>
        <v>0</v>
      </c>
      <c r="BG211" s="223">
        <f>IF(N211="zákl. přenesená",J211,0)</f>
        <v>0</v>
      </c>
      <c r="BH211" s="223">
        <f>IF(N211="sníž. přenesená",J211,0)</f>
        <v>0</v>
      </c>
      <c r="BI211" s="223">
        <f>IF(N211="nulová",J211,0)</f>
        <v>0</v>
      </c>
      <c r="BJ211" s="17" t="s">
        <v>77</v>
      </c>
      <c r="BK211" s="223">
        <f>ROUND(I211*H211,2)</f>
        <v>0</v>
      </c>
      <c r="BL211" s="17" t="s">
        <v>122</v>
      </c>
      <c r="BM211" s="222" t="s">
        <v>355</v>
      </c>
    </row>
    <row r="212" spans="2:47" s="1" customFormat="1" ht="12">
      <c r="B212" s="38"/>
      <c r="C212" s="39"/>
      <c r="D212" s="224" t="s">
        <v>124</v>
      </c>
      <c r="E212" s="39"/>
      <c r="F212" s="225" t="s">
        <v>356</v>
      </c>
      <c r="G212" s="39"/>
      <c r="H212" s="39"/>
      <c r="I212" s="135"/>
      <c r="J212" s="39"/>
      <c r="K212" s="39"/>
      <c r="L212" s="43"/>
      <c r="M212" s="226"/>
      <c r="N212" s="83"/>
      <c r="O212" s="83"/>
      <c r="P212" s="83"/>
      <c r="Q212" s="83"/>
      <c r="R212" s="83"/>
      <c r="S212" s="83"/>
      <c r="T212" s="84"/>
      <c r="AT212" s="17" t="s">
        <v>124</v>
      </c>
      <c r="AU212" s="17" t="s">
        <v>79</v>
      </c>
    </row>
    <row r="213" spans="2:51" s="13" customFormat="1" ht="12">
      <c r="B213" s="238"/>
      <c r="C213" s="239"/>
      <c r="D213" s="224" t="s">
        <v>140</v>
      </c>
      <c r="E213" s="240" t="s">
        <v>19</v>
      </c>
      <c r="F213" s="241" t="s">
        <v>347</v>
      </c>
      <c r="G213" s="239"/>
      <c r="H213" s="240" t="s">
        <v>19</v>
      </c>
      <c r="I213" s="242"/>
      <c r="J213" s="239"/>
      <c r="K213" s="239"/>
      <c r="L213" s="243"/>
      <c r="M213" s="244"/>
      <c r="N213" s="245"/>
      <c r="O213" s="245"/>
      <c r="P213" s="245"/>
      <c r="Q213" s="245"/>
      <c r="R213" s="245"/>
      <c r="S213" s="245"/>
      <c r="T213" s="246"/>
      <c r="AT213" s="247" t="s">
        <v>140</v>
      </c>
      <c r="AU213" s="247" t="s">
        <v>79</v>
      </c>
      <c r="AV213" s="13" t="s">
        <v>77</v>
      </c>
      <c r="AW213" s="13" t="s">
        <v>31</v>
      </c>
      <c r="AX213" s="13" t="s">
        <v>69</v>
      </c>
      <c r="AY213" s="247" t="s">
        <v>115</v>
      </c>
    </row>
    <row r="214" spans="2:51" s="12" customFormat="1" ht="12">
      <c r="B214" s="227"/>
      <c r="C214" s="228"/>
      <c r="D214" s="224" t="s">
        <v>140</v>
      </c>
      <c r="E214" s="229" t="s">
        <v>19</v>
      </c>
      <c r="F214" s="230" t="s">
        <v>288</v>
      </c>
      <c r="G214" s="228"/>
      <c r="H214" s="231">
        <v>30</v>
      </c>
      <c r="I214" s="232"/>
      <c r="J214" s="228"/>
      <c r="K214" s="228"/>
      <c r="L214" s="233"/>
      <c r="M214" s="234"/>
      <c r="N214" s="235"/>
      <c r="O214" s="235"/>
      <c r="P214" s="235"/>
      <c r="Q214" s="235"/>
      <c r="R214" s="235"/>
      <c r="S214" s="235"/>
      <c r="T214" s="236"/>
      <c r="AT214" s="237" t="s">
        <v>140</v>
      </c>
      <c r="AU214" s="237" t="s">
        <v>79</v>
      </c>
      <c r="AV214" s="12" t="s">
        <v>79</v>
      </c>
      <c r="AW214" s="12" t="s">
        <v>31</v>
      </c>
      <c r="AX214" s="12" t="s">
        <v>69</v>
      </c>
      <c r="AY214" s="237" t="s">
        <v>115</v>
      </c>
    </row>
    <row r="215" spans="2:51" s="13" customFormat="1" ht="12">
      <c r="B215" s="238"/>
      <c r="C215" s="239"/>
      <c r="D215" s="224" t="s">
        <v>140</v>
      </c>
      <c r="E215" s="240" t="s">
        <v>19</v>
      </c>
      <c r="F215" s="241" t="s">
        <v>342</v>
      </c>
      <c r="G215" s="239"/>
      <c r="H215" s="240" t="s">
        <v>19</v>
      </c>
      <c r="I215" s="242"/>
      <c r="J215" s="239"/>
      <c r="K215" s="239"/>
      <c r="L215" s="243"/>
      <c r="M215" s="244"/>
      <c r="N215" s="245"/>
      <c r="O215" s="245"/>
      <c r="P215" s="245"/>
      <c r="Q215" s="245"/>
      <c r="R215" s="245"/>
      <c r="S215" s="245"/>
      <c r="T215" s="246"/>
      <c r="AT215" s="247" t="s">
        <v>140</v>
      </c>
      <c r="AU215" s="247" t="s">
        <v>79</v>
      </c>
      <c r="AV215" s="13" t="s">
        <v>77</v>
      </c>
      <c r="AW215" s="13" t="s">
        <v>31</v>
      </c>
      <c r="AX215" s="13" t="s">
        <v>69</v>
      </c>
      <c r="AY215" s="247" t="s">
        <v>115</v>
      </c>
    </row>
    <row r="216" spans="2:51" s="12" customFormat="1" ht="12">
      <c r="B216" s="227"/>
      <c r="C216" s="228"/>
      <c r="D216" s="224" t="s">
        <v>140</v>
      </c>
      <c r="E216" s="229" t="s">
        <v>19</v>
      </c>
      <c r="F216" s="230" t="s">
        <v>251</v>
      </c>
      <c r="G216" s="228"/>
      <c r="H216" s="231">
        <v>23</v>
      </c>
      <c r="I216" s="232"/>
      <c r="J216" s="228"/>
      <c r="K216" s="228"/>
      <c r="L216" s="233"/>
      <c r="M216" s="234"/>
      <c r="N216" s="235"/>
      <c r="O216" s="235"/>
      <c r="P216" s="235"/>
      <c r="Q216" s="235"/>
      <c r="R216" s="235"/>
      <c r="S216" s="235"/>
      <c r="T216" s="236"/>
      <c r="AT216" s="237" t="s">
        <v>140</v>
      </c>
      <c r="AU216" s="237" t="s">
        <v>79</v>
      </c>
      <c r="AV216" s="12" t="s">
        <v>79</v>
      </c>
      <c r="AW216" s="12" t="s">
        <v>31</v>
      </c>
      <c r="AX216" s="12" t="s">
        <v>69</v>
      </c>
      <c r="AY216" s="237" t="s">
        <v>115</v>
      </c>
    </row>
    <row r="217" spans="2:51" s="14" customFormat="1" ht="12">
      <c r="B217" s="248"/>
      <c r="C217" s="249"/>
      <c r="D217" s="224" t="s">
        <v>140</v>
      </c>
      <c r="E217" s="250" t="s">
        <v>19</v>
      </c>
      <c r="F217" s="251" t="s">
        <v>167</v>
      </c>
      <c r="G217" s="249"/>
      <c r="H217" s="252">
        <v>53</v>
      </c>
      <c r="I217" s="253"/>
      <c r="J217" s="249"/>
      <c r="K217" s="249"/>
      <c r="L217" s="254"/>
      <c r="M217" s="255"/>
      <c r="N217" s="256"/>
      <c r="O217" s="256"/>
      <c r="P217" s="256"/>
      <c r="Q217" s="256"/>
      <c r="R217" s="256"/>
      <c r="S217" s="256"/>
      <c r="T217" s="257"/>
      <c r="AT217" s="258" t="s">
        <v>140</v>
      </c>
      <c r="AU217" s="258" t="s">
        <v>79</v>
      </c>
      <c r="AV217" s="14" t="s">
        <v>122</v>
      </c>
      <c r="AW217" s="14" t="s">
        <v>31</v>
      </c>
      <c r="AX217" s="14" t="s">
        <v>77</v>
      </c>
      <c r="AY217" s="258" t="s">
        <v>115</v>
      </c>
    </row>
    <row r="218" spans="2:65" s="1" customFormat="1" ht="24" customHeight="1">
      <c r="B218" s="38"/>
      <c r="C218" s="211" t="s">
        <v>357</v>
      </c>
      <c r="D218" s="211" t="s">
        <v>117</v>
      </c>
      <c r="E218" s="212" t="s">
        <v>358</v>
      </c>
      <c r="F218" s="213" t="s">
        <v>359</v>
      </c>
      <c r="G218" s="214" t="s">
        <v>120</v>
      </c>
      <c r="H218" s="215">
        <v>8.5</v>
      </c>
      <c r="I218" s="216"/>
      <c r="J218" s="217">
        <f>ROUND(I218*H218,2)</f>
        <v>0</v>
      </c>
      <c r="K218" s="213" t="s">
        <v>121</v>
      </c>
      <c r="L218" s="43"/>
      <c r="M218" s="218" t="s">
        <v>19</v>
      </c>
      <c r="N218" s="219" t="s">
        <v>40</v>
      </c>
      <c r="O218" s="83"/>
      <c r="P218" s="220">
        <f>O218*H218</f>
        <v>0</v>
      </c>
      <c r="Q218" s="220">
        <v>1E-05</v>
      </c>
      <c r="R218" s="220">
        <f>Q218*H218</f>
        <v>8.5E-05</v>
      </c>
      <c r="S218" s="220">
        <v>0</v>
      </c>
      <c r="T218" s="221">
        <f>S218*H218</f>
        <v>0</v>
      </c>
      <c r="AR218" s="222" t="s">
        <v>122</v>
      </c>
      <c r="AT218" s="222" t="s">
        <v>117</v>
      </c>
      <c r="AU218" s="222" t="s">
        <v>79</v>
      </c>
      <c r="AY218" s="17" t="s">
        <v>115</v>
      </c>
      <c r="BE218" s="223">
        <f>IF(N218="základní",J218,0)</f>
        <v>0</v>
      </c>
      <c r="BF218" s="223">
        <f>IF(N218="snížená",J218,0)</f>
        <v>0</v>
      </c>
      <c r="BG218" s="223">
        <f>IF(N218="zákl. přenesená",J218,0)</f>
        <v>0</v>
      </c>
      <c r="BH218" s="223">
        <f>IF(N218="sníž. přenesená",J218,0)</f>
        <v>0</v>
      </c>
      <c r="BI218" s="223">
        <f>IF(N218="nulová",J218,0)</f>
        <v>0</v>
      </c>
      <c r="BJ218" s="17" t="s">
        <v>77</v>
      </c>
      <c r="BK218" s="223">
        <f>ROUND(I218*H218,2)</f>
        <v>0</v>
      </c>
      <c r="BL218" s="17" t="s">
        <v>122</v>
      </c>
      <c r="BM218" s="222" t="s">
        <v>360</v>
      </c>
    </row>
    <row r="219" spans="2:47" s="1" customFormat="1" ht="12">
      <c r="B219" s="38"/>
      <c r="C219" s="39"/>
      <c r="D219" s="224" t="s">
        <v>124</v>
      </c>
      <c r="E219" s="39"/>
      <c r="F219" s="225" t="s">
        <v>356</v>
      </c>
      <c r="G219" s="39"/>
      <c r="H219" s="39"/>
      <c r="I219" s="135"/>
      <c r="J219" s="39"/>
      <c r="K219" s="39"/>
      <c r="L219" s="43"/>
      <c r="M219" s="226"/>
      <c r="N219" s="83"/>
      <c r="O219" s="83"/>
      <c r="P219" s="83"/>
      <c r="Q219" s="83"/>
      <c r="R219" s="83"/>
      <c r="S219" s="83"/>
      <c r="T219" s="84"/>
      <c r="AT219" s="17" t="s">
        <v>124</v>
      </c>
      <c r="AU219" s="17" t="s">
        <v>79</v>
      </c>
    </row>
    <row r="220" spans="2:65" s="1" customFormat="1" ht="36" customHeight="1">
      <c r="B220" s="38"/>
      <c r="C220" s="211" t="s">
        <v>361</v>
      </c>
      <c r="D220" s="211" t="s">
        <v>117</v>
      </c>
      <c r="E220" s="212" t="s">
        <v>362</v>
      </c>
      <c r="F220" s="213" t="s">
        <v>363</v>
      </c>
      <c r="G220" s="214" t="s">
        <v>149</v>
      </c>
      <c r="H220" s="215">
        <v>6</v>
      </c>
      <c r="I220" s="216"/>
      <c r="J220" s="217">
        <f>ROUND(I220*H220,2)</f>
        <v>0</v>
      </c>
      <c r="K220" s="213" t="s">
        <v>121</v>
      </c>
      <c r="L220" s="43"/>
      <c r="M220" s="218" t="s">
        <v>19</v>
      </c>
      <c r="N220" s="219" t="s">
        <v>40</v>
      </c>
      <c r="O220" s="83"/>
      <c r="P220" s="220">
        <f>O220*H220</f>
        <v>0</v>
      </c>
      <c r="Q220" s="220">
        <v>0.08978</v>
      </c>
      <c r="R220" s="220">
        <f>Q220*H220</f>
        <v>0.53868</v>
      </c>
      <c r="S220" s="220">
        <v>0</v>
      </c>
      <c r="T220" s="221">
        <f>S220*H220</f>
        <v>0</v>
      </c>
      <c r="AR220" s="222" t="s">
        <v>122</v>
      </c>
      <c r="AT220" s="222" t="s">
        <v>117</v>
      </c>
      <c r="AU220" s="222" t="s">
        <v>79</v>
      </c>
      <c r="AY220" s="17" t="s">
        <v>115</v>
      </c>
      <c r="BE220" s="223">
        <f>IF(N220="základní",J220,0)</f>
        <v>0</v>
      </c>
      <c r="BF220" s="223">
        <f>IF(N220="snížená",J220,0)</f>
        <v>0</v>
      </c>
      <c r="BG220" s="223">
        <f>IF(N220="zákl. přenesená",J220,0)</f>
        <v>0</v>
      </c>
      <c r="BH220" s="223">
        <f>IF(N220="sníž. přenesená",J220,0)</f>
        <v>0</v>
      </c>
      <c r="BI220" s="223">
        <f>IF(N220="nulová",J220,0)</f>
        <v>0</v>
      </c>
      <c r="BJ220" s="17" t="s">
        <v>77</v>
      </c>
      <c r="BK220" s="223">
        <f>ROUND(I220*H220,2)</f>
        <v>0</v>
      </c>
      <c r="BL220" s="17" t="s">
        <v>122</v>
      </c>
      <c r="BM220" s="222" t="s">
        <v>364</v>
      </c>
    </row>
    <row r="221" spans="2:47" s="1" customFormat="1" ht="12">
      <c r="B221" s="38"/>
      <c r="C221" s="39"/>
      <c r="D221" s="224" t="s">
        <v>124</v>
      </c>
      <c r="E221" s="39"/>
      <c r="F221" s="225" t="s">
        <v>365</v>
      </c>
      <c r="G221" s="39"/>
      <c r="H221" s="39"/>
      <c r="I221" s="135"/>
      <c r="J221" s="39"/>
      <c r="K221" s="39"/>
      <c r="L221" s="43"/>
      <c r="M221" s="226"/>
      <c r="N221" s="83"/>
      <c r="O221" s="83"/>
      <c r="P221" s="83"/>
      <c r="Q221" s="83"/>
      <c r="R221" s="83"/>
      <c r="S221" s="83"/>
      <c r="T221" s="84"/>
      <c r="AT221" s="17" t="s">
        <v>124</v>
      </c>
      <c r="AU221" s="17" t="s">
        <v>79</v>
      </c>
    </row>
    <row r="222" spans="2:47" s="1" customFormat="1" ht="12">
      <c r="B222" s="38"/>
      <c r="C222" s="39"/>
      <c r="D222" s="224" t="s">
        <v>126</v>
      </c>
      <c r="E222" s="39"/>
      <c r="F222" s="225" t="s">
        <v>366</v>
      </c>
      <c r="G222" s="39"/>
      <c r="H222" s="39"/>
      <c r="I222" s="135"/>
      <c r="J222" s="39"/>
      <c r="K222" s="39"/>
      <c r="L222" s="43"/>
      <c r="M222" s="226"/>
      <c r="N222" s="83"/>
      <c r="O222" s="83"/>
      <c r="P222" s="83"/>
      <c r="Q222" s="83"/>
      <c r="R222" s="83"/>
      <c r="S222" s="83"/>
      <c r="T222" s="84"/>
      <c r="AT222" s="17" t="s">
        <v>126</v>
      </c>
      <c r="AU222" s="17" t="s">
        <v>79</v>
      </c>
    </row>
    <row r="223" spans="2:65" s="1" customFormat="1" ht="24" customHeight="1">
      <c r="B223" s="38"/>
      <c r="C223" s="211" t="s">
        <v>367</v>
      </c>
      <c r="D223" s="211" t="s">
        <v>117</v>
      </c>
      <c r="E223" s="212" t="s">
        <v>368</v>
      </c>
      <c r="F223" s="213" t="s">
        <v>369</v>
      </c>
      <c r="G223" s="214" t="s">
        <v>149</v>
      </c>
      <c r="H223" s="215">
        <v>10</v>
      </c>
      <c r="I223" s="216"/>
      <c r="J223" s="217">
        <f>ROUND(I223*H223,2)</f>
        <v>0</v>
      </c>
      <c r="K223" s="213" t="s">
        <v>121</v>
      </c>
      <c r="L223" s="43"/>
      <c r="M223" s="218" t="s">
        <v>19</v>
      </c>
      <c r="N223" s="219" t="s">
        <v>40</v>
      </c>
      <c r="O223" s="83"/>
      <c r="P223" s="220">
        <f>O223*H223</f>
        <v>0</v>
      </c>
      <c r="Q223" s="220">
        <v>0.14067</v>
      </c>
      <c r="R223" s="220">
        <f>Q223*H223</f>
        <v>1.4066999999999998</v>
      </c>
      <c r="S223" s="220">
        <v>0</v>
      </c>
      <c r="T223" s="221">
        <f>S223*H223</f>
        <v>0</v>
      </c>
      <c r="AR223" s="222" t="s">
        <v>122</v>
      </c>
      <c r="AT223" s="222" t="s">
        <v>117</v>
      </c>
      <c r="AU223" s="222" t="s">
        <v>79</v>
      </c>
      <c r="AY223" s="17" t="s">
        <v>115</v>
      </c>
      <c r="BE223" s="223">
        <f>IF(N223="základní",J223,0)</f>
        <v>0</v>
      </c>
      <c r="BF223" s="223">
        <f>IF(N223="snížená",J223,0)</f>
        <v>0</v>
      </c>
      <c r="BG223" s="223">
        <f>IF(N223="zákl. přenesená",J223,0)</f>
        <v>0</v>
      </c>
      <c r="BH223" s="223">
        <f>IF(N223="sníž. přenesená",J223,0)</f>
        <v>0</v>
      </c>
      <c r="BI223" s="223">
        <f>IF(N223="nulová",J223,0)</f>
        <v>0</v>
      </c>
      <c r="BJ223" s="17" t="s">
        <v>77</v>
      </c>
      <c r="BK223" s="223">
        <f>ROUND(I223*H223,2)</f>
        <v>0</v>
      </c>
      <c r="BL223" s="17" t="s">
        <v>122</v>
      </c>
      <c r="BM223" s="222" t="s">
        <v>370</v>
      </c>
    </row>
    <row r="224" spans="2:47" s="1" customFormat="1" ht="12">
      <c r="B224" s="38"/>
      <c r="C224" s="39"/>
      <c r="D224" s="224" t="s">
        <v>124</v>
      </c>
      <c r="E224" s="39"/>
      <c r="F224" s="225" t="s">
        <v>371</v>
      </c>
      <c r="G224" s="39"/>
      <c r="H224" s="39"/>
      <c r="I224" s="135"/>
      <c r="J224" s="39"/>
      <c r="K224" s="39"/>
      <c r="L224" s="43"/>
      <c r="M224" s="226"/>
      <c r="N224" s="83"/>
      <c r="O224" s="83"/>
      <c r="P224" s="83"/>
      <c r="Q224" s="83"/>
      <c r="R224" s="83"/>
      <c r="S224" s="83"/>
      <c r="T224" s="84"/>
      <c r="AT224" s="17" t="s">
        <v>124</v>
      </c>
      <c r="AU224" s="17" t="s">
        <v>79</v>
      </c>
    </row>
    <row r="225" spans="2:47" s="1" customFormat="1" ht="12">
      <c r="B225" s="38"/>
      <c r="C225" s="39"/>
      <c r="D225" s="224" t="s">
        <v>126</v>
      </c>
      <c r="E225" s="39"/>
      <c r="F225" s="225" t="s">
        <v>372</v>
      </c>
      <c r="G225" s="39"/>
      <c r="H225" s="39"/>
      <c r="I225" s="135"/>
      <c r="J225" s="39"/>
      <c r="K225" s="39"/>
      <c r="L225" s="43"/>
      <c r="M225" s="226"/>
      <c r="N225" s="83"/>
      <c r="O225" s="83"/>
      <c r="P225" s="83"/>
      <c r="Q225" s="83"/>
      <c r="R225" s="83"/>
      <c r="S225" s="83"/>
      <c r="T225" s="84"/>
      <c r="AT225" s="17" t="s">
        <v>126</v>
      </c>
      <c r="AU225" s="17" t="s">
        <v>79</v>
      </c>
    </row>
    <row r="226" spans="2:65" s="1" customFormat="1" ht="24" customHeight="1">
      <c r="B226" s="38"/>
      <c r="C226" s="211" t="s">
        <v>373</v>
      </c>
      <c r="D226" s="211" t="s">
        <v>117</v>
      </c>
      <c r="E226" s="212" t="s">
        <v>374</v>
      </c>
      <c r="F226" s="213" t="s">
        <v>375</v>
      </c>
      <c r="G226" s="214" t="s">
        <v>149</v>
      </c>
      <c r="H226" s="215">
        <v>27</v>
      </c>
      <c r="I226" s="216"/>
      <c r="J226" s="217">
        <f>ROUND(I226*H226,2)</f>
        <v>0</v>
      </c>
      <c r="K226" s="213" t="s">
        <v>121</v>
      </c>
      <c r="L226" s="43"/>
      <c r="M226" s="218" t="s">
        <v>19</v>
      </c>
      <c r="N226" s="219" t="s">
        <v>40</v>
      </c>
      <c r="O226" s="83"/>
      <c r="P226" s="220">
        <f>O226*H226</f>
        <v>0</v>
      </c>
      <c r="Q226" s="220">
        <v>1E-05</v>
      </c>
      <c r="R226" s="220">
        <f>Q226*H226</f>
        <v>0.00027</v>
      </c>
      <c r="S226" s="220">
        <v>0</v>
      </c>
      <c r="T226" s="221">
        <f>S226*H226</f>
        <v>0</v>
      </c>
      <c r="AR226" s="222" t="s">
        <v>122</v>
      </c>
      <c r="AT226" s="222" t="s">
        <v>117</v>
      </c>
      <c r="AU226" s="222" t="s">
        <v>79</v>
      </c>
      <c r="AY226" s="17" t="s">
        <v>115</v>
      </c>
      <c r="BE226" s="223">
        <f>IF(N226="základní",J226,0)</f>
        <v>0</v>
      </c>
      <c r="BF226" s="223">
        <f>IF(N226="snížená",J226,0)</f>
        <v>0</v>
      </c>
      <c r="BG226" s="223">
        <f>IF(N226="zákl. přenesená",J226,0)</f>
        <v>0</v>
      </c>
      <c r="BH226" s="223">
        <f>IF(N226="sníž. přenesená",J226,0)</f>
        <v>0</v>
      </c>
      <c r="BI226" s="223">
        <f>IF(N226="nulová",J226,0)</f>
        <v>0</v>
      </c>
      <c r="BJ226" s="17" t="s">
        <v>77</v>
      </c>
      <c r="BK226" s="223">
        <f>ROUND(I226*H226,2)</f>
        <v>0</v>
      </c>
      <c r="BL226" s="17" t="s">
        <v>122</v>
      </c>
      <c r="BM226" s="222" t="s">
        <v>376</v>
      </c>
    </row>
    <row r="227" spans="2:47" s="1" customFormat="1" ht="12">
      <c r="B227" s="38"/>
      <c r="C227" s="39"/>
      <c r="D227" s="224" t="s">
        <v>124</v>
      </c>
      <c r="E227" s="39"/>
      <c r="F227" s="225" t="s">
        <v>377</v>
      </c>
      <c r="G227" s="39"/>
      <c r="H227" s="39"/>
      <c r="I227" s="135"/>
      <c r="J227" s="39"/>
      <c r="K227" s="39"/>
      <c r="L227" s="43"/>
      <c r="M227" s="226"/>
      <c r="N227" s="83"/>
      <c r="O227" s="83"/>
      <c r="P227" s="83"/>
      <c r="Q227" s="83"/>
      <c r="R227" s="83"/>
      <c r="S227" s="83"/>
      <c r="T227" s="84"/>
      <c r="AT227" s="17" t="s">
        <v>124</v>
      </c>
      <c r="AU227" s="17" t="s">
        <v>79</v>
      </c>
    </row>
    <row r="228" spans="2:65" s="1" customFormat="1" ht="24" customHeight="1">
      <c r="B228" s="38"/>
      <c r="C228" s="211" t="s">
        <v>378</v>
      </c>
      <c r="D228" s="211" t="s">
        <v>117</v>
      </c>
      <c r="E228" s="212" t="s">
        <v>379</v>
      </c>
      <c r="F228" s="213" t="s">
        <v>380</v>
      </c>
      <c r="G228" s="214" t="s">
        <v>149</v>
      </c>
      <c r="H228" s="215">
        <v>27</v>
      </c>
      <c r="I228" s="216"/>
      <c r="J228" s="217">
        <f>ROUND(I228*H228,2)</f>
        <v>0</v>
      </c>
      <c r="K228" s="213" t="s">
        <v>121</v>
      </c>
      <c r="L228" s="43"/>
      <c r="M228" s="218" t="s">
        <v>19</v>
      </c>
      <c r="N228" s="219" t="s">
        <v>40</v>
      </c>
      <c r="O228" s="83"/>
      <c r="P228" s="220">
        <f>O228*H228</f>
        <v>0</v>
      </c>
      <c r="Q228" s="220">
        <v>0.00011</v>
      </c>
      <c r="R228" s="220">
        <f>Q228*H228</f>
        <v>0.00297</v>
      </c>
      <c r="S228" s="220">
        <v>0</v>
      </c>
      <c r="T228" s="221">
        <f>S228*H228</f>
        <v>0</v>
      </c>
      <c r="AR228" s="222" t="s">
        <v>122</v>
      </c>
      <c r="AT228" s="222" t="s">
        <v>117</v>
      </c>
      <c r="AU228" s="222" t="s">
        <v>79</v>
      </c>
      <c r="AY228" s="17" t="s">
        <v>115</v>
      </c>
      <c r="BE228" s="223">
        <f>IF(N228="základní",J228,0)</f>
        <v>0</v>
      </c>
      <c r="BF228" s="223">
        <f>IF(N228="snížená",J228,0)</f>
        <v>0</v>
      </c>
      <c r="BG228" s="223">
        <f>IF(N228="zákl. přenesená",J228,0)</f>
        <v>0</v>
      </c>
      <c r="BH228" s="223">
        <f>IF(N228="sníž. přenesená",J228,0)</f>
        <v>0</v>
      </c>
      <c r="BI228" s="223">
        <f>IF(N228="nulová",J228,0)</f>
        <v>0</v>
      </c>
      <c r="BJ228" s="17" t="s">
        <v>77</v>
      </c>
      <c r="BK228" s="223">
        <f>ROUND(I228*H228,2)</f>
        <v>0</v>
      </c>
      <c r="BL228" s="17" t="s">
        <v>122</v>
      </c>
      <c r="BM228" s="222" t="s">
        <v>381</v>
      </c>
    </row>
    <row r="229" spans="2:47" s="1" customFormat="1" ht="12">
      <c r="B229" s="38"/>
      <c r="C229" s="39"/>
      <c r="D229" s="224" t="s">
        <v>124</v>
      </c>
      <c r="E229" s="39"/>
      <c r="F229" s="225" t="s">
        <v>382</v>
      </c>
      <c r="G229" s="39"/>
      <c r="H229" s="39"/>
      <c r="I229" s="135"/>
      <c r="J229" s="39"/>
      <c r="K229" s="39"/>
      <c r="L229" s="43"/>
      <c r="M229" s="226"/>
      <c r="N229" s="83"/>
      <c r="O229" s="83"/>
      <c r="P229" s="83"/>
      <c r="Q229" s="83"/>
      <c r="R229" s="83"/>
      <c r="S229" s="83"/>
      <c r="T229" s="84"/>
      <c r="AT229" s="17" t="s">
        <v>124</v>
      </c>
      <c r="AU229" s="17" t="s">
        <v>79</v>
      </c>
    </row>
    <row r="230" spans="2:65" s="1" customFormat="1" ht="24" customHeight="1">
      <c r="B230" s="38"/>
      <c r="C230" s="211" t="s">
        <v>383</v>
      </c>
      <c r="D230" s="211" t="s">
        <v>117</v>
      </c>
      <c r="E230" s="212" t="s">
        <v>384</v>
      </c>
      <c r="F230" s="213" t="s">
        <v>385</v>
      </c>
      <c r="G230" s="214" t="s">
        <v>149</v>
      </c>
      <c r="H230" s="215">
        <v>52</v>
      </c>
      <c r="I230" s="216"/>
      <c r="J230" s="217">
        <f>ROUND(I230*H230,2)</f>
        <v>0</v>
      </c>
      <c r="K230" s="213" t="s">
        <v>121</v>
      </c>
      <c r="L230" s="43"/>
      <c r="M230" s="218" t="s">
        <v>19</v>
      </c>
      <c r="N230" s="219" t="s">
        <v>40</v>
      </c>
      <c r="O230" s="83"/>
      <c r="P230" s="220">
        <f>O230*H230</f>
        <v>0</v>
      </c>
      <c r="Q230" s="220">
        <v>0.0043</v>
      </c>
      <c r="R230" s="220">
        <f>Q230*H230</f>
        <v>0.2236</v>
      </c>
      <c r="S230" s="220">
        <v>0</v>
      </c>
      <c r="T230" s="221">
        <f>S230*H230</f>
        <v>0</v>
      </c>
      <c r="AR230" s="222" t="s">
        <v>122</v>
      </c>
      <c r="AT230" s="222" t="s">
        <v>117</v>
      </c>
      <c r="AU230" s="222" t="s">
        <v>79</v>
      </c>
      <c r="AY230" s="17" t="s">
        <v>115</v>
      </c>
      <c r="BE230" s="223">
        <f>IF(N230="základní",J230,0)</f>
        <v>0</v>
      </c>
      <c r="BF230" s="223">
        <f>IF(N230="snížená",J230,0)</f>
        <v>0</v>
      </c>
      <c r="BG230" s="223">
        <f>IF(N230="zákl. přenesená",J230,0)</f>
        <v>0</v>
      </c>
      <c r="BH230" s="223">
        <f>IF(N230="sníž. přenesená",J230,0)</f>
        <v>0</v>
      </c>
      <c r="BI230" s="223">
        <f>IF(N230="nulová",J230,0)</f>
        <v>0</v>
      </c>
      <c r="BJ230" s="17" t="s">
        <v>77</v>
      </c>
      <c r="BK230" s="223">
        <f>ROUND(I230*H230,2)</f>
        <v>0</v>
      </c>
      <c r="BL230" s="17" t="s">
        <v>122</v>
      </c>
      <c r="BM230" s="222" t="s">
        <v>386</v>
      </c>
    </row>
    <row r="231" spans="2:47" s="1" customFormat="1" ht="12">
      <c r="B231" s="38"/>
      <c r="C231" s="39"/>
      <c r="D231" s="224" t="s">
        <v>124</v>
      </c>
      <c r="E231" s="39"/>
      <c r="F231" s="225" t="s">
        <v>387</v>
      </c>
      <c r="G231" s="39"/>
      <c r="H231" s="39"/>
      <c r="I231" s="135"/>
      <c r="J231" s="39"/>
      <c r="K231" s="39"/>
      <c r="L231" s="43"/>
      <c r="M231" s="226"/>
      <c r="N231" s="83"/>
      <c r="O231" s="83"/>
      <c r="P231" s="83"/>
      <c r="Q231" s="83"/>
      <c r="R231" s="83"/>
      <c r="S231" s="83"/>
      <c r="T231" s="84"/>
      <c r="AT231" s="17" t="s">
        <v>124</v>
      </c>
      <c r="AU231" s="17" t="s">
        <v>79</v>
      </c>
    </row>
    <row r="232" spans="2:47" s="1" customFormat="1" ht="12">
      <c r="B232" s="38"/>
      <c r="C232" s="39"/>
      <c r="D232" s="224" t="s">
        <v>126</v>
      </c>
      <c r="E232" s="39"/>
      <c r="F232" s="225" t="s">
        <v>388</v>
      </c>
      <c r="G232" s="39"/>
      <c r="H232" s="39"/>
      <c r="I232" s="135"/>
      <c r="J232" s="39"/>
      <c r="K232" s="39"/>
      <c r="L232" s="43"/>
      <c r="M232" s="226"/>
      <c r="N232" s="83"/>
      <c r="O232" s="83"/>
      <c r="P232" s="83"/>
      <c r="Q232" s="83"/>
      <c r="R232" s="83"/>
      <c r="S232" s="83"/>
      <c r="T232" s="84"/>
      <c r="AT232" s="17" t="s">
        <v>126</v>
      </c>
      <c r="AU232" s="17" t="s">
        <v>79</v>
      </c>
    </row>
    <row r="233" spans="2:65" s="1" customFormat="1" ht="16.5" customHeight="1">
      <c r="B233" s="38"/>
      <c r="C233" s="211" t="s">
        <v>389</v>
      </c>
      <c r="D233" s="211" t="s">
        <v>117</v>
      </c>
      <c r="E233" s="212" t="s">
        <v>390</v>
      </c>
      <c r="F233" s="213" t="s">
        <v>391</v>
      </c>
      <c r="G233" s="214" t="s">
        <v>291</v>
      </c>
      <c r="H233" s="215">
        <v>108</v>
      </c>
      <c r="I233" s="216"/>
      <c r="J233" s="217">
        <f>ROUND(I233*H233,2)</f>
        <v>0</v>
      </c>
      <c r="K233" s="213" t="s">
        <v>121</v>
      </c>
      <c r="L233" s="43"/>
      <c r="M233" s="218" t="s">
        <v>19</v>
      </c>
      <c r="N233" s="219" t="s">
        <v>40</v>
      </c>
      <c r="O233" s="83"/>
      <c r="P233" s="220">
        <f>O233*H233</f>
        <v>0</v>
      </c>
      <c r="Q233" s="220">
        <v>0.00202</v>
      </c>
      <c r="R233" s="220">
        <f>Q233*H233</f>
        <v>0.21816000000000002</v>
      </c>
      <c r="S233" s="220">
        <v>0</v>
      </c>
      <c r="T233" s="221">
        <f>S233*H233</f>
        <v>0</v>
      </c>
      <c r="AR233" s="222" t="s">
        <v>122</v>
      </c>
      <c r="AT233" s="222" t="s">
        <v>117</v>
      </c>
      <c r="AU233" s="222" t="s">
        <v>79</v>
      </c>
      <c r="AY233" s="17" t="s">
        <v>115</v>
      </c>
      <c r="BE233" s="223">
        <f>IF(N233="základní",J233,0)</f>
        <v>0</v>
      </c>
      <c r="BF233" s="223">
        <f>IF(N233="snížená",J233,0)</f>
        <v>0</v>
      </c>
      <c r="BG233" s="223">
        <f>IF(N233="zákl. přenesená",J233,0)</f>
        <v>0</v>
      </c>
      <c r="BH233" s="223">
        <f>IF(N233="sníž. přenesená",J233,0)</f>
        <v>0</v>
      </c>
      <c r="BI233" s="223">
        <f>IF(N233="nulová",J233,0)</f>
        <v>0</v>
      </c>
      <c r="BJ233" s="17" t="s">
        <v>77</v>
      </c>
      <c r="BK233" s="223">
        <f>ROUND(I233*H233,2)</f>
        <v>0</v>
      </c>
      <c r="BL233" s="17" t="s">
        <v>122</v>
      </c>
      <c r="BM233" s="222" t="s">
        <v>392</v>
      </c>
    </row>
    <row r="234" spans="2:47" s="1" customFormat="1" ht="12">
      <c r="B234" s="38"/>
      <c r="C234" s="39"/>
      <c r="D234" s="224" t="s">
        <v>124</v>
      </c>
      <c r="E234" s="39"/>
      <c r="F234" s="225" t="s">
        <v>393</v>
      </c>
      <c r="G234" s="39"/>
      <c r="H234" s="39"/>
      <c r="I234" s="135"/>
      <c r="J234" s="39"/>
      <c r="K234" s="39"/>
      <c r="L234" s="43"/>
      <c r="M234" s="226"/>
      <c r="N234" s="83"/>
      <c r="O234" s="83"/>
      <c r="P234" s="83"/>
      <c r="Q234" s="83"/>
      <c r="R234" s="83"/>
      <c r="S234" s="83"/>
      <c r="T234" s="84"/>
      <c r="AT234" s="17" t="s">
        <v>124</v>
      </c>
      <c r="AU234" s="17" t="s">
        <v>79</v>
      </c>
    </row>
    <row r="235" spans="2:51" s="12" customFormat="1" ht="12">
      <c r="B235" s="227"/>
      <c r="C235" s="228"/>
      <c r="D235" s="224" t="s">
        <v>140</v>
      </c>
      <c r="E235" s="229" t="s">
        <v>19</v>
      </c>
      <c r="F235" s="230" t="s">
        <v>394</v>
      </c>
      <c r="G235" s="228"/>
      <c r="H235" s="231">
        <v>108</v>
      </c>
      <c r="I235" s="232"/>
      <c r="J235" s="228"/>
      <c r="K235" s="228"/>
      <c r="L235" s="233"/>
      <c r="M235" s="234"/>
      <c r="N235" s="235"/>
      <c r="O235" s="235"/>
      <c r="P235" s="235"/>
      <c r="Q235" s="235"/>
      <c r="R235" s="235"/>
      <c r="S235" s="235"/>
      <c r="T235" s="236"/>
      <c r="AT235" s="237" t="s">
        <v>140</v>
      </c>
      <c r="AU235" s="237" t="s">
        <v>79</v>
      </c>
      <c r="AV235" s="12" t="s">
        <v>79</v>
      </c>
      <c r="AW235" s="12" t="s">
        <v>31</v>
      </c>
      <c r="AX235" s="12" t="s">
        <v>77</v>
      </c>
      <c r="AY235" s="237" t="s">
        <v>115</v>
      </c>
    </row>
    <row r="236" spans="2:65" s="1" customFormat="1" ht="16.5" customHeight="1">
      <c r="B236" s="38"/>
      <c r="C236" s="211" t="s">
        <v>395</v>
      </c>
      <c r="D236" s="211" t="s">
        <v>117</v>
      </c>
      <c r="E236" s="212" t="s">
        <v>396</v>
      </c>
      <c r="F236" s="213" t="s">
        <v>397</v>
      </c>
      <c r="G236" s="214" t="s">
        <v>204</v>
      </c>
      <c r="H236" s="215">
        <v>0.93</v>
      </c>
      <c r="I236" s="216"/>
      <c r="J236" s="217">
        <f>ROUND(I236*H236,2)</f>
        <v>0</v>
      </c>
      <c r="K236" s="213" t="s">
        <v>121</v>
      </c>
      <c r="L236" s="43"/>
      <c r="M236" s="218" t="s">
        <v>19</v>
      </c>
      <c r="N236" s="219" t="s">
        <v>40</v>
      </c>
      <c r="O236" s="83"/>
      <c r="P236" s="220">
        <f>O236*H236</f>
        <v>0</v>
      </c>
      <c r="Q236" s="220">
        <v>1.01508</v>
      </c>
      <c r="R236" s="220">
        <f>Q236*H236</f>
        <v>0.9440244</v>
      </c>
      <c r="S236" s="220">
        <v>0</v>
      </c>
      <c r="T236" s="221">
        <f>S236*H236</f>
        <v>0</v>
      </c>
      <c r="AR236" s="222" t="s">
        <v>122</v>
      </c>
      <c r="AT236" s="222" t="s">
        <v>117</v>
      </c>
      <c r="AU236" s="222" t="s">
        <v>79</v>
      </c>
      <c r="AY236" s="17" t="s">
        <v>115</v>
      </c>
      <c r="BE236" s="223">
        <f>IF(N236="základní",J236,0)</f>
        <v>0</v>
      </c>
      <c r="BF236" s="223">
        <f>IF(N236="snížená",J236,0)</f>
        <v>0</v>
      </c>
      <c r="BG236" s="223">
        <f>IF(N236="zákl. přenesená",J236,0)</f>
        <v>0</v>
      </c>
      <c r="BH236" s="223">
        <f>IF(N236="sníž. přenesená",J236,0)</f>
        <v>0</v>
      </c>
      <c r="BI236" s="223">
        <f>IF(N236="nulová",J236,0)</f>
        <v>0</v>
      </c>
      <c r="BJ236" s="17" t="s">
        <v>77</v>
      </c>
      <c r="BK236" s="223">
        <f>ROUND(I236*H236,2)</f>
        <v>0</v>
      </c>
      <c r="BL236" s="17" t="s">
        <v>122</v>
      </c>
      <c r="BM236" s="222" t="s">
        <v>398</v>
      </c>
    </row>
    <row r="237" spans="2:51" s="12" customFormat="1" ht="12">
      <c r="B237" s="227"/>
      <c r="C237" s="228"/>
      <c r="D237" s="224" t="s">
        <v>140</v>
      </c>
      <c r="E237" s="229" t="s">
        <v>19</v>
      </c>
      <c r="F237" s="230" t="s">
        <v>399</v>
      </c>
      <c r="G237" s="228"/>
      <c r="H237" s="231">
        <v>0.93</v>
      </c>
      <c r="I237" s="232"/>
      <c r="J237" s="228"/>
      <c r="K237" s="228"/>
      <c r="L237" s="233"/>
      <c r="M237" s="234"/>
      <c r="N237" s="235"/>
      <c r="O237" s="235"/>
      <c r="P237" s="235"/>
      <c r="Q237" s="235"/>
      <c r="R237" s="235"/>
      <c r="S237" s="235"/>
      <c r="T237" s="236"/>
      <c r="AT237" s="237" t="s">
        <v>140</v>
      </c>
      <c r="AU237" s="237" t="s">
        <v>79</v>
      </c>
      <c r="AV237" s="12" t="s">
        <v>79</v>
      </c>
      <c r="AW237" s="12" t="s">
        <v>31</v>
      </c>
      <c r="AX237" s="12" t="s">
        <v>77</v>
      </c>
      <c r="AY237" s="237" t="s">
        <v>115</v>
      </c>
    </row>
    <row r="238" spans="2:65" s="1" customFormat="1" ht="16.5" customHeight="1">
      <c r="B238" s="38"/>
      <c r="C238" s="211" t="s">
        <v>400</v>
      </c>
      <c r="D238" s="211" t="s">
        <v>117</v>
      </c>
      <c r="E238" s="212" t="s">
        <v>401</v>
      </c>
      <c r="F238" s="213" t="s">
        <v>402</v>
      </c>
      <c r="G238" s="214" t="s">
        <v>120</v>
      </c>
      <c r="H238" s="215">
        <v>58</v>
      </c>
      <c r="I238" s="216"/>
      <c r="J238" s="217">
        <f>ROUND(I238*H238,2)</f>
        <v>0</v>
      </c>
      <c r="K238" s="213" t="s">
        <v>121</v>
      </c>
      <c r="L238" s="43"/>
      <c r="M238" s="218" t="s">
        <v>19</v>
      </c>
      <c r="N238" s="219" t="s">
        <v>40</v>
      </c>
      <c r="O238" s="83"/>
      <c r="P238" s="220">
        <f>O238*H238</f>
        <v>0</v>
      </c>
      <c r="Q238" s="220">
        <v>0.01375</v>
      </c>
      <c r="R238" s="220">
        <f>Q238*H238</f>
        <v>0.7975</v>
      </c>
      <c r="S238" s="220">
        <v>0</v>
      </c>
      <c r="T238" s="221">
        <f>S238*H238</f>
        <v>0</v>
      </c>
      <c r="AR238" s="222" t="s">
        <v>122</v>
      </c>
      <c r="AT238" s="222" t="s">
        <v>117</v>
      </c>
      <c r="AU238" s="222" t="s">
        <v>79</v>
      </c>
      <c r="AY238" s="17" t="s">
        <v>115</v>
      </c>
      <c r="BE238" s="223">
        <f>IF(N238="základní",J238,0)</f>
        <v>0</v>
      </c>
      <c r="BF238" s="223">
        <f>IF(N238="snížená",J238,0)</f>
        <v>0</v>
      </c>
      <c r="BG238" s="223">
        <f>IF(N238="zákl. přenesená",J238,0)</f>
        <v>0</v>
      </c>
      <c r="BH238" s="223">
        <f>IF(N238="sníž. přenesená",J238,0)</f>
        <v>0</v>
      </c>
      <c r="BI238" s="223">
        <f>IF(N238="nulová",J238,0)</f>
        <v>0</v>
      </c>
      <c r="BJ238" s="17" t="s">
        <v>77</v>
      </c>
      <c r="BK238" s="223">
        <f>ROUND(I238*H238,2)</f>
        <v>0</v>
      </c>
      <c r="BL238" s="17" t="s">
        <v>122</v>
      </c>
      <c r="BM238" s="222" t="s">
        <v>403</v>
      </c>
    </row>
    <row r="239" spans="2:47" s="1" customFormat="1" ht="12">
      <c r="B239" s="38"/>
      <c r="C239" s="39"/>
      <c r="D239" s="224" t="s">
        <v>124</v>
      </c>
      <c r="E239" s="39"/>
      <c r="F239" s="225" t="s">
        <v>404</v>
      </c>
      <c r="G239" s="39"/>
      <c r="H239" s="39"/>
      <c r="I239" s="135"/>
      <c r="J239" s="39"/>
      <c r="K239" s="39"/>
      <c r="L239" s="43"/>
      <c r="M239" s="226"/>
      <c r="N239" s="83"/>
      <c r="O239" s="83"/>
      <c r="P239" s="83"/>
      <c r="Q239" s="83"/>
      <c r="R239" s="83"/>
      <c r="S239" s="83"/>
      <c r="T239" s="84"/>
      <c r="AT239" s="17" t="s">
        <v>124</v>
      </c>
      <c r="AU239" s="17" t="s">
        <v>79</v>
      </c>
    </row>
    <row r="240" spans="2:65" s="1" customFormat="1" ht="24" customHeight="1">
      <c r="B240" s="38"/>
      <c r="C240" s="211" t="s">
        <v>405</v>
      </c>
      <c r="D240" s="211" t="s">
        <v>117</v>
      </c>
      <c r="E240" s="212" t="s">
        <v>406</v>
      </c>
      <c r="F240" s="213" t="s">
        <v>407</v>
      </c>
      <c r="G240" s="214" t="s">
        <v>149</v>
      </c>
      <c r="H240" s="215">
        <v>63</v>
      </c>
      <c r="I240" s="216"/>
      <c r="J240" s="217">
        <f>ROUND(I240*H240,2)</f>
        <v>0</v>
      </c>
      <c r="K240" s="213" t="s">
        <v>121</v>
      </c>
      <c r="L240" s="43"/>
      <c r="M240" s="218" t="s">
        <v>19</v>
      </c>
      <c r="N240" s="219" t="s">
        <v>40</v>
      </c>
      <c r="O240" s="83"/>
      <c r="P240" s="220">
        <f>O240*H240</f>
        <v>0</v>
      </c>
      <c r="Q240" s="220">
        <v>0.00061</v>
      </c>
      <c r="R240" s="220">
        <f>Q240*H240</f>
        <v>0.03843</v>
      </c>
      <c r="S240" s="220">
        <v>0</v>
      </c>
      <c r="T240" s="221">
        <f>S240*H240</f>
        <v>0</v>
      </c>
      <c r="AR240" s="222" t="s">
        <v>122</v>
      </c>
      <c r="AT240" s="222" t="s">
        <v>117</v>
      </c>
      <c r="AU240" s="222" t="s">
        <v>79</v>
      </c>
      <c r="AY240" s="17" t="s">
        <v>115</v>
      </c>
      <c r="BE240" s="223">
        <f>IF(N240="základní",J240,0)</f>
        <v>0</v>
      </c>
      <c r="BF240" s="223">
        <f>IF(N240="snížená",J240,0)</f>
        <v>0</v>
      </c>
      <c r="BG240" s="223">
        <f>IF(N240="zákl. přenesená",J240,0)</f>
        <v>0</v>
      </c>
      <c r="BH240" s="223">
        <f>IF(N240="sníž. přenesená",J240,0)</f>
        <v>0</v>
      </c>
      <c r="BI240" s="223">
        <f>IF(N240="nulová",J240,0)</f>
        <v>0</v>
      </c>
      <c r="BJ240" s="17" t="s">
        <v>77</v>
      </c>
      <c r="BK240" s="223">
        <f>ROUND(I240*H240,2)</f>
        <v>0</v>
      </c>
      <c r="BL240" s="17" t="s">
        <v>122</v>
      </c>
      <c r="BM240" s="222" t="s">
        <v>408</v>
      </c>
    </row>
    <row r="241" spans="2:65" s="1" customFormat="1" ht="16.5" customHeight="1">
      <c r="B241" s="38"/>
      <c r="C241" s="211" t="s">
        <v>409</v>
      </c>
      <c r="D241" s="211" t="s">
        <v>117</v>
      </c>
      <c r="E241" s="212" t="s">
        <v>410</v>
      </c>
      <c r="F241" s="213" t="s">
        <v>411</v>
      </c>
      <c r="G241" s="214" t="s">
        <v>149</v>
      </c>
      <c r="H241" s="215">
        <v>63</v>
      </c>
      <c r="I241" s="216"/>
      <c r="J241" s="217">
        <f>ROUND(I241*H241,2)</f>
        <v>0</v>
      </c>
      <c r="K241" s="213" t="s">
        <v>121</v>
      </c>
      <c r="L241" s="43"/>
      <c r="M241" s="218" t="s">
        <v>19</v>
      </c>
      <c r="N241" s="219" t="s">
        <v>40</v>
      </c>
      <c r="O241" s="83"/>
      <c r="P241" s="220">
        <f>O241*H241</f>
        <v>0</v>
      </c>
      <c r="Q241" s="220">
        <v>0</v>
      </c>
      <c r="R241" s="220">
        <f>Q241*H241</f>
        <v>0</v>
      </c>
      <c r="S241" s="220">
        <v>0</v>
      </c>
      <c r="T241" s="221">
        <f>S241*H241</f>
        <v>0</v>
      </c>
      <c r="AR241" s="222" t="s">
        <v>122</v>
      </c>
      <c r="AT241" s="222" t="s">
        <v>117</v>
      </c>
      <c r="AU241" s="222" t="s">
        <v>79</v>
      </c>
      <c r="AY241" s="17" t="s">
        <v>115</v>
      </c>
      <c r="BE241" s="223">
        <f>IF(N241="základní",J241,0)</f>
        <v>0</v>
      </c>
      <c r="BF241" s="223">
        <f>IF(N241="snížená",J241,0)</f>
        <v>0</v>
      </c>
      <c r="BG241" s="223">
        <f>IF(N241="zákl. přenesená",J241,0)</f>
        <v>0</v>
      </c>
      <c r="BH241" s="223">
        <f>IF(N241="sníž. přenesená",J241,0)</f>
        <v>0</v>
      </c>
      <c r="BI241" s="223">
        <f>IF(N241="nulová",J241,0)</f>
        <v>0</v>
      </c>
      <c r="BJ241" s="17" t="s">
        <v>77</v>
      </c>
      <c r="BK241" s="223">
        <f>ROUND(I241*H241,2)</f>
        <v>0</v>
      </c>
      <c r="BL241" s="17" t="s">
        <v>122</v>
      </c>
      <c r="BM241" s="222" t="s">
        <v>412</v>
      </c>
    </row>
    <row r="242" spans="2:47" s="1" customFormat="1" ht="12">
      <c r="B242" s="38"/>
      <c r="C242" s="39"/>
      <c r="D242" s="224" t="s">
        <v>124</v>
      </c>
      <c r="E242" s="39"/>
      <c r="F242" s="225" t="s">
        <v>413</v>
      </c>
      <c r="G242" s="39"/>
      <c r="H242" s="39"/>
      <c r="I242" s="135"/>
      <c r="J242" s="39"/>
      <c r="K242" s="39"/>
      <c r="L242" s="43"/>
      <c r="M242" s="226"/>
      <c r="N242" s="83"/>
      <c r="O242" s="83"/>
      <c r="P242" s="83"/>
      <c r="Q242" s="83"/>
      <c r="R242" s="83"/>
      <c r="S242" s="83"/>
      <c r="T242" s="84"/>
      <c r="AT242" s="17" t="s">
        <v>124</v>
      </c>
      <c r="AU242" s="17" t="s">
        <v>79</v>
      </c>
    </row>
    <row r="243" spans="2:63" s="11" customFormat="1" ht="22.8" customHeight="1">
      <c r="B243" s="195"/>
      <c r="C243" s="196"/>
      <c r="D243" s="197" t="s">
        <v>68</v>
      </c>
      <c r="E243" s="209" t="s">
        <v>414</v>
      </c>
      <c r="F243" s="209" t="s">
        <v>415</v>
      </c>
      <c r="G243" s="196"/>
      <c r="H243" s="196"/>
      <c r="I243" s="199"/>
      <c r="J243" s="210">
        <f>BK243</f>
        <v>0</v>
      </c>
      <c r="K243" s="196"/>
      <c r="L243" s="201"/>
      <c r="M243" s="202"/>
      <c r="N243" s="203"/>
      <c r="O243" s="203"/>
      <c r="P243" s="204">
        <f>SUM(P244:P280)</f>
        <v>0</v>
      </c>
      <c r="Q243" s="203"/>
      <c r="R243" s="204">
        <f>SUM(R244:R280)</f>
        <v>0</v>
      </c>
      <c r="S243" s="203"/>
      <c r="T243" s="205">
        <f>SUM(T244:T280)</f>
        <v>0</v>
      </c>
      <c r="AR243" s="206" t="s">
        <v>77</v>
      </c>
      <c r="AT243" s="207" t="s">
        <v>68</v>
      </c>
      <c r="AU243" s="207" t="s">
        <v>77</v>
      </c>
      <c r="AY243" s="206" t="s">
        <v>115</v>
      </c>
      <c r="BK243" s="208">
        <f>SUM(BK244:BK280)</f>
        <v>0</v>
      </c>
    </row>
    <row r="244" spans="2:65" s="1" customFormat="1" ht="24" customHeight="1">
      <c r="B244" s="38"/>
      <c r="C244" s="211" t="s">
        <v>416</v>
      </c>
      <c r="D244" s="211" t="s">
        <v>117</v>
      </c>
      <c r="E244" s="212" t="s">
        <v>417</v>
      </c>
      <c r="F244" s="213" t="s">
        <v>418</v>
      </c>
      <c r="G244" s="214" t="s">
        <v>204</v>
      </c>
      <c r="H244" s="215">
        <v>113.62</v>
      </c>
      <c r="I244" s="216"/>
      <c r="J244" s="217">
        <f>ROUND(I244*H244,2)</f>
        <v>0</v>
      </c>
      <c r="K244" s="213" t="s">
        <v>121</v>
      </c>
      <c r="L244" s="43"/>
      <c r="M244" s="218" t="s">
        <v>19</v>
      </c>
      <c r="N244" s="219" t="s">
        <v>40</v>
      </c>
      <c r="O244" s="83"/>
      <c r="P244" s="220">
        <f>O244*H244</f>
        <v>0</v>
      </c>
      <c r="Q244" s="220">
        <v>0</v>
      </c>
      <c r="R244" s="220">
        <f>Q244*H244</f>
        <v>0</v>
      </c>
      <c r="S244" s="220">
        <v>0</v>
      </c>
      <c r="T244" s="221">
        <f>S244*H244</f>
        <v>0</v>
      </c>
      <c r="AR244" s="222" t="s">
        <v>122</v>
      </c>
      <c r="AT244" s="222" t="s">
        <v>117</v>
      </c>
      <c r="AU244" s="222" t="s">
        <v>79</v>
      </c>
      <c r="AY244" s="17" t="s">
        <v>115</v>
      </c>
      <c r="BE244" s="223">
        <f>IF(N244="základní",J244,0)</f>
        <v>0</v>
      </c>
      <c r="BF244" s="223">
        <f>IF(N244="snížená",J244,0)</f>
        <v>0</v>
      </c>
      <c r="BG244" s="223">
        <f>IF(N244="zákl. přenesená",J244,0)</f>
        <v>0</v>
      </c>
      <c r="BH244" s="223">
        <f>IF(N244="sníž. přenesená",J244,0)</f>
        <v>0</v>
      </c>
      <c r="BI244" s="223">
        <f>IF(N244="nulová",J244,0)</f>
        <v>0</v>
      </c>
      <c r="BJ244" s="17" t="s">
        <v>77</v>
      </c>
      <c r="BK244" s="223">
        <f>ROUND(I244*H244,2)</f>
        <v>0</v>
      </c>
      <c r="BL244" s="17" t="s">
        <v>122</v>
      </c>
      <c r="BM244" s="222" t="s">
        <v>419</v>
      </c>
    </row>
    <row r="245" spans="2:47" s="1" customFormat="1" ht="12">
      <c r="B245" s="38"/>
      <c r="C245" s="39"/>
      <c r="D245" s="224" t="s">
        <v>124</v>
      </c>
      <c r="E245" s="39"/>
      <c r="F245" s="225" t="s">
        <v>420</v>
      </c>
      <c r="G245" s="39"/>
      <c r="H245" s="39"/>
      <c r="I245" s="135"/>
      <c r="J245" s="39"/>
      <c r="K245" s="39"/>
      <c r="L245" s="43"/>
      <c r="M245" s="226"/>
      <c r="N245" s="83"/>
      <c r="O245" s="83"/>
      <c r="P245" s="83"/>
      <c r="Q245" s="83"/>
      <c r="R245" s="83"/>
      <c r="S245" s="83"/>
      <c r="T245" s="84"/>
      <c r="AT245" s="17" t="s">
        <v>124</v>
      </c>
      <c r="AU245" s="17" t="s">
        <v>79</v>
      </c>
    </row>
    <row r="246" spans="2:51" s="13" customFormat="1" ht="12">
      <c r="B246" s="238"/>
      <c r="C246" s="239"/>
      <c r="D246" s="224" t="s">
        <v>140</v>
      </c>
      <c r="E246" s="240" t="s">
        <v>19</v>
      </c>
      <c r="F246" s="241" t="s">
        <v>421</v>
      </c>
      <c r="G246" s="239"/>
      <c r="H246" s="240" t="s">
        <v>19</v>
      </c>
      <c r="I246" s="242"/>
      <c r="J246" s="239"/>
      <c r="K246" s="239"/>
      <c r="L246" s="243"/>
      <c r="M246" s="244"/>
      <c r="N246" s="245"/>
      <c r="O246" s="245"/>
      <c r="P246" s="245"/>
      <c r="Q246" s="245"/>
      <c r="R246" s="245"/>
      <c r="S246" s="245"/>
      <c r="T246" s="246"/>
      <c r="AT246" s="247" t="s">
        <v>140</v>
      </c>
      <c r="AU246" s="247" t="s">
        <v>79</v>
      </c>
      <c r="AV246" s="13" t="s">
        <v>77</v>
      </c>
      <c r="AW246" s="13" t="s">
        <v>31</v>
      </c>
      <c r="AX246" s="13" t="s">
        <v>69</v>
      </c>
      <c r="AY246" s="247" t="s">
        <v>115</v>
      </c>
    </row>
    <row r="247" spans="2:51" s="12" customFormat="1" ht="12">
      <c r="B247" s="227"/>
      <c r="C247" s="228"/>
      <c r="D247" s="224" t="s">
        <v>140</v>
      </c>
      <c r="E247" s="229" t="s">
        <v>19</v>
      </c>
      <c r="F247" s="230" t="s">
        <v>267</v>
      </c>
      <c r="G247" s="228"/>
      <c r="H247" s="231">
        <v>26</v>
      </c>
      <c r="I247" s="232"/>
      <c r="J247" s="228"/>
      <c r="K247" s="228"/>
      <c r="L247" s="233"/>
      <c r="M247" s="234"/>
      <c r="N247" s="235"/>
      <c r="O247" s="235"/>
      <c r="P247" s="235"/>
      <c r="Q247" s="235"/>
      <c r="R247" s="235"/>
      <c r="S247" s="235"/>
      <c r="T247" s="236"/>
      <c r="AT247" s="237" t="s">
        <v>140</v>
      </c>
      <c r="AU247" s="237" t="s">
        <v>79</v>
      </c>
      <c r="AV247" s="12" t="s">
        <v>79</v>
      </c>
      <c r="AW247" s="12" t="s">
        <v>31</v>
      </c>
      <c r="AX247" s="12" t="s">
        <v>69</v>
      </c>
      <c r="AY247" s="237" t="s">
        <v>115</v>
      </c>
    </row>
    <row r="248" spans="2:51" s="13" customFormat="1" ht="12">
      <c r="B248" s="238"/>
      <c r="C248" s="239"/>
      <c r="D248" s="224" t="s">
        <v>140</v>
      </c>
      <c r="E248" s="240" t="s">
        <v>19</v>
      </c>
      <c r="F248" s="241" t="s">
        <v>422</v>
      </c>
      <c r="G248" s="239"/>
      <c r="H248" s="240" t="s">
        <v>19</v>
      </c>
      <c r="I248" s="242"/>
      <c r="J248" s="239"/>
      <c r="K248" s="239"/>
      <c r="L248" s="243"/>
      <c r="M248" s="244"/>
      <c r="N248" s="245"/>
      <c r="O248" s="245"/>
      <c r="P248" s="245"/>
      <c r="Q248" s="245"/>
      <c r="R248" s="245"/>
      <c r="S248" s="245"/>
      <c r="T248" s="246"/>
      <c r="AT248" s="247" t="s">
        <v>140</v>
      </c>
      <c r="AU248" s="247" t="s">
        <v>79</v>
      </c>
      <c r="AV248" s="13" t="s">
        <v>77</v>
      </c>
      <c r="AW248" s="13" t="s">
        <v>31</v>
      </c>
      <c r="AX248" s="13" t="s">
        <v>69</v>
      </c>
      <c r="AY248" s="247" t="s">
        <v>115</v>
      </c>
    </row>
    <row r="249" spans="2:51" s="12" customFormat="1" ht="12">
      <c r="B249" s="227"/>
      <c r="C249" s="228"/>
      <c r="D249" s="224" t="s">
        <v>140</v>
      </c>
      <c r="E249" s="229" t="s">
        <v>19</v>
      </c>
      <c r="F249" s="230" t="s">
        <v>423</v>
      </c>
      <c r="G249" s="228"/>
      <c r="H249" s="231">
        <v>9.5</v>
      </c>
      <c r="I249" s="232"/>
      <c r="J249" s="228"/>
      <c r="K249" s="228"/>
      <c r="L249" s="233"/>
      <c r="M249" s="234"/>
      <c r="N249" s="235"/>
      <c r="O249" s="235"/>
      <c r="P249" s="235"/>
      <c r="Q249" s="235"/>
      <c r="R249" s="235"/>
      <c r="S249" s="235"/>
      <c r="T249" s="236"/>
      <c r="AT249" s="237" t="s">
        <v>140</v>
      </c>
      <c r="AU249" s="237" t="s">
        <v>79</v>
      </c>
      <c r="AV249" s="12" t="s">
        <v>79</v>
      </c>
      <c r="AW249" s="12" t="s">
        <v>31</v>
      </c>
      <c r="AX249" s="12" t="s">
        <v>69</v>
      </c>
      <c r="AY249" s="237" t="s">
        <v>115</v>
      </c>
    </row>
    <row r="250" spans="2:51" s="13" customFormat="1" ht="12">
      <c r="B250" s="238"/>
      <c r="C250" s="239"/>
      <c r="D250" s="224" t="s">
        <v>140</v>
      </c>
      <c r="E250" s="240" t="s">
        <v>19</v>
      </c>
      <c r="F250" s="241" t="s">
        <v>424</v>
      </c>
      <c r="G250" s="239"/>
      <c r="H250" s="240" t="s">
        <v>19</v>
      </c>
      <c r="I250" s="242"/>
      <c r="J250" s="239"/>
      <c r="K250" s="239"/>
      <c r="L250" s="243"/>
      <c r="M250" s="244"/>
      <c r="N250" s="245"/>
      <c r="O250" s="245"/>
      <c r="P250" s="245"/>
      <c r="Q250" s="245"/>
      <c r="R250" s="245"/>
      <c r="S250" s="245"/>
      <c r="T250" s="246"/>
      <c r="AT250" s="247" t="s">
        <v>140</v>
      </c>
      <c r="AU250" s="247" t="s">
        <v>79</v>
      </c>
      <c r="AV250" s="13" t="s">
        <v>77</v>
      </c>
      <c r="AW250" s="13" t="s">
        <v>31</v>
      </c>
      <c r="AX250" s="13" t="s">
        <v>69</v>
      </c>
      <c r="AY250" s="247" t="s">
        <v>115</v>
      </c>
    </row>
    <row r="251" spans="2:51" s="12" customFormat="1" ht="12">
      <c r="B251" s="227"/>
      <c r="C251" s="228"/>
      <c r="D251" s="224" t="s">
        <v>140</v>
      </c>
      <c r="E251" s="229" t="s">
        <v>19</v>
      </c>
      <c r="F251" s="230" t="s">
        <v>425</v>
      </c>
      <c r="G251" s="228"/>
      <c r="H251" s="231">
        <v>78.12</v>
      </c>
      <c r="I251" s="232"/>
      <c r="J251" s="228"/>
      <c r="K251" s="228"/>
      <c r="L251" s="233"/>
      <c r="M251" s="234"/>
      <c r="N251" s="235"/>
      <c r="O251" s="235"/>
      <c r="P251" s="235"/>
      <c r="Q251" s="235"/>
      <c r="R251" s="235"/>
      <c r="S251" s="235"/>
      <c r="T251" s="236"/>
      <c r="AT251" s="237" t="s">
        <v>140</v>
      </c>
      <c r="AU251" s="237" t="s">
        <v>79</v>
      </c>
      <c r="AV251" s="12" t="s">
        <v>79</v>
      </c>
      <c r="AW251" s="12" t="s">
        <v>31</v>
      </c>
      <c r="AX251" s="12" t="s">
        <v>69</v>
      </c>
      <c r="AY251" s="237" t="s">
        <v>115</v>
      </c>
    </row>
    <row r="252" spans="2:51" s="14" customFormat="1" ht="12">
      <c r="B252" s="248"/>
      <c r="C252" s="249"/>
      <c r="D252" s="224" t="s">
        <v>140</v>
      </c>
      <c r="E252" s="250" t="s">
        <v>19</v>
      </c>
      <c r="F252" s="251" t="s">
        <v>167</v>
      </c>
      <c r="G252" s="249"/>
      <c r="H252" s="252">
        <v>113.62</v>
      </c>
      <c r="I252" s="253"/>
      <c r="J252" s="249"/>
      <c r="K252" s="249"/>
      <c r="L252" s="254"/>
      <c r="M252" s="255"/>
      <c r="N252" s="256"/>
      <c r="O252" s="256"/>
      <c r="P252" s="256"/>
      <c r="Q252" s="256"/>
      <c r="R252" s="256"/>
      <c r="S252" s="256"/>
      <c r="T252" s="257"/>
      <c r="AT252" s="258" t="s">
        <v>140</v>
      </c>
      <c r="AU252" s="258" t="s">
        <v>79</v>
      </c>
      <c r="AV252" s="14" t="s">
        <v>122</v>
      </c>
      <c r="AW252" s="14" t="s">
        <v>31</v>
      </c>
      <c r="AX252" s="14" t="s">
        <v>77</v>
      </c>
      <c r="AY252" s="258" t="s">
        <v>115</v>
      </c>
    </row>
    <row r="253" spans="2:65" s="1" customFormat="1" ht="24" customHeight="1">
      <c r="B253" s="38"/>
      <c r="C253" s="211" t="s">
        <v>426</v>
      </c>
      <c r="D253" s="211" t="s">
        <v>117</v>
      </c>
      <c r="E253" s="212" t="s">
        <v>427</v>
      </c>
      <c r="F253" s="213" t="s">
        <v>428</v>
      </c>
      <c r="G253" s="214" t="s">
        <v>204</v>
      </c>
      <c r="H253" s="215">
        <v>1590.68</v>
      </c>
      <c r="I253" s="216"/>
      <c r="J253" s="217">
        <f>ROUND(I253*H253,2)</f>
        <v>0</v>
      </c>
      <c r="K253" s="213" t="s">
        <v>121</v>
      </c>
      <c r="L253" s="43"/>
      <c r="M253" s="218" t="s">
        <v>19</v>
      </c>
      <c r="N253" s="219" t="s">
        <v>40</v>
      </c>
      <c r="O253" s="83"/>
      <c r="P253" s="220">
        <f>O253*H253</f>
        <v>0</v>
      </c>
      <c r="Q253" s="220">
        <v>0</v>
      </c>
      <c r="R253" s="220">
        <f>Q253*H253</f>
        <v>0</v>
      </c>
      <c r="S253" s="220">
        <v>0</v>
      </c>
      <c r="T253" s="221">
        <f>S253*H253</f>
        <v>0</v>
      </c>
      <c r="AR253" s="222" t="s">
        <v>122</v>
      </c>
      <c r="AT253" s="222" t="s">
        <v>117</v>
      </c>
      <c r="AU253" s="222" t="s">
        <v>79</v>
      </c>
      <c r="AY253" s="17" t="s">
        <v>115</v>
      </c>
      <c r="BE253" s="223">
        <f>IF(N253="základní",J253,0)</f>
        <v>0</v>
      </c>
      <c r="BF253" s="223">
        <f>IF(N253="snížená",J253,0)</f>
        <v>0</v>
      </c>
      <c r="BG253" s="223">
        <f>IF(N253="zákl. přenesená",J253,0)</f>
        <v>0</v>
      </c>
      <c r="BH253" s="223">
        <f>IF(N253="sníž. přenesená",J253,0)</f>
        <v>0</v>
      </c>
      <c r="BI253" s="223">
        <f>IF(N253="nulová",J253,0)</f>
        <v>0</v>
      </c>
      <c r="BJ253" s="17" t="s">
        <v>77</v>
      </c>
      <c r="BK253" s="223">
        <f>ROUND(I253*H253,2)</f>
        <v>0</v>
      </c>
      <c r="BL253" s="17" t="s">
        <v>122</v>
      </c>
      <c r="BM253" s="222" t="s">
        <v>429</v>
      </c>
    </row>
    <row r="254" spans="2:47" s="1" customFormat="1" ht="12">
      <c r="B254" s="38"/>
      <c r="C254" s="39"/>
      <c r="D254" s="224" t="s">
        <v>124</v>
      </c>
      <c r="E254" s="39"/>
      <c r="F254" s="225" t="s">
        <v>420</v>
      </c>
      <c r="G254" s="39"/>
      <c r="H254" s="39"/>
      <c r="I254" s="135"/>
      <c r="J254" s="39"/>
      <c r="K254" s="39"/>
      <c r="L254" s="43"/>
      <c r="M254" s="226"/>
      <c r="N254" s="83"/>
      <c r="O254" s="83"/>
      <c r="P254" s="83"/>
      <c r="Q254" s="83"/>
      <c r="R254" s="83"/>
      <c r="S254" s="83"/>
      <c r="T254" s="84"/>
      <c r="AT254" s="17" t="s">
        <v>124</v>
      </c>
      <c r="AU254" s="17" t="s">
        <v>79</v>
      </c>
    </row>
    <row r="255" spans="2:47" s="1" customFormat="1" ht="12">
      <c r="B255" s="38"/>
      <c r="C255" s="39"/>
      <c r="D255" s="224" t="s">
        <v>126</v>
      </c>
      <c r="E255" s="39"/>
      <c r="F255" s="225" t="s">
        <v>192</v>
      </c>
      <c r="G255" s="39"/>
      <c r="H255" s="39"/>
      <c r="I255" s="135"/>
      <c r="J255" s="39"/>
      <c r="K255" s="39"/>
      <c r="L255" s="43"/>
      <c r="M255" s="226"/>
      <c r="N255" s="83"/>
      <c r="O255" s="83"/>
      <c r="P255" s="83"/>
      <c r="Q255" s="83"/>
      <c r="R255" s="83"/>
      <c r="S255" s="83"/>
      <c r="T255" s="84"/>
      <c r="AT255" s="17" t="s">
        <v>126</v>
      </c>
      <c r="AU255" s="17" t="s">
        <v>79</v>
      </c>
    </row>
    <row r="256" spans="2:51" s="12" customFormat="1" ht="12">
      <c r="B256" s="227"/>
      <c r="C256" s="228"/>
      <c r="D256" s="224" t="s">
        <v>140</v>
      </c>
      <c r="E256" s="228"/>
      <c r="F256" s="230" t="s">
        <v>430</v>
      </c>
      <c r="G256" s="228"/>
      <c r="H256" s="231">
        <v>1590.68</v>
      </c>
      <c r="I256" s="232"/>
      <c r="J256" s="228"/>
      <c r="K256" s="228"/>
      <c r="L256" s="233"/>
      <c r="M256" s="234"/>
      <c r="N256" s="235"/>
      <c r="O256" s="235"/>
      <c r="P256" s="235"/>
      <c r="Q256" s="235"/>
      <c r="R256" s="235"/>
      <c r="S256" s="235"/>
      <c r="T256" s="236"/>
      <c r="AT256" s="237" t="s">
        <v>140</v>
      </c>
      <c r="AU256" s="237" t="s">
        <v>79</v>
      </c>
      <c r="AV256" s="12" t="s">
        <v>79</v>
      </c>
      <c r="AW256" s="12" t="s">
        <v>4</v>
      </c>
      <c r="AX256" s="12" t="s">
        <v>77</v>
      </c>
      <c r="AY256" s="237" t="s">
        <v>115</v>
      </c>
    </row>
    <row r="257" spans="2:65" s="1" customFormat="1" ht="24" customHeight="1">
      <c r="B257" s="38"/>
      <c r="C257" s="211" t="s">
        <v>431</v>
      </c>
      <c r="D257" s="211" t="s">
        <v>117</v>
      </c>
      <c r="E257" s="212" t="s">
        <v>432</v>
      </c>
      <c r="F257" s="213" t="s">
        <v>433</v>
      </c>
      <c r="G257" s="214" t="s">
        <v>204</v>
      </c>
      <c r="H257" s="215">
        <v>81.82</v>
      </c>
      <c r="I257" s="216"/>
      <c r="J257" s="217">
        <f>ROUND(I257*H257,2)</f>
        <v>0</v>
      </c>
      <c r="K257" s="213" t="s">
        <v>121</v>
      </c>
      <c r="L257" s="43"/>
      <c r="M257" s="218" t="s">
        <v>19</v>
      </c>
      <c r="N257" s="219" t="s">
        <v>40</v>
      </c>
      <c r="O257" s="83"/>
      <c r="P257" s="220">
        <f>O257*H257</f>
        <v>0</v>
      </c>
      <c r="Q257" s="220">
        <v>0</v>
      </c>
      <c r="R257" s="220">
        <f>Q257*H257</f>
        <v>0</v>
      </c>
      <c r="S257" s="220">
        <v>0</v>
      </c>
      <c r="T257" s="221">
        <f>S257*H257</f>
        <v>0</v>
      </c>
      <c r="AR257" s="222" t="s">
        <v>122</v>
      </c>
      <c r="AT257" s="222" t="s">
        <v>117</v>
      </c>
      <c r="AU257" s="222" t="s">
        <v>79</v>
      </c>
      <c r="AY257" s="17" t="s">
        <v>115</v>
      </c>
      <c r="BE257" s="223">
        <f>IF(N257="základní",J257,0)</f>
        <v>0</v>
      </c>
      <c r="BF257" s="223">
        <f>IF(N257="snížená",J257,0)</f>
        <v>0</v>
      </c>
      <c r="BG257" s="223">
        <f>IF(N257="zákl. přenesená",J257,0)</f>
        <v>0</v>
      </c>
      <c r="BH257" s="223">
        <f>IF(N257="sníž. přenesená",J257,0)</f>
        <v>0</v>
      </c>
      <c r="BI257" s="223">
        <f>IF(N257="nulová",J257,0)</f>
        <v>0</v>
      </c>
      <c r="BJ257" s="17" t="s">
        <v>77</v>
      </c>
      <c r="BK257" s="223">
        <f>ROUND(I257*H257,2)</f>
        <v>0</v>
      </c>
      <c r="BL257" s="17" t="s">
        <v>122</v>
      </c>
      <c r="BM257" s="222" t="s">
        <v>434</v>
      </c>
    </row>
    <row r="258" spans="2:47" s="1" customFormat="1" ht="12">
      <c r="B258" s="38"/>
      <c r="C258" s="39"/>
      <c r="D258" s="224" t="s">
        <v>124</v>
      </c>
      <c r="E258" s="39"/>
      <c r="F258" s="225" t="s">
        <v>435</v>
      </c>
      <c r="G258" s="39"/>
      <c r="H258" s="39"/>
      <c r="I258" s="135"/>
      <c r="J258" s="39"/>
      <c r="K258" s="39"/>
      <c r="L258" s="43"/>
      <c r="M258" s="226"/>
      <c r="N258" s="83"/>
      <c r="O258" s="83"/>
      <c r="P258" s="83"/>
      <c r="Q258" s="83"/>
      <c r="R258" s="83"/>
      <c r="S258" s="83"/>
      <c r="T258" s="84"/>
      <c r="AT258" s="17" t="s">
        <v>124</v>
      </c>
      <c r="AU258" s="17" t="s">
        <v>79</v>
      </c>
    </row>
    <row r="259" spans="2:47" s="1" customFormat="1" ht="12">
      <c r="B259" s="38"/>
      <c r="C259" s="39"/>
      <c r="D259" s="224" t="s">
        <v>126</v>
      </c>
      <c r="E259" s="39"/>
      <c r="F259" s="225" t="s">
        <v>436</v>
      </c>
      <c r="G259" s="39"/>
      <c r="H259" s="39"/>
      <c r="I259" s="135"/>
      <c r="J259" s="39"/>
      <c r="K259" s="39"/>
      <c r="L259" s="43"/>
      <c r="M259" s="226"/>
      <c r="N259" s="83"/>
      <c r="O259" s="83"/>
      <c r="P259" s="83"/>
      <c r="Q259" s="83"/>
      <c r="R259" s="83"/>
      <c r="S259" s="83"/>
      <c r="T259" s="84"/>
      <c r="AT259" s="17" t="s">
        <v>126</v>
      </c>
      <c r="AU259" s="17" t="s">
        <v>79</v>
      </c>
    </row>
    <row r="260" spans="2:51" s="13" customFormat="1" ht="12">
      <c r="B260" s="238"/>
      <c r="C260" s="239"/>
      <c r="D260" s="224" t="s">
        <v>140</v>
      </c>
      <c r="E260" s="240" t="s">
        <v>19</v>
      </c>
      <c r="F260" s="241" t="s">
        <v>437</v>
      </c>
      <c r="G260" s="239"/>
      <c r="H260" s="240" t="s">
        <v>19</v>
      </c>
      <c r="I260" s="242"/>
      <c r="J260" s="239"/>
      <c r="K260" s="239"/>
      <c r="L260" s="243"/>
      <c r="M260" s="244"/>
      <c r="N260" s="245"/>
      <c r="O260" s="245"/>
      <c r="P260" s="245"/>
      <c r="Q260" s="245"/>
      <c r="R260" s="245"/>
      <c r="S260" s="245"/>
      <c r="T260" s="246"/>
      <c r="AT260" s="247" t="s">
        <v>140</v>
      </c>
      <c r="AU260" s="247" t="s">
        <v>79</v>
      </c>
      <c r="AV260" s="13" t="s">
        <v>77</v>
      </c>
      <c r="AW260" s="13" t="s">
        <v>31</v>
      </c>
      <c r="AX260" s="13" t="s">
        <v>69</v>
      </c>
      <c r="AY260" s="247" t="s">
        <v>115</v>
      </c>
    </row>
    <row r="261" spans="2:51" s="12" customFormat="1" ht="12">
      <c r="B261" s="227"/>
      <c r="C261" s="228"/>
      <c r="D261" s="224" t="s">
        <v>140</v>
      </c>
      <c r="E261" s="229" t="s">
        <v>19</v>
      </c>
      <c r="F261" s="230" t="s">
        <v>438</v>
      </c>
      <c r="G261" s="228"/>
      <c r="H261" s="231">
        <v>12.3</v>
      </c>
      <c r="I261" s="232"/>
      <c r="J261" s="228"/>
      <c r="K261" s="228"/>
      <c r="L261" s="233"/>
      <c r="M261" s="234"/>
      <c r="N261" s="235"/>
      <c r="O261" s="235"/>
      <c r="P261" s="235"/>
      <c r="Q261" s="235"/>
      <c r="R261" s="235"/>
      <c r="S261" s="235"/>
      <c r="T261" s="236"/>
      <c r="AT261" s="237" t="s">
        <v>140</v>
      </c>
      <c r="AU261" s="237" t="s">
        <v>79</v>
      </c>
      <c r="AV261" s="12" t="s">
        <v>79</v>
      </c>
      <c r="AW261" s="12" t="s">
        <v>31</v>
      </c>
      <c r="AX261" s="12" t="s">
        <v>69</v>
      </c>
      <c r="AY261" s="237" t="s">
        <v>115</v>
      </c>
    </row>
    <row r="262" spans="2:51" s="13" customFormat="1" ht="12">
      <c r="B262" s="238"/>
      <c r="C262" s="239"/>
      <c r="D262" s="224" t="s">
        <v>140</v>
      </c>
      <c r="E262" s="240" t="s">
        <v>19</v>
      </c>
      <c r="F262" s="241" t="s">
        <v>439</v>
      </c>
      <c r="G262" s="239"/>
      <c r="H262" s="240" t="s">
        <v>19</v>
      </c>
      <c r="I262" s="242"/>
      <c r="J262" s="239"/>
      <c r="K262" s="239"/>
      <c r="L262" s="243"/>
      <c r="M262" s="244"/>
      <c r="N262" s="245"/>
      <c r="O262" s="245"/>
      <c r="P262" s="245"/>
      <c r="Q262" s="245"/>
      <c r="R262" s="245"/>
      <c r="S262" s="245"/>
      <c r="T262" s="246"/>
      <c r="AT262" s="247" t="s">
        <v>140</v>
      </c>
      <c r="AU262" s="247" t="s">
        <v>79</v>
      </c>
      <c r="AV262" s="13" t="s">
        <v>77</v>
      </c>
      <c r="AW262" s="13" t="s">
        <v>31</v>
      </c>
      <c r="AX262" s="13" t="s">
        <v>69</v>
      </c>
      <c r="AY262" s="247" t="s">
        <v>115</v>
      </c>
    </row>
    <row r="263" spans="2:51" s="12" customFormat="1" ht="12">
      <c r="B263" s="227"/>
      <c r="C263" s="228"/>
      <c r="D263" s="224" t="s">
        <v>140</v>
      </c>
      <c r="E263" s="229" t="s">
        <v>19</v>
      </c>
      <c r="F263" s="230" t="s">
        <v>440</v>
      </c>
      <c r="G263" s="228"/>
      <c r="H263" s="231">
        <v>6.9</v>
      </c>
      <c r="I263" s="232"/>
      <c r="J263" s="228"/>
      <c r="K263" s="228"/>
      <c r="L263" s="233"/>
      <c r="M263" s="234"/>
      <c r="N263" s="235"/>
      <c r="O263" s="235"/>
      <c r="P263" s="235"/>
      <c r="Q263" s="235"/>
      <c r="R263" s="235"/>
      <c r="S263" s="235"/>
      <c r="T263" s="236"/>
      <c r="AT263" s="237" t="s">
        <v>140</v>
      </c>
      <c r="AU263" s="237" t="s">
        <v>79</v>
      </c>
      <c r="AV263" s="12" t="s">
        <v>79</v>
      </c>
      <c r="AW263" s="12" t="s">
        <v>31</v>
      </c>
      <c r="AX263" s="12" t="s">
        <v>69</v>
      </c>
      <c r="AY263" s="237" t="s">
        <v>115</v>
      </c>
    </row>
    <row r="264" spans="2:51" s="13" customFormat="1" ht="12">
      <c r="B264" s="238"/>
      <c r="C264" s="239"/>
      <c r="D264" s="224" t="s">
        <v>140</v>
      </c>
      <c r="E264" s="240" t="s">
        <v>19</v>
      </c>
      <c r="F264" s="241" t="s">
        <v>441</v>
      </c>
      <c r="G264" s="239"/>
      <c r="H264" s="240" t="s">
        <v>19</v>
      </c>
      <c r="I264" s="242"/>
      <c r="J264" s="239"/>
      <c r="K264" s="239"/>
      <c r="L264" s="243"/>
      <c r="M264" s="244"/>
      <c r="N264" s="245"/>
      <c r="O264" s="245"/>
      <c r="P264" s="245"/>
      <c r="Q264" s="245"/>
      <c r="R264" s="245"/>
      <c r="S264" s="245"/>
      <c r="T264" s="246"/>
      <c r="AT264" s="247" t="s">
        <v>140</v>
      </c>
      <c r="AU264" s="247" t="s">
        <v>79</v>
      </c>
      <c r="AV264" s="13" t="s">
        <v>77</v>
      </c>
      <c r="AW264" s="13" t="s">
        <v>31</v>
      </c>
      <c r="AX264" s="13" t="s">
        <v>69</v>
      </c>
      <c r="AY264" s="247" t="s">
        <v>115</v>
      </c>
    </row>
    <row r="265" spans="2:51" s="12" customFormat="1" ht="12">
      <c r="B265" s="227"/>
      <c r="C265" s="228"/>
      <c r="D265" s="224" t="s">
        <v>140</v>
      </c>
      <c r="E265" s="229" t="s">
        <v>19</v>
      </c>
      <c r="F265" s="230" t="s">
        <v>442</v>
      </c>
      <c r="G265" s="228"/>
      <c r="H265" s="231">
        <v>62.62</v>
      </c>
      <c r="I265" s="232"/>
      <c r="J265" s="228"/>
      <c r="K265" s="228"/>
      <c r="L265" s="233"/>
      <c r="M265" s="234"/>
      <c r="N265" s="235"/>
      <c r="O265" s="235"/>
      <c r="P265" s="235"/>
      <c r="Q265" s="235"/>
      <c r="R265" s="235"/>
      <c r="S265" s="235"/>
      <c r="T265" s="236"/>
      <c r="AT265" s="237" t="s">
        <v>140</v>
      </c>
      <c r="AU265" s="237" t="s">
        <v>79</v>
      </c>
      <c r="AV265" s="12" t="s">
        <v>79</v>
      </c>
      <c r="AW265" s="12" t="s">
        <v>31</v>
      </c>
      <c r="AX265" s="12" t="s">
        <v>69</v>
      </c>
      <c r="AY265" s="237" t="s">
        <v>115</v>
      </c>
    </row>
    <row r="266" spans="2:51" s="14" customFormat="1" ht="12">
      <c r="B266" s="248"/>
      <c r="C266" s="249"/>
      <c r="D266" s="224" t="s">
        <v>140</v>
      </c>
      <c r="E266" s="250" t="s">
        <v>19</v>
      </c>
      <c r="F266" s="251" t="s">
        <v>167</v>
      </c>
      <c r="G266" s="249"/>
      <c r="H266" s="252">
        <v>81.82</v>
      </c>
      <c r="I266" s="253"/>
      <c r="J266" s="249"/>
      <c r="K266" s="249"/>
      <c r="L266" s="254"/>
      <c r="M266" s="255"/>
      <c r="N266" s="256"/>
      <c r="O266" s="256"/>
      <c r="P266" s="256"/>
      <c r="Q266" s="256"/>
      <c r="R266" s="256"/>
      <c r="S266" s="256"/>
      <c r="T266" s="257"/>
      <c r="AT266" s="258" t="s">
        <v>140</v>
      </c>
      <c r="AU266" s="258" t="s">
        <v>79</v>
      </c>
      <c r="AV266" s="14" t="s">
        <v>122</v>
      </c>
      <c r="AW266" s="14" t="s">
        <v>31</v>
      </c>
      <c r="AX266" s="14" t="s">
        <v>77</v>
      </c>
      <c r="AY266" s="258" t="s">
        <v>115</v>
      </c>
    </row>
    <row r="267" spans="2:65" s="1" customFormat="1" ht="24" customHeight="1">
      <c r="B267" s="38"/>
      <c r="C267" s="211" t="s">
        <v>443</v>
      </c>
      <c r="D267" s="211" t="s">
        <v>117</v>
      </c>
      <c r="E267" s="212" t="s">
        <v>444</v>
      </c>
      <c r="F267" s="213" t="s">
        <v>445</v>
      </c>
      <c r="G267" s="214" t="s">
        <v>204</v>
      </c>
      <c r="H267" s="215">
        <v>900.02</v>
      </c>
      <c r="I267" s="216"/>
      <c r="J267" s="217">
        <f>ROUND(I267*H267,2)</f>
        <v>0</v>
      </c>
      <c r="K267" s="213" t="s">
        <v>121</v>
      </c>
      <c r="L267" s="43"/>
      <c r="M267" s="218" t="s">
        <v>19</v>
      </c>
      <c r="N267" s="219" t="s">
        <v>40</v>
      </c>
      <c r="O267" s="83"/>
      <c r="P267" s="220">
        <f>O267*H267</f>
        <v>0</v>
      </c>
      <c r="Q267" s="220">
        <v>0</v>
      </c>
      <c r="R267" s="220">
        <f>Q267*H267</f>
        <v>0</v>
      </c>
      <c r="S267" s="220">
        <v>0</v>
      </c>
      <c r="T267" s="221">
        <f>S267*H267</f>
        <v>0</v>
      </c>
      <c r="AR267" s="222" t="s">
        <v>122</v>
      </c>
      <c r="AT267" s="222" t="s">
        <v>117</v>
      </c>
      <c r="AU267" s="222" t="s">
        <v>79</v>
      </c>
      <c r="AY267" s="17" t="s">
        <v>115</v>
      </c>
      <c r="BE267" s="223">
        <f>IF(N267="základní",J267,0)</f>
        <v>0</v>
      </c>
      <c r="BF267" s="223">
        <f>IF(N267="snížená",J267,0)</f>
        <v>0</v>
      </c>
      <c r="BG267" s="223">
        <f>IF(N267="zákl. přenesená",J267,0)</f>
        <v>0</v>
      </c>
      <c r="BH267" s="223">
        <f>IF(N267="sníž. přenesená",J267,0)</f>
        <v>0</v>
      </c>
      <c r="BI267" s="223">
        <f>IF(N267="nulová",J267,0)</f>
        <v>0</v>
      </c>
      <c r="BJ267" s="17" t="s">
        <v>77</v>
      </c>
      <c r="BK267" s="223">
        <f>ROUND(I267*H267,2)</f>
        <v>0</v>
      </c>
      <c r="BL267" s="17" t="s">
        <v>122</v>
      </c>
      <c r="BM267" s="222" t="s">
        <v>446</v>
      </c>
    </row>
    <row r="268" spans="2:47" s="1" customFormat="1" ht="12">
      <c r="B268" s="38"/>
      <c r="C268" s="39"/>
      <c r="D268" s="224" t="s">
        <v>124</v>
      </c>
      <c r="E268" s="39"/>
      <c r="F268" s="225" t="s">
        <v>435</v>
      </c>
      <c r="G268" s="39"/>
      <c r="H268" s="39"/>
      <c r="I268" s="135"/>
      <c r="J268" s="39"/>
      <c r="K268" s="39"/>
      <c r="L268" s="43"/>
      <c r="M268" s="226"/>
      <c r="N268" s="83"/>
      <c r="O268" s="83"/>
      <c r="P268" s="83"/>
      <c r="Q268" s="83"/>
      <c r="R268" s="83"/>
      <c r="S268" s="83"/>
      <c r="T268" s="84"/>
      <c r="AT268" s="17" t="s">
        <v>124</v>
      </c>
      <c r="AU268" s="17" t="s">
        <v>79</v>
      </c>
    </row>
    <row r="269" spans="2:51" s="12" customFormat="1" ht="12">
      <c r="B269" s="227"/>
      <c r="C269" s="228"/>
      <c r="D269" s="224" t="s">
        <v>140</v>
      </c>
      <c r="E269" s="228"/>
      <c r="F269" s="230" t="s">
        <v>447</v>
      </c>
      <c r="G269" s="228"/>
      <c r="H269" s="231">
        <v>900.02</v>
      </c>
      <c r="I269" s="232"/>
      <c r="J269" s="228"/>
      <c r="K269" s="228"/>
      <c r="L269" s="233"/>
      <c r="M269" s="234"/>
      <c r="N269" s="235"/>
      <c r="O269" s="235"/>
      <c r="P269" s="235"/>
      <c r="Q269" s="235"/>
      <c r="R269" s="235"/>
      <c r="S269" s="235"/>
      <c r="T269" s="236"/>
      <c r="AT269" s="237" t="s">
        <v>140</v>
      </c>
      <c r="AU269" s="237" t="s">
        <v>79</v>
      </c>
      <c r="AV269" s="12" t="s">
        <v>79</v>
      </c>
      <c r="AW269" s="12" t="s">
        <v>4</v>
      </c>
      <c r="AX269" s="12" t="s">
        <v>77</v>
      </c>
      <c r="AY269" s="237" t="s">
        <v>115</v>
      </c>
    </row>
    <row r="270" spans="2:65" s="1" customFormat="1" ht="24" customHeight="1">
      <c r="B270" s="38"/>
      <c r="C270" s="211" t="s">
        <v>448</v>
      </c>
      <c r="D270" s="211" t="s">
        <v>117</v>
      </c>
      <c r="E270" s="212" t="s">
        <v>449</v>
      </c>
      <c r="F270" s="213" t="s">
        <v>450</v>
      </c>
      <c r="G270" s="214" t="s">
        <v>204</v>
      </c>
      <c r="H270" s="215">
        <v>78.12</v>
      </c>
      <c r="I270" s="216"/>
      <c r="J270" s="217">
        <f>ROUND(I270*H270,2)</f>
        <v>0</v>
      </c>
      <c r="K270" s="213" t="s">
        <v>121</v>
      </c>
      <c r="L270" s="43"/>
      <c r="M270" s="218" t="s">
        <v>19</v>
      </c>
      <c r="N270" s="219" t="s">
        <v>40</v>
      </c>
      <c r="O270" s="83"/>
      <c r="P270" s="220">
        <f>O270*H270</f>
        <v>0</v>
      </c>
      <c r="Q270" s="220">
        <v>0</v>
      </c>
      <c r="R270" s="220">
        <f>Q270*H270</f>
        <v>0</v>
      </c>
      <c r="S270" s="220">
        <v>0</v>
      </c>
      <c r="T270" s="221">
        <f>S270*H270</f>
        <v>0</v>
      </c>
      <c r="AR270" s="222" t="s">
        <v>122</v>
      </c>
      <c r="AT270" s="222" t="s">
        <v>117</v>
      </c>
      <c r="AU270" s="222" t="s">
        <v>79</v>
      </c>
      <c r="AY270" s="17" t="s">
        <v>115</v>
      </c>
      <c r="BE270" s="223">
        <f>IF(N270="základní",J270,0)</f>
        <v>0</v>
      </c>
      <c r="BF270" s="223">
        <f>IF(N270="snížená",J270,0)</f>
        <v>0</v>
      </c>
      <c r="BG270" s="223">
        <f>IF(N270="zákl. přenesená",J270,0)</f>
        <v>0</v>
      </c>
      <c r="BH270" s="223">
        <f>IF(N270="sníž. přenesená",J270,0)</f>
        <v>0</v>
      </c>
      <c r="BI270" s="223">
        <f>IF(N270="nulová",J270,0)</f>
        <v>0</v>
      </c>
      <c r="BJ270" s="17" t="s">
        <v>77</v>
      </c>
      <c r="BK270" s="223">
        <f>ROUND(I270*H270,2)</f>
        <v>0</v>
      </c>
      <c r="BL270" s="17" t="s">
        <v>122</v>
      </c>
      <c r="BM270" s="222" t="s">
        <v>451</v>
      </c>
    </row>
    <row r="271" spans="2:47" s="1" customFormat="1" ht="12">
      <c r="B271" s="38"/>
      <c r="C271" s="39"/>
      <c r="D271" s="224" t="s">
        <v>124</v>
      </c>
      <c r="E271" s="39"/>
      <c r="F271" s="225" t="s">
        <v>452</v>
      </c>
      <c r="G271" s="39"/>
      <c r="H271" s="39"/>
      <c r="I271" s="135"/>
      <c r="J271" s="39"/>
      <c r="K271" s="39"/>
      <c r="L271" s="43"/>
      <c r="M271" s="226"/>
      <c r="N271" s="83"/>
      <c r="O271" s="83"/>
      <c r="P271" s="83"/>
      <c r="Q271" s="83"/>
      <c r="R271" s="83"/>
      <c r="S271" s="83"/>
      <c r="T271" s="84"/>
      <c r="AT271" s="17" t="s">
        <v>124</v>
      </c>
      <c r="AU271" s="17" t="s">
        <v>79</v>
      </c>
    </row>
    <row r="272" spans="2:65" s="1" customFormat="1" ht="24" customHeight="1">
      <c r="B272" s="38"/>
      <c r="C272" s="211" t="s">
        <v>453</v>
      </c>
      <c r="D272" s="211" t="s">
        <v>117</v>
      </c>
      <c r="E272" s="212" t="s">
        <v>454</v>
      </c>
      <c r="F272" s="213" t="s">
        <v>455</v>
      </c>
      <c r="G272" s="214" t="s">
        <v>204</v>
      </c>
      <c r="H272" s="215">
        <v>26</v>
      </c>
      <c r="I272" s="216"/>
      <c r="J272" s="217">
        <f>ROUND(I272*H272,2)</f>
        <v>0</v>
      </c>
      <c r="K272" s="213" t="s">
        <v>121</v>
      </c>
      <c r="L272" s="43"/>
      <c r="M272" s="218" t="s">
        <v>19</v>
      </c>
      <c r="N272" s="219" t="s">
        <v>40</v>
      </c>
      <c r="O272" s="83"/>
      <c r="P272" s="220">
        <f>O272*H272</f>
        <v>0</v>
      </c>
      <c r="Q272" s="220">
        <v>0</v>
      </c>
      <c r="R272" s="220">
        <f>Q272*H272</f>
        <v>0</v>
      </c>
      <c r="S272" s="220">
        <v>0</v>
      </c>
      <c r="T272" s="221">
        <f>S272*H272</f>
        <v>0</v>
      </c>
      <c r="AR272" s="222" t="s">
        <v>122</v>
      </c>
      <c r="AT272" s="222" t="s">
        <v>117</v>
      </c>
      <c r="AU272" s="222" t="s">
        <v>79</v>
      </c>
      <c r="AY272" s="17" t="s">
        <v>115</v>
      </c>
      <c r="BE272" s="223">
        <f>IF(N272="základní",J272,0)</f>
        <v>0</v>
      </c>
      <c r="BF272" s="223">
        <f>IF(N272="snížená",J272,0)</f>
        <v>0</v>
      </c>
      <c r="BG272" s="223">
        <f>IF(N272="zákl. přenesená",J272,0)</f>
        <v>0</v>
      </c>
      <c r="BH272" s="223">
        <f>IF(N272="sníž. přenesená",J272,0)</f>
        <v>0</v>
      </c>
      <c r="BI272" s="223">
        <f>IF(N272="nulová",J272,0)</f>
        <v>0</v>
      </c>
      <c r="BJ272" s="17" t="s">
        <v>77</v>
      </c>
      <c r="BK272" s="223">
        <f>ROUND(I272*H272,2)</f>
        <v>0</v>
      </c>
      <c r="BL272" s="17" t="s">
        <v>122</v>
      </c>
      <c r="BM272" s="222" t="s">
        <v>456</v>
      </c>
    </row>
    <row r="273" spans="2:47" s="1" customFormat="1" ht="12">
      <c r="B273" s="38"/>
      <c r="C273" s="39"/>
      <c r="D273" s="224" t="s">
        <v>124</v>
      </c>
      <c r="E273" s="39"/>
      <c r="F273" s="225" t="s">
        <v>452</v>
      </c>
      <c r="G273" s="39"/>
      <c r="H273" s="39"/>
      <c r="I273" s="135"/>
      <c r="J273" s="39"/>
      <c r="K273" s="39"/>
      <c r="L273" s="43"/>
      <c r="M273" s="226"/>
      <c r="N273" s="83"/>
      <c r="O273" s="83"/>
      <c r="P273" s="83"/>
      <c r="Q273" s="83"/>
      <c r="R273" s="83"/>
      <c r="S273" s="83"/>
      <c r="T273" s="84"/>
      <c r="AT273" s="17" t="s">
        <v>124</v>
      </c>
      <c r="AU273" s="17" t="s">
        <v>79</v>
      </c>
    </row>
    <row r="274" spans="2:51" s="13" customFormat="1" ht="12">
      <c r="B274" s="238"/>
      <c r="C274" s="239"/>
      <c r="D274" s="224" t="s">
        <v>140</v>
      </c>
      <c r="E274" s="240" t="s">
        <v>19</v>
      </c>
      <c r="F274" s="241" t="s">
        <v>249</v>
      </c>
      <c r="G274" s="239"/>
      <c r="H274" s="240" t="s">
        <v>19</v>
      </c>
      <c r="I274" s="242"/>
      <c r="J274" s="239"/>
      <c r="K274" s="239"/>
      <c r="L274" s="243"/>
      <c r="M274" s="244"/>
      <c r="N274" s="245"/>
      <c r="O274" s="245"/>
      <c r="P274" s="245"/>
      <c r="Q274" s="245"/>
      <c r="R274" s="245"/>
      <c r="S274" s="245"/>
      <c r="T274" s="246"/>
      <c r="AT274" s="247" t="s">
        <v>140</v>
      </c>
      <c r="AU274" s="247" t="s">
        <v>79</v>
      </c>
      <c r="AV274" s="13" t="s">
        <v>77</v>
      </c>
      <c r="AW274" s="13" t="s">
        <v>31</v>
      </c>
      <c r="AX274" s="13" t="s">
        <v>69</v>
      </c>
      <c r="AY274" s="247" t="s">
        <v>115</v>
      </c>
    </row>
    <row r="275" spans="2:51" s="12" customFormat="1" ht="12">
      <c r="B275" s="227"/>
      <c r="C275" s="228"/>
      <c r="D275" s="224" t="s">
        <v>140</v>
      </c>
      <c r="E275" s="229" t="s">
        <v>19</v>
      </c>
      <c r="F275" s="230" t="s">
        <v>457</v>
      </c>
      <c r="G275" s="228"/>
      <c r="H275" s="231">
        <v>9.48</v>
      </c>
      <c r="I275" s="232"/>
      <c r="J275" s="228"/>
      <c r="K275" s="228"/>
      <c r="L275" s="233"/>
      <c r="M275" s="234"/>
      <c r="N275" s="235"/>
      <c r="O275" s="235"/>
      <c r="P275" s="235"/>
      <c r="Q275" s="235"/>
      <c r="R275" s="235"/>
      <c r="S275" s="235"/>
      <c r="T275" s="236"/>
      <c r="AT275" s="237" t="s">
        <v>140</v>
      </c>
      <c r="AU275" s="237" t="s">
        <v>79</v>
      </c>
      <c r="AV275" s="12" t="s">
        <v>79</v>
      </c>
      <c r="AW275" s="12" t="s">
        <v>31</v>
      </c>
      <c r="AX275" s="12" t="s">
        <v>69</v>
      </c>
      <c r="AY275" s="237" t="s">
        <v>115</v>
      </c>
    </row>
    <row r="276" spans="2:51" s="13" customFormat="1" ht="12">
      <c r="B276" s="238"/>
      <c r="C276" s="239"/>
      <c r="D276" s="224" t="s">
        <v>140</v>
      </c>
      <c r="E276" s="240" t="s">
        <v>19</v>
      </c>
      <c r="F276" s="241" t="s">
        <v>458</v>
      </c>
      <c r="G276" s="239"/>
      <c r="H276" s="240" t="s">
        <v>19</v>
      </c>
      <c r="I276" s="242"/>
      <c r="J276" s="239"/>
      <c r="K276" s="239"/>
      <c r="L276" s="243"/>
      <c r="M276" s="244"/>
      <c r="N276" s="245"/>
      <c r="O276" s="245"/>
      <c r="P276" s="245"/>
      <c r="Q276" s="245"/>
      <c r="R276" s="245"/>
      <c r="S276" s="245"/>
      <c r="T276" s="246"/>
      <c r="AT276" s="247" t="s">
        <v>140</v>
      </c>
      <c r="AU276" s="247" t="s">
        <v>79</v>
      </c>
      <c r="AV276" s="13" t="s">
        <v>77</v>
      </c>
      <c r="AW276" s="13" t="s">
        <v>31</v>
      </c>
      <c r="AX276" s="13" t="s">
        <v>69</v>
      </c>
      <c r="AY276" s="247" t="s">
        <v>115</v>
      </c>
    </row>
    <row r="277" spans="2:51" s="12" customFormat="1" ht="12">
      <c r="B277" s="227"/>
      <c r="C277" s="228"/>
      <c r="D277" s="224" t="s">
        <v>140</v>
      </c>
      <c r="E277" s="229" t="s">
        <v>19</v>
      </c>
      <c r="F277" s="230" t="s">
        <v>267</v>
      </c>
      <c r="G277" s="228"/>
      <c r="H277" s="231">
        <v>26</v>
      </c>
      <c r="I277" s="232"/>
      <c r="J277" s="228"/>
      <c r="K277" s="228"/>
      <c r="L277" s="233"/>
      <c r="M277" s="234"/>
      <c r="N277" s="235"/>
      <c r="O277" s="235"/>
      <c r="P277" s="235"/>
      <c r="Q277" s="235"/>
      <c r="R277" s="235"/>
      <c r="S277" s="235"/>
      <c r="T277" s="236"/>
      <c r="AT277" s="237" t="s">
        <v>140</v>
      </c>
      <c r="AU277" s="237" t="s">
        <v>79</v>
      </c>
      <c r="AV277" s="12" t="s">
        <v>79</v>
      </c>
      <c r="AW277" s="12" t="s">
        <v>31</v>
      </c>
      <c r="AX277" s="12" t="s">
        <v>77</v>
      </c>
      <c r="AY277" s="237" t="s">
        <v>115</v>
      </c>
    </row>
    <row r="278" spans="2:65" s="1" customFormat="1" ht="24" customHeight="1">
      <c r="B278" s="38"/>
      <c r="C278" s="211" t="s">
        <v>459</v>
      </c>
      <c r="D278" s="211" t="s">
        <v>117</v>
      </c>
      <c r="E278" s="212" t="s">
        <v>460</v>
      </c>
      <c r="F278" s="213" t="s">
        <v>461</v>
      </c>
      <c r="G278" s="214" t="s">
        <v>204</v>
      </c>
      <c r="H278" s="215">
        <v>115.06</v>
      </c>
      <c r="I278" s="216"/>
      <c r="J278" s="217">
        <f>ROUND(I278*H278,2)</f>
        <v>0</v>
      </c>
      <c r="K278" s="213" t="s">
        <v>121</v>
      </c>
      <c r="L278" s="43"/>
      <c r="M278" s="218" t="s">
        <v>19</v>
      </c>
      <c r="N278" s="219" t="s">
        <v>40</v>
      </c>
      <c r="O278" s="83"/>
      <c r="P278" s="220">
        <f>O278*H278</f>
        <v>0</v>
      </c>
      <c r="Q278" s="220">
        <v>0</v>
      </c>
      <c r="R278" s="220">
        <f>Q278*H278</f>
        <v>0</v>
      </c>
      <c r="S278" s="220">
        <v>0</v>
      </c>
      <c r="T278" s="221">
        <f>S278*H278</f>
        <v>0</v>
      </c>
      <c r="AR278" s="222" t="s">
        <v>122</v>
      </c>
      <c r="AT278" s="222" t="s">
        <v>117</v>
      </c>
      <c r="AU278" s="222" t="s">
        <v>79</v>
      </c>
      <c r="AY278" s="17" t="s">
        <v>115</v>
      </c>
      <c r="BE278" s="223">
        <f>IF(N278="základní",J278,0)</f>
        <v>0</v>
      </c>
      <c r="BF278" s="223">
        <f>IF(N278="snížená",J278,0)</f>
        <v>0</v>
      </c>
      <c r="BG278" s="223">
        <f>IF(N278="zákl. přenesená",J278,0)</f>
        <v>0</v>
      </c>
      <c r="BH278" s="223">
        <f>IF(N278="sníž. přenesená",J278,0)</f>
        <v>0</v>
      </c>
      <c r="BI278" s="223">
        <f>IF(N278="nulová",J278,0)</f>
        <v>0</v>
      </c>
      <c r="BJ278" s="17" t="s">
        <v>77</v>
      </c>
      <c r="BK278" s="223">
        <f>ROUND(I278*H278,2)</f>
        <v>0</v>
      </c>
      <c r="BL278" s="17" t="s">
        <v>122</v>
      </c>
      <c r="BM278" s="222" t="s">
        <v>462</v>
      </c>
    </row>
    <row r="279" spans="2:47" s="1" customFormat="1" ht="12">
      <c r="B279" s="38"/>
      <c r="C279" s="39"/>
      <c r="D279" s="224" t="s">
        <v>124</v>
      </c>
      <c r="E279" s="39"/>
      <c r="F279" s="225" t="s">
        <v>452</v>
      </c>
      <c r="G279" s="39"/>
      <c r="H279" s="39"/>
      <c r="I279" s="135"/>
      <c r="J279" s="39"/>
      <c r="K279" s="39"/>
      <c r="L279" s="43"/>
      <c r="M279" s="226"/>
      <c r="N279" s="83"/>
      <c r="O279" s="83"/>
      <c r="P279" s="83"/>
      <c r="Q279" s="83"/>
      <c r="R279" s="83"/>
      <c r="S279" s="83"/>
      <c r="T279" s="84"/>
      <c r="AT279" s="17" t="s">
        <v>124</v>
      </c>
      <c r="AU279" s="17" t="s">
        <v>79</v>
      </c>
    </row>
    <row r="280" spans="2:51" s="12" customFormat="1" ht="12">
      <c r="B280" s="227"/>
      <c r="C280" s="228"/>
      <c r="D280" s="224" t="s">
        <v>140</v>
      </c>
      <c r="E280" s="228"/>
      <c r="F280" s="230" t="s">
        <v>463</v>
      </c>
      <c r="G280" s="228"/>
      <c r="H280" s="231">
        <v>115.06</v>
      </c>
      <c r="I280" s="232"/>
      <c r="J280" s="228"/>
      <c r="K280" s="228"/>
      <c r="L280" s="233"/>
      <c r="M280" s="234"/>
      <c r="N280" s="235"/>
      <c r="O280" s="235"/>
      <c r="P280" s="235"/>
      <c r="Q280" s="235"/>
      <c r="R280" s="235"/>
      <c r="S280" s="235"/>
      <c r="T280" s="236"/>
      <c r="AT280" s="237" t="s">
        <v>140</v>
      </c>
      <c r="AU280" s="237" t="s">
        <v>79</v>
      </c>
      <c r="AV280" s="12" t="s">
        <v>79</v>
      </c>
      <c r="AW280" s="12" t="s">
        <v>4</v>
      </c>
      <c r="AX280" s="12" t="s">
        <v>77</v>
      </c>
      <c r="AY280" s="237" t="s">
        <v>115</v>
      </c>
    </row>
    <row r="281" spans="2:63" s="11" customFormat="1" ht="25.9" customHeight="1">
      <c r="B281" s="195"/>
      <c r="C281" s="196"/>
      <c r="D281" s="197" t="s">
        <v>68</v>
      </c>
      <c r="E281" s="198" t="s">
        <v>464</v>
      </c>
      <c r="F281" s="198" t="s">
        <v>465</v>
      </c>
      <c r="G281" s="196"/>
      <c r="H281" s="196"/>
      <c r="I281" s="199"/>
      <c r="J281" s="200">
        <f>BK281</f>
        <v>0</v>
      </c>
      <c r="K281" s="196"/>
      <c r="L281" s="201"/>
      <c r="M281" s="202"/>
      <c r="N281" s="203"/>
      <c r="O281" s="203"/>
      <c r="P281" s="204">
        <f>P282</f>
        <v>0</v>
      </c>
      <c r="Q281" s="203"/>
      <c r="R281" s="204">
        <f>R282</f>
        <v>0</v>
      </c>
      <c r="S281" s="203"/>
      <c r="T281" s="205">
        <f>T282</f>
        <v>0</v>
      </c>
      <c r="AR281" s="206" t="s">
        <v>142</v>
      </c>
      <c r="AT281" s="207" t="s">
        <v>68</v>
      </c>
      <c r="AU281" s="207" t="s">
        <v>69</v>
      </c>
      <c r="AY281" s="206" t="s">
        <v>115</v>
      </c>
      <c r="BK281" s="208">
        <f>BK282</f>
        <v>0</v>
      </c>
    </row>
    <row r="282" spans="2:63" s="11" customFormat="1" ht="22.8" customHeight="1">
      <c r="B282" s="195"/>
      <c r="C282" s="196"/>
      <c r="D282" s="197" t="s">
        <v>68</v>
      </c>
      <c r="E282" s="209" t="s">
        <v>466</v>
      </c>
      <c r="F282" s="209" t="s">
        <v>467</v>
      </c>
      <c r="G282" s="196"/>
      <c r="H282" s="196"/>
      <c r="I282" s="199"/>
      <c r="J282" s="210">
        <f>BK282</f>
        <v>0</v>
      </c>
      <c r="K282" s="196"/>
      <c r="L282" s="201"/>
      <c r="M282" s="202"/>
      <c r="N282" s="203"/>
      <c r="O282" s="203"/>
      <c r="P282" s="204">
        <f>SUM(P283:P291)</f>
        <v>0</v>
      </c>
      <c r="Q282" s="203"/>
      <c r="R282" s="204">
        <f>SUM(R283:R291)</f>
        <v>0</v>
      </c>
      <c r="S282" s="203"/>
      <c r="T282" s="205">
        <f>SUM(T283:T291)</f>
        <v>0</v>
      </c>
      <c r="AR282" s="206" t="s">
        <v>142</v>
      </c>
      <c r="AT282" s="207" t="s">
        <v>68</v>
      </c>
      <c r="AU282" s="207" t="s">
        <v>77</v>
      </c>
      <c r="AY282" s="206" t="s">
        <v>115</v>
      </c>
      <c r="BK282" s="208">
        <f>SUM(BK283:BK291)</f>
        <v>0</v>
      </c>
    </row>
    <row r="283" spans="2:65" s="1" customFormat="1" ht="16.5" customHeight="1">
      <c r="B283" s="38"/>
      <c r="C283" s="211" t="s">
        <v>468</v>
      </c>
      <c r="D283" s="211" t="s">
        <v>117</v>
      </c>
      <c r="E283" s="212" t="s">
        <v>469</v>
      </c>
      <c r="F283" s="213" t="s">
        <v>470</v>
      </c>
      <c r="G283" s="214" t="s">
        <v>471</v>
      </c>
      <c r="H283" s="215">
        <v>1</v>
      </c>
      <c r="I283" s="216"/>
      <c r="J283" s="217">
        <f>ROUND(I283*H283,2)</f>
        <v>0</v>
      </c>
      <c r="K283" s="213" t="s">
        <v>121</v>
      </c>
      <c r="L283" s="43"/>
      <c r="M283" s="218" t="s">
        <v>19</v>
      </c>
      <c r="N283" s="219" t="s">
        <v>40</v>
      </c>
      <c r="O283" s="83"/>
      <c r="P283" s="220">
        <f>O283*H283</f>
        <v>0</v>
      </c>
      <c r="Q283" s="220">
        <v>0</v>
      </c>
      <c r="R283" s="220">
        <f>Q283*H283</f>
        <v>0</v>
      </c>
      <c r="S283" s="220">
        <v>0</v>
      </c>
      <c r="T283" s="221">
        <f>S283*H283</f>
        <v>0</v>
      </c>
      <c r="AR283" s="222" t="s">
        <v>472</v>
      </c>
      <c r="AT283" s="222" t="s">
        <v>117</v>
      </c>
      <c r="AU283" s="222" t="s">
        <v>79</v>
      </c>
      <c r="AY283" s="17" t="s">
        <v>115</v>
      </c>
      <c r="BE283" s="223">
        <f>IF(N283="základní",J283,0)</f>
        <v>0</v>
      </c>
      <c r="BF283" s="223">
        <f>IF(N283="snížená",J283,0)</f>
        <v>0</v>
      </c>
      <c r="BG283" s="223">
        <f>IF(N283="zákl. přenesená",J283,0)</f>
        <v>0</v>
      </c>
      <c r="BH283" s="223">
        <f>IF(N283="sníž. přenesená",J283,0)</f>
        <v>0</v>
      </c>
      <c r="BI283" s="223">
        <f>IF(N283="nulová",J283,0)</f>
        <v>0</v>
      </c>
      <c r="BJ283" s="17" t="s">
        <v>77</v>
      </c>
      <c r="BK283" s="223">
        <f>ROUND(I283*H283,2)</f>
        <v>0</v>
      </c>
      <c r="BL283" s="17" t="s">
        <v>472</v>
      </c>
      <c r="BM283" s="222" t="s">
        <v>473</v>
      </c>
    </row>
    <row r="284" spans="2:51" s="13" customFormat="1" ht="12">
      <c r="B284" s="238"/>
      <c r="C284" s="239"/>
      <c r="D284" s="224" t="s">
        <v>140</v>
      </c>
      <c r="E284" s="240" t="s">
        <v>19</v>
      </c>
      <c r="F284" s="241" t="s">
        <v>474</v>
      </c>
      <c r="G284" s="239"/>
      <c r="H284" s="240" t="s">
        <v>19</v>
      </c>
      <c r="I284" s="242"/>
      <c r="J284" s="239"/>
      <c r="K284" s="239"/>
      <c r="L284" s="243"/>
      <c r="M284" s="244"/>
      <c r="N284" s="245"/>
      <c r="O284" s="245"/>
      <c r="P284" s="245"/>
      <c r="Q284" s="245"/>
      <c r="R284" s="245"/>
      <c r="S284" s="245"/>
      <c r="T284" s="246"/>
      <c r="AT284" s="247" t="s">
        <v>140</v>
      </c>
      <c r="AU284" s="247" t="s">
        <v>79</v>
      </c>
      <c r="AV284" s="13" t="s">
        <v>77</v>
      </c>
      <c r="AW284" s="13" t="s">
        <v>31</v>
      </c>
      <c r="AX284" s="13" t="s">
        <v>69</v>
      </c>
      <c r="AY284" s="247" t="s">
        <v>115</v>
      </c>
    </row>
    <row r="285" spans="2:51" s="13" customFormat="1" ht="12">
      <c r="B285" s="238"/>
      <c r="C285" s="239"/>
      <c r="D285" s="224" t="s">
        <v>140</v>
      </c>
      <c r="E285" s="240" t="s">
        <v>19</v>
      </c>
      <c r="F285" s="241" t="s">
        <v>475</v>
      </c>
      <c r="G285" s="239"/>
      <c r="H285" s="240" t="s">
        <v>19</v>
      </c>
      <c r="I285" s="242"/>
      <c r="J285" s="239"/>
      <c r="K285" s="239"/>
      <c r="L285" s="243"/>
      <c r="M285" s="244"/>
      <c r="N285" s="245"/>
      <c r="O285" s="245"/>
      <c r="P285" s="245"/>
      <c r="Q285" s="245"/>
      <c r="R285" s="245"/>
      <c r="S285" s="245"/>
      <c r="T285" s="246"/>
      <c r="AT285" s="247" t="s">
        <v>140</v>
      </c>
      <c r="AU285" s="247" t="s">
        <v>79</v>
      </c>
      <c r="AV285" s="13" t="s">
        <v>77</v>
      </c>
      <c r="AW285" s="13" t="s">
        <v>31</v>
      </c>
      <c r="AX285" s="13" t="s">
        <v>69</v>
      </c>
      <c r="AY285" s="247" t="s">
        <v>115</v>
      </c>
    </row>
    <row r="286" spans="2:51" s="13" customFormat="1" ht="12">
      <c r="B286" s="238"/>
      <c r="C286" s="239"/>
      <c r="D286" s="224" t="s">
        <v>140</v>
      </c>
      <c r="E286" s="240" t="s">
        <v>19</v>
      </c>
      <c r="F286" s="241" t="s">
        <v>476</v>
      </c>
      <c r="G286" s="239"/>
      <c r="H286" s="240" t="s">
        <v>19</v>
      </c>
      <c r="I286" s="242"/>
      <c r="J286" s="239"/>
      <c r="K286" s="239"/>
      <c r="L286" s="243"/>
      <c r="M286" s="244"/>
      <c r="N286" s="245"/>
      <c r="O286" s="245"/>
      <c r="P286" s="245"/>
      <c r="Q286" s="245"/>
      <c r="R286" s="245"/>
      <c r="S286" s="245"/>
      <c r="T286" s="246"/>
      <c r="AT286" s="247" t="s">
        <v>140</v>
      </c>
      <c r="AU286" s="247" t="s">
        <v>79</v>
      </c>
      <c r="AV286" s="13" t="s">
        <v>77</v>
      </c>
      <c r="AW286" s="13" t="s">
        <v>31</v>
      </c>
      <c r="AX286" s="13" t="s">
        <v>69</v>
      </c>
      <c r="AY286" s="247" t="s">
        <v>115</v>
      </c>
    </row>
    <row r="287" spans="2:51" s="13" customFormat="1" ht="12">
      <c r="B287" s="238"/>
      <c r="C287" s="239"/>
      <c r="D287" s="224" t="s">
        <v>140</v>
      </c>
      <c r="E287" s="240" t="s">
        <v>19</v>
      </c>
      <c r="F287" s="241" t="s">
        <v>477</v>
      </c>
      <c r="G287" s="239"/>
      <c r="H287" s="240" t="s">
        <v>19</v>
      </c>
      <c r="I287" s="242"/>
      <c r="J287" s="239"/>
      <c r="K287" s="239"/>
      <c r="L287" s="243"/>
      <c r="M287" s="244"/>
      <c r="N287" s="245"/>
      <c r="O287" s="245"/>
      <c r="P287" s="245"/>
      <c r="Q287" s="245"/>
      <c r="R287" s="245"/>
      <c r="S287" s="245"/>
      <c r="T287" s="246"/>
      <c r="AT287" s="247" t="s">
        <v>140</v>
      </c>
      <c r="AU287" s="247" t="s">
        <v>79</v>
      </c>
      <c r="AV287" s="13" t="s">
        <v>77</v>
      </c>
      <c r="AW287" s="13" t="s">
        <v>31</v>
      </c>
      <c r="AX287" s="13" t="s">
        <v>69</v>
      </c>
      <c r="AY287" s="247" t="s">
        <v>115</v>
      </c>
    </row>
    <row r="288" spans="2:51" s="13" customFormat="1" ht="12">
      <c r="B288" s="238"/>
      <c r="C288" s="239"/>
      <c r="D288" s="224" t="s">
        <v>140</v>
      </c>
      <c r="E288" s="240" t="s">
        <v>19</v>
      </c>
      <c r="F288" s="241" t="s">
        <v>478</v>
      </c>
      <c r="G288" s="239"/>
      <c r="H288" s="240" t="s">
        <v>19</v>
      </c>
      <c r="I288" s="242"/>
      <c r="J288" s="239"/>
      <c r="K288" s="239"/>
      <c r="L288" s="243"/>
      <c r="M288" s="244"/>
      <c r="N288" s="245"/>
      <c r="O288" s="245"/>
      <c r="P288" s="245"/>
      <c r="Q288" s="245"/>
      <c r="R288" s="245"/>
      <c r="S288" s="245"/>
      <c r="T288" s="246"/>
      <c r="AT288" s="247" t="s">
        <v>140</v>
      </c>
      <c r="AU288" s="247" t="s">
        <v>79</v>
      </c>
      <c r="AV288" s="13" t="s">
        <v>77</v>
      </c>
      <c r="AW288" s="13" t="s">
        <v>31</v>
      </c>
      <c r="AX288" s="13" t="s">
        <v>69</v>
      </c>
      <c r="AY288" s="247" t="s">
        <v>115</v>
      </c>
    </row>
    <row r="289" spans="2:51" s="13" customFormat="1" ht="12">
      <c r="B289" s="238"/>
      <c r="C289" s="239"/>
      <c r="D289" s="224" t="s">
        <v>140</v>
      </c>
      <c r="E289" s="240" t="s">
        <v>19</v>
      </c>
      <c r="F289" s="241" t="s">
        <v>479</v>
      </c>
      <c r="G289" s="239"/>
      <c r="H289" s="240" t="s">
        <v>19</v>
      </c>
      <c r="I289" s="242"/>
      <c r="J289" s="239"/>
      <c r="K289" s="239"/>
      <c r="L289" s="243"/>
      <c r="M289" s="244"/>
      <c r="N289" s="245"/>
      <c r="O289" s="245"/>
      <c r="P289" s="245"/>
      <c r="Q289" s="245"/>
      <c r="R289" s="245"/>
      <c r="S289" s="245"/>
      <c r="T289" s="246"/>
      <c r="AT289" s="247" t="s">
        <v>140</v>
      </c>
      <c r="AU289" s="247" t="s">
        <v>79</v>
      </c>
      <c r="AV289" s="13" t="s">
        <v>77</v>
      </c>
      <c r="AW289" s="13" t="s">
        <v>31</v>
      </c>
      <c r="AX289" s="13" t="s">
        <v>69</v>
      </c>
      <c r="AY289" s="247" t="s">
        <v>115</v>
      </c>
    </row>
    <row r="290" spans="2:51" s="12" customFormat="1" ht="12">
      <c r="B290" s="227"/>
      <c r="C290" s="228"/>
      <c r="D290" s="224" t="s">
        <v>140</v>
      </c>
      <c r="E290" s="229" t="s">
        <v>19</v>
      </c>
      <c r="F290" s="230" t="s">
        <v>77</v>
      </c>
      <c r="G290" s="228"/>
      <c r="H290" s="231">
        <v>1</v>
      </c>
      <c r="I290" s="232"/>
      <c r="J290" s="228"/>
      <c r="K290" s="228"/>
      <c r="L290" s="233"/>
      <c r="M290" s="234"/>
      <c r="N290" s="235"/>
      <c r="O290" s="235"/>
      <c r="P290" s="235"/>
      <c r="Q290" s="235"/>
      <c r="R290" s="235"/>
      <c r="S290" s="235"/>
      <c r="T290" s="236"/>
      <c r="AT290" s="237" t="s">
        <v>140</v>
      </c>
      <c r="AU290" s="237" t="s">
        <v>79</v>
      </c>
      <c r="AV290" s="12" t="s">
        <v>79</v>
      </c>
      <c r="AW290" s="12" t="s">
        <v>31</v>
      </c>
      <c r="AX290" s="12" t="s">
        <v>77</v>
      </c>
      <c r="AY290" s="237" t="s">
        <v>115</v>
      </c>
    </row>
    <row r="291" spans="2:65" s="1" customFormat="1" ht="16.5" customHeight="1">
      <c r="B291" s="38"/>
      <c r="C291" s="211" t="s">
        <v>480</v>
      </c>
      <c r="D291" s="211" t="s">
        <v>117</v>
      </c>
      <c r="E291" s="212" t="s">
        <v>481</v>
      </c>
      <c r="F291" s="213" t="s">
        <v>482</v>
      </c>
      <c r="G291" s="214" t="s">
        <v>471</v>
      </c>
      <c r="H291" s="215">
        <v>1</v>
      </c>
      <c r="I291" s="216"/>
      <c r="J291" s="217">
        <f>ROUND(I291*H291,2)</f>
        <v>0</v>
      </c>
      <c r="K291" s="213" t="s">
        <v>121</v>
      </c>
      <c r="L291" s="43"/>
      <c r="M291" s="269" t="s">
        <v>19</v>
      </c>
      <c r="N291" s="270" t="s">
        <v>40</v>
      </c>
      <c r="O291" s="271"/>
      <c r="P291" s="272">
        <f>O291*H291</f>
        <v>0</v>
      </c>
      <c r="Q291" s="272">
        <v>0</v>
      </c>
      <c r="R291" s="272">
        <f>Q291*H291</f>
        <v>0</v>
      </c>
      <c r="S291" s="272">
        <v>0</v>
      </c>
      <c r="T291" s="273">
        <f>S291*H291</f>
        <v>0</v>
      </c>
      <c r="AR291" s="222" t="s">
        <v>472</v>
      </c>
      <c r="AT291" s="222" t="s">
        <v>117</v>
      </c>
      <c r="AU291" s="222" t="s">
        <v>79</v>
      </c>
      <c r="AY291" s="17" t="s">
        <v>115</v>
      </c>
      <c r="BE291" s="223">
        <f>IF(N291="základní",J291,0)</f>
        <v>0</v>
      </c>
      <c r="BF291" s="223">
        <f>IF(N291="snížená",J291,0)</f>
        <v>0</v>
      </c>
      <c r="BG291" s="223">
        <f>IF(N291="zákl. přenesená",J291,0)</f>
        <v>0</v>
      </c>
      <c r="BH291" s="223">
        <f>IF(N291="sníž. přenesená",J291,0)</f>
        <v>0</v>
      </c>
      <c r="BI291" s="223">
        <f>IF(N291="nulová",J291,0)</f>
        <v>0</v>
      </c>
      <c r="BJ291" s="17" t="s">
        <v>77</v>
      </c>
      <c r="BK291" s="223">
        <f>ROUND(I291*H291,2)</f>
        <v>0</v>
      </c>
      <c r="BL291" s="17" t="s">
        <v>472</v>
      </c>
      <c r="BM291" s="222" t="s">
        <v>483</v>
      </c>
    </row>
    <row r="292" spans="2:12" s="1" customFormat="1" ht="6.95" customHeight="1">
      <c r="B292" s="58"/>
      <c r="C292" s="59"/>
      <c r="D292" s="59"/>
      <c r="E292" s="59"/>
      <c r="F292" s="59"/>
      <c r="G292" s="59"/>
      <c r="H292" s="59"/>
      <c r="I292" s="161"/>
      <c r="J292" s="59"/>
      <c r="K292" s="59"/>
      <c r="L292" s="43"/>
    </row>
  </sheetData>
  <sheetProtection password="CC35" sheet="1" objects="1" scenarios="1" formatColumns="0" formatRows="0" autoFilter="0"/>
  <autoFilter ref="C88:K291"/>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27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82</v>
      </c>
    </row>
    <row r="3" spans="2:46" ht="6.95" customHeight="1">
      <c r="B3" s="128"/>
      <c r="C3" s="129"/>
      <c r="D3" s="129"/>
      <c r="E3" s="129"/>
      <c r="F3" s="129"/>
      <c r="G3" s="129"/>
      <c r="H3" s="129"/>
      <c r="I3" s="130"/>
      <c r="J3" s="129"/>
      <c r="K3" s="129"/>
      <c r="L3" s="20"/>
      <c r="AT3" s="17" t="s">
        <v>79</v>
      </c>
    </row>
    <row r="4" spans="2:46" ht="24.95" customHeight="1">
      <c r="B4" s="20"/>
      <c r="D4" s="131" t="s">
        <v>83</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PLZEŇ, SUŠICKÁ A ČÁSTKOVA ULICE OPRAVA ZÁLIVŮ MHD LINKA Č.12 A 30</v>
      </c>
      <c r="F7" s="133"/>
      <c r="G7" s="133"/>
      <c r="H7" s="133"/>
      <c r="L7" s="20"/>
    </row>
    <row r="8" spans="2:12" s="1" customFormat="1" ht="12" customHeight="1">
      <c r="B8" s="43"/>
      <c r="D8" s="133" t="s">
        <v>84</v>
      </c>
      <c r="I8" s="135"/>
      <c r="L8" s="43"/>
    </row>
    <row r="9" spans="2:12" s="1" customFormat="1" ht="36.95" customHeight="1">
      <c r="B9" s="43"/>
      <c r="E9" s="136" t="s">
        <v>484</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6. 6. 2018</v>
      </c>
      <c r="L12" s="43"/>
    </row>
    <row r="13" spans="2:12" s="1" customFormat="1" ht="10.8" customHeight="1">
      <c r="B13" s="43"/>
      <c r="I13" s="135"/>
      <c r="L13" s="43"/>
    </row>
    <row r="14" spans="2:12" s="1" customFormat="1" ht="12" customHeight="1">
      <c r="B14" s="43"/>
      <c r="D14" s="133" t="s">
        <v>25</v>
      </c>
      <c r="I14" s="138" t="s">
        <v>26</v>
      </c>
      <c r="J14" s="137" t="str">
        <f>IF('Rekapitulace stavby'!AN10="","",'Rekapitulace stavby'!AN10)</f>
        <v/>
      </c>
      <c r="L14" s="43"/>
    </row>
    <row r="15" spans="2:12" s="1" customFormat="1" ht="18" customHeight="1">
      <c r="B15" s="43"/>
      <c r="E15" s="137" t="str">
        <f>IF('Rekapitulace stavby'!E11="","",'Rekapitulace stavby'!E11)</f>
        <v xml:space="preserve"> </v>
      </c>
      <c r="I15" s="138" t="s">
        <v>27</v>
      </c>
      <c r="J15" s="137" t="str">
        <f>IF('Rekapitulace stavby'!AN11="","",'Rekapitulace stavby'!AN11)</f>
        <v/>
      </c>
      <c r="L15" s="43"/>
    </row>
    <row r="16" spans="2:12" s="1" customFormat="1" ht="6.95" customHeight="1">
      <c r="B16" s="43"/>
      <c r="I16" s="135"/>
      <c r="L16" s="43"/>
    </row>
    <row r="17" spans="2:12" s="1" customFormat="1" ht="12" customHeight="1">
      <c r="B17" s="43"/>
      <c r="D17" s="133" t="s">
        <v>28</v>
      </c>
      <c r="I17" s="138" t="s">
        <v>26</v>
      </c>
      <c r="J17" s="33" t="str">
        <f>'Rekapitulace stavby'!AN13</f>
        <v>Vyplň údaj</v>
      </c>
      <c r="L17" s="43"/>
    </row>
    <row r="18" spans="2:12" s="1" customFormat="1" ht="18" customHeight="1">
      <c r="B18" s="43"/>
      <c r="E18" s="33" t="str">
        <f>'Rekapitulace stavby'!E14</f>
        <v>Vyplň údaj</v>
      </c>
      <c r="F18" s="137"/>
      <c r="G18" s="137"/>
      <c r="H18" s="137"/>
      <c r="I18" s="138" t="s">
        <v>27</v>
      </c>
      <c r="J18" s="33" t="str">
        <f>'Rekapitulace stavby'!AN14</f>
        <v>Vyplň údaj</v>
      </c>
      <c r="L18" s="43"/>
    </row>
    <row r="19" spans="2:12" s="1" customFormat="1" ht="6.95" customHeight="1">
      <c r="B19" s="43"/>
      <c r="I19" s="135"/>
      <c r="L19" s="43"/>
    </row>
    <row r="20" spans="2:12" s="1" customFormat="1" ht="12" customHeight="1">
      <c r="B20" s="43"/>
      <c r="D20" s="133" t="s">
        <v>30</v>
      </c>
      <c r="I20" s="138" t="s">
        <v>26</v>
      </c>
      <c r="J20" s="137" t="str">
        <f>IF('Rekapitulace stavby'!AN16="","",'Rekapitulace stavby'!AN16)</f>
        <v/>
      </c>
      <c r="L20" s="43"/>
    </row>
    <row r="21" spans="2:12" s="1" customFormat="1" ht="18" customHeight="1">
      <c r="B21" s="43"/>
      <c r="E21" s="137" t="str">
        <f>IF('Rekapitulace stavby'!E17="","",'Rekapitulace stavby'!E17)</f>
        <v xml:space="preserve"> </v>
      </c>
      <c r="I21" s="138" t="s">
        <v>27</v>
      </c>
      <c r="J21" s="137" t="str">
        <f>IF('Rekapitulace stavby'!AN17="","",'Rekapitulace stavby'!AN17)</f>
        <v/>
      </c>
      <c r="L21" s="43"/>
    </row>
    <row r="22" spans="2:12" s="1" customFormat="1" ht="6.95" customHeight="1">
      <c r="B22" s="43"/>
      <c r="I22" s="135"/>
      <c r="L22" s="43"/>
    </row>
    <row r="23" spans="2:12" s="1" customFormat="1" ht="12" customHeight="1">
      <c r="B23" s="43"/>
      <c r="D23" s="133" t="s">
        <v>32</v>
      </c>
      <c r="I23" s="138" t="s">
        <v>26</v>
      </c>
      <c r="J23" s="137" t="str">
        <f>IF('Rekapitulace stavby'!AN19="","",'Rekapitulace stavby'!AN19)</f>
        <v/>
      </c>
      <c r="L23" s="43"/>
    </row>
    <row r="24" spans="2:12" s="1" customFormat="1" ht="18" customHeight="1">
      <c r="B24" s="43"/>
      <c r="E24" s="137" t="str">
        <f>IF('Rekapitulace stavby'!E20="","",'Rekapitulace stavby'!E20)</f>
        <v xml:space="preserve"> </v>
      </c>
      <c r="I24" s="138" t="s">
        <v>27</v>
      </c>
      <c r="J24" s="137" t="str">
        <f>IF('Rekapitulace stavby'!AN20="","",'Rekapitulace stavby'!AN20)</f>
        <v/>
      </c>
      <c r="L24" s="43"/>
    </row>
    <row r="25" spans="2:12" s="1" customFormat="1" ht="6.95" customHeight="1">
      <c r="B25" s="43"/>
      <c r="I25" s="135"/>
      <c r="L25" s="43"/>
    </row>
    <row r="26" spans="2:12" s="1" customFormat="1" ht="12" customHeight="1">
      <c r="B26" s="43"/>
      <c r="D26" s="133" t="s">
        <v>33</v>
      </c>
      <c r="I26" s="135"/>
      <c r="L26" s="43"/>
    </row>
    <row r="27" spans="2:12" s="7" customFormat="1" ht="16.5" customHeight="1">
      <c r="B27" s="140"/>
      <c r="E27" s="141" t="s">
        <v>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35</v>
      </c>
      <c r="I30" s="135"/>
      <c r="J30" s="145">
        <f>ROUND(J89,2)</f>
        <v>0</v>
      </c>
      <c r="L30" s="43"/>
    </row>
    <row r="31" spans="2:12" s="1" customFormat="1" ht="6.95" customHeight="1">
      <c r="B31" s="43"/>
      <c r="D31" s="75"/>
      <c r="E31" s="75"/>
      <c r="F31" s="75"/>
      <c r="G31" s="75"/>
      <c r="H31" s="75"/>
      <c r="I31" s="143"/>
      <c r="J31" s="75"/>
      <c r="K31" s="75"/>
      <c r="L31" s="43"/>
    </row>
    <row r="32" spans="2:12" s="1" customFormat="1" ht="14.4" customHeight="1">
      <c r="B32" s="43"/>
      <c r="F32" s="146" t="s">
        <v>37</v>
      </c>
      <c r="I32" s="147" t="s">
        <v>36</v>
      </c>
      <c r="J32" s="146" t="s">
        <v>38</v>
      </c>
      <c r="L32" s="43"/>
    </row>
    <row r="33" spans="2:12" s="1" customFormat="1" ht="14.4" customHeight="1">
      <c r="B33" s="43"/>
      <c r="D33" s="148" t="s">
        <v>39</v>
      </c>
      <c r="E33" s="133" t="s">
        <v>40</v>
      </c>
      <c r="F33" s="149">
        <f>ROUND((SUM(BE89:BE273)),2)</f>
        <v>0</v>
      </c>
      <c r="I33" s="150">
        <v>0.21</v>
      </c>
      <c r="J33" s="149">
        <f>ROUND(((SUM(BE89:BE273))*I33),2)</f>
        <v>0</v>
      </c>
      <c r="L33" s="43"/>
    </row>
    <row r="34" spans="2:12" s="1" customFormat="1" ht="14.4" customHeight="1">
      <c r="B34" s="43"/>
      <c r="E34" s="133" t="s">
        <v>41</v>
      </c>
      <c r="F34" s="149">
        <f>ROUND((SUM(BF89:BF273)),2)</f>
        <v>0</v>
      </c>
      <c r="I34" s="150">
        <v>0.15</v>
      </c>
      <c r="J34" s="149">
        <f>ROUND(((SUM(BF89:BF273))*I34),2)</f>
        <v>0</v>
      </c>
      <c r="L34" s="43"/>
    </row>
    <row r="35" spans="2:12" s="1" customFormat="1" ht="14.4" customHeight="1" hidden="1">
      <c r="B35" s="43"/>
      <c r="E35" s="133" t="s">
        <v>42</v>
      </c>
      <c r="F35" s="149">
        <f>ROUND((SUM(BG89:BG273)),2)</f>
        <v>0</v>
      </c>
      <c r="I35" s="150">
        <v>0.21</v>
      </c>
      <c r="J35" s="149">
        <f>0</f>
        <v>0</v>
      </c>
      <c r="L35" s="43"/>
    </row>
    <row r="36" spans="2:12" s="1" customFormat="1" ht="14.4" customHeight="1" hidden="1">
      <c r="B36" s="43"/>
      <c r="E36" s="133" t="s">
        <v>43</v>
      </c>
      <c r="F36" s="149">
        <f>ROUND((SUM(BH89:BH273)),2)</f>
        <v>0</v>
      </c>
      <c r="I36" s="150">
        <v>0.15</v>
      </c>
      <c r="J36" s="149">
        <f>0</f>
        <v>0</v>
      </c>
      <c r="L36" s="43"/>
    </row>
    <row r="37" spans="2:12" s="1" customFormat="1" ht="14.4" customHeight="1" hidden="1">
      <c r="B37" s="43"/>
      <c r="E37" s="133" t="s">
        <v>44</v>
      </c>
      <c r="F37" s="149">
        <f>ROUND((SUM(BI89:BI273)),2)</f>
        <v>0</v>
      </c>
      <c r="I37" s="150">
        <v>0</v>
      </c>
      <c r="J37" s="149">
        <f>0</f>
        <v>0</v>
      </c>
      <c r="L37" s="43"/>
    </row>
    <row r="38" spans="2:12" s="1" customFormat="1" ht="6.95" customHeight="1">
      <c r="B38" s="43"/>
      <c r="I38" s="135"/>
      <c r="L38" s="43"/>
    </row>
    <row r="39" spans="2:12" s="1" customFormat="1" ht="25.4" customHeight="1">
      <c r="B39" s="43"/>
      <c r="C39" s="151"/>
      <c r="D39" s="152" t="s">
        <v>45</v>
      </c>
      <c r="E39" s="153"/>
      <c r="F39" s="153"/>
      <c r="G39" s="154" t="s">
        <v>46</v>
      </c>
      <c r="H39" s="155" t="s">
        <v>47</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86</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PLZEŇ, SUŠICKÁ A ČÁSTKOVA ULICE OPRAVA ZÁLIVŮ MHD LINKA Č.12 A 30</v>
      </c>
      <c r="F48" s="32"/>
      <c r="G48" s="32"/>
      <c r="H48" s="32"/>
      <c r="I48" s="135"/>
      <c r="J48" s="39"/>
      <c r="K48" s="39"/>
      <c r="L48" s="43"/>
    </row>
    <row r="49" spans="2:12" s="1" customFormat="1" ht="12" customHeight="1">
      <c r="B49" s="38"/>
      <c r="C49" s="32" t="s">
        <v>84</v>
      </c>
      <c r="D49" s="39"/>
      <c r="E49" s="39"/>
      <c r="F49" s="39"/>
      <c r="G49" s="39"/>
      <c r="H49" s="39"/>
      <c r="I49" s="135"/>
      <c r="J49" s="39"/>
      <c r="K49" s="39"/>
      <c r="L49" s="43"/>
    </row>
    <row r="50" spans="2:12" s="1" customFormat="1" ht="16.5" customHeight="1">
      <c r="B50" s="38"/>
      <c r="C50" s="39"/>
      <c r="D50" s="39"/>
      <c r="E50" s="68" t="str">
        <f>E9</f>
        <v>0107-2 - Zastávka Částkova</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 xml:space="preserve"> </v>
      </c>
      <c r="G52" s="39"/>
      <c r="H52" s="39"/>
      <c r="I52" s="138" t="s">
        <v>23</v>
      </c>
      <c r="J52" s="71" t="str">
        <f>IF(J12="","",J12)</f>
        <v>6. 6. 2018</v>
      </c>
      <c r="K52" s="39"/>
      <c r="L52" s="43"/>
    </row>
    <row r="53" spans="2:12" s="1" customFormat="1" ht="6.95" customHeight="1">
      <c r="B53" s="38"/>
      <c r="C53" s="39"/>
      <c r="D53" s="39"/>
      <c r="E53" s="39"/>
      <c r="F53" s="39"/>
      <c r="G53" s="39"/>
      <c r="H53" s="39"/>
      <c r="I53" s="135"/>
      <c r="J53" s="39"/>
      <c r="K53" s="39"/>
      <c r="L53" s="43"/>
    </row>
    <row r="54" spans="2:12" s="1" customFormat="1" ht="15.15" customHeight="1">
      <c r="B54" s="38"/>
      <c r="C54" s="32" t="s">
        <v>25</v>
      </c>
      <c r="D54" s="39"/>
      <c r="E54" s="39"/>
      <c r="F54" s="27" t="str">
        <f>E15</f>
        <v xml:space="preserve"> </v>
      </c>
      <c r="G54" s="39"/>
      <c r="H54" s="39"/>
      <c r="I54" s="138" t="s">
        <v>30</v>
      </c>
      <c r="J54" s="36" t="str">
        <f>E21</f>
        <v xml:space="preserve"> </v>
      </c>
      <c r="K54" s="39"/>
      <c r="L54" s="43"/>
    </row>
    <row r="55" spans="2:12" s="1" customFormat="1" ht="15.15" customHeight="1">
      <c r="B55" s="38"/>
      <c r="C55" s="32" t="s">
        <v>28</v>
      </c>
      <c r="D55" s="39"/>
      <c r="E55" s="39"/>
      <c r="F55" s="27" t="str">
        <f>IF(E18="","",E18)</f>
        <v>Vyplň údaj</v>
      </c>
      <c r="G55" s="39"/>
      <c r="H55" s="39"/>
      <c r="I55" s="138" t="s">
        <v>32</v>
      </c>
      <c r="J55" s="36" t="str">
        <f>E24</f>
        <v xml:space="preserve"> </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87</v>
      </c>
      <c r="D57" s="167"/>
      <c r="E57" s="167"/>
      <c r="F57" s="167"/>
      <c r="G57" s="167"/>
      <c r="H57" s="167"/>
      <c r="I57" s="168"/>
      <c r="J57" s="169" t="s">
        <v>88</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67</v>
      </c>
      <c r="D59" s="39"/>
      <c r="E59" s="39"/>
      <c r="F59" s="39"/>
      <c r="G59" s="39"/>
      <c r="H59" s="39"/>
      <c r="I59" s="135"/>
      <c r="J59" s="101">
        <f>J89</f>
        <v>0</v>
      </c>
      <c r="K59" s="39"/>
      <c r="L59" s="43"/>
      <c r="AU59" s="17" t="s">
        <v>89</v>
      </c>
    </row>
    <row r="60" spans="2:12" s="8" customFormat="1" ht="24.95" customHeight="1">
      <c r="B60" s="171"/>
      <c r="C60" s="172"/>
      <c r="D60" s="173" t="s">
        <v>90</v>
      </c>
      <c r="E60" s="174"/>
      <c r="F60" s="174"/>
      <c r="G60" s="174"/>
      <c r="H60" s="174"/>
      <c r="I60" s="175"/>
      <c r="J60" s="176">
        <f>J90</f>
        <v>0</v>
      </c>
      <c r="K60" s="172"/>
      <c r="L60" s="177"/>
    </row>
    <row r="61" spans="2:12" s="9" customFormat="1" ht="19.9" customHeight="1">
      <c r="B61" s="178"/>
      <c r="C61" s="179"/>
      <c r="D61" s="180" t="s">
        <v>91</v>
      </c>
      <c r="E61" s="181"/>
      <c r="F61" s="181"/>
      <c r="G61" s="181"/>
      <c r="H61" s="181"/>
      <c r="I61" s="182"/>
      <c r="J61" s="183">
        <f>J91</f>
        <v>0</v>
      </c>
      <c r="K61" s="179"/>
      <c r="L61" s="184"/>
    </row>
    <row r="62" spans="2:12" s="9" customFormat="1" ht="19.9" customHeight="1">
      <c r="B62" s="178"/>
      <c r="C62" s="179"/>
      <c r="D62" s="180" t="s">
        <v>92</v>
      </c>
      <c r="E62" s="181"/>
      <c r="F62" s="181"/>
      <c r="G62" s="181"/>
      <c r="H62" s="181"/>
      <c r="I62" s="182"/>
      <c r="J62" s="183">
        <f>J145</f>
        <v>0</v>
      </c>
      <c r="K62" s="179"/>
      <c r="L62" s="184"/>
    </row>
    <row r="63" spans="2:12" s="9" customFormat="1" ht="19.9" customHeight="1">
      <c r="B63" s="178"/>
      <c r="C63" s="179"/>
      <c r="D63" s="180" t="s">
        <v>93</v>
      </c>
      <c r="E63" s="181"/>
      <c r="F63" s="181"/>
      <c r="G63" s="181"/>
      <c r="H63" s="181"/>
      <c r="I63" s="182"/>
      <c r="J63" s="183">
        <f>J150</f>
        <v>0</v>
      </c>
      <c r="K63" s="179"/>
      <c r="L63" s="184"/>
    </row>
    <row r="64" spans="2:12" s="9" customFormat="1" ht="19.9" customHeight="1">
      <c r="B64" s="178"/>
      <c r="C64" s="179"/>
      <c r="D64" s="180" t="s">
        <v>94</v>
      </c>
      <c r="E64" s="181"/>
      <c r="F64" s="181"/>
      <c r="G64" s="181"/>
      <c r="H64" s="181"/>
      <c r="I64" s="182"/>
      <c r="J64" s="183">
        <f>J154</f>
        <v>0</v>
      </c>
      <c r="K64" s="179"/>
      <c r="L64" s="184"/>
    </row>
    <row r="65" spans="2:12" s="9" customFormat="1" ht="19.9" customHeight="1">
      <c r="B65" s="178"/>
      <c r="C65" s="179"/>
      <c r="D65" s="180" t="s">
        <v>95</v>
      </c>
      <c r="E65" s="181"/>
      <c r="F65" s="181"/>
      <c r="G65" s="181"/>
      <c r="H65" s="181"/>
      <c r="I65" s="182"/>
      <c r="J65" s="183">
        <f>J169</f>
        <v>0</v>
      </c>
      <c r="K65" s="179"/>
      <c r="L65" s="184"/>
    </row>
    <row r="66" spans="2:12" s="9" customFormat="1" ht="19.9" customHeight="1">
      <c r="B66" s="178"/>
      <c r="C66" s="179"/>
      <c r="D66" s="180" t="s">
        <v>96</v>
      </c>
      <c r="E66" s="181"/>
      <c r="F66" s="181"/>
      <c r="G66" s="181"/>
      <c r="H66" s="181"/>
      <c r="I66" s="182"/>
      <c r="J66" s="183">
        <f>J181</f>
        <v>0</v>
      </c>
      <c r="K66" s="179"/>
      <c r="L66" s="184"/>
    </row>
    <row r="67" spans="2:12" s="9" customFormat="1" ht="19.9" customHeight="1">
      <c r="B67" s="178"/>
      <c r="C67" s="179"/>
      <c r="D67" s="180" t="s">
        <v>97</v>
      </c>
      <c r="E67" s="181"/>
      <c r="F67" s="181"/>
      <c r="G67" s="181"/>
      <c r="H67" s="181"/>
      <c r="I67" s="182"/>
      <c r="J67" s="183">
        <f>J226</f>
        <v>0</v>
      </c>
      <c r="K67" s="179"/>
      <c r="L67" s="184"/>
    </row>
    <row r="68" spans="2:12" s="8" customFormat="1" ht="24.95" customHeight="1">
      <c r="B68" s="171"/>
      <c r="C68" s="172"/>
      <c r="D68" s="173" t="s">
        <v>98</v>
      </c>
      <c r="E68" s="174"/>
      <c r="F68" s="174"/>
      <c r="G68" s="174"/>
      <c r="H68" s="174"/>
      <c r="I68" s="175"/>
      <c r="J68" s="176">
        <f>J263</f>
        <v>0</v>
      </c>
      <c r="K68" s="172"/>
      <c r="L68" s="177"/>
    </row>
    <row r="69" spans="2:12" s="9" customFormat="1" ht="19.9" customHeight="1">
      <c r="B69" s="178"/>
      <c r="C69" s="179"/>
      <c r="D69" s="180" t="s">
        <v>99</v>
      </c>
      <c r="E69" s="181"/>
      <c r="F69" s="181"/>
      <c r="G69" s="181"/>
      <c r="H69" s="181"/>
      <c r="I69" s="182"/>
      <c r="J69" s="183">
        <f>J264</f>
        <v>0</v>
      </c>
      <c r="K69" s="179"/>
      <c r="L69" s="184"/>
    </row>
    <row r="70" spans="2:12" s="1" customFormat="1" ht="21.8" customHeight="1">
      <c r="B70" s="38"/>
      <c r="C70" s="39"/>
      <c r="D70" s="39"/>
      <c r="E70" s="39"/>
      <c r="F70" s="39"/>
      <c r="G70" s="39"/>
      <c r="H70" s="39"/>
      <c r="I70" s="135"/>
      <c r="J70" s="39"/>
      <c r="K70" s="39"/>
      <c r="L70" s="43"/>
    </row>
    <row r="71" spans="2:12" s="1" customFormat="1" ht="6.95" customHeight="1">
      <c r="B71" s="58"/>
      <c r="C71" s="59"/>
      <c r="D71" s="59"/>
      <c r="E71" s="59"/>
      <c r="F71" s="59"/>
      <c r="G71" s="59"/>
      <c r="H71" s="59"/>
      <c r="I71" s="161"/>
      <c r="J71" s="59"/>
      <c r="K71" s="59"/>
      <c r="L71" s="43"/>
    </row>
    <row r="75" spans="2:12" s="1" customFormat="1" ht="6.95" customHeight="1">
      <c r="B75" s="60"/>
      <c r="C75" s="61"/>
      <c r="D75" s="61"/>
      <c r="E75" s="61"/>
      <c r="F75" s="61"/>
      <c r="G75" s="61"/>
      <c r="H75" s="61"/>
      <c r="I75" s="164"/>
      <c r="J75" s="61"/>
      <c r="K75" s="61"/>
      <c r="L75" s="43"/>
    </row>
    <row r="76" spans="2:12" s="1" customFormat="1" ht="24.95" customHeight="1">
      <c r="B76" s="38"/>
      <c r="C76" s="23" t="s">
        <v>100</v>
      </c>
      <c r="D76" s="39"/>
      <c r="E76" s="39"/>
      <c r="F76" s="39"/>
      <c r="G76" s="39"/>
      <c r="H76" s="39"/>
      <c r="I76" s="135"/>
      <c r="J76" s="39"/>
      <c r="K76" s="39"/>
      <c r="L76" s="43"/>
    </row>
    <row r="77" spans="2:12" s="1" customFormat="1" ht="6.95" customHeight="1">
      <c r="B77" s="38"/>
      <c r="C77" s="39"/>
      <c r="D77" s="39"/>
      <c r="E77" s="39"/>
      <c r="F77" s="39"/>
      <c r="G77" s="39"/>
      <c r="H77" s="39"/>
      <c r="I77" s="135"/>
      <c r="J77" s="39"/>
      <c r="K77" s="39"/>
      <c r="L77" s="43"/>
    </row>
    <row r="78" spans="2:12" s="1" customFormat="1" ht="12" customHeight="1">
      <c r="B78" s="38"/>
      <c r="C78" s="32" t="s">
        <v>16</v>
      </c>
      <c r="D78" s="39"/>
      <c r="E78" s="39"/>
      <c r="F78" s="39"/>
      <c r="G78" s="39"/>
      <c r="H78" s="39"/>
      <c r="I78" s="135"/>
      <c r="J78" s="39"/>
      <c r="K78" s="39"/>
      <c r="L78" s="43"/>
    </row>
    <row r="79" spans="2:12" s="1" customFormat="1" ht="16.5" customHeight="1">
      <c r="B79" s="38"/>
      <c r="C79" s="39"/>
      <c r="D79" s="39"/>
      <c r="E79" s="165" t="str">
        <f>E7</f>
        <v>PLZEŇ, SUŠICKÁ A ČÁSTKOVA ULICE OPRAVA ZÁLIVŮ MHD LINKA Č.12 A 30</v>
      </c>
      <c r="F79" s="32"/>
      <c r="G79" s="32"/>
      <c r="H79" s="32"/>
      <c r="I79" s="135"/>
      <c r="J79" s="39"/>
      <c r="K79" s="39"/>
      <c r="L79" s="43"/>
    </row>
    <row r="80" spans="2:12" s="1" customFormat="1" ht="12" customHeight="1">
      <c r="B80" s="38"/>
      <c r="C80" s="32" t="s">
        <v>84</v>
      </c>
      <c r="D80" s="39"/>
      <c r="E80" s="39"/>
      <c r="F80" s="39"/>
      <c r="G80" s="39"/>
      <c r="H80" s="39"/>
      <c r="I80" s="135"/>
      <c r="J80" s="39"/>
      <c r="K80" s="39"/>
      <c r="L80" s="43"/>
    </row>
    <row r="81" spans="2:12" s="1" customFormat="1" ht="16.5" customHeight="1">
      <c r="B81" s="38"/>
      <c r="C81" s="39"/>
      <c r="D81" s="39"/>
      <c r="E81" s="68" t="str">
        <f>E9</f>
        <v>0107-2 - Zastávka Částkova</v>
      </c>
      <c r="F81" s="39"/>
      <c r="G81" s="39"/>
      <c r="H81" s="39"/>
      <c r="I81" s="135"/>
      <c r="J81" s="39"/>
      <c r="K81" s="39"/>
      <c r="L81" s="43"/>
    </row>
    <row r="82" spans="2:12" s="1" customFormat="1" ht="6.95" customHeight="1">
      <c r="B82" s="38"/>
      <c r="C82" s="39"/>
      <c r="D82" s="39"/>
      <c r="E82" s="39"/>
      <c r="F82" s="39"/>
      <c r="G82" s="39"/>
      <c r="H82" s="39"/>
      <c r="I82" s="135"/>
      <c r="J82" s="39"/>
      <c r="K82" s="39"/>
      <c r="L82" s="43"/>
    </row>
    <row r="83" spans="2:12" s="1" customFormat="1" ht="12" customHeight="1">
      <c r="B83" s="38"/>
      <c r="C83" s="32" t="s">
        <v>21</v>
      </c>
      <c r="D83" s="39"/>
      <c r="E83" s="39"/>
      <c r="F83" s="27" t="str">
        <f>F12</f>
        <v xml:space="preserve"> </v>
      </c>
      <c r="G83" s="39"/>
      <c r="H83" s="39"/>
      <c r="I83" s="138" t="s">
        <v>23</v>
      </c>
      <c r="J83" s="71" t="str">
        <f>IF(J12="","",J12)</f>
        <v>6. 6. 2018</v>
      </c>
      <c r="K83" s="39"/>
      <c r="L83" s="43"/>
    </row>
    <row r="84" spans="2:12" s="1" customFormat="1" ht="6.95" customHeight="1">
      <c r="B84" s="38"/>
      <c r="C84" s="39"/>
      <c r="D84" s="39"/>
      <c r="E84" s="39"/>
      <c r="F84" s="39"/>
      <c r="G84" s="39"/>
      <c r="H84" s="39"/>
      <c r="I84" s="135"/>
      <c r="J84" s="39"/>
      <c r="K84" s="39"/>
      <c r="L84" s="43"/>
    </row>
    <row r="85" spans="2:12" s="1" customFormat="1" ht="15.15" customHeight="1">
      <c r="B85" s="38"/>
      <c r="C85" s="32" t="s">
        <v>25</v>
      </c>
      <c r="D85" s="39"/>
      <c r="E85" s="39"/>
      <c r="F85" s="27" t="str">
        <f>E15</f>
        <v xml:space="preserve"> </v>
      </c>
      <c r="G85" s="39"/>
      <c r="H85" s="39"/>
      <c r="I85" s="138" t="s">
        <v>30</v>
      </c>
      <c r="J85" s="36" t="str">
        <f>E21</f>
        <v xml:space="preserve"> </v>
      </c>
      <c r="K85" s="39"/>
      <c r="L85" s="43"/>
    </row>
    <row r="86" spans="2:12" s="1" customFormat="1" ht="15.15" customHeight="1">
      <c r="B86" s="38"/>
      <c r="C86" s="32" t="s">
        <v>28</v>
      </c>
      <c r="D86" s="39"/>
      <c r="E86" s="39"/>
      <c r="F86" s="27" t="str">
        <f>IF(E18="","",E18)</f>
        <v>Vyplň údaj</v>
      </c>
      <c r="G86" s="39"/>
      <c r="H86" s="39"/>
      <c r="I86" s="138" t="s">
        <v>32</v>
      </c>
      <c r="J86" s="36" t="str">
        <f>E24</f>
        <v xml:space="preserve"> </v>
      </c>
      <c r="K86" s="39"/>
      <c r="L86" s="43"/>
    </row>
    <row r="87" spans="2:12" s="1" customFormat="1" ht="10.3" customHeight="1">
      <c r="B87" s="38"/>
      <c r="C87" s="39"/>
      <c r="D87" s="39"/>
      <c r="E87" s="39"/>
      <c r="F87" s="39"/>
      <c r="G87" s="39"/>
      <c r="H87" s="39"/>
      <c r="I87" s="135"/>
      <c r="J87" s="39"/>
      <c r="K87" s="39"/>
      <c r="L87" s="43"/>
    </row>
    <row r="88" spans="2:20" s="10" customFormat="1" ht="29.25" customHeight="1">
      <c r="B88" s="185"/>
      <c r="C88" s="186" t="s">
        <v>101</v>
      </c>
      <c r="D88" s="187" t="s">
        <v>54</v>
      </c>
      <c r="E88" s="187" t="s">
        <v>50</v>
      </c>
      <c r="F88" s="187" t="s">
        <v>51</v>
      </c>
      <c r="G88" s="187" t="s">
        <v>102</v>
      </c>
      <c r="H88" s="187" t="s">
        <v>103</v>
      </c>
      <c r="I88" s="188" t="s">
        <v>104</v>
      </c>
      <c r="J88" s="187" t="s">
        <v>88</v>
      </c>
      <c r="K88" s="189" t="s">
        <v>105</v>
      </c>
      <c r="L88" s="190"/>
      <c r="M88" s="91" t="s">
        <v>19</v>
      </c>
      <c r="N88" s="92" t="s">
        <v>39</v>
      </c>
      <c r="O88" s="92" t="s">
        <v>106</v>
      </c>
      <c r="P88" s="92" t="s">
        <v>107</v>
      </c>
      <c r="Q88" s="92" t="s">
        <v>108</v>
      </c>
      <c r="R88" s="92" t="s">
        <v>109</v>
      </c>
      <c r="S88" s="92" t="s">
        <v>110</v>
      </c>
      <c r="T88" s="93" t="s">
        <v>111</v>
      </c>
    </row>
    <row r="89" spans="2:63" s="1" customFormat="1" ht="22.8" customHeight="1">
      <c r="B89" s="38"/>
      <c r="C89" s="98" t="s">
        <v>112</v>
      </c>
      <c r="D89" s="39"/>
      <c r="E89" s="39"/>
      <c r="F89" s="39"/>
      <c r="G89" s="39"/>
      <c r="H89" s="39"/>
      <c r="I89" s="135"/>
      <c r="J89" s="191">
        <f>BK89</f>
        <v>0</v>
      </c>
      <c r="K89" s="39"/>
      <c r="L89" s="43"/>
      <c r="M89" s="94"/>
      <c r="N89" s="95"/>
      <c r="O89" s="95"/>
      <c r="P89" s="192">
        <f>P90+P263</f>
        <v>0</v>
      </c>
      <c r="Q89" s="95"/>
      <c r="R89" s="192">
        <f>R90+R263</f>
        <v>10.207127</v>
      </c>
      <c r="S89" s="95"/>
      <c r="T89" s="193">
        <f>T90+T263</f>
        <v>199.75500000000002</v>
      </c>
      <c r="AT89" s="17" t="s">
        <v>68</v>
      </c>
      <c r="AU89" s="17" t="s">
        <v>89</v>
      </c>
      <c r="BK89" s="194">
        <f>BK90+BK263</f>
        <v>0</v>
      </c>
    </row>
    <row r="90" spans="2:63" s="11" customFormat="1" ht="25.9" customHeight="1">
      <c r="B90" s="195"/>
      <c r="C90" s="196"/>
      <c r="D90" s="197" t="s">
        <v>68</v>
      </c>
      <c r="E90" s="198" t="s">
        <v>113</v>
      </c>
      <c r="F90" s="198" t="s">
        <v>114</v>
      </c>
      <c r="G90" s="196"/>
      <c r="H90" s="196"/>
      <c r="I90" s="199"/>
      <c r="J90" s="200">
        <f>BK90</f>
        <v>0</v>
      </c>
      <c r="K90" s="196"/>
      <c r="L90" s="201"/>
      <c r="M90" s="202"/>
      <c r="N90" s="203"/>
      <c r="O90" s="203"/>
      <c r="P90" s="204">
        <f>P91+P145+P150+P154+P169+P181+P226</f>
        <v>0</v>
      </c>
      <c r="Q90" s="203"/>
      <c r="R90" s="204">
        <f>R91+R145+R150+R154+R169+R181+R226</f>
        <v>10.207127</v>
      </c>
      <c r="S90" s="203"/>
      <c r="T90" s="205">
        <f>T91+T145+T150+T154+T169+T181+T226</f>
        <v>199.75500000000002</v>
      </c>
      <c r="AR90" s="206" t="s">
        <v>77</v>
      </c>
      <c r="AT90" s="207" t="s">
        <v>68</v>
      </c>
      <c r="AU90" s="207" t="s">
        <v>69</v>
      </c>
      <c r="AY90" s="206" t="s">
        <v>115</v>
      </c>
      <c r="BK90" s="208">
        <f>BK91+BK145+BK150+BK154+BK169+BK181+BK226</f>
        <v>0</v>
      </c>
    </row>
    <row r="91" spans="2:63" s="11" customFormat="1" ht="22.8" customHeight="1">
      <c r="B91" s="195"/>
      <c r="C91" s="196"/>
      <c r="D91" s="197" t="s">
        <v>68</v>
      </c>
      <c r="E91" s="209" t="s">
        <v>77</v>
      </c>
      <c r="F91" s="209" t="s">
        <v>116</v>
      </c>
      <c r="G91" s="196"/>
      <c r="H91" s="196"/>
      <c r="I91" s="199"/>
      <c r="J91" s="210">
        <f>BK91</f>
        <v>0</v>
      </c>
      <c r="K91" s="196"/>
      <c r="L91" s="201"/>
      <c r="M91" s="202"/>
      <c r="N91" s="203"/>
      <c r="O91" s="203"/>
      <c r="P91" s="204">
        <f>SUM(P92:P144)</f>
        <v>0</v>
      </c>
      <c r="Q91" s="203"/>
      <c r="R91" s="204">
        <f>SUM(R92:R144)</f>
        <v>1.7334</v>
      </c>
      <c r="S91" s="203"/>
      <c r="T91" s="205">
        <f>SUM(T92:T144)</f>
        <v>199.705</v>
      </c>
      <c r="AR91" s="206" t="s">
        <v>77</v>
      </c>
      <c r="AT91" s="207" t="s">
        <v>68</v>
      </c>
      <c r="AU91" s="207" t="s">
        <v>77</v>
      </c>
      <c r="AY91" s="206" t="s">
        <v>115</v>
      </c>
      <c r="BK91" s="208">
        <f>SUM(BK92:BK144)</f>
        <v>0</v>
      </c>
    </row>
    <row r="92" spans="2:65" s="1" customFormat="1" ht="48" customHeight="1">
      <c r="B92" s="38"/>
      <c r="C92" s="211" t="s">
        <v>77</v>
      </c>
      <c r="D92" s="211" t="s">
        <v>117</v>
      </c>
      <c r="E92" s="212" t="s">
        <v>118</v>
      </c>
      <c r="F92" s="213" t="s">
        <v>119</v>
      </c>
      <c r="G92" s="214" t="s">
        <v>120</v>
      </c>
      <c r="H92" s="215">
        <v>127</v>
      </c>
      <c r="I92" s="216"/>
      <c r="J92" s="217">
        <f>ROUND(I92*H92,2)</f>
        <v>0</v>
      </c>
      <c r="K92" s="213" t="s">
        <v>121</v>
      </c>
      <c r="L92" s="43"/>
      <c r="M92" s="218" t="s">
        <v>19</v>
      </c>
      <c r="N92" s="219" t="s">
        <v>40</v>
      </c>
      <c r="O92" s="83"/>
      <c r="P92" s="220">
        <f>O92*H92</f>
        <v>0</v>
      </c>
      <c r="Q92" s="220">
        <v>0</v>
      </c>
      <c r="R92" s="220">
        <f>Q92*H92</f>
        <v>0</v>
      </c>
      <c r="S92" s="220">
        <v>0.505</v>
      </c>
      <c r="T92" s="221">
        <f>S92*H92</f>
        <v>64.135</v>
      </c>
      <c r="AR92" s="222" t="s">
        <v>122</v>
      </c>
      <c r="AT92" s="222" t="s">
        <v>117</v>
      </c>
      <c r="AU92" s="222" t="s">
        <v>79</v>
      </c>
      <c r="AY92" s="17" t="s">
        <v>115</v>
      </c>
      <c r="BE92" s="223">
        <f>IF(N92="základní",J92,0)</f>
        <v>0</v>
      </c>
      <c r="BF92" s="223">
        <f>IF(N92="snížená",J92,0)</f>
        <v>0</v>
      </c>
      <c r="BG92" s="223">
        <f>IF(N92="zákl. přenesená",J92,0)</f>
        <v>0</v>
      </c>
      <c r="BH92" s="223">
        <f>IF(N92="sníž. přenesená",J92,0)</f>
        <v>0</v>
      </c>
      <c r="BI92" s="223">
        <f>IF(N92="nulová",J92,0)</f>
        <v>0</v>
      </c>
      <c r="BJ92" s="17" t="s">
        <v>77</v>
      </c>
      <c r="BK92" s="223">
        <f>ROUND(I92*H92,2)</f>
        <v>0</v>
      </c>
      <c r="BL92" s="17" t="s">
        <v>122</v>
      </c>
      <c r="BM92" s="222" t="s">
        <v>485</v>
      </c>
    </row>
    <row r="93" spans="2:47" s="1" customFormat="1" ht="12">
      <c r="B93" s="38"/>
      <c r="C93" s="39"/>
      <c r="D93" s="224" t="s">
        <v>124</v>
      </c>
      <c r="E93" s="39"/>
      <c r="F93" s="225" t="s">
        <v>125</v>
      </c>
      <c r="G93" s="39"/>
      <c r="H93" s="39"/>
      <c r="I93" s="135"/>
      <c r="J93" s="39"/>
      <c r="K93" s="39"/>
      <c r="L93" s="43"/>
      <c r="M93" s="226"/>
      <c r="N93" s="83"/>
      <c r="O93" s="83"/>
      <c r="P93" s="83"/>
      <c r="Q93" s="83"/>
      <c r="R93" s="83"/>
      <c r="S93" s="83"/>
      <c r="T93" s="84"/>
      <c r="AT93" s="17" t="s">
        <v>124</v>
      </c>
      <c r="AU93" s="17" t="s">
        <v>79</v>
      </c>
    </row>
    <row r="94" spans="2:47" s="1" customFormat="1" ht="12">
      <c r="B94" s="38"/>
      <c r="C94" s="39"/>
      <c r="D94" s="224" t="s">
        <v>126</v>
      </c>
      <c r="E94" s="39"/>
      <c r="F94" s="225" t="s">
        <v>127</v>
      </c>
      <c r="G94" s="39"/>
      <c r="H94" s="39"/>
      <c r="I94" s="135"/>
      <c r="J94" s="39"/>
      <c r="K94" s="39"/>
      <c r="L94" s="43"/>
      <c r="M94" s="226"/>
      <c r="N94" s="83"/>
      <c r="O94" s="83"/>
      <c r="P94" s="83"/>
      <c r="Q94" s="83"/>
      <c r="R94" s="83"/>
      <c r="S94" s="83"/>
      <c r="T94" s="84"/>
      <c r="AT94" s="17" t="s">
        <v>126</v>
      </c>
      <c r="AU94" s="17" t="s">
        <v>79</v>
      </c>
    </row>
    <row r="95" spans="2:65" s="1" customFormat="1" ht="24" customHeight="1">
      <c r="B95" s="38"/>
      <c r="C95" s="211" t="s">
        <v>79</v>
      </c>
      <c r="D95" s="211" t="s">
        <v>117</v>
      </c>
      <c r="E95" s="212" t="s">
        <v>128</v>
      </c>
      <c r="F95" s="213" t="s">
        <v>129</v>
      </c>
      <c r="G95" s="214" t="s">
        <v>120</v>
      </c>
      <c r="H95" s="215">
        <v>127</v>
      </c>
      <c r="I95" s="216"/>
      <c r="J95" s="217">
        <f>ROUND(I95*H95,2)</f>
        <v>0</v>
      </c>
      <c r="K95" s="213" t="s">
        <v>121</v>
      </c>
      <c r="L95" s="43"/>
      <c r="M95" s="218" t="s">
        <v>19</v>
      </c>
      <c r="N95" s="219" t="s">
        <v>40</v>
      </c>
      <c r="O95" s="83"/>
      <c r="P95" s="220">
        <f>O95*H95</f>
        <v>0</v>
      </c>
      <c r="Q95" s="220">
        <v>0</v>
      </c>
      <c r="R95" s="220">
        <f>Q95*H95</f>
        <v>0</v>
      </c>
      <c r="S95" s="220">
        <v>0.63</v>
      </c>
      <c r="T95" s="221">
        <f>S95*H95</f>
        <v>80.01</v>
      </c>
      <c r="AR95" s="222" t="s">
        <v>122</v>
      </c>
      <c r="AT95" s="222" t="s">
        <v>117</v>
      </c>
      <c r="AU95" s="222" t="s">
        <v>79</v>
      </c>
      <c r="AY95" s="17" t="s">
        <v>115</v>
      </c>
      <c r="BE95" s="223">
        <f>IF(N95="základní",J95,0)</f>
        <v>0</v>
      </c>
      <c r="BF95" s="223">
        <f>IF(N95="snížená",J95,0)</f>
        <v>0</v>
      </c>
      <c r="BG95" s="223">
        <f>IF(N95="zákl. přenesená",J95,0)</f>
        <v>0</v>
      </c>
      <c r="BH95" s="223">
        <f>IF(N95="sníž. přenesená",J95,0)</f>
        <v>0</v>
      </c>
      <c r="BI95" s="223">
        <f>IF(N95="nulová",J95,0)</f>
        <v>0</v>
      </c>
      <c r="BJ95" s="17" t="s">
        <v>77</v>
      </c>
      <c r="BK95" s="223">
        <f>ROUND(I95*H95,2)</f>
        <v>0</v>
      </c>
      <c r="BL95" s="17" t="s">
        <v>122</v>
      </c>
      <c r="BM95" s="222" t="s">
        <v>486</v>
      </c>
    </row>
    <row r="96" spans="2:47" s="1" customFormat="1" ht="12">
      <c r="B96" s="38"/>
      <c r="C96" s="39"/>
      <c r="D96" s="224" t="s">
        <v>124</v>
      </c>
      <c r="E96" s="39"/>
      <c r="F96" s="225" t="s">
        <v>131</v>
      </c>
      <c r="G96" s="39"/>
      <c r="H96" s="39"/>
      <c r="I96" s="135"/>
      <c r="J96" s="39"/>
      <c r="K96" s="39"/>
      <c r="L96" s="43"/>
      <c r="M96" s="226"/>
      <c r="N96" s="83"/>
      <c r="O96" s="83"/>
      <c r="P96" s="83"/>
      <c r="Q96" s="83"/>
      <c r="R96" s="83"/>
      <c r="S96" s="83"/>
      <c r="T96" s="84"/>
      <c r="AT96" s="17" t="s">
        <v>124</v>
      </c>
      <c r="AU96" s="17" t="s">
        <v>79</v>
      </c>
    </row>
    <row r="97" spans="2:65" s="1" customFormat="1" ht="24" customHeight="1">
      <c r="B97" s="38"/>
      <c r="C97" s="211" t="s">
        <v>132</v>
      </c>
      <c r="D97" s="211" t="s">
        <v>117</v>
      </c>
      <c r="E97" s="212" t="s">
        <v>133</v>
      </c>
      <c r="F97" s="213" t="s">
        <v>134</v>
      </c>
      <c r="G97" s="214" t="s">
        <v>120</v>
      </c>
      <c r="H97" s="215">
        <v>30</v>
      </c>
      <c r="I97" s="216"/>
      <c r="J97" s="217">
        <f>ROUND(I97*H97,2)</f>
        <v>0</v>
      </c>
      <c r="K97" s="213" t="s">
        <v>121</v>
      </c>
      <c r="L97" s="43"/>
      <c r="M97" s="218" t="s">
        <v>19</v>
      </c>
      <c r="N97" s="219" t="s">
        <v>40</v>
      </c>
      <c r="O97" s="83"/>
      <c r="P97" s="220">
        <f>O97*H97</f>
        <v>0</v>
      </c>
      <c r="Q97" s="220">
        <v>0</v>
      </c>
      <c r="R97" s="220">
        <f>Q97*H97</f>
        <v>0</v>
      </c>
      <c r="S97" s="220">
        <v>0.316</v>
      </c>
      <c r="T97" s="221">
        <f>S97*H97</f>
        <v>9.48</v>
      </c>
      <c r="AR97" s="222" t="s">
        <v>122</v>
      </c>
      <c r="AT97" s="222" t="s">
        <v>117</v>
      </c>
      <c r="AU97" s="222" t="s">
        <v>79</v>
      </c>
      <c r="AY97" s="17" t="s">
        <v>115</v>
      </c>
      <c r="BE97" s="223">
        <f>IF(N97="základní",J97,0)</f>
        <v>0</v>
      </c>
      <c r="BF97" s="223">
        <f>IF(N97="snížená",J97,0)</f>
        <v>0</v>
      </c>
      <c r="BG97" s="223">
        <f>IF(N97="zákl. přenesená",J97,0)</f>
        <v>0</v>
      </c>
      <c r="BH97" s="223">
        <f>IF(N97="sníž. přenesená",J97,0)</f>
        <v>0</v>
      </c>
      <c r="BI97" s="223">
        <f>IF(N97="nulová",J97,0)</f>
        <v>0</v>
      </c>
      <c r="BJ97" s="17" t="s">
        <v>77</v>
      </c>
      <c r="BK97" s="223">
        <f>ROUND(I97*H97,2)</f>
        <v>0</v>
      </c>
      <c r="BL97" s="17" t="s">
        <v>122</v>
      </c>
      <c r="BM97" s="222" t="s">
        <v>487</v>
      </c>
    </row>
    <row r="98" spans="2:47" s="1" customFormat="1" ht="12">
      <c r="B98" s="38"/>
      <c r="C98" s="39"/>
      <c r="D98" s="224" t="s">
        <v>124</v>
      </c>
      <c r="E98" s="39"/>
      <c r="F98" s="225" t="s">
        <v>131</v>
      </c>
      <c r="G98" s="39"/>
      <c r="H98" s="39"/>
      <c r="I98" s="135"/>
      <c r="J98" s="39"/>
      <c r="K98" s="39"/>
      <c r="L98" s="43"/>
      <c r="M98" s="226"/>
      <c r="N98" s="83"/>
      <c r="O98" s="83"/>
      <c r="P98" s="83"/>
      <c r="Q98" s="83"/>
      <c r="R98" s="83"/>
      <c r="S98" s="83"/>
      <c r="T98" s="84"/>
      <c r="AT98" s="17" t="s">
        <v>124</v>
      </c>
      <c r="AU98" s="17" t="s">
        <v>79</v>
      </c>
    </row>
    <row r="99" spans="2:65" s="1" customFormat="1" ht="24" customHeight="1">
      <c r="B99" s="38"/>
      <c r="C99" s="211" t="s">
        <v>122</v>
      </c>
      <c r="D99" s="211" t="s">
        <v>117</v>
      </c>
      <c r="E99" s="212" t="s">
        <v>136</v>
      </c>
      <c r="F99" s="213" t="s">
        <v>137</v>
      </c>
      <c r="G99" s="214" t="s">
        <v>120</v>
      </c>
      <c r="H99" s="215">
        <v>90</v>
      </c>
      <c r="I99" s="216"/>
      <c r="J99" s="217">
        <f>ROUND(I99*H99,2)</f>
        <v>0</v>
      </c>
      <c r="K99" s="213" t="s">
        <v>121</v>
      </c>
      <c r="L99" s="43"/>
      <c r="M99" s="218" t="s">
        <v>19</v>
      </c>
      <c r="N99" s="219" t="s">
        <v>40</v>
      </c>
      <c r="O99" s="83"/>
      <c r="P99" s="220">
        <f>O99*H99</f>
        <v>0</v>
      </c>
      <c r="Q99" s="220">
        <v>4E-05</v>
      </c>
      <c r="R99" s="220">
        <f>Q99*H99</f>
        <v>0.0036000000000000003</v>
      </c>
      <c r="S99" s="220">
        <v>0.128</v>
      </c>
      <c r="T99" s="221">
        <f>S99*H99</f>
        <v>11.52</v>
      </c>
      <c r="AR99" s="222" t="s">
        <v>122</v>
      </c>
      <c r="AT99" s="222" t="s">
        <v>117</v>
      </c>
      <c r="AU99" s="222" t="s">
        <v>79</v>
      </c>
      <c r="AY99" s="17" t="s">
        <v>115</v>
      </c>
      <c r="BE99" s="223">
        <f>IF(N99="základní",J99,0)</f>
        <v>0</v>
      </c>
      <c r="BF99" s="223">
        <f>IF(N99="snížená",J99,0)</f>
        <v>0</v>
      </c>
      <c r="BG99" s="223">
        <f>IF(N99="zákl. přenesená",J99,0)</f>
        <v>0</v>
      </c>
      <c r="BH99" s="223">
        <f>IF(N99="sníž. přenesená",J99,0)</f>
        <v>0</v>
      </c>
      <c r="BI99" s="223">
        <f>IF(N99="nulová",J99,0)</f>
        <v>0</v>
      </c>
      <c r="BJ99" s="17" t="s">
        <v>77</v>
      </c>
      <c r="BK99" s="223">
        <f>ROUND(I99*H99,2)</f>
        <v>0</v>
      </c>
      <c r="BL99" s="17" t="s">
        <v>122</v>
      </c>
      <c r="BM99" s="222" t="s">
        <v>488</v>
      </c>
    </row>
    <row r="100" spans="2:47" s="1" customFormat="1" ht="12">
      <c r="B100" s="38"/>
      <c r="C100" s="39"/>
      <c r="D100" s="224" t="s">
        <v>124</v>
      </c>
      <c r="E100" s="39"/>
      <c r="F100" s="225" t="s">
        <v>139</v>
      </c>
      <c r="G100" s="39"/>
      <c r="H100" s="39"/>
      <c r="I100" s="135"/>
      <c r="J100" s="39"/>
      <c r="K100" s="39"/>
      <c r="L100" s="43"/>
      <c r="M100" s="226"/>
      <c r="N100" s="83"/>
      <c r="O100" s="83"/>
      <c r="P100" s="83"/>
      <c r="Q100" s="83"/>
      <c r="R100" s="83"/>
      <c r="S100" s="83"/>
      <c r="T100" s="84"/>
      <c r="AT100" s="17" t="s">
        <v>124</v>
      </c>
      <c r="AU100" s="17" t="s">
        <v>79</v>
      </c>
    </row>
    <row r="101" spans="2:65" s="1" customFormat="1" ht="24" customHeight="1">
      <c r="B101" s="38"/>
      <c r="C101" s="211" t="s">
        <v>142</v>
      </c>
      <c r="D101" s="211" t="s">
        <v>117</v>
      </c>
      <c r="E101" s="212" t="s">
        <v>143</v>
      </c>
      <c r="F101" s="213" t="s">
        <v>144</v>
      </c>
      <c r="G101" s="214" t="s">
        <v>120</v>
      </c>
      <c r="H101" s="215">
        <v>60</v>
      </c>
      <c r="I101" s="216"/>
      <c r="J101" s="217">
        <f>ROUND(I101*H101,2)</f>
        <v>0</v>
      </c>
      <c r="K101" s="213" t="s">
        <v>121</v>
      </c>
      <c r="L101" s="43"/>
      <c r="M101" s="218" t="s">
        <v>19</v>
      </c>
      <c r="N101" s="219" t="s">
        <v>40</v>
      </c>
      <c r="O101" s="83"/>
      <c r="P101" s="220">
        <f>O101*H101</f>
        <v>0</v>
      </c>
      <c r="Q101" s="220">
        <v>8E-05</v>
      </c>
      <c r="R101" s="220">
        <f>Q101*H101</f>
        <v>0.0048000000000000004</v>
      </c>
      <c r="S101" s="220">
        <v>0.256</v>
      </c>
      <c r="T101" s="221">
        <f>S101*H101</f>
        <v>15.36</v>
      </c>
      <c r="AR101" s="222" t="s">
        <v>122</v>
      </c>
      <c r="AT101" s="222" t="s">
        <v>117</v>
      </c>
      <c r="AU101" s="222" t="s">
        <v>79</v>
      </c>
      <c r="AY101" s="17" t="s">
        <v>115</v>
      </c>
      <c r="BE101" s="223">
        <f>IF(N101="základní",J101,0)</f>
        <v>0</v>
      </c>
      <c r="BF101" s="223">
        <f>IF(N101="snížená",J101,0)</f>
        <v>0</v>
      </c>
      <c r="BG101" s="223">
        <f>IF(N101="zákl. přenesená",J101,0)</f>
        <v>0</v>
      </c>
      <c r="BH101" s="223">
        <f>IF(N101="sníž. přenesená",J101,0)</f>
        <v>0</v>
      </c>
      <c r="BI101" s="223">
        <f>IF(N101="nulová",J101,0)</f>
        <v>0</v>
      </c>
      <c r="BJ101" s="17" t="s">
        <v>77</v>
      </c>
      <c r="BK101" s="223">
        <f>ROUND(I101*H101,2)</f>
        <v>0</v>
      </c>
      <c r="BL101" s="17" t="s">
        <v>122</v>
      </c>
      <c r="BM101" s="222" t="s">
        <v>489</v>
      </c>
    </row>
    <row r="102" spans="2:47" s="1" customFormat="1" ht="12">
      <c r="B102" s="38"/>
      <c r="C102" s="39"/>
      <c r="D102" s="224" t="s">
        <v>124</v>
      </c>
      <c r="E102" s="39"/>
      <c r="F102" s="225" t="s">
        <v>139</v>
      </c>
      <c r="G102" s="39"/>
      <c r="H102" s="39"/>
      <c r="I102" s="135"/>
      <c r="J102" s="39"/>
      <c r="K102" s="39"/>
      <c r="L102" s="43"/>
      <c r="M102" s="226"/>
      <c r="N102" s="83"/>
      <c r="O102" s="83"/>
      <c r="P102" s="83"/>
      <c r="Q102" s="83"/>
      <c r="R102" s="83"/>
      <c r="S102" s="83"/>
      <c r="T102" s="84"/>
      <c r="AT102" s="17" t="s">
        <v>124</v>
      </c>
      <c r="AU102" s="17" t="s">
        <v>79</v>
      </c>
    </row>
    <row r="103" spans="2:65" s="1" customFormat="1" ht="24" customHeight="1">
      <c r="B103" s="38"/>
      <c r="C103" s="211" t="s">
        <v>146</v>
      </c>
      <c r="D103" s="211" t="s">
        <v>117</v>
      </c>
      <c r="E103" s="212" t="s">
        <v>147</v>
      </c>
      <c r="F103" s="213" t="s">
        <v>148</v>
      </c>
      <c r="G103" s="214" t="s">
        <v>149</v>
      </c>
      <c r="H103" s="215">
        <v>60</v>
      </c>
      <c r="I103" s="216"/>
      <c r="J103" s="217">
        <f>ROUND(I103*H103,2)</f>
        <v>0</v>
      </c>
      <c r="K103" s="213" t="s">
        <v>121</v>
      </c>
      <c r="L103" s="43"/>
      <c r="M103" s="218" t="s">
        <v>19</v>
      </c>
      <c r="N103" s="219" t="s">
        <v>40</v>
      </c>
      <c r="O103" s="83"/>
      <c r="P103" s="220">
        <f>O103*H103</f>
        <v>0</v>
      </c>
      <c r="Q103" s="220">
        <v>0</v>
      </c>
      <c r="R103" s="220">
        <f>Q103*H103</f>
        <v>0</v>
      </c>
      <c r="S103" s="220">
        <v>0.205</v>
      </c>
      <c r="T103" s="221">
        <f>S103*H103</f>
        <v>12.299999999999999</v>
      </c>
      <c r="AR103" s="222" t="s">
        <v>122</v>
      </c>
      <c r="AT103" s="222" t="s">
        <v>117</v>
      </c>
      <c r="AU103" s="222" t="s">
        <v>79</v>
      </c>
      <c r="AY103" s="17" t="s">
        <v>115</v>
      </c>
      <c r="BE103" s="223">
        <f>IF(N103="základní",J103,0)</f>
        <v>0</v>
      </c>
      <c r="BF103" s="223">
        <f>IF(N103="snížená",J103,0)</f>
        <v>0</v>
      </c>
      <c r="BG103" s="223">
        <f>IF(N103="zákl. přenesená",J103,0)</f>
        <v>0</v>
      </c>
      <c r="BH103" s="223">
        <f>IF(N103="sníž. přenesená",J103,0)</f>
        <v>0</v>
      </c>
      <c r="BI103" s="223">
        <f>IF(N103="nulová",J103,0)</f>
        <v>0</v>
      </c>
      <c r="BJ103" s="17" t="s">
        <v>77</v>
      </c>
      <c r="BK103" s="223">
        <f>ROUND(I103*H103,2)</f>
        <v>0</v>
      </c>
      <c r="BL103" s="17" t="s">
        <v>122</v>
      </c>
      <c r="BM103" s="222" t="s">
        <v>490</v>
      </c>
    </row>
    <row r="104" spans="2:47" s="1" customFormat="1" ht="12">
      <c r="B104" s="38"/>
      <c r="C104" s="39"/>
      <c r="D104" s="224" t="s">
        <v>124</v>
      </c>
      <c r="E104" s="39"/>
      <c r="F104" s="225" t="s">
        <v>151</v>
      </c>
      <c r="G104" s="39"/>
      <c r="H104" s="39"/>
      <c r="I104" s="135"/>
      <c r="J104" s="39"/>
      <c r="K104" s="39"/>
      <c r="L104" s="43"/>
      <c r="M104" s="226"/>
      <c r="N104" s="83"/>
      <c r="O104" s="83"/>
      <c r="P104" s="83"/>
      <c r="Q104" s="83"/>
      <c r="R104" s="83"/>
      <c r="S104" s="83"/>
      <c r="T104" s="84"/>
      <c r="AT104" s="17" t="s">
        <v>124</v>
      </c>
      <c r="AU104" s="17" t="s">
        <v>79</v>
      </c>
    </row>
    <row r="105" spans="2:65" s="1" customFormat="1" ht="24" customHeight="1">
      <c r="B105" s="38"/>
      <c r="C105" s="211" t="s">
        <v>152</v>
      </c>
      <c r="D105" s="211" t="s">
        <v>117</v>
      </c>
      <c r="E105" s="212" t="s">
        <v>153</v>
      </c>
      <c r="F105" s="213" t="s">
        <v>154</v>
      </c>
      <c r="G105" s="214" t="s">
        <v>149</v>
      </c>
      <c r="H105" s="215">
        <v>60</v>
      </c>
      <c r="I105" s="216"/>
      <c r="J105" s="217">
        <f>ROUND(I105*H105,2)</f>
        <v>0</v>
      </c>
      <c r="K105" s="213" t="s">
        <v>121</v>
      </c>
      <c r="L105" s="43"/>
      <c r="M105" s="218" t="s">
        <v>19</v>
      </c>
      <c r="N105" s="219" t="s">
        <v>40</v>
      </c>
      <c r="O105" s="83"/>
      <c r="P105" s="220">
        <f>O105*H105</f>
        <v>0</v>
      </c>
      <c r="Q105" s="220">
        <v>0</v>
      </c>
      <c r="R105" s="220">
        <f>Q105*H105</f>
        <v>0</v>
      </c>
      <c r="S105" s="220">
        <v>0.115</v>
      </c>
      <c r="T105" s="221">
        <f>S105*H105</f>
        <v>6.9</v>
      </c>
      <c r="AR105" s="222" t="s">
        <v>122</v>
      </c>
      <c r="AT105" s="222" t="s">
        <v>117</v>
      </c>
      <c r="AU105" s="222" t="s">
        <v>79</v>
      </c>
      <c r="AY105" s="17" t="s">
        <v>115</v>
      </c>
      <c r="BE105" s="223">
        <f>IF(N105="základní",J105,0)</f>
        <v>0</v>
      </c>
      <c r="BF105" s="223">
        <f>IF(N105="snížená",J105,0)</f>
        <v>0</v>
      </c>
      <c r="BG105" s="223">
        <f>IF(N105="zákl. přenesená",J105,0)</f>
        <v>0</v>
      </c>
      <c r="BH105" s="223">
        <f>IF(N105="sníž. přenesená",J105,0)</f>
        <v>0</v>
      </c>
      <c r="BI105" s="223">
        <f>IF(N105="nulová",J105,0)</f>
        <v>0</v>
      </c>
      <c r="BJ105" s="17" t="s">
        <v>77</v>
      </c>
      <c r="BK105" s="223">
        <f>ROUND(I105*H105,2)</f>
        <v>0</v>
      </c>
      <c r="BL105" s="17" t="s">
        <v>122</v>
      </c>
      <c r="BM105" s="222" t="s">
        <v>491</v>
      </c>
    </row>
    <row r="106" spans="2:47" s="1" customFormat="1" ht="12">
      <c r="B106" s="38"/>
      <c r="C106" s="39"/>
      <c r="D106" s="224" t="s">
        <v>124</v>
      </c>
      <c r="E106" s="39"/>
      <c r="F106" s="225" t="s">
        <v>151</v>
      </c>
      <c r="G106" s="39"/>
      <c r="H106" s="39"/>
      <c r="I106" s="135"/>
      <c r="J106" s="39"/>
      <c r="K106" s="39"/>
      <c r="L106" s="43"/>
      <c r="M106" s="226"/>
      <c r="N106" s="83"/>
      <c r="O106" s="83"/>
      <c r="P106" s="83"/>
      <c r="Q106" s="83"/>
      <c r="R106" s="83"/>
      <c r="S106" s="83"/>
      <c r="T106" s="84"/>
      <c r="AT106" s="17" t="s">
        <v>124</v>
      </c>
      <c r="AU106" s="17" t="s">
        <v>79</v>
      </c>
    </row>
    <row r="107" spans="2:47" s="1" customFormat="1" ht="12">
      <c r="B107" s="38"/>
      <c r="C107" s="39"/>
      <c r="D107" s="224" t="s">
        <v>126</v>
      </c>
      <c r="E107" s="39"/>
      <c r="F107" s="225" t="s">
        <v>156</v>
      </c>
      <c r="G107" s="39"/>
      <c r="H107" s="39"/>
      <c r="I107" s="135"/>
      <c r="J107" s="39"/>
      <c r="K107" s="39"/>
      <c r="L107" s="43"/>
      <c r="M107" s="226"/>
      <c r="N107" s="83"/>
      <c r="O107" s="83"/>
      <c r="P107" s="83"/>
      <c r="Q107" s="83"/>
      <c r="R107" s="83"/>
      <c r="S107" s="83"/>
      <c r="T107" s="84"/>
      <c r="AT107" s="17" t="s">
        <v>126</v>
      </c>
      <c r="AU107" s="17" t="s">
        <v>79</v>
      </c>
    </row>
    <row r="108" spans="2:65" s="1" customFormat="1" ht="24" customHeight="1">
      <c r="B108" s="38"/>
      <c r="C108" s="211" t="s">
        <v>157</v>
      </c>
      <c r="D108" s="211" t="s">
        <v>117</v>
      </c>
      <c r="E108" s="212" t="s">
        <v>158</v>
      </c>
      <c r="F108" s="213" t="s">
        <v>159</v>
      </c>
      <c r="G108" s="214" t="s">
        <v>160</v>
      </c>
      <c r="H108" s="215">
        <v>51.67</v>
      </c>
      <c r="I108" s="216"/>
      <c r="J108" s="217">
        <f>ROUND(I108*H108,2)</f>
        <v>0</v>
      </c>
      <c r="K108" s="213" t="s">
        <v>121</v>
      </c>
      <c r="L108" s="43"/>
      <c r="M108" s="218" t="s">
        <v>19</v>
      </c>
      <c r="N108" s="219" t="s">
        <v>40</v>
      </c>
      <c r="O108" s="83"/>
      <c r="P108" s="220">
        <f>O108*H108</f>
        <v>0</v>
      </c>
      <c r="Q108" s="220">
        <v>0</v>
      </c>
      <c r="R108" s="220">
        <f>Q108*H108</f>
        <v>0</v>
      </c>
      <c r="S108" s="220">
        <v>0</v>
      </c>
      <c r="T108" s="221">
        <f>S108*H108</f>
        <v>0</v>
      </c>
      <c r="AR108" s="222" t="s">
        <v>122</v>
      </c>
      <c r="AT108" s="222" t="s">
        <v>117</v>
      </c>
      <c r="AU108" s="222" t="s">
        <v>79</v>
      </c>
      <c r="AY108" s="17" t="s">
        <v>115</v>
      </c>
      <c r="BE108" s="223">
        <f>IF(N108="základní",J108,0)</f>
        <v>0</v>
      </c>
      <c r="BF108" s="223">
        <f>IF(N108="snížená",J108,0)</f>
        <v>0</v>
      </c>
      <c r="BG108" s="223">
        <f>IF(N108="zákl. přenesená",J108,0)</f>
        <v>0</v>
      </c>
      <c r="BH108" s="223">
        <f>IF(N108="sníž. přenesená",J108,0)</f>
        <v>0</v>
      </c>
      <c r="BI108" s="223">
        <f>IF(N108="nulová",J108,0)</f>
        <v>0</v>
      </c>
      <c r="BJ108" s="17" t="s">
        <v>77</v>
      </c>
      <c r="BK108" s="223">
        <f>ROUND(I108*H108,2)</f>
        <v>0</v>
      </c>
      <c r="BL108" s="17" t="s">
        <v>122</v>
      </c>
      <c r="BM108" s="222" t="s">
        <v>492</v>
      </c>
    </row>
    <row r="109" spans="2:47" s="1" customFormat="1" ht="12">
      <c r="B109" s="38"/>
      <c r="C109" s="39"/>
      <c r="D109" s="224" t="s">
        <v>124</v>
      </c>
      <c r="E109" s="39"/>
      <c r="F109" s="225" t="s">
        <v>162</v>
      </c>
      <c r="G109" s="39"/>
      <c r="H109" s="39"/>
      <c r="I109" s="135"/>
      <c r="J109" s="39"/>
      <c r="K109" s="39"/>
      <c r="L109" s="43"/>
      <c r="M109" s="226"/>
      <c r="N109" s="83"/>
      <c r="O109" s="83"/>
      <c r="P109" s="83"/>
      <c r="Q109" s="83"/>
      <c r="R109" s="83"/>
      <c r="S109" s="83"/>
      <c r="T109" s="84"/>
      <c r="AT109" s="17" t="s">
        <v>124</v>
      </c>
      <c r="AU109" s="17" t="s">
        <v>79</v>
      </c>
    </row>
    <row r="110" spans="2:51" s="13" customFormat="1" ht="12">
      <c r="B110" s="238"/>
      <c r="C110" s="239"/>
      <c r="D110" s="224" t="s">
        <v>140</v>
      </c>
      <c r="E110" s="240" t="s">
        <v>19</v>
      </c>
      <c r="F110" s="241" t="s">
        <v>441</v>
      </c>
      <c r="G110" s="239"/>
      <c r="H110" s="240" t="s">
        <v>19</v>
      </c>
      <c r="I110" s="242"/>
      <c r="J110" s="239"/>
      <c r="K110" s="239"/>
      <c r="L110" s="243"/>
      <c r="M110" s="244"/>
      <c r="N110" s="245"/>
      <c r="O110" s="245"/>
      <c r="P110" s="245"/>
      <c r="Q110" s="245"/>
      <c r="R110" s="245"/>
      <c r="S110" s="245"/>
      <c r="T110" s="246"/>
      <c r="AT110" s="247" t="s">
        <v>140</v>
      </c>
      <c r="AU110" s="247" t="s">
        <v>79</v>
      </c>
      <c r="AV110" s="13" t="s">
        <v>77</v>
      </c>
      <c r="AW110" s="13" t="s">
        <v>31</v>
      </c>
      <c r="AX110" s="13" t="s">
        <v>69</v>
      </c>
      <c r="AY110" s="247" t="s">
        <v>115</v>
      </c>
    </row>
    <row r="111" spans="2:51" s="12" customFormat="1" ht="12">
      <c r="B111" s="227"/>
      <c r="C111" s="228"/>
      <c r="D111" s="224" t="s">
        <v>140</v>
      </c>
      <c r="E111" s="229" t="s">
        <v>19</v>
      </c>
      <c r="F111" s="230" t="s">
        <v>493</v>
      </c>
      <c r="G111" s="228"/>
      <c r="H111" s="231">
        <v>39.37</v>
      </c>
      <c r="I111" s="232"/>
      <c r="J111" s="228"/>
      <c r="K111" s="228"/>
      <c r="L111" s="233"/>
      <c r="M111" s="234"/>
      <c r="N111" s="235"/>
      <c r="O111" s="235"/>
      <c r="P111" s="235"/>
      <c r="Q111" s="235"/>
      <c r="R111" s="235"/>
      <c r="S111" s="235"/>
      <c r="T111" s="236"/>
      <c r="AT111" s="237" t="s">
        <v>140</v>
      </c>
      <c r="AU111" s="237" t="s">
        <v>79</v>
      </c>
      <c r="AV111" s="12" t="s">
        <v>79</v>
      </c>
      <c r="AW111" s="12" t="s">
        <v>31</v>
      </c>
      <c r="AX111" s="12" t="s">
        <v>69</v>
      </c>
      <c r="AY111" s="237" t="s">
        <v>115</v>
      </c>
    </row>
    <row r="112" spans="2:51" s="13" customFormat="1" ht="12">
      <c r="B112" s="238"/>
      <c r="C112" s="239"/>
      <c r="D112" s="224" t="s">
        <v>140</v>
      </c>
      <c r="E112" s="240" t="s">
        <v>19</v>
      </c>
      <c r="F112" s="241" t="s">
        <v>249</v>
      </c>
      <c r="G112" s="239"/>
      <c r="H112" s="240" t="s">
        <v>19</v>
      </c>
      <c r="I112" s="242"/>
      <c r="J112" s="239"/>
      <c r="K112" s="239"/>
      <c r="L112" s="243"/>
      <c r="M112" s="244"/>
      <c r="N112" s="245"/>
      <c r="O112" s="245"/>
      <c r="P112" s="245"/>
      <c r="Q112" s="245"/>
      <c r="R112" s="245"/>
      <c r="S112" s="245"/>
      <c r="T112" s="246"/>
      <c r="AT112" s="247" t="s">
        <v>140</v>
      </c>
      <c r="AU112" s="247" t="s">
        <v>79</v>
      </c>
      <c r="AV112" s="13" t="s">
        <v>77</v>
      </c>
      <c r="AW112" s="13" t="s">
        <v>31</v>
      </c>
      <c r="AX112" s="13" t="s">
        <v>69</v>
      </c>
      <c r="AY112" s="247" t="s">
        <v>115</v>
      </c>
    </row>
    <row r="113" spans="2:51" s="12" customFormat="1" ht="12">
      <c r="B113" s="227"/>
      <c r="C113" s="228"/>
      <c r="D113" s="224" t="s">
        <v>140</v>
      </c>
      <c r="E113" s="229" t="s">
        <v>19</v>
      </c>
      <c r="F113" s="230" t="s">
        <v>166</v>
      </c>
      <c r="G113" s="228"/>
      <c r="H113" s="231">
        <v>12.3</v>
      </c>
      <c r="I113" s="232"/>
      <c r="J113" s="228"/>
      <c r="K113" s="228"/>
      <c r="L113" s="233"/>
      <c r="M113" s="234"/>
      <c r="N113" s="235"/>
      <c r="O113" s="235"/>
      <c r="P113" s="235"/>
      <c r="Q113" s="235"/>
      <c r="R113" s="235"/>
      <c r="S113" s="235"/>
      <c r="T113" s="236"/>
      <c r="AT113" s="237" t="s">
        <v>140</v>
      </c>
      <c r="AU113" s="237" t="s">
        <v>79</v>
      </c>
      <c r="AV113" s="12" t="s">
        <v>79</v>
      </c>
      <c r="AW113" s="12" t="s">
        <v>31</v>
      </c>
      <c r="AX113" s="12" t="s">
        <v>69</v>
      </c>
      <c r="AY113" s="237" t="s">
        <v>115</v>
      </c>
    </row>
    <row r="114" spans="2:51" s="14" customFormat="1" ht="12">
      <c r="B114" s="248"/>
      <c r="C114" s="249"/>
      <c r="D114" s="224" t="s">
        <v>140</v>
      </c>
      <c r="E114" s="250" t="s">
        <v>19</v>
      </c>
      <c r="F114" s="251" t="s">
        <v>167</v>
      </c>
      <c r="G114" s="249"/>
      <c r="H114" s="252">
        <v>51.67</v>
      </c>
      <c r="I114" s="253"/>
      <c r="J114" s="249"/>
      <c r="K114" s="249"/>
      <c r="L114" s="254"/>
      <c r="M114" s="255"/>
      <c r="N114" s="256"/>
      <c r="O114" s="256"/>
      <c r="P114" s="256"/>
      <c r="Q114" s="256"/>
      <c r="R114" s="256"/>
      <c r="S114" s="256"/>
      <c r="T114" s="257"/>
      <c r="AT114" s="258" t="s">
        <v>140</v>
      </c>
      <c r="AU114" s="258" t="s">
        <v>79</v>
      </c>
      <c r="AV114" s="14" t="s">
        <v>122</v>
      </c>
      <c r="AW114" s="14" t="s">
        <v>31</v>
      </c>
      <c r="AX114" s="14" t="s">
        <v>77</v>
      </c>
      <c r="AY114" s="258" t="s">
        <v>115</v>
      </c>
    </row>
    <row r="115" spans="2:65" s="1" customFormat="1" ht="24" customHeight="1">
      <c r="B115" s="38"/>
      <c r="C115" s="211" t="s">
        <v>168</v>
      </c>
      <c r="D115" s="211" t="s">
        <v>117</v>
      </c>
      <c r="E115" s="212" t="s">
        <v>169</v>
      </c>
      <c r="F115" s="213" t="s">
        <v>170</v>
      </c>
      <c r="G115" s="214" t="s">
        <v>160</v>
      </c>
      <c r="H115" s="215">
        <v>15.501</v>
      </c>
      <c r="I115" s="216"/>
      <c r="J115" s="217">
        <f>ROUND(I115*H115,2)</f>
        <v>0</v>
      </c>
      <c r="K115" s="213" t="s">
        <v>121</v>
      </c>
      <c r="L115" s="43"/>
      <c r="M115" s="218" t="s">
        <v>19</v>
      </c>
      <c r="N115" s="219" t="s">
        <v>40</v>
      </c>
      <c r="O115" s="83"/>
      <c r="P115" s="220">
        <f>O115*H115</f>
        <v>0</v>
      </c>
      <c r="Q115" s="220">
        <v>0</v>
      </c>
      <c r="R115" s="220">
        <f>Q115*H115</f>
        <v>0</v>
      </c>
      <c r="S115" s="220">
        <v>0</v>
      </c>
      <c r="T115" s="221">
        <f>S115*H115</f>
        <v>0</v>
      </c>
      <c r="AR115" s="222" t="s">
        <v>122</v>
      </c>
      <c r="AT115" s="222" t="s">
        <v>117</v>
      </c>
      <c r="AU115" s="222" t="s">
        <v>79</v>
      </c>
      <c r="AY115" s="17" t="s">
        <v>115</v>
      </c>
      <c r="BE115" s="223">
        <f>IF(N115="základní",J115,0)</f>
        <v>0</v>
      </c>
      <c r="BF115" s="223">
        <f>IF(N115="snížená",J115,0)</f>
        <v>0</v>
      </c>
      <c r="BG115" s="223">
        <f>IF(N115="zákl. přenesená",J115,0)</f>
        <v>0</v>
      </c>
      <c r="BH115" s="223">
        <f>IF(N115="sníž. přenesená",J115,0)</f>
        <v>0</v>
      </c>
      <c r="BI115" s="223">
        <f>IF(N115="nulová",J115,0)</f>
        <v>0</v>
      </c>
      <c r="BJ115" s="17" t="s">
        <v>77</v>
      </c>
      <c r="BK115" s="223">
        <f>ROUND(I115*H115,2)</f>
        <v>0</v>
      </c>
      <c r="BL115" s="17" t="s">
        <v>122</v>
      </c>
      <c r="BM115" s="222" t="s">
        <v>494</v>
      </c>
    </row>
    <row r="116" spans="2:47" s="1" customFormat="1" ht="12">
      <c r="B116" s="38"/>
      <c r="C116" s="39"/>
      <c r="D116" s="224" t="s">
        <v>124</v>
      </c>
      <c r="E116" s="39"/>
      <c r="F116" s="225" t="s">
        <v>162</v>
      </c>
      <c r="G116" s="39"/>
      <c r="H116" s="39"/>
      <c r="I116" s="135"/>
      <c r="J116" s="39"/>
      <c r="K116" s="39"/>
      <c r="L116" s="43"/>
      <c r="M116" s="226"/>
      <c r="N116" s="83"/>
      <c r="O116" s="83"/>
      <c r="P116" s="83"/>
      <c r="Q116" s="83"/>
      <c r="R116" s="83"/>
      <c r="S116" s="83"/>
      <c r="T116" s="84"/>
      <c r="AT116" s="17" t="s">
        <v>124</v>
      </c>
      <c r="AU116" s="17" t="s">
        <v>79</v>
      </c>
    </row>
    <row r="117" spans="2:51" s="12" customFormat="1" ht="12">
      <c r="B117" s="227"/>
      <c r="C117" s="228"/>
      <c r="D117" s="224" t="s">
        <v>140</v>
      </c>
      <c r="E117" s="228"/>
      <c r="F117" s="230" t="s">
        <v>495</v>
      </c>
      <c r="G117" s="228"/>
      <c r="H117" s="231">
        <v>15.501</v>
      </c>
      <c r="I117" s="232"/>
      <c r="J117" s="228"/>
      <c r="K117" s="228"/>
      <c r="L117" s="233"/>
      <c r="M117" s="234"/>
      <c r="N117" s="235"/>
      <c r="O117" s="235"/>
      <c r="P117" s="235"/>
      <c r="Q117" s="235"/>
      <c r="R117" s="235"/>
      <c r="S117" s="235"/>
      <c r="T117" s="236"/>
      <c r="AT117" s="237" t="s">
        <v>140</v>
      </c>
      <c r="AU117" s="237" t="s">
        <v>79</v>
      </c>
      <c r="AV117" s="12" t="s">
        <v>79</v>
      </c>
      <c r="AW117" s="12" t="s">
        <v>4</v>
      </c>
      <c r="AX117" s="12" t="s">
        <v>77</v>
      </c>
      <c r="AY117" s="237" t="s">
        <v>115</v>
      </c>
    </row>
    <row r="118" spans="2:65" s="1" customFormat="1" ht="24" customHeight="1">
      <c r="B118" s="38"/>
      <c r="C118" s="211" t="s">
        <v>173</v>
      </c>
      <c r="D118" s="211" t="s">
        <v>117</v>
      </c>
      <c r="E118" s="212" t="s">
        <v>174</v>
      </c>
      <c r="F118" s="213" t="s">
        <v>175</v>
      </c>
      <c r="G118" s="214" t="s">
        <v>160</v>
      </c>
      <c r="H118" s="215">
        <v>2.4</v>
      </c>
      <c r="I118" s="216"/>
      <c r="J118" s="217">
        <f>ROUND(I118*H118,2)</f>
        <v>0</v>
      </c>
      <c r="K118" s="213" t="s">
        <v>121</v>
      </c>
      <c r="L118" s="43"/>
      <c r="M118" s="218" t="s">
        <v>19</v>
      </c>
      <c r="N118" s="219" t="s">
        <v>40</v>
      </c>
      <c r="O118" s="83"/>
      <c r="P118" s="220">
        <f>O118*H118</f>
        <v>0</v>
      </c>
      <c r="Q118" s="220">
        <v>0</v>
      </c>
      <c r="R118" s="220">
        <f>Q118*H118</f>
        <v>0</v>
      </c>
      <c r="S118" s="220">
        <v>0</v>
      </c>
      <c r="T118" s="221">
        <f>S118*H118</f>
        <v>0</v>
      </c>
      <c r="AR118" s="222" t="s">
        <v>122</v>
      </c>
      <c r="AT118" s="222" t="s">
        <v>117</v>
      </c>
      <c r="AU118" s="222" t="s">
        <v>79</v>
      </c>
      <c r="AY118" s="17" t="s">
        <v>115</v>
      </c>
      <c r="BE118" s="223">
        <f>IF(N118="základní",J118,0)</f>
        <v>0</v>
      </c>
      <c r="BF118" s="223">
        <f>IF(N118="snížená",J118,0)</f>
        <v>0</v>
      </c>
      <c r="BG118" s="223">
        <f>IF(N118="zákl. přenesená",J118,0)</f>
        <v>0</v>
      </c>
      <c r="BH118" s="223">
        <f>IF(N118="sníž. přenesená",J118,0)</f>
        <v>0</v>
      </c>
      <c r="BI118" s="223">
        <f>IF(N118="nulová",J118,0)</f>
        <v>0</v>
      </c>
      <c r="BJ118" s="17" t="s">
        <v>77</v>
      </c>
      <c r="BK118" s="223">
        <f>ROUND(I118*H118,2)</f>
        <v>0</v>
      </c>
      <c r="BL118" s="17" t="s">
        <v>122</v>
      </c>
      <c r="BM118" s="222" t="s">
        <v>496</v>
      </c>
    </row>
    <row r="119" spans="2:47" s="1" customFormat="1" ht="12">
      <c r="B119" s="38"/>
      <c r="C119" s="39"/>
      <c r="D119" s="224" t="s">
        <v>124</v>
      </c>
      <c r="E119" s="39"/>
      <c r="F119" s="225" t="s">
        <v>177</v>
      </c>
      <c r="G119" s="39"/>
      <c r="H119" s="39"/>
      <c r="I119" s="135"/>
      <c r="J119" s="39"/>
      <c r="K119" s="39"/>
      <c r="L119" s="43"/>
      <c r="M119" s="226"/>
      <c r="N119" s="83"/>
      <c r="O119" s="83"/>
      <c r="P119" s="83"/>
      <c r="Q119" s="83"/>
      <c r="R119" s="83"/>
      <c r="S119" s="83"/>
      <c r="T119" s="84"/>
      <c r="AT119" s="17" t="s">
        <v>124</v>
      </c>
      <c r="AU119" s="17" t="s">
        <v>79</v>
      </c>
    </row>
    <row r="120" spans="2:51" s="12" customFormat="1" ht="12">
      <c r="B120" s="227"/>
      <c r="C120" s="228"/>
      <c r="D120" s="224" t="s">
        <v>140</v>
      </c>
      <c r="E120" s="229" t="s">
        <v>19</v>
      </c>
      <c r="F120" s="230" t="s">
        <v>497</v>
      </c>
      <c r="G120" s="228"/>
      <c r="H120" s="231">
        <v>2.4</v>
      </c>
      <c r="I120" s="232"/>
      <c r="J120" s="228"/>
      <c r="K120" s="228"/>
      <c r="L120" s="233"/>
      <c r="M120" s="234"/>
      <c r="N120" s="235"/>
      <c r="O120" s="235"/>
      <c r="P120" s="235"/>
      <c r="Q120" s="235"/>
      <c r="R120" s="235"/>
      <c r="S120" s="235"/>
      <c r="T120" s="236"/>
      <c r="AT120" s="237" t="s">
        <v>140</v>
      </c>
      <c r="AU120" s="237" t="s">
        <v>79</v>
      </c>
      <c r="AV120" s="12" t="s">
        <v>79</v>
      </c>
      <c r="AW120" s="12" t="s">
        <v>31</v>
      </c>
      <c r="AX120" s="12" t="s">
        <v>77</v>
      </c>
      <c r="AY120" s="237" t="s">
        <v>115</v>
      </c>
    </row>
    <row r="121" spans="2:65" s="1" customFormat="1" ht="24" customHeight="1">
      <c r="B121" s="38"/>
      <c r="C121" s="211" t="s">
        <v>179</v>
      </c>
      <c r="D121" s="211" t="s">
        <v>117</v>
      </c>
      <c r="E121" s="212" t="s">
        <v>180</v>
      </c>
      <c r="F121" s="213" t="s">
        <v>181</v>
      </c>
      <c r="G121" s="214" t="s">
        <v>160</v>
      </c>
      <c r="H121" s="215">
        <v>54.07</v>
      </c>
      <c r="I121" s="216"/>
      <c r="J121" s="217">
        <f>ROUND(I121*H121,2)</f>
        <v>0</v>
      </c>
      <c r="K121" s="213" t="s">
        <v>121</v>
      </c>
      <c r="L121" s="43"/>
      <c r="M121" s="218" t="s">
        <v>19</v>
      </c>
      <c r="N121" s="219" t="s">
        <v>40</v>
      </c>
      <c r="O121" s="83"/>
      <c r="P121" s="220">
        <f>O121*H121</f>
        <v>0</v>
      </c>
      <c r="Q121" s="220">
        <v>0</v>
      </c>
      <c r="R121" s="220">
        <f>Q121*H121</f>
        <v>0</v>
      </c>
      <c r="S121" s="220">
        <v>0</v>
      </c>
      <c r="T121" s="221">
        <f>S121*H121</f>
        <v>0</v>
      </c>
      <c r="AR121" s="222" t="s">
        <v>122</v>
      </c>
      <c r="AT121" s="222" t="s">
        <v>117</v>
      </c>
      <c r="AU121" s="222" t="s">
        <v>79</v>
      </c>
      <c r="AY121" s="17" t="s">
        <v>115</v>
      </c>
      <c r="BE121" s="223">
        <f>IF(N121="základní",J121,0)</f>
        <v>0</v>
      </c>
      <c r="BF121" s="223">
        <f>IF(N121="snížená",J121,0)</f>
        <v>0</v>
      </c>
      <c r="BG121" s="223">
        <f>IF(N121="zákl. přenesená",J121,0)</f>
        <v>0</v>
      </c>
      <c r="BH121" s="223">
        <f>IF(N121="sníž. přenesená",J121,0)</f>
        <v>0</v>
      </c>
      <c r="BI121" s="223">
        <f>IF(N121="nulová",J121,0)</f>
        <v>0</v>
      </c>
      <c r="BJ121" s="17" t="s">
        <v>77</v>
      </c>
      <c r="BK121" s="223">
        <f>ROUND(I121*H121,2)</f>
        <v>0</v>
      </c>
      <c r="BL121" s="17" t="s">
        <v>122</v>
      </c>
      <c r="BM121" s="222" t="s">
        <v>498</v>
      </c>
    </row>
    <row r="122" spans="2:47" s="1" customFormat="1" ht="12">
      <c r="B122" s="38"/>
      <c r="C122" s="39"/>
      <c r="D122" s="224" t="s">
        <v>124</v>
      </c>
      <c r="E122" s="39"/>
      <c r="F122" s="225" t="s">
        <v>183</v>
      </c>
      <c r="G122" s="39"/>
      <c r="H122" s="39"/>
      <c r="I122" s="135"/>
      <c r="J122" s="39"/>
      <c r="K122" s="39"/>
      <c r="L122" s="43"/>
      <c r="M122" s="226"/>
      <c r="N122" s="83"/>
      <c r="O122" s="83"/>
      <c r="P122" s="83"/>
      <c r="Q122" s="83"/>
      <c r="R122" s="83"/>
      <c r="S122" s="83"/>
      <c r="T122" s="84"/>
      <c r="AT122" s="17" t="s">
        <v>124</v>
      </c>
      <c r="AU122" s="17" t="s">
        <v>79</v>
      </c>
    </row>
    <row r="123" spans="2:51" s="13" customFormat="1" ht="12">
      <c r="B123" s="238"/>
      <c r="C123" s="239"/>
      <c r="D123" s="224" t="s">
        <v>140</v>
      </c>
      <c r="E123" s="240" t="s">
        <v>19</v>
      </c>
      <c r="F123" s="241" t="s">
        <v>499</v>
      </c>
      <c r="G123" s="239"/>
      <c r="H123" s="240" t="s">
        <v>19</v>
      </c>
      <c r="I123" s="242"/>
      <c r="J123" s="239"/>
      <c r="K123" s="239"/>
      <c r="L123" s="243"/>
      <c r="M123" s="244"/>
      <c r="N123" s="245"/>
      <c r="O123" s="245"/>
      <c r="P123" s="245"/>
      <c r="Q123" s="245"/>
      <c r="R123" s="245"/>
      <c r="S123" s="245"/>
      <c r="T123" s="246"/>
      <c r="AT123" s="247" t="s">
        <v>140</v>
      </c>
      <c r="AU123" s="247" t="s">
        <v>79</v>
      </c>
      <c r="AV123" s="13" t="s">
        <v>77</v>
      </c>
      <c r="AW123" s="13" t="s">
        <v>31</v>
      </c>
      <c r="AX123" s="13" t="s">
        <v>69</v>
      </c>
      <c r="AY123" s="247" t="s">
        <v>115</v>
      </c>
    </row>
    <row r="124" spans="2:51" s="12" customFormat="1" ht="12">
      <c r="B124" s="227"/>
      <c r="C124" s="228"/>
      <c r="D124" s="224" t="s">
        <v>140</v>
      </c>
      <c r="E124" s="229" t="s">
        <v>19</v>
      </c>
      <c r="F124" s="230" t="s">
        <v>500</v>
      </c>
      <c r="G124" s="228"/>
      <c r="H124" s="231">
        <v>51.67</v>
      </c>
      <c r="I124" s="232"/>
      <c r="J124" s="228"/>
      <c r="K124" s="228"/>
      <c r="L124" s="233"/>
      <c r="M124" s="234"/>
      <c r="N124" s="235"/>
      <c r="O124" s="235"/>
      <c r="P124" s="235"/>
      <c r="Q124" s="235"/>
      <c r="R124" s="235"/>
      <c r="S124" s="235"/>
      <c r="T124" s="236"/>
      <c r="AT124" s="237" t="s">
        <v>140</v>
      </c>
      <c r="AU124" s="237" t="s">
        <v>79</v>
      </c>
      <c r="AV124" s="12" t="s">
        <v>79</v>
      </c>
      <c r="AW124" s="12" t="s">
        <v>31</v>
      </c>
      <c r="AX124" s="12" t="s">
        <v>69</v>
      </c>
      <c r="AY124" s="237" t="s">
        <v>115</v>
      </c>
    </row>
    <row r="125" spans="2:51" s="13" customFormat="1" ht="12">
      <c r="B125" s="238"/>
      <c r="C125" s="239"/>
      <c r="D125" s="224" t="s">
        <v>140</v>
      </c>
      <c r="E125" s="240" t="s">
        <v>19</v>
      </c>
      <c r="F125" s="241" t="s">
        <v>501</v>
      </c>
      <c r="G125" s="239"/>
      <c r="H125" s="240" t="s">
        <v>19</v>
      </c>
      <c r="I125" s="242"/>
      <c r="J125" s="239"/>
      <c r="K125" s="239"/>
      <c r="L125" s="243"/>
      <c r="M125" s="244"/>
      <c r="N125" s="245"/>
      <c r="O125" s="245"/>
      <c r="P125" s="245"/>
      <c r="Q125" s="245"/>
      <c r="R125" s="245"/>
      <c r="S125" s="245"/>
      <c r="T125" s="246"/>
      <c r="AT125" s="247" t="s">
        <v>140</v>
      </c>
      <c r="AU125" s="247" t="s">
        <v>79</v>
      </c>
      <c r="AV125" s="13" t="s">
        <v>77</v>
      </c>
      <c r="AW125" s="13" t="s">
        <v>31</v>
      </c>
      <c r="AX125" s="13" t="s">
        <v>69</v>
      </c>
      <c r="AY125" s="247" t="s">
        <v>115</v>
      </c>
    </row>
    <row r="126" spans="2:51" s="12" customFormat="1" ht="12">
      <c r="B126" s="227"/>
      <c r="C126" s="228"/>
      <c r="D126" s="224" t="s">
        <v>140</v>
      </c>
      <c r="E126" s="229" t="s">
        <v>19</v>
      </c>
      <c r="F126" s="230" t="s">
        <v>502</v>
      </c>
      <c r="G126" s="228"/>
      <c r="H126" s="231">
        <v>2.4</v>
      </c>
      <c r="I126" s="232"/>
      <c r="J126" s="228"/>
      <c r="K126" s="228"/>
      <c r="L126" s="233"/>
      <c r="M126" s="234"/>
      <c r="N126" s="235"/>
      <c r="O126" s="235"/>
      <c r="P126" s="235"/>
      <c r="Q126" s="235"/>
      <c r="R126" s="235"/>
      <c r="S126" s="235"/>
      <c r="T126" s="236"/>
      <c r="AT126" s="237" t="s">
        <v>140</v>
      </c>
      <c r="AU126" s="237" t="s">
        <v>79</v>
      </c>
      <c r="AV126" s="12" t="s">
        <v>79</v>
      </c>
      <c r="AW126" s="12" t="s">
        <v>31</v>
      </c>
      <c r="AX126" s="12" t="s">
        <v>69</v>
      </c>
      <c r="AY126" s="237" t="s">
        <v>115</v>
      </c>
    </row>
    <row r="127" spans="2:51" s="14" customFormat="1" ht="12">
      <c r="B127" s="248"/>
      <c r="C127" s="249"/>
      <c r="D127" s="224" t="s">
        <v>140</v>
      </c>
      <c r="E127" s="250" t="s">
        <v>19</v>
      </c>
      <c r="F127" s="251" t="s">
        <v>167</v>
      </c>
      <c r="G127" s="249"/>
      <c r="H127" s="252">
        <v>54.07</v>
      </c>
      <c r="I127" s="253"/>
      <c r="J127" s="249"/>
      <c r="K127" s="249"/>
      <c r="L127" s="254"/>
      <c r="M127" s="255"/>
      <c r="N127" s="256"/>
      <c r="O127" s="256"/>
      <c r="P127" s="256"/>
      <c r="Q127" s="256"/>
      <c r="R127" s="256"/>
      <c r="S127" s="256"/>
      <c r="T127" s="257"/>
      <c r="AT127" s="258" t="s">
        <v>140</v>
      </c>
      <c r="AU127" s="258" t="s">
        <v>79</v>
      </c>
      <c r="AV127" s="14" t="s">
        <v>122</v>
      </c>
      <c r="AW127" s="14" t="s">
        <v>31</v>
      </c>
      <c r="AX127" s="14" t="s">
        <v>77</v>
      </c>
      <c r="AY127" s="258" t="s">
        <v>115</v>
      </c>
    </row>
    <row r="128" spans="2:65" s="1" customFormat="1" ht="36" customHeight="1">
      <c r="B128" s="38"/>
      <c r="C128" s="211" t="s">
        <v>188</v>
      </c>
      <c r="D128" s="211" t="s">
        <v>117</v>
      </c>
      <c r="E128" s="212" t="s">
        <v>189</v>
      </c>
      <c r="F128" s="213" t="s">
        <v>190</v>
      </c>
      <c r="G128" s="214" t="s">
        <v>160</v>
      </c>
      <c r="H128" s="215">
        <v>270.35</v>
      </c>
      <c r="I128" s="216"/>
      <c r="J128" s="217">
        <f>ROUND(I128*H128,2)</f>
        <v>0</v>
      </c>
      <c r="K128" s="213" t="s">
        <v>121</v>
      </c>
      <c r="L128" s="43"/>
      <c r="M128" s="218" t="s">
        <v>19</v>
      </c>
      <c r="N128" s="219" t="s">
        <v>40</v>
      </c>
      <c r="O128" s="83"/>
      <c r="P128" s="220">
        <f>O128*H128</f>
        <v>0</v>
      </c>
      <c r="Q128" s="220">
        <v>0</v>
      </c>
      <c r="R128" s="220">
        <f>Q128*H128</f>
        <v>0</v>
      </c>
      <c r="S128" s="220">
        <v>0</v>
      </c>
      <c r="T128" s="221">
        <f>S128*H128</f>
        <v>0</v>
      </c>
      <c r="AR128" s="222" t="s">
        <v>122</v>
      </c>
      <c r="AT128" s="222" t="s">
        <v>117</v>
      </c>
      <c r="AU128" s="222" t="s">
        <v>79</v>
      </c>
      <c r="AY128" s="17" t="s">
        <v>115</v>
      </c>
      <c r="BE128" s="223">
        <f>IF(N128="základní",J128,0)</f>
        <v>0</v>
      </c>
      <c r="BF128" s="223">
        <f>IF(N128="snížená",J128,0)</f>
        <v>0</v>
      </c>
      <c r="BG128" s="223">
        <f>IF(N128="zákl. přenesená",J128,0)</f>
        <v>0</v>
      </c>
      <c r="BH128" s="223">
        <f>IF(N128="sníž. přenesená",J128,0)</f>
        <v>0</v>
      </c>
      <c r="BI128" s="223">
        <f>IF(N128="nulová",J128,0)</f>
        <v>0</v>
      </c>
      <c r="BJ128" s="17" t="s">
        <v>77</v>
      </c>
      <c r="BK128" s="223">
        <f>ROUND(I128*H128,2)</f>
        <v>0</v>
      </c>
      <c r="BL128" s="17" t="s">
        <v>122</v>
      </c>
      <c r="BM128" s="222" t="s">
        <v>503</v>
      </c>
    </row>
    <row r="129" spans="2:47" s="1" customFormat="1" ht="12">
      <c r="B129" s="38"/>
      <c r="C129" s="39"/>
      <c r="D129" s="224" t="s">
        <v>124</v>
      </c>
      <c r="E129" s="39"/>
      <c r="F129" s="225" t="s">
        <v>183</v>
      </c>
      <c r="G129" s="39"/>
      <c r="H129" s="39"/>
      <c r="I129" s="135"/>
      <c r="J129" s="39"/>
      <c r="K129" s="39"/>
      <c r="L129" s="43"/>
      <c r="M129" s="226"/>
      <c r="N129" s="83"/>
      <c r="O129" s="83"/>
      <c r="P129" s="83"/>
      <c r="Q129" s="83"/>
      <c r="R129" s="83"/>
      <c r="S129" s="83"/>
      <c r="T129" s="84"/>
      <c r="AT129" s="17" t="s">
        <v>124</v>
      </c>
      <c r="AU129" s="17" t="s">
        <v>79</v>
      </c>
    </row>
    <row r="130" spans="2:47" s="1" customFormat="1" ht="12">
      <c r="B130" s="38"/>
      <c r="C130" s="39"/>
      <c r="D130" s="224" t="s">
        <v>126</v>
      </c>
      <c r="E130" s="39"/>
      <c r="F130" s="225" t="s">
        <v>192</v>
      </c>
      <c r="G130" s="39"/>
      <c r="H130" s="39"/>
      <c r="I130" s="135"/>
      <c r="J130" s="39"/>
      <c r="K130" s="39"/>
      <c r="L130" s="43"/>
      <c r="M130" s="226"/>
      <c r="N130" s="83"/>
      <c r="O130" s="83"/>
      <c r="P130" s="83"/>
      <c r="Q130" s="83"/>
      <c r="R130" s="83"/>
      <c r="S130" s="83"/>
      <c r="T130" s="84"/>
      <c r="AT130" s="17" t="s">
        <v>126</v>
      </c>
      <c r="AU130" s="17" t="s">
        <v>79</v>
      </c>
    </row>
    <row r="131" spans="2:51" s="12" customFormat="1" ht="12">
      <c r="B131" s="227"/>
      <c r="C131" s="228"/>
      <c r="D131" s="224" t="s">
        <v>140</v>
      </c>
      <c r="E131" s="228"/>
      <c r="F131" s="230" t="s">
        <v>504</v>
      </c>
      <c r="G131" s="228"/>
      <c r="H131" s="231">
        <v>270.35</v>
      </c>
      <c r="I131" s="232"/>
      <c r="J131" s="228"/>
      <c r="K131" s="228"/>
      <c r="L131" s="233"/>
      <c r="M131" s="234"/>
      <c r="N131" s="235"/>
      <c r="O131" s="235"/>
      <c r="P131" s="235"/>
      <c r="Q131" s="235"/>
      <c r="R131" s="235"/>
      <c r="S131" s="235"/>
      <c r="T131" s="236"/>
      <c r="AT131" s="237" t="s">
        <v>140</v>
      </c>
      <c r="AU131" s="237" t="s">
        <v>79</v>
      </c>
      <c r="AV131" s="12" t="s">
        <v>79</v>
      </c>
      <c r="AW131" s="12" t="s">
        <v>4</v>
      </c>
      <c r="AX131" s="12" t="s">
        <v>77</v>
      </c>
      <c r="AY131" s="237" t="s">
        <v>115</v>
      </c>
    </row>
    <row r="132" spans="2:65" s="1" customFormat="1" ht="24" customHeight="1">
      <c r="B132" s="38"/>
      <c r="C132" s="211" t="s">
        <v>194</v>
      </c>
      <c r="D132" s="211" t="s">
        <v>117</v>
      </c>
      <c r="E132" s="212" t="s">
        <v>195</v>
      </c>
      <c r="F132" s="213" t="s">
        <v>196</v>
      </c>
      <c r="G132" s="214" t="s">
        <v>160</v>
      </c>
      <c r="H132" s="215">
        <v>1.2</v>
      </c>
      <c r="I132" s="216"/>
      <c r="J132" s="217">
        <f>ROUND(I132*H132,2)</f>
        <v>0</v>
      </c>
      <c r="K132" s="213" t="s">
        <v>121</v>
      </c>
      <c r="L132" s="43"/>
      <c r="M132" s="218" t="s">
        <v>19</v>
      </c>
      <c r="N132" s="219" t="s">
        <v>40</v>
      </c>
      <c r="O132" s="83"/>
      <c r="P132" s="220">
        <f>O132*H132</f>
        <v>0</v>
      </c>
      <c r="Q132" s="220">
        <v>0</v>
      </c>
      <c r="R132" s="220">
        <f>Q132*H132</f>
        <v>0</v>
      </c>
      <c r="S132" s="220">
        <v>0</v>
      </c>
      <c r="T132" s="221">
        <f>S132*H132</f>
        <v>0</v>
      </c>
      <c r="AR132" s="222" t="s">
        <v>122</v>
      </c>
      <c r="AT132" s="222" t="s">
        <v>117</v>
      </c>
      <c r="AU132" s="222" t="s">
        <v>79</v>
      </c>
      <c r="AY132" s="17" t="s">
        <v>115</v>
      </c>
      <c r="BE132" s="223">
        <f>IF(N132="základní",J132,0)</f>
        <v>0</v>
      </c>
      <c r="BF132" s="223">
        <f>IF(N132="snížená",J132,0)</f>
        <v>0</v>
      </c>
      <c r="BG132" s="223">
        <f>IF(N132="zákl. přenesená",J132,0)</f>
        <v>0</v>
      </c>
      <c r="BH132" s="223">
        <f>IF(N132="sníž. přenesená",J132,0)</f>
        <v>0</v>
      </c>
      <c r="BI132" s="223">
        <f>IF(N132="nulová",J132,0)</f>
        <v>0</v>
      </c>
      <c r="BJ132" s="17" t="s">
        <v>77</v>
      </c>
      <c r="BK132" s="223">
        <f>ROUND(I132*H132,2)</f>
        <v>0</v>
      </c>
      <c r="BL132" s="17" t="s">
        <v>122</v>
      </c>
      <c r="BM132" s="222" t="s">
        <v>505</v>
      </c>
    </row>
    <row r="133" spans="2:47" s="1" customFormat="1" ht="12">
      <c r="B133" s="38"/>
      <c r="C133" s="39"/>
      <c r="D133" s="224" t="s">
        <v>124</v>
      </c>
      <c r="E133" s="39"/>
      <c r="F133" s="225" t="s">
        <v>198</v>
      </c>
      <c r="G133" s="39"/>
      <c r="H133" s="39"/>
      <c r="I133" s="135"/>
      <c r="J133" s="39"/>
      <c r="K133" s="39"/>
      <c r="L133" s="43"/>
      <c r="M133" s="226"/>
      <c r="N133" s="83"/>
      <c r="O133" s="83"/>
      <c r="P133" s="83"/>
      <c r="Q133" s="83"/>
      <c r="R133" s="83"/>
      <c r="S133" s="83"/>
      <c r="T133" s="84"/>
      <c r="AT133" s="17" t="s">
        <v>124</v>
      </c>
      <c r="AU133" s="17" t="s">
        <v>79</v>
      </c>
    </row>
    <row r="134" spans="2:51" s="12" customFormat="1" ht="12">
      <c r="B134" s="227"/>
      <c r="C134" s="228"/>
      <c r="D134" s="224" t="s">
        <v>140</v>
      </c>
      <c r="E134" s="229" t="s">
        <v>19</v>
      </c>
      <c r="F134" s="230" t="s">
        <v>506</v>
      </c>
      <c r="G134" s="228"/>
      <c r="H134" s="231">
        <v>1.2</v>
      </c>
      <c r="I134" s="232"/>
      <c r="J134" s="228"/>
      <c r="K134" s="228"/>
      <c r="L134" s="233"/>
      <c r="M134" s="234"/>
      <c r="N134" s="235"/>
      <c r="O134" s="235"/>
      <c r="P134" s="235"/>
      <c r="Q134" s="235"/>
      <c r="R134" s="235"/>
      <c r="S134" s="235"/>
      <c r="T134" s="236"/>
      <c r="AT134" s="237" t="s">
        <v>140</v>
      </c>
      <c r="AU134" s="237" t="s">
        <v>79</v>
      </c>
      <c r="AV134" s="12" t="s">
        <v>79</v>
      </c>
      <c r="AW134" s="12" t="s">
        <v>31</v>
      </c>
      <c r="AX134" s="12" t="s">
        <v>77</v>
      </c>
      <c r="AY134" s="237" t="s">
        <v>115</v>
      </c>
    </row>
    <row r="135" spans="2:65" s="1" customFormat="1" ht="16.5" customHeight="1">
      <c r="B135" s="38"/>
      <c r="C135" s="259" t="s">
        <v>200</v>
      </c>
      <c r="D135" s="259" t="s">
        <v>201</v>
      </c>
      <c r="E135" s="260" t="s">
        <v>202</v>
      </c>
      <c r="F135" s="261" t="s">
        <v>203</v>
      </c>
      <c r="G135" s="262" t="s">
        <v>204</v>
      </c>
      <c r="H135" s="263">
        <v>1.2</v>
      </c>
      <c r="I135" s="264"/>
      <c r="J135" s="265">
        <f>ROUND(I135*H135,2)</f>
        <v>0</v>
      </c>
      <c r="K135" s="261" t="s">
        <v>121</v>
      </c>
      <c r="L135" s="266"/>
      <c r="M135" s="267" t="s">
        <v>19</v>
      </c>
      <c r="N135" s="268" t="s">
        <v>40</v>
      </c>
      <c r="O135" s="83"/>
      <c r="P135" s="220">
        <f>O135*H135</f>
        <v>0</v>
      </c>
      <c r="Q135" s="220">
        <v>1</v>
      </c>
      <c r="R135" s="220">
        <f>Q135*H135</f>
        <v>1.2</v>
      </c>
      <c r="S135" s="220">
        <v>0</v>
      </c>
      <c r="T135" s="221">
        <f>S135*H135</f>
        <v>0</v>
      </c>
      <c r="AR135" s="222" t="s">
        <v>157</v>
      </c>
      <c r="AT135" s="222" t="s">
        <v>201</v>
      </c>
      <c r="AU135" s="222" t="s">
        <v>79</v>
      </c>
      <c r="AY135" s="17" t="s">
        <v>115</v>
      </c>
      <c r="BE135" s="223">
        <f>IF(N135="základní",J135,0)</f>
        <v>0</v>
      </c>
      <c r="BF135" s="223">
        <f>IF(N135="snížená",J135,0)</f>
        <v>0</v>
      </c>
      <c r="BG135" s="223">
        <f>IF(N135="zákl. přenesená",J135,0)</f>
        <v>0</v>
      </c>
      <c r="BH135" s="223">
        <f>IF(N135="sníž. přenesená",J135,0)</f>
        <v>0</v>
      </c>
      <c r="BI135" s="223">
        <f>IF(N135="nulová",J135,0)</f>
        <v>0</v>
      </c>
      <c r="BJ135" s="17" t="s">
        <v>77</v>
      </c>
      <c r="BK135" s="223">
        <f>ROUND(I135*H135,2)</f>
        <v>0</v>
      </c>
      <c r="BL135" s="17" t="s">
        <v>122</v>
      </c>
      <c r="BM135" s="222" t="s">
        <v>507</v>
      </c>
    </row>
    <row r="136" spans="2:65" s="1" customFormat="1" ht="24" customHeight="1">
      <c r="B136" s="38"/>
      <c r="C136" s="211" t="s">
        <v>8</v>
      </c>
      <c r="D136" s="211" t="s">
        <v>117</v>
      </c>
      <c r="E136" s="212" t="s">
        <v>206</v>
      </c>
      <c r="F136" s="213" t="s">
        <v>207</v>
      </c>
      <c r="G136" s="214" t="s">
        <v>160</v>
      </c>
      <c r="H136" s="215">
        <v>0.525</v>
      </c>
      <c r="I136" s="216"/>
      <c r="J136" s="217">
        <f>ROUND(I136*H136,2)</f>
        <v>0</v>
      </c>
      <c r="K136" s="213" t="s">
        <v>121</v>
      </c>
      <c r="L136" s="43"/>
      <c r="M136" s="218" t="s">
        <v>19</v>
      </c>
      <c r="N136" s="219" t="s">
        <v>40</v>
      </c>
      <c r="O136" s="83"/>
      <c r="P136" s="220">
        <f>O136*H136</f>
        <v>0</v>
      </c>
      <c r="Q136" s="220">
        <v>0</v>
      </c>
      <c r="R136" s="220">
        <f>Q136*H136</f>
        <v>0</v>
      </c>
      <c r="S136" s="220">
        <v>0</v>
      </c>
      <c r="T136" s="221">
        <f>S136*H136</f>
        <v>0</v>
      </c>
      <c r="AR136" s="222" t="s">
        <v>122</v>
      </c>
      <c r="AT136" s="222" t="s">
        <v>117</v>
      </c>
      <c r="AU136" s="222" t="s">
        <v>79</v>
      </c>
      <c r="AY136" s="17" t="s">
        <v>115</v>
      </c>
      <c r="BE136" s="223">
        <f>IF(N136="základní",J136,0)</f>
        <v>0</v>
      </c>
      <c r="BF136" s="223">
        <f>IF(N136="snížená",J136,0)</f>
        <v>0</v>
      </c>
      <c r="BG136" s="223">
        <f>IF(N136="zákl. přenesená",J136,0)</f>
        <v>0</v>
      </c>
      <c r="BH136" s="223">
        <f>IF(N136="sníž. přenesená",J136,0)</f>
        <v>0</v>
      </c>
      <c r="BI136" s="223">
        <f>IF(N136="nulová",J136,0)</f>
        <v>0</v>
      </c>
      <c r="BJ136" s="17" t="s">
        <v>77</v>
      </c>
      <c r="BK136" s="223">
        <f>ROUND(I136*H136,2)</f>
        <v>0</v>
      </c>
      <c r="BL136" s="17" t="s">
        <v>122</v>
      </c>
      <c r="BM136" s="222" t="s">
        <v>508</v>
      </c>
    </row>
    <row r="137" spans="2:47" s="1" customFormat="1" ht="12">
      <c r="B137" s="38"/>
      <c r="C137" s="39"/>
      <c r="D137" s="224" t="s">
        <v>124</v>
      </c>
      <c r="E137" s="39"/>
      <c r="F137" s="225" t="s">
        <v>209</v>
      </c>
      <c r="G137" s="39"/>
      <c r="H137" s="39"/>
      <c r="I137" s="135"/>
      <c r="J137" s="39"/>
      <c r="K137" s="39"/>
      <c r="L137" s="43"/>
      <c r="M137" s="226"/>
      <c r="N137" s="83"/>
      <c r="O137" s="83"/>
      <c r="P137" s="83"/>
      <c r="Q137" s="83"/>
      <c r="R137" s="83"/>
      <c r="S137" s="83"/>
      <c r="T137" s="84"/>
      <c r="AT137" s="17" t="s">
        <v>124</v>
      </c>
      <c r="AU137" s="17" t="s">
        <v>79</v>
      </c>
    </row>
    <row r="138" spans="2:51" s="12" customFormat="1" ht="12">
      <c r="B138" s="227"/>
      <c r="C138" s="228"/>
      <c r="D138" s="224" t="s">
        <v>140</v>
      </c>
      <c r="E138" s="229" t="s">
        <v>19</v>
      </c>
      <c r="F138" s="230" t="s">
        <v>509</v>
      </c>
      <c r="G138" s="228"/>
      <c r="H138" s="231">
        <v>0.525</v>
      </c>
      <c r="I138" s="232"/>
      <c r="J138" s="228"/>
      <c r="K138" s="228"/>
      <c r="L138" s="233"/>
      <c r="M138" s="234"/>
      <c r="N138" s="235"/>
      <c r="O138" s="235"/>
      <c r="P138" s="235"/>
      <c r="Q138" s="235"/>
      <c r="R138" s="235"/>
      <c r="S138" s="235"/>
      <c r="T138" s="236"/>
      <c r="AT138" s="237" t="s">
        <v>140</v>
      </c>
      <c r="AU138" s="237" t="s">
        <v>79</v>
      </c>
      <c r="AV138" s="12" t="s">
        <v>79</v>
      </c>
      <c r="AW138" s="12" t="s">
        <v>31</v>
      </c>
      <c r="AX138" s="12" t="s">
        <v>77</v>
      </c>
      <c r="AY138" s="237" t="s">
        <v>115</v>
      </c>
    </row>
    <row r="139" spans="2:65" s="1" customFormat="1" ht="16.5" customHeight="1">
      <c r="B139" s="38"/>
      <c r="C139" s="259" t="s">
        <v>211</v>
      </c>
      <c r="D139" s="259" t="s">
        <v>201</v>
      </c>
      <c r="E139" s="260" t="s">
        <v>212</v>
      </c>
      <c r="F139" s="261" t="s">
        <v>213</v>
      </c>
      <c r="G139" s="262" t="s">
        <v>204</v>
      </c>
      <c r="H139" s="263">
        <v>0.525</v>
      </c>
      <c r="I139" s="264"/>
      <c r="J139" s="265">
        <f>ROUND(I139*H139,2)</f>
        <v>0</v>
      </c>
      <c r="K139" s="261" t="s">
        <v>121</v>
      </c>
      <c r="L139" s="266"/>
      <c r="M139" s="267" t="s">
        <v>19</v>
      </c>
      <c r="N139" s="268" t="s">
        <v>40</v>
      </c>
      <c r="O139" s="83"/>
      <c r="P139" s="220">
        <f>O139*H139</f>
        <v>0</v>
      </c>
      <c r="Q139" s="220">
        <v>1</v>
      </c>
      <c r="R139" s="220">
        <f>Q139*H139</f>
        <v>0.525</v>
      </c>
      <c r="S139" s="220">
        <v>0</v>
      </c>
      <c r="T139" s="221">
        <f>S139*H139</f>
        <v>0</v>
      </c>
      <c r="AR139" s="222" t="s">
        <v>157</v>
      </c>
      <c r="AT139" s="222" t="s">
        <v>201</v>
      </c>
      <c r="AU139" s="222" t="s">
        <v>79</v>
      </c>
      <c r="AY139" s="17" t="s">
        <v>115</v>
      </c>
      <c r="BE139" s="223">
        <f>IF(N139="základní",J139,0)</f>
        <v>0</v>
      </c>
      <c r="BF139" s="223">
        <f>IF(N139="snížená",J139,0)</f>
        <v>0</v>
      </c>
      <c r="BG139" s="223">
        <f>IF(N139="zákl. přenesená",J139,0)</f>
        <v>0</v>
      </c>
      <c r="BH139" s="223">
        <f>IF(N139="sníž. přenesená",J139,0)</f>
        <v>0</v>
      </c>
      <c r="BI139" s="223">
        <f>IF(N139="nulová",J139,0)</f>
        <v>0</v>
      </c>
      <c r="BJ139" s="17" t="s">
        <v>77</v>
      </c>
      <c r="BK139" s="223">
        <f>ROUND(I139*H139,2)</f>
        <v>0</v>
      </c>
      <c r="BL139" s="17" t="s">
        <v>122</v>
      </c>
      <c r="BM139" s="222" t="s">
        <v>510</v>
      </c>
    </row>
    <row r="140" spans="2:65" s="1" customFormat="1" ht="24" customHeight="1">
      <c r="B140" s="38"/>
      <c r="C140" s="259" t="s">
        <v>215</v>
      </c>
      <c r="D140" s="259" t="s">
        <v>201</v>
      </c>
      <c r="E140" s="260" t="s">
        <v>216</v>
      </c>
      <c r="F140" s="261" t="s">
        <v>217</v>
      </c>
      <c r="G140" s="262" t="s">
        <v>160</v>
      </c>
      <c r="H140" s="263">
        <v>45</v>
      </c>
      <c r="I140" s="264"/>
      <c r="J140" s="265">
        <f>ROUND(I140*H140,2)</f>
        <v>0</v>
      </c>
      <c r="K140" s="261" t="s">
        <v>19</v>
      </c>
      <c r="L140" s="266"/>
      <c r="M140" s="267" t="s">
        <v>19</v>
      </c>
      <c r="N140" s="268" t="s">
        <v>40</v>
      </c>
      <c r="O140" s="83"/>
      <c r="P140" s="220">
        <f>O140*H140</f>
        <v>0</v>
      </c>
      <c r="Q140" s="220">
        <v>0</v>
      </c>
      <c r="R140" s="220">
        <f>Q140*H140</f>
        <v>0</v>
      </c>
      <c r="S140" s="220">
        <v>0</v>
      </c>
      <c r="T140" s="221">
        <f>S140*H140</f>
        <v>0</v>
      </c>
      <c r="AR140" s="222" t="s">
        <v>157</v>
      </c>
      <c r="AT140" s="222" t="s">
        <v>201</v>
      </c>
      <c r="AU140" s="222" t="s">
        <v>79</v>
      </c>
      <c r="AY140" s="17" t="s">
        <v>115</v>
      </c>
      <c r="BE140" s="223">
        <f>IF(N140="základní",J140,0)</f>
        <v>0</v>
      </c>
      <c r="BF140" s="223">
        <f>IF(N140="snížená",J140,0)</f>
        <v>0</v>
      </c>
      <c r="BG140" s="223">
        <f>IF(N140="zákl. přenesená",J140,0)</f>
        <v>0</v>
      </c>
      <c r="BH140" s="223">
        <f>IF(N140="sníž. přenesená",J140,0)</f>
        <v>0</v>
      </c>
      <c r="BI140" s="223">
        <f>IF(N140="nulová",J140,0)</f>
        <v>0</v>
      </c>
      <c r="BJ140" s="17" t="s">
        <v>77</v>
      </c>
      <c r="BK140" s="223">
        <f>ROUND(I140*H140,2)</f>
        <v>0</v>
      </c>
      <c r="BL140" s="17" t="s">
        <v>122</v>
      </c>
      <c r="BM140" s="222" t="s">
        <v>511</v>
      </c>
    </row>
    <row r="141" spans="2:47" s="1" customFormat="1" ht="12">
      <c r="B141" s="38"/>
      <c r="C141" s="39"/>
      <c r="D141" s="224" t="s">
        <v>126</v>
      </c>
      <c r="E141" s="39"/>
      <c r="F141" s="225" t="s">
        <v>219</v>
      </c>
      <c r="G141" s="39"/>
      <c r="H141" s="39"/>
      <c r="I141" s="135"/>
      <c r="J141" s="39"/>
      <c r="K141" s="39"/>
      <c r="L141" s="43"/>
      <c r="M141" s="226"/>
      <c r="N141" s="83"/>
      <c r="O141" s="83"/>
      <c r="P141" s="83"/>
      <c r="Q141" s="83"/>
      <c r="R141" s="83"/>
      <c r="S141" s="83"/>
      <c r="T141" s="84"/>
      <c r="AT141" s="17" t="s">
        <v>126</v>
      </c>
      <c r="AU141" s="17" t="s">
        <v>79</v>
      </c>
    </row>
    <row r="142" spans="2:51" s="12" customFormat="1" ht="12">
      <c r="B142" s="227"/>
      <c r="C142" s="228"/>
      <c r="D142" s="224" t="s">
        <v>140</v>
      </c>
      <c r="E142" s="229" t="s">
        <v>19</v>
      </c>
      <c r="F142" s="230" t="s">
        <v>512</v>
      </c>
      <c r="G142" s="228"/>
      <c r="H142" s="231">
        <v>45</v>
      </c>
      <c r="I142" s="232"/>
      <c r="J142" s="228"/>
      <c r="K142" s="228"/>
      <c r="L142" s="233"/>
      <c r="M142" s="234"/>
      <c r="N142" s="235"/>
      <c r="O142" s="235"/>
      <c r="P142" s="235"/>
      <c r="Q142" s="235"/>
      <c r="R142" s="235"/>
      <c r="S142" s="235"/>
      <c r="T142" s="236"/>
      <c r="AT142" s="237" t="s">
        <v>140</v>
      </c>
      <c r="AU142" s="237" t="s">
        <v>79</v>
      </c>
      <c r="AV142" s="12" t="s">
        <v>79</v>
      </c>
      <c r="AW142" s="12" t="s">
        <v>31</v>
      </c>
      <c r="AX142" s="12" t="s">
        <v>77</v>
      </c>
      <c r="AY142" s="237" t="s">
        <v>115</v>
      </c>
    </row>
    <row r="143" spans="2:65" s="1" customFormat="1" ht="16.5" customHeight="1">
      <c r="B143" s="38"/>
      <c r="C143" s="211" t="s">
        <v>221</v>
      </c>
      <c r="D143" s="211" t="s">
        <v>117</v>
      </c>
      <c r="E143" s="212" t="s">
        <v>222</v>
      </c>
      <c r="F143" s="213" t="s">
        <v>223</v>
      </c>
      <c r="G143" s="214" t="s">
        <v>120</v>
      </c>
      <c r="H143" s="215">
        <v>150</v>
      </c>
      <c r="I143" s="216"/>
      <c r="J143" s="217">
        <f>ROUND(I143*H143,2)</f>
        <v>0</v>
      </c>
      <c r="K143" s="213" t="s">
        <v>121</v>
      </c>
      <c r="L143" s="43"/>
      <c r="M143" s="218" t="s">
        <v>19</v>
      </c>
      <c r="N143" s="219" t="s">
        <v>40</v>
      </c>
      <c r="O143" s="83"/>
      <c r="P143" s="220">
        <f>O143*H143</f>
        <v>0</v>
      </c>
      <c r="Q143" s="220">
        <v>0</v>
      </c>
      <c r="R143" s="220">
        <f>Q143*H143</f>
        <v>0</v>
      </c>
      <c r="S143" s="220">
        <v>0</v>
      </c>
      <c r="T143" s="221">
        <f>S143*H143</f>
        <v>0</v>
      </c>
      <c r="AR143" s="222" t="s">
        <v>122</v>
      </c>
      <c r="AT143" s="222" t="s">
        <v>117</v>
      </c>
      <c r="AU143" s="222" t="s">
        <v>79</v>
      </c>
      <c r="AY143" s="17" t="s">
        <v>115</v>
      </c>
      <c r="BE143" s="223">
        <f>IF(N143="základní",J143,0)</f>
        <v>0</v>
      </c>
      <c r="BF143" s="223">
        <f>IF(N143="snížená",J143,0)</f>
        <v>0</v>
      </c>
      <c r="BG143" s="223">
        <f>IF(N143="zákl. přenesená",J143,0)</f>
        <v>0</v>
      </c>
      <c r="BH143" s="223">
        <f>IF(N143="sníž. přenesená",J143,0)</f>
        <v>0</v>
      </c>
      <c r="BI143" s="223">
        <f>IF(N143="nulová",J143,0)</f>
        <v>0</v>
      </c>
      <c r="BJ143" s="17" t="s">
        <v>77</v>
      </c>
      <c r="BK143" s="223">
        <f>ROUND(I143*H143,2)</f>
        <v>0</v>
      </c>
      <c r="BL143" s="17" t="s">
        <v>122</v>
      </c>
      <c r="BM143" s="222" t="s">
        <v>513</v>
      </c>
    </row>
    <row r="144" spans="2:51" s="12" customFormat="1" ht="12">
      <c r="B144" s="227"/>
      <c r="C144" s="228"/>
      <c r="D144" s="224" t="s">
        <v>140</v>
      </c>
      <c r="E144" s="229" t="s">
        <v>19</v>
      </c>
      <c r="F144" s="230" t="s">
        <v>514</v>
      </c>
      <c r="G144" s="228"/>
      <c r="H144" s="231">
        <v>150</v>
      </c>
      <c r="I144" s="232"/>
      <c r="J144" s="228"/>
      <c r="K144" s="228"/>
      <c r="L144" s="233"/>
      <c r="M144" s="234"/>
      <c r="N144" s="235"/>
      <c r="O144" s="235"/>
      <c r="P144" s="235"/>
      <c r="Q144" s="235"/>
      <c r="R144" s="235"/>
      <c r="S144" s="235"/>
      <c r="T144" s="236"/>
      <c r="AT144" s="237" t="s">
        <v>140</v>
      </c>
      <c r="AU144" s="237" t="s">
        <v>79</v>
      </c>
      <c r="AV144" s="12" t="s">
        <v>79</v>
      </c>
      <c r="AW144" s="12" t="s">
        <v>31</v>
      </c>
      <c r="AX144" s="12" t="s">
        <v>77</v>
      </c>
      <c r="AY144" s="237" t="s">
        <v>115</v>
      </c>
    </row>
    <row r="145" spans="2:63" s="11" customFormat="1" ht="22.8" customHeight="1">
      <c r="B145" s="195"/>
      <c r="C145" s="196"/>
      <c r="D145" s="197" t="s">
        <v>68</v>
      </c>
      <c r="E145" s="209" t="s">
        <v>79</v>
      </c>
      <c r="F145" s="209" t="s">
        <v>225</v>
      </c>
      <c r="G145" s="196"/>
      <c r="H145" s="196"/>
      <c r="I145" s="199"/>
      <c r="J145" s="210">
        <f>BK145</f>
        <v>0</v>
      </c>
      <c r="K145" s="196"/>
      <c r="L145" s="201"/>
      <c r="M145" s="202"/>
      <c r="N145" s="203"/>
      <c r="O145" s="203"/>
      <c r="P145" s="204">
        <f>SUM(P146:P149)</f>
        <v>0</v>
      </c>
      <c r="Q145" s="203"/>
      <c r="R145" s="204">
        <f>SUM(R146:R149)</f>
        <v>0.06675</v>
      </c>
      <c r="S145" s="203"/>
      <c r="T145" s="205">
        <f>SUM(T146:T149)</f>
        <v>0</v>
      </c>
      <c r="AR145" s="206" t="s">
        <v>77</v>
      </c>
      <c r="AT145" s="207" t="s">
        <v>68</v>
      </c>
      <c r="AU145" s="207" t="s">
        <v>77</v>
      </c>
      <c r="AY145" s="206" t="s">
        <v>115</v>
      </c>
      <c r="BK145" s="208">
        <f>SUM(BK146:BK149)</f>
        <v>0</v>
      </c>
    </row>
    <row r="146" spans="2:65" s="1" customFormat="1" ht="24" customHeight="1">
      <c r="B146" s="38"/>
      <c r="C146" s="211" t="s">
        <v>226</v>
      </c>
      <c r="D146" s="211" t="s">
        <v>117</v>
      </c>
      <c r="E146" s="212" t="s">
        <v>227</v>
      </c>
      <c r="F146" s="213" t="s">
        <v>228</v>
      </c>
      <c r="G146" s="214" t="s">
        <v>120</v>
      </c>
      <c r="H146" s="215">
        <v>150</v>
      </c>
      <c r="I146" s="216"/>
      <c r="J146" s="217">
        <f>ROUND(I146*H146,2)</f>
        <v>0</v>
      </c>
      <c r="K146" s="213" t="s">
        <v>121</v>
      </c>
      <c r="L146" s="43"/>
      <c r="M146" s="218" t="s">
        <v>19</v>
      </c>
      <c r="N146" s="219" t="s">
        <v>40</v>
      </c>
      <c r="O146" s="83"/>
      <c r="P146" s="220">
        <f>O146*H146</f>
        <v>0</v>
      </c>
      <c r="Q146" s="220">
        <v>0.0001</v>
      </c>
      <c r="R146" s="220">
        <f>Q146*H146</f>
        <v>0.015000000000000001</v>
      </c>
      <c r="S146" s="220">
        <v>0</v>
      </c>
      <c r="T146" s="221">
        <f>S146*H146</f>
        <v>0</v>
      </c>
      <c r="AR146" s="222" t="s">
        <v>122</v>
      </c>
      <c r="AT146" s="222" t="s">
        <v>117</v>
      </c>
      <c r="AU146" s="222" t="s">
        <v>79</v>
      </c>
      <c r="AY146" s="17" t="s">
        <v>115</v>
      </c>
      <c r="BE146" s="223">
        <f>IF(N146="základní",J146,0)</f>
        <v>0</v>
      </c>
      <c r="BF146" s="223">
        <f>IF(N146="snížená",J146,0)</f>
        <v>0</v>
      </c>
      <c r="BG146" s="223">
        <f>IF(N146="zákl. přenesená",J146,0)</f>
        <v>0</v>
      </c>
      <c r="BH146" s="223">
        <f>IF(N146="sníž. přenesená",J146,0)</f>
        <v>0</v>
      </c>
      <c r="BI146" s="223">
        <f>IF(N146="nulová",J146,0)</f>
        <v>0</v>
      </c>
      <c r="BJ146" s="17" t="s">
        <v>77</v>
      </c>
      <c r="BK146" s="223">
        <f>ROUND(I146*H146,2)</f>
        <v>0</v>
      </c>
      <c r="BL146" s="17" t="s">
        <v>122</v>
      </c>
      <c r="BM146" s="222" t="s">
        <v>515</v>
      </c>
    </row>
    <row r="147" spans="2:47" s="1" customFormat="1" ht="12">
      <c r="B147" s="38"/>
      <c r="C147" s="39"/>
      <c r="D147" s="224" t="s">
        <v>124</v>
      </c>
      <c r="E147" s="39"/>
      <c r="F147" s="225" t="s">
        <v>230</v>
      </c>
      <c r="G147" s="39"/>
      <c r="H147" s="39"/>
      <c r="I147" s="135"/>
      <c r="J147" s="39"/>
      <c r="K147" s="39"/>
      <c r="L147" s="43"/>
      <c r="M147" s="226"/>
      <c r="N147" s="83"/>
      <c r="O147" s="83"/>
      <c r="P147" s="83"/>
      <c r="Q147" s="83"/>
      <c r="R147" s="83"/>
      <c r="S147" s="83"/>
      <c r="T147" s="84"/>
      <c r="AT147" s="17" t="s">
        <v>124</v>
      </c>
      <c r="AU147" s="17" t="s">
        <v>79</v>
      </c>
    </row>
    <row r="148" spans="2:65" s="1" customFormat="1" ht="16.5" customHeight="1">
      <c r="B148" s="38"/>
      <c r="C148" s="259" t="s">
        <v>231</v>
      </c>
      <c r="D148" s="259" t="s">
        <v>201</v>
      </c>
      <c r="E148" s="260" t="s">
        <v>232</v>
      </c>
      <c r="F148" s="261" t="s">
        <v>233</v>
      </c>
      <c r="G148" s="262" t="s">
        <v>120</v>
      </c>
      <c r="H148" s="263">
        <v>172.5</v>
      </c>
      <c r="I148" s="264"/>
      <c r="J148" s="265">
        <f>ROUND(I148*H148,2)</f>
        <v>0</v>
      </c>
      <c r="K148" s="261" t="s">
        <v>121</v>
      </c>
      <c r="L148" s="266"/>
      <c r="M148" s="267" t="s">
        <v>19</v>
      </c>
      <c r="N148" s="268" t="s">
        <v>40</v>
      </c>
      <c r="O148" s="83"/>
      <c r="P148" s="220">
        <f>O148*H148</f>
        <v>0</v>
      </c>
      <c r="Q148" s="220">
        <v>0.0003</v>
      </c>
      <c r="R148" s="220">
        <f>Q148*H148</f>
        <v>0.05175</v>
      </c>
      <c r="S148" s="220">
        <v>0</v>
      </c>
      <c r="T148" s="221">
        <f>S148*H148</f>
        <v>0</v>
      </c>
      <c r="AR148" s="222" t="s">
        <v>157</v>
      </c>
      <c r="AT148" s="222" t="s">
        <v>201</v>
      </c>
      <c r="AU148" s="222" t="s">
        <v>79</v>
      </c>
      <c r="AY148" s="17" t="s">
        <v>115</v>
      </c>
      <c r="BE148" s="223">
        <f>IF(N148="základní",J148,0)</f>
        <v>0</v>
      </c>
      <c r="BF148" s="223">
        <f>IF(N148="snížená",J148,0)</f>
        <v>0</v>
      </c>
      <c r="BG148" s="223">
        <f>IF(N148="zákl. přenesená",J148,0)</f>
        <v>0</v>
      </c>
      <c r="BH148" s="223">
        <f>IF(N148="sníž. přenesená",J148,0)</f>
        <v>0</v>
      </c>
      <c r="BI148" s="223">
        <f>IF(N148="nulová",J148,0)</f>
        <v>0</v>
      </c>
      <c r="BJ148" s="17" t="s">
        <v>77</v>
      </c>
      <c r="BK148" s="223">
        <f>ROUND(I148*H148,2)</f>
        <v>0</v>
      </c>
      <c r="BL148" s="17" t="s">
        <v>122</v>
      </c>
      <c r="BM148" s="222" t="s">
        <v>516</v>
      </c>
    </row>
    <row r="149" spans="2:51" s="12" customFormat="1" ht="12">
      <c r="B149" s="227"/>
      <c r="C149" s="228"/>
      <c r="D149" s="224" t="s">
        <v>140</v>
      </c>
      <c r="E149" s="228"/>
      <c r="F149" s="230" t="s">
        <v>517</v>
      </c>
      <c r="G149" s="228"/>
      <c r="H149" s="231">
        <v>172.5</v>
      </c>
      <c r="I149" s="232"/>
      <c r="J149" s="228"/>
      <c r="K149" s="228"/>
      <c r="L149" s="233"/>
      <c r="M149" s="234"/>
      <c r="N149" s="235"/>
      <c r="O149" s="235"/>
      <c r="P149" s="235"/>
      <c r="Q149" s="235"/>
      <c r="R149" s="235"/>
      <c r="S149" s="235"/>
      <c r="T149" s="236"/>
      <c r="AT149" s="237" t="s">
        <v>140</v>
      </c>
      <c r="AU149" s="237" t="s">
        <v>79</v>
      </c>
      <c r="AV149" s="12" t="s">
        <v>79</v>
      </c>
      <c r="AW149" s="12" t="s">
        <v>4</v>
      </c>
      <c r="AX149" s="12" t="s">
        <v>77</v>
      </c>
      <c r="AY149" s="237" t="s">
        <v>115</v>
      </c>
    </row>
    <row r="150" spans="2:63" s="11" customFormat="1" ht="22.8" customHeight="1">
      <c r="B150" s="195"/>
      <c r="C150" s="196"/>
      <c r="D150" s="197" t="s">
        <v>68</v>
      </c>
      <c r="E150" s="209" t="s">
        <v>122</v>
      </c>
      <c r="F150" s="209" t="s">
        <v>236</v>
      </c>
      <c r="G150" s="196"/>
      <c r="H150" s="196"/>
      <c r="I150" s="199"/>
      <c r="J150" s="210">
        <f>BK150</f>
        <v>0</v>
      </c>
      <c r="K150" s="196"/>
      <c r="L150" s="201"/>
      <c r="M150" s="202"/>
      <c r="N150" s="203"/>
      <c r="O150" s="203"/>
      <c r="P150" s="204">
        <f>SUM(P151:P153)</f>
        <v>0</v>
      </c>
      <c r="Q150" s="203"/>
      <c r="R150" s="204">
        <f>SUM(R151:R153)</f>
        <v>0</v>
      </c>
      <c r="S150" s="203"/>
      <c r="T150" s="205">
        <f>SUM(T151:T153)</f>
        <v>0</v>
      </c>
      <c r="AR150" s="206" t="s">
        <v>77</v>
      </c>
      <c r="AT150" s="207" t="s">
        <v>68</v>
      </c>
      <c r="AU150" s="207" t="s">
        <v>77</v>
      </c>
      <c r="AY150" s="206" t="s">
        <v>115</v>
      </c>
      <c r="BK150" s="208">
        <f>SUM(BK151:BK153)</f>
        <v>0</v>
      </c>
    </row>
    <row r="151" spans="2:65" s="1" customFormat="1" ht="16.5" customHeight="1">
      <c r="B151" s="38"/>
      <c r="C151" s="211" t="s">
        <v>7</v>
      </c>
      <c r="D151" s="211" t="s">
        <v>117</v>
      </c>
      <c r="E151" s="212" t="s">
        <v>237</v>
      </c>
      <c r="F151" s="213" t="s">
        <v>238</v>
      </c>
      <c r="G151" s="214" t="s">
        <v>160</v>
      </c>
      <c r="H151" s="215">
        <v>0.15</v>
      </c>
      <c r="I151" s="216"/>
      <c r="J151" s="217">
        <f>ROUND(I151*H151,2)</f>
        <v>0</v>
      </c>
      <c r="K151" s="213" t="s">
        <v>121</v>
      </c>
      <c r="L151" s="43"/>
      <c r="M151" s="218" t="s">
        <v>19</v>
      </c>
      <c r="N151" s="219" t="s">
        <v>40</v>
      </c>
      <c r="O151" s="83"/>
      <c r="P151" s="220">
        <f>O151*H151</f>
        <v>0</v>
      </c>
      <c r="Q151" s="220">
        <v>0</v>
      </c>
      <c r="R151" s="220">
        <f>Q151*H151</f>
        <v>0</v>
      </c>
      <c r="S151" s="220">
        <v>0</v>
      </c>
      <c r="T151" s="221">
        <f>S151*H151</f>
        <v>0</v>
      </c>
      <c r="AR151" s="222" t="s">
        <v>122</v>
      </c>
      <c r="AT151" s="222" t="s">
        <v>117</v>
      </c>
      <c r="AU151" s="222" t="s">
        <v>79</v>
      </c>
      <c r="AY151" s="17" t="s">
        <v>115</v>
      </c>
      <c r="BE151" s="223">
        <f>IF(N151="základní",J151,0)</f>
        <v>0</v>
      </c>
      <c r="BF151" s="223">
        <f>IF(N151="snížená",J151,0)</f>
        <v>0</v>
      </c>
      <c r="BG151" s="223">
        <f>IF(N151="zákl. přenesená",J151,0)</f>
        <v>0</v>
      </c>
      <c r="BH151" s="223">
        <f>IF(N151="sníž. přenesená",J151,0)</f>
        <v>0</v>
      </c>
      <c r="BI151" s="223">
        <f>IF(N151="nulová",J151,0)</f>
        <v>0</v>
      </c>
      <c r="BJ151" s="17" t="s">
        <v>77</v>
      </c>
      <c r="BK151" s="223">
        <f>ROUND(I151*H151,2)</f>
        <v>0</v>
      </c>
      <c r="BL151" s="17" t="s">
        <v>122</v>
      </c>
      <c r="BM151" s="222" t="s">
        <v>518</v>
      </c>
    </row>
    <row r="152" spans="2:47" s="1" customFormat="1" ht="12">
      <c r="B152" s="38"/>
      <c r="C152" s="39"/>
      <c r="D152" s="224" t="s">
        <v>124</v>
      </c>
      <c r="E152" s="39"/>
      <c r="F152" s="225" t="s">
        <v>240</v>
      </c>
      <c r="G152" s="39"/>
      <c r="H152" s="39"/>
      <c r="I152" s="135"/>
      <c r="J152" s="39"/>
      <c r="K152" s="39"/>
      <c r="L152" s="43"/>
      <c r="M152" s="226"/>
      <c r="N152" s="83"/>
      <c r="O152" s="83"/>
      <c r="P152" s="83"/>
      <c r="Q152" s="83"/>
      <c r="R152" s="83"/>
      <c r="S152" s="83"/>
      <c r="T152" s="84"/>
      <c r="AT152" s="17" t="s">
        <v>124</v>
      </c>
      <c r="AU152" s="17" t="s">
        <v>79</v>
      </c>
    </row>
    <row r="153" spans="2:51" s="12" customFormat="1" ht="12">
      <c r="B153" s="227"/>
      <c r="C153" s="228"/>
      <c r="D153" s="224" t="s">
        <v>140</v>
      </c>
      <c r="E153" s="229" t="s">
        <v>19</v>
      </c>
      <c r="F153" s="230" t="s">
        <v>519</v>
      </c>
      <c r="G153" s="228"/>
      <c r="H153" s="231">
        <v>0.15</v>
      </c>
      <c r="I153" s="232"/>
      <c r="J153" s="228"/>
      <c r="K153" s="228"/>
      <c r="L153" s="233"/>
      <c r="M153" s="234"/>
      <c r="N153" s="235"/>
      <c r="O153" s="235"/>
      <c r="P153" s="235"/>
      <c r="Q153" s="235"/>
      <c r="R153" s="235"/>
      <c r="S153" s="235"/>
      <c r="T153" s="236"/>
      <c r="AT153" s="237" t="s">
        <v>140</v>
      </c>
      <c r="AU153" s="237" t="s">
        <v>79</v>
      </c>
      <c r="AV153" s="12" t="s">
        <v>79</v>
      </c>
      <c r="AW153" s="12" t="s">
        <v>31</v>
      </c>
      <c r="AX153" s="12" t="s">
        <v>77</v>
      </c>
      <c r="AY153" s="237" t="s">
        <v>115</v>
      </c>
    </row>
    <row r="154" spans="2:63" s="11" customFormat="1" ht="22.8" customHeight="1">
      <c r="B154" s="195"/>
      <c r="C154" s="196"/>
      <c r="D154" s="197" t="s">
        <v>68</v>
      </c>
      <c r="E154" s="209" t="s">
        <v>142</v>
      </c>
      <c r="F154" s="209" t="s">
        <v>242</v>
      </c>
      <c r="G154" s="196"/>
      <c r="H154" s="196"/>
      <c r="I154" s="199"/>
      <c r="J154" s="210">
        <f>BK154</f>
        <v>0</v>
      </c>
      <c r="K154" s="196"/>
      <c r="L154" s="201"/>
      <c r="M154" s="202"/>
      <c r="N154" s="203"/>
      <c r="O154" s="203"/>
      <c r="P154" s="204">
        <f>SUM(P155:P168)</f>
        <v>0</v>
      </c>
      <c r="Q154" s="203"/>
      <c r="R154" s="204">
        <f>SUM(R155:R168)</f>
        <v>0</v>
      </c>
      <c r="S154" s="203"/>
      <c r="T154" s="205">
        <f>SUM(T155:T168)</f>
        <v>0</v>
      </c>
      <c r="AR154" s="206" t="s">
        <v>77</v>
      </c>
      <c r="AT154" s="207" t="s">
        <v>68</v>
      </c>
      <c r="AU154" s="207" t="s">
        <v>77</v>
      </c>
      <c r="AY154" s="206" t="s">
        <v>115</v>
      </c>
      <c r="BK154" s="208">
        <f>SUM(BK155:BK168)</f>
        <v>0</v>
      </c>
    </row>
    <row r="155" spans="2:65" s="1" customFormat="1" ht="16.5" customHeight="1">
      <c r="B155" s="38"/>
      <c r="C155" s="211" t="s">
        <v>243</v>
      </c>
      <c r="D155" s="211" t="s">
        <v>117</v>
      </c>
      <c r="E155" s="212" t="s">
        <v>244</v>
      </c>
      <c r="F155" s="213" t="s">
        <v>245</v>
      </c>
      <c r="G155" s="214" t="s">
        <v>120</v>
      </c>
      <c r="H155" s="215">
        <v>150</v>
      </c>
      <c r="I155" s="216"/>
      <c r="J155" s="217">
        <f>ROUND(I155*H155,2)</f>
        <v>0</v>
      </c>
      <c r="K155" s="213" t="s">
        <v>121</v>
      </c>
      <c r="L155" s="43"/>
      <c r="M155" s="218" t="s">
        <v>19</v>
      </c>
      <c r="N155" s="219" t="s">
        <v>40</v>
      </c>
      <c r="O155" s="83"/>
      <c r="P155" s="220">
        <f>O155*H155</f>
        <v>0</v>
      </c>
      <c r="Q155" s="220">
        <v>0</v>
      </c>
      <c r="R155" s="220">
        <f>Q155*H155</f>
        <v>0</v>
      </c>
      <c r="S155" s="220">
        <v>0</v>
      </c>
      <c r="T155" s="221">
        <f>S155*H155</f>
        <v>0</v>
      </c>
      <c r="AR155" s="222" t="s">
        <v>122</v>
      </c>
      <c r="AT155" s="222" t="s">
        <v>117</v>
      </c>
      <c r="AU155" s="222" t="s">
        <v>79</v>
      </c>
      <c r="AY155" s="17" t="s">
        <v>115</v>
      </c>
      <c r="BE155" s="223">
        <f>IF(N155="základní",J155,0)</f>
        <v>0</v>
      </c>
      <c r="BF155" s="223">
        <f>IF(N155="snížená",J155,0)</f>
        <v>0</v>
      </c>
      <c r="BG155" s="223">
        <f>IF(N155="zákl. přenesená",J155,0)</f>
        <v>0</v>
      </c>
      <c r="BH155" s="223">
        <f>IF(N155="sníž. přenesená",J155,0)</f>
        <v>0</v>
      </c>
      <c r="BI155" s="223">
        <f>IF(N155="nulová",J155,0)</f>
        <v>0</v>
      </c>
      <c r="BJ155" s="17" t="s">
        <v>77</v>
      </c>
      <c r="BK155" s="223">
        <f>ROUND(I155*H155,2)</f>
        <v>0</v>
      </c>
      <c r="BL155" s="17" t="s">
        <v>122</v>
      </c>
      <c r="BM155" s="222" t="s">
        <v>520</v>
      </c>
    </row>
    <row r="156" spans="2:51" s="12" customFormat="1" ht="12">
      <c r="B156" s="227"/>
      <c r="C156" s="228"/>
      <c r="D156" s="224" t="s">
        <v>140</v>
      </c>
      <c r="E156" s="229" t="s">
        <v>19</v>
      </c>
      <c r="F156" s="230" t="s">
        <v>521</v>
      </c>
      <c r="G156" s="228"/>
      <c r="H156" s="231">
        <v>150</v>
      </c>
      <c r="I156" s="232"/>
      <c r="J156" s="228"/>
      <c r="K156" s="228"/>
      <c r="L156" s="233"/>
      <c r="M156" s="234"/>
      <c r="N156" s="235"/>
      <c r="O156" s="235"/>
      <c r="P156" s="235"/>
      <c r="Q156" s="235"/>
      <c r="R156" s="235"/>
      <c r="S156" s="235"/>
      <c r="T156" s="236"/>
      <c r="AT156" s="237" t="s">
        <v>140</v>
      </c>
      <c r="AU156" s="237" t="s">
        <v>79</v>
      </c>
      <c r="AV156" s="12" t="s">
        <v>79</v>
      </c>
      <c r="AW156" s="12" t="s">
        <v>31</v>
      </c>
      <c r="AX156" s="12" t="s">
        <v>77</v>
      </c>
      <c r="AY156" s="237" t="s">
        <v>115</v>
      </c>
    </row>
    <row r="157" spans="2:65" s="1" customFormat="1" ht="24" customHeight="1">
      <c r="B157" s="38"/>
      <c r="C157" s="211" t="s">
        <v>251</v>
      </c>
      <c r="D157" s="211" t="s">
        <v>117</v>
      </c>
      <c r="E157" s="212" t="s">
        <v>252</v>
      </c>
      <c r="F157" s="213" t="s">
        <v>253</v>
      </c>
      <c r="G157" s="214" t="s">
        <v>120</v>
      </c>
      <c r="H157" s="215">
        <v>30</v>
      </c>
      <c r="I157" s="216"/>
      <c r="J157" s="217">
        <f>ROUND(I157*H157,2)</f>
        <v>0</v>
      </c>
      <c r="K157" s="213" t="s">
        <v>121</v>
      </c>
      <c r="L157" s="43"/>
      <c r="M157" s="218" t="s">
        <v>19</v>
      </c>
      <c r="N157" s="219" t="s">
        <v>40</v>
      </c>
      <c r="O157" s="83"/>
      <c r="P157" s="220">
        <f>O157*H157</f>
        <v>0</v>
      </c>
      <c r="Q157" s="220">
        <v>0</v>
      </c>
      <c r="R157" s="220">
        <f>Q157*H157</f>
        <v>0</v>
      </c>
      <c r="S157" s="220">
        <v>0</v>
      </c>
      <c r="T157" s="221">
        <f>S157*H157</f>
        <v>0</v>
      </c>
      <c r="AR157" s="222" t="s">
        <v>122</v>
      </c>
      <c r="AT157" s="222" t="s">
        <v>117</v>
      </c>
      <c r="AU157" s="222" t="s">
        <v>79</v>
      </c>
      <c r="AY157" s="17" t="s">
        <v>115</v>
      </c>
      <c r="BE157" s="223">
        <f>IF(N157="základní",J157,0)</f>
        <v>0</v>
      </c>
      <c r="BF157" s="223">
        <f>IF(N157="snížená",J157,0)</f>
        <v>0</v>
      </c>
      <c r="BG157" s="223">
        <f>IF(N157="zákl. přenesená",J157,0)</f>
        <v>0</v>
      </c>
      <c r="BH157" s="223">
        <f>IF(N157="sníž. přenesená",J157,0)</f>
        <v>0</v>
      </c>
      <c r="BI157" s="223">
        <f>IF(N157="nulová",J157,0)</f>
        <v>0</v>
      </c>
      <c r="BJ157" s="17" t="s">
        <v>77</v>
      </c>
      <c r="BK157" s="223">
        <f>ROUND(I157*H157,2)</f>
        <v>0</v>
      </c>
      <c r="BL157" s="17" t="s">
        <v>122</v>
      </c>
      <c r="BM157" s="222" t="s">
        <v>522</v>
      </c>
    </row>
    <row r="158" spans="2:47" s="1" customFormat="1" ht="12">
      <c r="B158" s="38"/>
      <c r="C158" s="39"/>
      <c r="D158" s="224" t="s">
        <v>124</v>
      </c>
      <c r="E158" s="39"/>
      <c r="F158" s="225" t="s">
        <v>255</v>
      </c>
      <c r="G158" s="39"/>
      <c r="H158" s="39"/>
      <c r="I158" s="135"/>
      <c r="J158" s="39"/>
      <c r="K158" s="39"/>
      <c r="L158" s="43"/>
      <c r="M158" s="226"/>
      <c r="N158" s="83"/>
      <c r="O158" s="83"/>
      <c r="P158" s="83"/>
      <c r="Q158" s="83"/>
      <c r="R158" s="83"/>
      <c r="S158" s="83"/>
      <c r="T158" s="84"/>
      <c r="AT158" s="17" t="s">
        <v>124</v>
      </c>
      <c r="AU158" s="17" t="s">
        <v>79</v>
      </c>
    </row>
    <row r="159" spans="2:65" s="1" customFormat="1" ht="24" customHeight="1">
      <c r="B159" s="38"/>
      <c r="C159" s="211" t="s">
        <v>256</v>
      </c>
      <c r="D159" s="211" t="s">
        <v>117</v>
      </c>
      <c r="E159" s="212" t="s">
        <v>257</v>
      </c>
      <c r="F159" s="213" t="s">
        <v>258</v>
      </c>
      <c r="G159" s="214" t="s">
        <v>120</v>
      </c>
      <c r="H159" s="215">
        <v>150</v>
      </c>
      <c r="I159" s="216"/>
      <c r="J159" s="217">
        <f>ROUND(I159*H159,2)</f>
        <v>0</v>
      </c>
      <c r="K159" s="213" t="s">
        <v>121</v>
      </c>
      <c r="L159" s="43"/>
      <c r="M159" s="218" t="s">
        <v>19</v>
      </c>
      <c r="N159" s="219" t="s">
        <v>40</v>
      </c>
      <c r="O159" s="83"/>
      <c r="P159" s="220">
        <f>O159*H159</f>
        <v>0</v>
      </c>
      <c r="Q159" s="220">
        <v>0</v>
      </c>
      <c r="R159" s="220">
        <f>Q159*H159</f>
        <v>0</v>
      </c>
      <c r="S159" s="220">
        <v>0</v>
      </c>
      <c r="T159" s="221">
        <f>S159*H159</f>
        <v>0</v>
      </c>
      <c r="AR159" s="222" t="s">
        <v>122</v>
      </c>
      <c r="AT159" s="222" t="s">
        <v>117</v>
      </c>
      <c r="AU159" s="222" t="s">
        <v>79</v>
      </c>
      <c r="AY159" s="17" t="s">
        <v>115</v>
      </c>
      <c r="BE159" s="223">
        <f>IF(N159="základní",J159,0)</f>
        <v>0</v>
      </c>
      <c r="BF159" s="223">
        <f>IF(N159="snížená",J159,0)</f>
        <v>0</v>
      </c>
      <c r="BG159" s="223">
        <f>IF(N159="zákl. přenesená",J159,0)</f>
        <v>0</v>
      </c>
      <c r="BH159" s="223">
        <f>IF(N159="sníž. přenesená",J159,0)</f>
        <v>0</v>
      </c>
      <c r="BI159" s="223">
        <f>IF(N159="nulová",J159,0)</f>
        <v>0</v>
      </c>
      <c r="BJ159" s="17" t="s">
        <v>77</v>
      </c>
      <c r="BK159" s="223">
        <f>ROUND(I159*H159,2)</f>
        <v>0</v>
      </c>
      <c r="BL159" s="17" t="s">
        <v>122</v>
      </c>
      <c r="BM159" s="222" t="s">
        <v>523</v>
      </c>
    </row>
    <row r="160" spans="2:47" s="1" customFormat="1" ht="12">
      <c r="B160" s="38"/>
      <c r="C160" s="39"/>
      <c r="D160" s="224" t="s">
        <v>124</v>
      </c>
      <c r="E160" s="39"/>
      <c r="F160" s="225" t="s">
        <v>260</v>
      </c>
      <c r="G160" s="39"/>
      <c r="H160" s="39"/>
      <c r="I160" s="135"/>
      <c r="J160" s="39"/>
      <c r="K160" s="39"/>
      <c r="L160" s="43"/>
      <c r="M160" s="226"/>
      <c r="N160" s="83"/>
      <c r="O160" s="83"/>
      <c r="P160" s="83"/>
      <c r="Q160" s="83"/>
      <c r="R160" s="83"/>
      <c r="S160" s="83"/>
      <c r="T160" s="84"/>
      <c r="AT160" s="17" t="s">
        <v>124</v>
      </c>
      <c r="AU160" s="17" t="s">
        <v>79</v>
      </c>
    </row>
    <row r="161" spans="2:51" s="12" customFormat="1" ht="12">
      <c r="B161" s="227"/>
      <c r="C161" s="228"/>
      <c r="D161" s="224" t="s">
        <v>140</v>
      </c>
      <c r="E161" s="229" t="s">
        <v>19</v>
      </c>
      <c r="F161" s="230" t="s">
        <v>514</v>
      </c>
      <c r="G161" s="228"/>
      <c r="H161" s="231">
        <v>150</v>
      </c>
      <c r="I161" s="232"/>
      <c r="J161" s="228"/>
      <c r="K161" s="228"/>
      <c r="L161" s="233"/>
      <c r="M161" s="234"/>
      <c r="N161" s="235"/>
      <c r="O161" s="235"/>
      <c r="P161" s="235"/>
      <c r="Q161" s="235"/>
      <c r="R161" s="235"/>
      <c r="S161" s="235"/>
      <c r="T161" s="236"/>
      <c r="AT161" s="237" t="s">
        <v>140</v>
      </c>
      <c r="AU161" s="237" t="s">
        <v>79</v>
      </c>
      <c r="AV161" s="12" t="s">
        <v>79</v>
      </c>
      <c r="AW161" s="12" t="s">
        <v>31</v>
      </c>
      <c r="AX161" s="12" t="s">
        <v>77</v>
      </c>
      <c r="AY161" s="237" t="s">
        <v>115</v>
      </c>
    </row>
    <row r="162" spans="2:65" s="1" customFormat="1" ht="24" customHeight="1">
      <c r="B162" s="38"/>
      <c r="C162" s="211" t="s">
        <v>261</v>
      </c>
      <c r="D162" s="211" t="s">
        <v>117</v>
      </c>
      <c r="E162" s="212" t="s">
        <v>262</v>
      </c>
      <c r="F162" s="213" t="s">
        <v>263</v>
      </c>
      <c r="G162" s="214" t="s">
        <v>120</v>
      </c>
      <c r="H162" s="215">
        <v>90</v>
      </c>
      <c r="I162" s="216"/>
      <c r="J162" s="217">
        <f>ROUND(I162*H162,2)</f>
        <v>0</v>
      </c>
      <c r="K162" s="213" t="s">
        <v>121</v>
      </c>
      <c r="L162" s="43"/>
      <c r="M162" s="218" t="s">
        <v>19</v>
      </c>
      <c r="N162" s="219" t="s">
        <v>40</v>
      </c>
      <c r="O162" s="83"/>
      <c r="P162" s="220">
        <f>O162*H162</f>
        <v>0</v>
      </c>
      <c r="Q162" s="220">
        <v>0</v>
      </c>
      <c r="R162" s="220">
        <f>Q162*H162</f>
        <v>0</v>
      </c>
      <c r="S162" s="220">
        <v>0</v>
      </c>
      <c r="T162" s="221">
        <f>S162*H162</f>
        <v>0</v>
      </c>
      <c r="AR162" s="222" t="s">
        <v>122</v>
      </c>
      <c r="AT162" s="222" t="s">
        <v>117</v>
      </c>
      <c r="AU162" s="222" t="s">
        <v>79</v>
      </c>
      <c r="AY162" s="17" t="s">
        <v>115</v>
      </c>
      <c r="BE162" s="223">
        <f>IF(N162="základní",J162,0)</f>
        <v>0</v>
      </c>
      <c r="BF162" s="223">
        <f>IF(N162="snížená",J162,0)</f>
        <v>0</v>
      </c>
      <c r="BG162" s="223">
        <f>IF(N162="zákl. přenesená",J162,0)</f>
        <v>0</v>
      </c>
      <c r="BH162" s="223">
        <f>IF(N162="sníž. přenesená",J162,0)</f>
        <v>0</v>
      </c>
      <c r="BI162" s="223">
        <f>IF(N162="nulová",J162,0)</f>
        <v>0</v>
      </c>
      <c r="BJ162" s="17" t="s">
        <v>77</v>
      </c>
      <c r="BK162" s="223">
        <f>ROUND(I162*H162,2)</f>
        <v>0</v>
      </c>
      <c r="BL162" s="17" t="s">
        <v>122</v>
      </c>
      <c r="BM162" s="222" t="s">
        <v>524</v>
      </c>
    </row>
    <row r="163" spans="2:47" s="1" customFormat="1" ht="12">
      <c r="B163" s="38"/>
      <c r="C163" s="39"/>
      <c r="D163" s="224" t="s">
        <v>124</v>
      </c>
      <c r="E163" s="39"/>
      <c r="F163" s="225" t="s">
        <v>265</v>
      </c>
      <c r="G163" s="39"/>
      <c r="H163" s="39"/>
      <c r="I163" s="135"/>
      <c r="J163" s="39"/>
      <c r="K163" s="39"/>
      <c r="L163" s="43"/>
      <c r="M163" s="226"/>
      <c r="N163" s="83"/>
      <c r="O163" s="83"/>
      <c r="P163" s="83"/>
      <c r="Q163" s="83"/>
      <c r="R163" s="83"/>
      <c r="S163" s="83"/>
      <c r="T163" s="84"/>
      <c r="AT163" s="17" t="s">
        <v>124</v>
      </c>
      <c r="AU163" s="17" t="s">
        <v>79</v>
      </c>
    </row>
    <row r="164" spans="2:65" s="1" customFormat="1" ht="24" customHeight="1">
      <c r="B164" s="38"/>
      <c r="C164" s="211" t="s">
        <v>267</v>
      </c>
      <c r="D164" s="211" t="s">
        <v>117</v>
      </c>
      <c r="E164" s="212" t="s">
        <v>268</v>
      </c>
      <c r="F164" s="213" t="s">
        <v>269</v>
      </c>
      <c r="G164" s="214" t="s">
        <v>120</v>
      </c>
      <c r="H164" s="215">
        <v>60</v>
      </c>
      <c r="I164" s="216"/>
      <c r="J164" s="217">
        <f>ROUND(I164*H164,2)</f>
        <v>0</v>
      </c>
      <c r="K164" s="213" t="s">
        <v>121</v>
      </c>
      <c r="L164" s="43"/>
      <c r="M164" s="218" t="s">
        <v>19</v>
      </c>
      <c r="N164" s="219" t="s">
        <v>40</v>
      </c>
      <c r="O164" s="83"/>
      <c r="P164" s="220">
        <f>O164*H164</f>
        <v>0</v>
      </c>
      <c r="Q164" s="220">
        <v>0</v>
      </c>
      <c r="R164" s="220">
        <f>Q164*H164</f>
        <v>0</v>
      </c>
      <c r="S164" s="220">
        <v>0</v>
      </c>
      <c r="T164" s="221">
        <f>S164*H164</f>
        <v>0</v>
      </c>
      <c r="AR164" s="222" t="s">
        <v>122</v>
      </c>
      <c r="AT164" s="222" t="s">
        <v>117</v>
      </c>
      <c r="AU164" s="222" t="s">
        <v>79</v>
      </c>
      <c r="AY164" s="17" t="s">
        <v>115</v>
      </c>
      <c r="BE164" s="223">
        <f>IF(N164="základní",J164,0)</f>
        <v>0</v>
      </c>
      <c r="BF164" s="223">
        <f>IF(N164="snížená",J164,0)</f>
        <v>0</v>
      </c>
      <c r="BG164" s="223">
        <f>IF(N164="zákl. přenesená",J164,0)</f>
        <v>0</v>
      </c>
      <c r="BH164" s="223">
        <f>IF(N164="sníž. přenesená",J164,0)</f>
        <v>0</v>
      </c>
      <c r="BI164" s="223">
        <f>IF(N164="nulová",J164,0)</f>
        <v>0</v>
      </c>
      <c r="BJ164" s="17" t="s">
        <v>77</v>
      </c>
      <c r="BK164" s="223">
        <f>ROUND(I164*H164,2)</f>
        <v>0</v>
      </c>
      <c r="BL164" s="17" t="s">
        <v>122</v>
      </c>
      <c r="BM164" s="222" t="s">
        <v>525</v>
      </c>
    </row>
    <row r="165" spans="2:47" s="1" customFormat="1" ht="12">
      <c r="B165" s="38"/>
      <c r="C165" s="39"/>
      <c r="D165" s="224" t="s">
        <v>124</v>
      </c>
      <c r="E165" s="39"/>
      <c r="F165" s="225" t="s">
        <v>271</v>
      </c>
      <c r="G165" s="39"/>
      <c r="H165" s="39"/>
      <c r="I165" s="135"/>
      <c r="J165" s="39"/>
      <c r="K165" s="39"/>
      <c r="L165" s="43"/>
      <c r="M165" s="226"/>
      <c r="N165" s="83"/>
      <c r="O165" s="83"/>
      <c r="P165" s="83"/>
      <c r="Q165" s="83"/>
      <c r="R165" s="83"/>
      <c r="S165" s="83"/>
      <c r="T165" s="84"/>
      <c r="AT165" s="17" t="s">
        <v>124</v>
      </c>
      <c r="AU165" s="17" t="s">
        <v>79</v>
      </c>
    </row>
    <row r="166" spans="2:65" s="1" customFormat="1" ht="16.5" customHeight="1">
      <c r="B166" s="38"/>
      <c r="C166" s="211" t="s">
        <v>272</v>
      </c>
      <c r="D166" s="211" t="s">
        <v>117</v>
      </c>
      <c r="E166" s="212" t="s">
        <v>273</v>
      </c>
      <c r="F166" s="213" t="s">
        <v>274</v>
      </c>
      <c r="G166" s="214" t="s">
        <v>120</v>
      </c>
      <c r="H166" s="215">
        <v>120</v>
      </c>
      <c r="I166" s="216"/>
      <c r="J166" s="217">
        <f>ROUND(I166*H166,2)</f>
        <v>0</v>
      </c>
      <c r="K166" s="213" t="s">
        <v>121</v>
      </c>
      <c r="L166" s="43"/>
      <c r="M166" s="218" t="s">
        <v>19</v>
      </c>
      <c r="N166" s="219" t="s">
        <v>40</v>
      </c>
      <c r="O166" s="83"/>
      <c r="P166" s="220">
        <f>O166*H166</f>
        <v>0</v>
      </c>
      <c r="Q166" s="220">
        <v>0</v>
      </c>
      <c r="R166" s="220">
        <f>Q166*H166</f>
        <v>0</v>
      </c>
      <c r="S166" s="220">
        <v>0</v>
      </c>
      <c r="T166" s="221">
        <f>S166*H166</f>
        <v>0</v>
      </c>
      <c r="AR166" s="222" t="s">
        <v>122</v>
      </c>
      <c r="AT166" s="222" t="s">
        <v>117</v>
      </c>
      <c r="AU166" s="222" t="s">
        <v>79</v>
      </c>
      <c r="AY166" s="17" t="s">
        <v>115</v>
      </c>
      <c r="BE166" s="223">
        <f>IF(N166="základní",J166,0)</f>
        <v>0</v>
      </c>
      <c r="BF166" s="223">
        <f>IF(N166="snížená",J166,0)</f>
        <v>0</v>
      </c>
      <c r="BG166" s="223">
        <f>IF(N166="zákl. přenesená",J166,0)</f>
        <v>0</v>
      </c>
      <c r="BH166" s="223">
        <f>IF(N166="sníž. přenesená",J166,0)</f>
        <v>0</v>
      </c>
      <c r="BI166" s="223">
        <f>IF(N166="nulová",J166,0)</f>
        <v>0</v>
      </c>
      <c r="BJ166" s="17" t="s">
        <v>77</v>
      </c>
      <c r="BK166" s="223">
        <f>ROUND(I166*H166,2)</f>
        <v>0</v>
      </c>
      <c r="BL166" s="17" t="s">
        <v>122</v>
      </c>
      <c r="BM166" s="222" t="s">
        <v>526</v>
      </c>
    </row>
    <row r="167" spans="2:47" s="1" customFormat="1" ht="12">
      <c r="B167" s="38"/>
      <c r="C167" s="39"/>
      <c r="D167" s="224" t="s">
        <v>124</v>
      </c>
      <c r="E167" s="39"/>
      <c r="F167" s="225" t="s">
        <v>276</v>
      </c>
      <c r="G167" s="39"/>
      <c r="H167" s="39"/>
      <c r="I167" s="135"/>
      <c r="J167" s="39"/>
      <c r="K167" s="39"/>
      <c r="L167" s="43"/>
      <c r="M167" s="226"/>
      <c r="N167" s="83"/>
      <c r="O167" s="83"/>
      <c r="P167" s="83"/>
      <c r="Q167" s="83"/>
      <c r="R167" s="83"/>
      <c r="S167" s="83"/>
      <c r="T167" s="84"/>
      <c r="AT167" s="17" t="s">
        <v>124</v>
      </c>
      <c r="AU167" s="17" t="s">
        <v>79</v>
      </c>
    </row>
    <row r="168" spans="2:51" s="12" customFormat="1" ht="12">
      <c r="B168" s="227"/>
      <c r="C168" s="228"/>
      <c r="D168" s="224" t="s">
        <v>140</v>
      </c>
      <c r="E168" s="229" t="s">
        <v>19</v>
      </c>
      <c r="F168" s="230" t="s">
        <v>527</v>
      </c>
      <c r="G168" s="228"/>
      <c r="H168" s="231">
        <v>120</v>
      </c>
      <c r="I168" s="232"/>
      <c r="J168" s="228"/>
      <c r="K168" s="228"/>
      <c r="L168" s="233"/>
      <c r="M168" s="234"/>
      <c r="N168" s="235"/>
      <c r="O168" s="235"/>
      <c r="P168" s="235"/>
      <c r="Q168" s="235"/>
      <c r="R168" s="235"/>
      <c r="S168" s="235"/>
      <c r="T168" s="236"/>
      <c r="AT168" s="237" t="s">
        <v>140</v>
      </c>
      <c r="AU168" s="237" t="s">
        <v>79</v>
      </c>
      <c r="AV168" s="12" t="s">
        <v>79</v>
      </c>
      <c r="AW168" s="12" t="s">
        <v>31</v>
      </c>
      <c r="AX168" s="12" t="s">
        <v>77</v>
      </c>
      <c r="AY168" s="237" t="s">
        <v>115</v>
      </c>
    </row>
    <row r="169" spans="2:63" s="11" customFormat="1" ht="22.8" customHeight="1">
      <c r="B169" s="195"/>
      <c r="C169" s="196"/>
      <c r="D169" s="197" t="s">
        <v>68</v>
      </c>
      <c r="E169" s="209" t="s">
        <v>157</v>
      </c>
      <c r="F169" s="209" t="s">
        <v>277</v>
      </c>
      <c r="G169" s="196"/>
      <c r="H169" s="196"/>
      <c r="I169" s="199"/>
      <c r="J169" s="210">
        <f>BK169</f>
        <v>0</v>
      </c>
      <c r="K169" s="196"/>
      <c r="L169" s="201"/>
      <c r="M169" s="202"/>
      <c r="N169" s="203"/>
      <c r="O169" s="203"/>
      <c r="P169" s="204">
        <f>SUM(P170:P180)</f>
        <v>0</v>
      </c>
      <c r="Q169" s="203"/>
      <c r="R169" s="204">
        <f>SUM(R170:R180)</f>
        <v>0.7378450000000001</v>
      </c>
      <c r="S169" s="203"/>
      <c r="T169" s="205">
        <f>SUM(T170:T180)</f>
        <v>0.05</v>
      </c>
      <c r="AR169" s="206" t="s">
        <v>77</v>
      </c>
      <c r="AT169" s="207" t="s">
        <v>68</v>
      </c>
      <c r="AU169" s="207" t="s">
        <v>77</v>
      </c>
      <c r="AY169" s="206" t="s">
        <v>115</v>
      </c>
      <c r="BK169" s="208">
        <f>SUM(BK170:BK180)</f>
        <v>0</v>
      </c>
    </row>
    <row r="170" spans="2:65" s="1" customFormat="1" ht="16.5" customHeight="1">
      <c r="B170" s="38"/>
      <c r="C170" s="211" t="s">
        <v>278</v>
      </c>
      <c r="D170" s="211" t="s">
        <v>117</v>
      </c>
      <c r="E170" s="212" t="s">
        <v>279</v>
      </c>
      <c r="F170" s="213" t="s">
        <v>280</v>
      </c>
      <c r="G170" s="214" t="s">
        <v>149</v>
      </c>
      <c r="H170" s="215">
        <v>1.5</v>
      </c>
      <c r="I170" s="216"/>
      <c r="J170" s="217">
        <f>ROUND(I170*H170,2)</f>
        <v>0</v>
      </c>
      <c r="K170" s="213" t="s">
        <v>121</v>
      </c>
      <c r="L170" s="43"/>
      <c r="M170" s="218" t="s">
        <v>19</v>
      </c>
      <c r="N170" s="219" t="s">
        <v>40</v>
      </c>
      <c r="O170" s="83"/>
      <c r="P170" s="220">
        <f>O170*H170</f>
        <v>0</v>
      </c>
      <c r="Q170" s="220">
        <v>1E-05</v>
      </c>
      <c r="R170" s="220">
        <f>Q170*H170</f>
        <v>1.5000000000000002E-05</v>
      </c>
      <c r="S170" s="220">
        <v>0</v>
      </c>
      <c r="T170" s="221">
        <f>S170*H170</f>
        <v>0</v>
      </c>
      <c r="AR170" s="222" t="s">
        <v>122</v>
      </c>
      <c r="AT170" s="222" t="s">
        <v>117</v>
      </c>
      <c r="AU170" s="222" t="s">
        <v>79</v>
      </c>
      <c r="AY170" s="17" t="s">
        <v>115</v>
      </c>
      <c r="BE170" s="223">
        <f>IF(N170="základní",J170,0)</f>
        <v>0</v>
      </c>
      <c r="BF170" s="223">
        <f>IF(N170="snížená",J170,0)</f>
        <v>0</v>
      </c>
      <c r="BG170" s="223">
        <f>IF(N170="zákl. přenesená",J170,0)</f>
        <v>0</v>
      </c>
      <c r="BH170" s="223">
        <f>IF(N170="sníž. přenesená",J170,0)</f>
        <v>0</v>
      </c>
      <c r="BI170" s="223">
        <f>IF(N170="nulová",J170,0)</f>
        <v>0</v>
      </c>
      <c r="BJ170" s="17" t="s">
        <v>77</v>
      </c>
      <c r="BK170" s="223">
        <f>ROUND(I170*H170,2)</f>
        <v>0</v>
      </c>
      <c r="BL170" s="17" t="s">
        <v>122</v>
      </c>
      <c r="BM170" s="222" t="s">
        <v>528</v>
      </c>
    </row>
    <row r="171" spans="2:47" s="1" customFormat="1" ht="12">
      <c r="B171" s="38"/>
      <c r="C171" s="39"/>
      <c r="D171" s="224" t="s">
        <v>124</v>
      </c>
      <c r="E171" s="39"/>
      <c r="F171" s="225" t="s">
        <v>282</v>
      </c>
      <c r="G171" s="39"/>
      <c r="H171" s="39"/>
      <c r="I171" s="135"/>
      <c r="J171" s="39"/>
      <c r="K171" s="39"/>
      <c r="L171" s="43"/>
      <c r="M171" s="226"/>
      <c r="N171" s="83"/>
      <c r="O171" s="83"/>
      <c r="P171" s="83"/>
      <c r="Q171" s="83"/>
      <c r="R171" s="83"/>
      <c r="S171" s="83"/>
      <c r="T171" s="84"/>
      <c r="AT171" s="17" t="s">
        <v>124</v>
      </c>
      <c r="AU171" s="17" t="s">
        <v>79</v>
      </c>
    </row>
    <row r="172" spans="2:65" s="1" customFormat="1" ht="16.5" customHeight="1">
      <c r="B172" s="38"/>
      <c r="C172" s="259" t="s">
        <v>284</v>
      </c>
      <c r="D172" s="259" t="s">
        <v>201</v>
      </c>
      <c r="E172" s="260" t="s">
        <v>285</v>
      </c>
      <c r="F172" s="261" t="s">
        <v>286</v>
      </c>
      <c r="G172" s="262" t="s">
        <v>149</v>
      </c>
      <c r="H172" s="263">
        <v>1.5</v>
      </c>
      <c r="I172" s="264"/>
      <c r="J172" s="265">
        <f>ROUND(I172*H172,2)</f>
        <v>0</v>
      </c>
      <c r="K172" s="261" t="s">
        <v>121</v>
      </c>
      <c r="L172" s="266"/>
      <c r="M172" s="267" t="s">
        <v>19</v>
      </c>
      <c r="N172" s="268" t="s">
        <v>40</v>
      </c>
      <c r="O172" s="83"/>
      <c r="P172" s="220">
        <f>O172*H172</f>
        <v>0</v>
      </c>
      <c r="Q172" s="220">
        <v>0.0029</v>
      </c>
      <c r="R172" s="220">
        <f>Q172*H172</f>
        <v>0.00435</v>
      </c>
      <c r="S172" s="220">
        <v>0</v>
      </c>
      <c r="T172" s="221">
        <f>S172*H172</f>
        <v>0</v>
      </c>
      <c r="AR172" s="222" t="s">
        <v>157</v>
      </c>
      <c r="AT172" s="222" t="s">
        <v>201</v>
      </c>
      <c r="AU172" s="222" t="s">
        <v>79</v>
      </c>
      <c r="AY172" s="17" t="s">
        <v>115</v>
      </c>
      <c r="BE172" s="223">
        <f>IF(N172="základní",J172,0)</f>
        <v>0</v>
      </c>
      <c r="BF172" s="223">
        <f>IF(N172="snížená",J172,0)</f>
        <v>0</v>
      </c>
      <c r="BG172" s="223">
        <f>IF(N172="zákl. přenesená",J172,0)</f>
        <v>0</v>
      </c>
      <c r="BH172" s="223">
        <f>IF(N172="sníž. přenesená",J172,0)</f>
        <v>0</v>
      </c>
      <c r="BI172" s="223">
        <f>IF(N172="nulová",J172,0)</f>
        <v>0</v>
      </c>
      <c r="BJ172" s="17" t="s">
        <v>77</v>
      </c>
      <c r="BK172" s="223">
        <f>ROUND(I172*H172,2)</f>
        <v>0</v>
      </c>
      <c r="BL172" s="17" t="s">
        <v>122</v>
      </c>
      <c r="BM172" s="222" t="s">
        <v>529</v>
      </c>
    </row>
    <row r="173" spans="2:65" s="1" customFormat="1" ht="16.5" customHeight="1">
      <c r="B173" s="38"/>
      <c r="C173" s="211" t="s">
        <v>288</v>
      </c>
      <c r="D173" s="211" t="s">
        <v>117</v>
      </c>
      <c r="E173" s="212" t="s">
        <v>289</v>
      </c>
      <c r="F173" s="213" t="s">
        <v>290</v>
      </c>
      <c r="G173" s="214" t="s">
        <v>291</v>
      </c>
      <c r="H173" s="215">
        <v>2</v>
      </c>
      <c r="I173" s="216"/>
      <c r="J173" s="217">
        <f>ROUND(I173*H173,2)</f>
        <v>0</v>
      </c>
      <c r="K173" s="213" t="s">
        <v>121</v>
      </c>
      <c r="L173" s="43"/>
      <c r="M173" s="218" t="s">
        <v>19</v>
      </c>
      <c r="N173" s="219" t="s">
        <v>40</v>
      </c>
      <c r="O173" s="83"/>
      <c r="P173" s="220">
        <f>O173*H173</f>
        <v>0</v>
      </c>
      <c r="Q173" s="220">
        <v>0</v>
      </c>
      <c r="R173" s="220">
        <f>Q173*H173</f>
        <v>0</v>
      </c>
      <c r="S173" s="220">
        <v>0</v>
      </c>
      <c r="T173" s="221">
        <f>S173*H173</f>
        <v>0</v>
      </c>
      <c r="AR173" s="222" t="s">
        <v>122</v>
      </c>
      <c r="AT173" s="222" t="s">
        <v>117</v>
      </c>
      <c r="AU173" s="222" t="s">
        <v>79</v>
      </c>
      <c r="AY173" s="17" t="s">
        <v>115</v>
      </c>
      <c r="BE173" s="223">
        <f>IF(N173="základní",J173,0)</f>
        <v>0</v>
      </c>
      <c r="BF173" s="223">
        <f>IF(N173="snížená",J173,0)</f>
        <v>0</v>
      </c>
      <c r="BG173" s="223">
        <f>IF(N173="zákl. přenesená",J173,0)</f>
        <v>0</v>
      </c>
      <c r="BH173" s="223">
        <f>IF(N173="sníž. přenesená",J173,0)</f>
        <v>0</v>
      </c>
      <c r="BI173" s="223">
        <f>IF(N173="nulová",J173,0)</f>
        <v>0</v>
      </c>
      <c r="BJ173" s="17" t="s">
        <v>77</v>
      </c>
      <c r="BK173" s="223">
        <f>ROUND(I173*H173,2)</f>
        <v>0</v>
      </c>
      <c r="BL173" s="17" t="s">
        <v>122</v>
      </c>
      <c r="BM173" s="222" t="s">
        <v>530</v>
      </c>
    </row>
    <row r="174" spans="2:47" s="1" customFormat="1" ht="12">
      <c r="B174" s="38"/>
      <c r="C174" s="39"/>
      <c r="D174" s="224" t="s">
        <v>124</v>
      </c>
      <c r="E174" s="39"/>
      <c r="F174" s="225" t="s">
        <v>293</v>
      </c>
      <c r="G174" s="39"/>
      <c r="H174" s="39"/>
      <c r="I174" s="135"/>
      <c r="J174" s="39"/>
      <c r="K174" s="39"/>
      <c r="L174" s="43"/>
      <c r="M174" s="226"/>
      <c r="N174" s="83"/>
      <c r="O174" s="83"/>
      <c r="P174" s="83"/>
      <c r="Q174" s="83"/>
      <c r="R174" s="83"/>
      <c r="S174" s="83"/>
      <c r="T174" s="84"/>
      <c r="AT174" s="17" t="s">
        <v>124</v>
      </c>
      <c r="AU174" s="17" t="s">
        <v>79</v>
      </c>
    </row>
    <row r="175" spans="2:65" s="1" customFormat="1" ht="16.5" customHeight="1">
      <c r="B175" s="38"/>
      <c r="C175" s="259" t="s">
        <v>294</v>
      </c>
      <c r="D175" s="259" t="s">
        <v>201</v>
      </c>
      <c r="E175" s="260" t="s">
        <v>295</v>
      </c>
      <c r="F175" s="261" t="s">
        <v>296</v>
      </c>
      <c r="G175" s="262" t="s">
        <v>291</v>
      </c>
      <c r="H175" s="263">
        <v>2</v>
      </c>
      <c r="I175" s="264"/>
      <c r="J175" s="265">
        <f>ROUND(I175*H175,2)</f>
        <v>0</v>
      </c>
      <c r="K175" s="261" t="s">
        <v>121</v>
      </c>
      <c r="L175" s="266"/>
      <c r="M175" s="267" t="s">
        <v>19</v>
      </c>
      <c r="N175" s="268" t="s">
        <v>40</v>
      </c>
      <c r="O175" s="83"/>
      <c r="P175" s="220">
        <f>O175*H175</f>
        <v>0</v>
      </c>
      <c r="Q175" s="220">
        <v>0.0008</v>
      </c>
      <c r="R175" s="220">
        <f>Q175*H175</f>
        <v>0.0016</v>
      </c>
      <c r="S175" s="220">
        <v>0</v>
      </c>
      <c r="T175" s="221">
        <f>S175*H175</f>
        <v>0</v>
      </c>
      <c r="AR175" s="222" t="s">
        <v>157</v>
      </c>
      <c r="AT175" s="222" t="s">
        <v>201</v>
      </c>
      <c r="AU175" s="222" t="s">
        <v>79</v>
      </c>
      <c r="AY175" s="17" t="s">
        <v>115</v>
      </c>
      <c r="BE175" s="223">
        <f>IF(N175="základní",J175,0)</f>
        <v>0</v>
      </c>
      <c r="BF175" s="223">
        <f>IF(N175="snížená",J175,0)</f>
        <v>0</v>
      </c>
      <c r="BG175" s="223">
        <f>IF(N175="zákl. přenesená",J175,0)</f>
        <v>0</v>
      </c>
      <c r="BH175" s="223">
        <f>IF(N175="sníž. přenesená",J175,0)</f>
        <v>0</v>
      </c>
      <c r="BI175" s="223">
        <f>IF(N175="nulová",J175,0)</f>
        <v>0</v>
      </c>
      <c r="BJ175" s="17" t="s">
        <v>77</v>
      </c>
      <c r="BK175" s="223">
        <f>ROUND(I175*H175,2)</f>
        <v>0</v>
      </c>
      <c r="BL175" s="17" t="s">
        <v>122</v>
      </c>
      <c r="BM175" s="222" t="s">
        <v>531</v>
      </c>
    </row>
    <row r="176" spans="2:65" s="1" customFormat="1" ht="24" customHeight="1">
      <c r="B176" s="38"/>
      <c r="C176" s="211" t="s">
        <v>298</v>
      </c>
      <c r="D176" s="211" t="s">
        <v>117</v>
      </c>
      <c r="E176" s="212" t="s">
        <v>319</v>
      </c>
      <c r="F176" s="213" t="s">
        <v>320</v>
      </c>
      <c r="G176" s="214" t="s">
        <v>291</v>
      </c>
      <c r="H176" s="215">
        <v>1</v>
      </c>
      <c r="I176" s="216"/>
      <c r="J176" s="217">
        <f>ROUND(I176*H176,2)</f>
        <v>0</v>
      </c>
      <c r="K176" s="213" t="s">
        <v>321</v>
      </c>
      <c r="L176" s="43"/>
      <c r="M176" s="218" t="s">
        <v>19</v>
      </c>
      <c r="N176" s="219" t="s">
        <v>40</v>
      </c>
      <c r="O176" s="83"/>
      <c r="P176" s="220">
        <f>O176*H176</f>
        <v>0</v>
      </c>
      <c r="Q176" s="220">
        <v>0</v>
      </c>
      <c r="R176" s="220">
        <f>Q176*H176</f>
        <v>0</v>
      </c>
      <c r="S176" s="220">
        <v>0.05</v>
      </c>
      <c r="T176" s="221">
        <f>S176*H176</f>
        <v>0.05</v>
      </c>
      <c r="AR176" s="222" t="s">
        <v>122</v>
      </c>
      <c r="AT176" s="222" t="s">
        <v>117</v>
      </c>
      <c r="AU176" s="222" t="s">
        <v>79</v>
      </c>
      <c r="AY176" s="17" t="s">
        <v>115</v>
      </c>
      <c r="BE176" s="223">
        <f>IF(N176="základní",J176,0)</f>
        <v>0</v>
      </c>
      <c r="BF176" s="223">
        <f>IF(N176="snížená",J176,0)</f>
        <v>0</v>
      </c>
      <c r="BG176" s="223">
        <f>IF(N176="zákl. přenesená",J176,0)</f>
        <v>0</v>
      </c>
      <c r="BH176" s="223">
        <f>IF(N176="sníž. přenesená",J176,0)</f>
        <v>0</v>
      </c>
      <c r="BI176" s="223">
        <f>IF(N176="nulová",J176,0)</f>
        <v>0</v>
      </c>
      <c r="BJ176" s="17" t="s">
        <v>77</v>
      </c>
      <c r="BK176" s="223">
        <f>ROUND(I176*H176,2)</f>
        <v>0</v>
      </c>
      <c r="BL176" s="17" t="s">
        <v>122</v>
      </c>
      <c r="BM176" s="222" t="s">
        <v>532</v>
      </c>
    </row>
    <row r="177" spans="2:65" s="1" customFormat="1" ht="16.5" customHeight="1">
      <c r="B177" s="38"/>
      <c r="C177" s="211" t="s">
        <v>250</v>
      </c>
      <c r="D177" s="211" t="s">
        <v>117</v>
      </c>
      <c r="E177" s="212" t="s">
        <v>533</v>
      </c>
      <c r="F177" s="213" t="s">
        <v>534</v>
      </c>
      <c r="G177" s="214" t="s">
        <v>291</v>
      </c>
      <c r="H177" s="215">
        <v>1</v>
      </c>
      <c r="I177" s="216"/>
      <c r="J177" s="217">
        <f>ROUND(I177*H177,2)</f>
        <v>0</v>
      </c>
      <c r="K177" s="213" t="s">
        <v>121</v>
      </c>
      <c r="L177" s="43"/>
      <c r="M177" s="218" t="s">
        <v>19</v>
      </c>
      <c r="N177" s="219" t="s">
        <v>40</v>
      </c>
      <c r="O177" s="83"/>
      <c r="P177" s="220">
        <f>O177*H177</f>
        <v>0</v>
      </c>
      <c r="Q177" s="220">
        <v>0.4208</v>
      </c>
      <c r="R177" s="220">
        <f>Q177*H177</f>
        <v>0.4208</v>
      </c>
      <c r="S177" s="220">
        <v>0</v>
      </c>
      <c r="T177" s="221">
        <f>S177*H177</f>
        <v>0</v>
      </c>
      <c r="AR177" s="222" t="s">
        <v>122</v>
      </c>
      <c r="AT177" s="222" t="s">
        <v>117</v>
      </c>
      <c r="AU177" s="222" t="s">
        <v>79</v>
      </c>
      <c r="AY177" s="17" t="s">
        <v>115</v>
      </c>
      <c r="BE177" s="223">
        <f>IF(N177="základní",J177,0)</f>
        <v>0</v>
      </c>
      <c r="BF177" s="223">
        <f>IF(N177="snížená",J177,0)</f>
        <v>0</v>
      </c>
      <c r="BG177" s="223">
        <f>IF(N177="zákl. přenesená",J177,0)</f>
        <v>0</v>
      </c>
      <c r="BH177" s="223">
        <f>IF(N177="sníž. přenesená",J177,0)</f>
        <v>0</v>
      </c>
      <c r="BI177" s="223">
        <f>IF(N177="nulová",J177,0)</f>
        <v>0</v>
      </c>
      <c r="BJ177" s="17" t="s">
        <v>77</v>
      </c>
      <c r="BK177" s="223">
        <f>ROUND(I177*H177,2)</f>
        <v>0</v>
      </c>
      <c r="BL177" s="17" t="s">
        <v>122</v>
      </c>
      <c r="BM177" s="222" t="s">
        <v>535</v>
      </c>
    </row>
    <row r="178" spans="2:47" s="1" customFormat="1" ht="12">
      <c r="B178" s="38"/>
      <c r="C178" s="39"/>
      <c r="D178" s="224" t="s">
        <v>124</v>
      </c>
      <c r="E178" s="39"/>
      <c r="F178" s="225" t="s">
        <v>536</v>
      </c>
      <c r="G178" s="39"/>
      <c r="H178" s="39"/>
      <c r="I178" s="135"/>
      <c r="J178" s="39"/>
      <c r="K178" s="39"/>
      <c r="L178" s="43"/>
      <c r="M178" s="226"/>
      <c r="N178" s="83"/>
      <c r="O178" s="83"/>
      <c r="P178" s="83"/>
      <c r="Q178" s="83"/>
      <c r="R178" s="83"/>
      <c r="S178" s="83"/>
      <c r="T178" s="84"/>
      <c r="AT178" s="17" t="s">
        <v>124</v>
      </c>
      <c r="AU178" s="17" t="s">
        <v>79</v>
      </c>
    </row>
    <row r="179" spans="2:65" s="1" customFormat="1" ht="24" customHeight="1">
      <c r="B179" s="38"/>
      <c r="C179" s="211" t="s">
        <v>306</v>
      </c>
      <c r="D179" s="211" t="s">
        <v>117</v>
      </c>
      <c r="E179" s="212" t="s">
        <v>537</v>
      </c>
      <c r="F179" s="213" t="s">
        <v>538</v>
      </c>
      <c r="G179" s="214" t="s">
        <v>291</v>
      </c>
      <c r="H179" s="215">
        <v>1</v>
      </c>
      <c r="I179" s="216"/>
      <c r="J179" s="217">
        <f>ROUND(I179*H179,2)</f>
        <v>0</v>
      </c>
      <c r="K179" s="213" t="s">
        <v>121</v>
      </c>
      <c r="L179" s="43"/>
      <c r="M179" s="218" t="s">
        <v>19</v>
      </c>
      <c r="N179" s="219" t="s">
        <v>40</v>
      </c>
      <c r="O179" s="83"/>
      <c r="P179" s="220">
        <f>O179*H179</f>
        <v>0</v>
      </c>
      <c r="Q179" s="220">
        <v>0.31108</v>
      </c>
      <c r="R179" s="220">
        <f>Q179*H179</f>
        <v>0.31108</v>
      </c>
      <c r="S179" s="220">
        <v>0</v>
      </c>
      <c r="T179" s="221">
        <f>S179*H179</f>
        <v>0</v>
      </c>
      <c r="AR179" s="222" t="s">
        <v>122</v>
      </c>
      <c r="AT179" s="222" t="s">
        <v>117</v>
      </c>
      <c r="AU179" s="222" t="s">
        <v>79</v>
      </c>
      <c r="AY179" s="17" t="s">
        <v>115</v>
      </c>
      <c r="BE179" s="223">
        <f>IF(N179="základní",J179,0)</f>
        <v>0</v>
      </c>
      <c r="BF179" s="223">
        <f>IF(N179="snížená",J179,0)</f>
        <v>0</v>
      </c>
      <c r="BG179" s="223">
        <f>IF(N179="zákl. přenesená",J179,0)</f>
        <v>0</v>
      </c>
      <c r="BH179" s="223">
        <f>IF(N179="sníž. přenesená",J179,0)</f>
        <v>0</v>
      </c>
      <c r="BI179" s="223">
        <f>IF(N179="nulová",J179,0)</f>
        <v>0</v>
      </c>
      <c r="BJ179" s="17" t="s">
        <v>77</v>
      </c>
      <c r="BK179" s="223">
        <f>ROUND(I179*H179,2)</f>
        <v>0</v>
      </c>
      <c r="BL179" s="17" t="s">
        <v>122</v>
      </c>
      <c r="BM179" s="222" t="s">
        <v>539</v>
      </c>
    </row>
    <row r="180" spans="2:47" s="1" customFormat="1" ht="12">
      <c r="B180" s="38"/>
      <c r="C180" s="39"/>
      <c r="D180" s="224" t="s">
        <v>124</v>
      </c>
      <c r="E180" s="39"/>
      <c r="F180" s="225" t="s">
        <v>536</v>
      </c>
      <c r="G180" s="39"/>
      <c r="H180" s="39"/>
      <c r="I180" s="135"/>
      <c r="J180" s="39"/>
      <c r="K180" s="39"/>
      <c r="L180" s="43"/>
      <c r="M180" s="226"/>
      <c r="N180" s="83"/>
      <c r="O180" s="83"/>
      <c r="P180" s="83"/>
      <c r="Q180" s="83"/>
      <c r="R180" s="83"/>
      <c r="S180" s="83"/>
      <c r="T180" s="84"/>
      <c r="AT180" s="17" t="s">
        <v>124</v>
      </c>
      <c r="AU180" s="17" t="s">
        <v>79</v>
      </c>
    </row>
    <row r="181" spans="2:63" s="11" customFormat="1" ht="22.8" customHeight="1">
      <c r="B181" s="195"/>
      <c r="C181" s="196"/>
      <c r="D181" s="197" t="s">
        <v>68</v>
      </c>
      <c r="E181" s="209" t="s">
        <v>168</v>
      </c>
      <c r="F181" s="209" t="s">
        <v>336</v>
      </c>
      <c r="G181" s="196"/>
      <c r="H181" s="196"/>
      <c r="I181" s="199"/>
      <c r="J181" s="210">
        <f>BK181</f>
        <v>0</v>
      </c>
      <c r="K181" s="196"/>
      <c r="L181" s="201"/>
      <c r="M181" s="202"/>
      <c r="N181" s="203"/>
      <c r="O181" s="203"/>
      <c r="P181" s="204">
        <f>SUM(P182:P225)</f>
        <v>0</v>
      </c>
      <c r="Q181" s="203"/>
      <c r="R181" s="204">
        <f>SUM(R182:R225)</f>
        <v>7.669132</v>
      </c>
      <c r="S181" s="203"/>
      <c r="T181" s="205">
        <f>SUM(T182:T225)</f>
        <v>0</v>
      </c>
      <c r="AR181" s="206" t="s">
        <v>77</v>
      </c>
      <c r="AT181" s="207" t="s">
        <v>68</v>
      </c>
      <c r="AU181" s="207" t="s">
        <v>77</v>
      </c>
      <c r="AY181" s="206" t="s">
        <v>115</v>
      </c>
      <c r="BK181" s="208">
        <f>SUM(BK182:BK225)</f>
        <v>0</v>
      </c>
    </row>
    <row r="182" spans="2:65" s="1" customFormat="1" ht="16.5" customHeight="1">
      <c r="B182" s="38"/>
      <c r="C182" s="211" t="s">
        <v>310</v>
      </c>
      <c r="D182" s="211" t="s">
        <v>117</v>
      </c>
      <c r="E182" s="212" t="s">
        <v>338</v>
      </c>
      <c r="F182" s="213" t="s">
        <v>339</v>
      </c>
      <c r="G182" s="214" t="s">
        <v>149</v>
      </c>
      <c r="H182" s="215">
        <v>25</v>
      </c>
      <c r="I182" s="216"/>
      <c r="J182" s="217">
        <f>ROUND(I182*H182,2)</f>
        <v>0</v>
      </c>
      <c r="K182" s="213" t="s">
        <v>121</v>
      </c>
      <c r="L182" s="43"/>
      <c r="M182" s="218" t="s">
        <v>19</v>
      </c>
      <c r="N182" s="219" t="s">
        <v>40</v>
      </c>
      <c r="O182" s="83"/>
      <c r="P182" s="220">
        <f>O182*H182</f>
        <v>0</v>
      </c>
      <c r="Q182" s="220">
        <v>0.00065</v>
      </c>
      <c r="R182" s="220">
        <f>Q182*H182</f>
        <v>0.01625</v>
      </c>
      <c r="S182" s="220">
        <v>0</v>
      </c>
      <c r="T182" s="221">
        <f>S182*H182</f>
        <v>0</v>
      </c>
      <c r="AR182" s="222" t="s">
        <v>122</v>
      </c>
      <c r="AT182" s="222" t="s">
        <v>117</v>
      </c>
      <c r="AU182" s="222" t="s">
        <v>79</v>
      </c>
      <c r="AY182" s="17" t="s">
        <v>115</v>
      </c>
      <c r="BE182" s="223">
        <f>IF(N182="základní",J182,0)</f>
        <v>0</v>
      </c>
      <c r="BF182" s="223">
        <f>IF(N182="snížená",J182,0)</f>
        <v>0</v>
      </c>
      <c r="BG182" s="223">
        <f>IF(N182="zákl. přenesená",J182,0)</f>
        <v>0</v>
      </c>
      <c r="BH182" s="223">
        <f>IF(N182="sníž. přenesená",J182,0)</f>
        <v>0</v>
      </c>
      <c r="BI182" s="223">
        <f>IF(N182="nulová",J182,0)</f>
        <v>0</v>
      </c>
      <c r="BJ182" s="17" t="s">
        <v>77</v>
      </c>
      <c r="BK182" s="223">
        <f>ROUND(I182*H182,2)</f>
        <v>0</v>
      </c>
      <c r="BL182" s="17" t="s">
        <v>122</v>
      </c>
      <c r="BM182" s="222" t="s">
        <v>540</v>
      </c>
    </row>
    <row r="183" spans="2:47" s="1" customFormat="1" ht="12">
      <c r="B183" s="38"/>
      <c r="C183" s="39"/>
      <c r="D183" s="224" t="s">
        <v>124</v>
      </c>
      <c r="E183" s="39"/>
      <c r="F183" s="225" t="s">
        <v>341</v>
      </c>
      <c r="G183" s="39"/>
      <c r="H183" s="39"/>
      <c r="I183" s="135"/>
      <c r="J183" s="39"/>
      <c r="K183" s="39"/>
      <c r="L183" s="43"/>
      <c r="M183" s="226"/>
      <c r="N183" s="83"/>
      <c r="O183" s="83"/>
      <c r="P183" s="83"/>
      <c r="Q183" s="83"/>
      <c r="R183" s="83"/>
      <c r="S183" s="83"/>
      <c r="T183" s="84"/>
      <c r="AT183" s="17" t="s">
        <v>124</v>
      </c>
      <c r="AU183" s="17" t="s">
        <v>79</v>
      </c>
    </row>
    <row r="184" spans="2:51" s="13" customFormat="1" ht="12">
      <c r="B184" s="238"/>
      <c r="C184" s="239"/>
      <c r="D184" s="224" t="s">
        <v>140</v>
      </c>
      <c r="E184" s="240" t="s">
        <v>19</v>
      </c>
      <c r="F184" s="241" t="s">
        <v>342</v>
      </c>
      <c r="G184" s="239"/>
      <c r="H184" s="240" t="s">
        <v>19</v>
      </c>
      <c r="I184" s="242"/>
      <c r="J184" s="239"/>
      <c r="K184" s="239"/>
      <c r="L184" s="243"/>
      <c r="M184" s="244"/>
      <c r="N184" s="245"/>
      <c r="O184" s="245"/>
      <c r="P184" s="245"/>
      <c r="Q184" s="245"/>
      <c r="R184" s="245"/>
      <c r="S184" s="245"/>
      <c r="T184" s="246"/>
      <c r="AT184" s="247" t="s">
        <v>140</v>
      </c>
      <c r="AU184" s="247" t="s">
        <v>79</v>
      </c>
      <c r="AV184" s="13" t="s">
        <v>77</v>
      </c>
      <c r="AW184" s="13" t="s">
        <v>31</v>
      </c>
      <c r="AX184" s="13" t="s">
        <v>69</v>
      </c>
      <c r="AY184" s="247" t="s">
        <v>115</v>
      </c>
    </row>
    <row r="185" spans="2:51" s="12" customFormat="1" ht="12">
      <c r="B185" s="227"/>
      <c r="C185" s="228"/>
      <c r="D185" s="224" t="s">
        <v>140</v>
      </c>
      <c r="E185" s="229" t="s">
        <v>19</v>
      </c>
      <c r="F185" s="230" t="s">
        <v>261</v>
      </c>
      <c r="G185" s="228"/>
      <c r="H185" s="231">
        <v>25</v>
      </c>
      <c r="I185" s="232"/>
      <c r="J185" s="228"/>
      <c r="K185" s="228"/>
      <c r="L185" s="233"/>
      <c r="M185" s="234"/>
      <c r="N185" s="235"/>
      <c r="O185" s="235"/>
      <c r="P185" s="235"/>
      <c r="Q185" s="235"/>
      <c r="R185" s="235"/>
      <c r="S185" s="235"/>
      <c r="T185" s="236"/>
      <c r="AT185" s="237" t="s">
        <v>140</v>
      </c>
      <c r="AU185" s="237" t="s">
        <v>79</v>
      </c>
      <c r="AV185" s="12" t="s">
        <v>79</v>
      </c>
      <c r="AW185" s="12" t="s">
        <v>31</v>
      </c>
      <c r="AX185" s="12" t="s">
        <v>77</v>
      </c>
      <c r="AY185" s="237" t="s">
        <v>115</v>
      </c>
    </row>
    <row r="186" spans="2:65" s="1" customFormat="1" ht="16.5" customHeight="1">
      <c r="B186" s="38"/>
      <c r="C186" s="211" t="s">
        <v>314</v>
      </c>
      <c r="D186" s="211" t="s">
        <v>117</v>
      </c>
      <c r="E186" s="212" t="s">
        <v>344</v>
      </c>
      <c r="F186" s="213" t="s">
        <v>345</v>
      </c>
      <c r="G186" s="214" t="s">
        <v>149</v>
      </c>
      <c r="H186" s="215">
        <v>33</v>
      </c>
      <c r="I186" s="216"/>
      <c r="J186" s="217">
        <f>ROUND(I186*H186,2)</f>
        <v>0</v>
      </c>
      <c r="K186" s="213" t="s">
        <v>121</v>
      </c>
      <c r="L186" s="43"/>
      <c r="M186" s="218" t="s">
        <v>19</v>
      </c>
      <c r="N186" s="219" t="s">
        <v>40</v>
      </c>
      <c r="O186" s="83"/>
      <c r="P186" s="220">
        <f>O186*H186</f>
        <v>0</v>
      </c>
      <c r="Q186" s="220">
        <v>0.00038</v>
      </c>
      <c r="R186" s="220">
        <f>Q186*H186</f>
        <v>0.01254</v>
      </c>
      <c r="S186" s="220">
        <v>0</v>
      </c>
      <c r="T186" s="221">
        <f>S186*H186</f>
        <v>0</v>
      </c>
      <c r="AR186" s="222" t="s">
        <v>122</v>
      </c>
      <c r="AT186" s="222" t="s">
        <v>117</v>
      </c>
      <c r="AU186" s="222" t="s">
        <v>79</v>
      </c>
      <c r="AY186" s="17" t="s">
        <v>115</v>
      </c>
      <c r="BE186" s="223">
        <f>IF(N186="základní",J186,0)</f>
        <v>0</v>
      </c>
      <c r="BF186" s="223">
        <f>IF(N186="snížená",J186,0)</f>
        <v>0</v>
      </c>
      <c r="BG186" s="223">
        <f>IF(N186="zákl. přenesená",J186,0)</f>
        <v>0</v>
      </c>
      <c r="BH186" s="223">
        <f>IF(N186="sníž. přenesená",J186,0)</f>
        <v>0</v>
      </c>
      <c r="BI186" s="223">
        <f>IF(N186="nulová",J186,0)</f>
        <v>0</v>
      </c>
      <c r="BJ186" s="17" t="s">
        <v>77</v>
      </c>
      <c r="BK186" s="223">
        <f>ROUND(I186*H186,2)</f>
        <v>0</v>
      </c>
      <c r="BL186" s="17" t="s">
        <v>122</v>
      </c>
      <c r="BM186" s="222" t="s">
        <v>541</v>
      </c>
    </row>
    <row r="187" spans="2:47" s="1" customFormat="1" ht="12">
      <c r="B187" s="38"/>
      <c r="C187" s="39"/>
      <c r="D187" s="224" t="s">
        <v>124</v>
      </c>
      <c r="E187" s="39"/>
      <c r="F187" s="225" t="s">
        <v>341</v>
      </c>
      <c r="G187" s="39"/>
      <c r="H187" s="39"/>
      <c r="I187" s="135"/>
      <c r="J187" s="39"/>
      <c r="K187" s="39"/>
      <c r="L187" s="43"/>
      <c r="M187" s="226"/>
      <c r="N187" s="83"/>
      <c r="O187" s="83"/>
      <c r="P187" s="83"/>
      <c r="Q187" s="83"/>
      <c r="R187" s="83"/>
      <c r="S187" s="83"/>
      <c r="T187" s="84"/>
      <c r="AT187" s="17" t="s">
        <v>124</v>
      </c>
      <c r="AU187" s="17" t="s">
        <v>79</v>
      </c>
    </row>
    <row r="188" spans="2:51" s="13" customFormat="1" ht="12">
      <c r="B188" s="238"/>
      <c r="C188" s="239"/>
      <c r="D188" s="224" t="s">
        <v>140</v>
      </c>
      <c r="E188" s="240" t="s">
        <v>19</v>
      </c>
      <c r="F188" s="241" t="s">
        <v>347</v>
      </c>
      <c r="G188" s="239"/>
      <c r="H188" s="240" t="s">
        <v>19</v>
      </c>
      <c r="I188" s="242"/>
      <c r="J188" s="239"/>
      <c r="K188" s="239"/>
      <c r="L188" s="243"/>
      <c r="M188" s="244"/>
      <c r="N188" s="245"/>
      <c r="O188" s="245"/>
      <c r="P188" s="245"/>
      <c r="Q188" s="245"/>
      <c r="R188" s="245"/>
      <c r="S188" s="245"/>
      <c r="T188" s="246"/>
      <c r="AT188" s="247" t="s">
        <v>140</v>
      </c>
      <c r="AU188" s="247" t="s">
        <v>79</v>
      </c>
      <c r="AV188" s="13" t="s">
        <v>77</v>
      </c>
      <c r="AW188" s="13" t="s">
        <v>31</v>
      </c>
      <c r="AX188" s="13" t="s">
        <v>69</v>
      </c>
      <c r="AY188" s="247" t="s">
        <v>115</v>
      </c>
    </row>
    <row r="189" spans="2:51" s="12" customFormat="1" ht="12">
      <c r="B189" s="227"/>
      <c r="C189" s="228"/>
      <c r="D189" s="224" t="s">
        <v>140</v>
      </c>
      <c r="E189" s="229" t="s">
        <v>19</v>
      </c>
      <c r="F189" s="230" t="s">
        <v>250</v>
      </c>
      <c r="G189" s="228"/>
      <c r="H189" s="231">
        <v>33</v>
      </c>
      <c r="I189" s="232"/>
      <c r="J189" s="228"/>
      <c r="K189" s="228"/>
      <c r="L189" s="233"/>
      <c r="M189" s="234"/>
      <c r="N189" s="235"/>
      <c r="O189" s="235"/>
      <c r="P189" s="235"/>
      <c r="Q189" s="235"/>
      <c r="R189" s="235"/>
      <c r="S189" s="235"/>
      <c r="T189" s="236"/>
      <c r="AT189" s="237" t="s">
        <v>140</v>
      </c>
      <c r="AU189" s="237" t="s">
        <v>79</v>
      </c>
      <c r="AV189" s="12" t="s">
        <v>79</v>
      </c>
      <c r="AW189" s="12" t="s">
        <v>31</v>
      </c>
      <c r="AX189" s="12" t="s">
        <v>69</v>
      </c>
      <c r="AY189" s="237" t="s">
        <v>115</v>
      </c>
    </row>
    <row r="190" spans="2:51" s="14" customFormat="1" ht="12">
      <c r="B190" s="248"/>
      <c r="C190" s="249"/>
      <c r="D190" s="224" t="s">
        <v>140</v>
      </c>
      <c r="E190" s="250" t="s">
        <v>19</v>
      </c>
      <c r="F190" s="251" t="s">
        <v>167</v>
      </c>
      <c r="G190" s="249"/>
      <c r="H190" s="252">
        <v>33</v>
      </c>
      <c r="I190" s="253"/>
      <c r="J190" s="249"/>
      <c r="K190" s="249"/>
      <c r="L190" s="254"/>
      <c r="M190" s="255"/>
      <c r="N190" s="256"/>
      <c r="O190" s="256"/>
      <c r="P190" s="256"/>
      <c r="Q190" s="256"/>
      <c r="R190" s="256"/>
      <c r="S190" s="256"/>
      <c r="T190" s="257"/>
      <c r="AT190" s="258" t="s">
        <v>140</v>
      </c>
      <c r="AU190" s="258" t="s">
        <v>79</v>
      </c>
      <c r="AV190" s="14" t="s">
        <v>122</v>
      </c>
      <c r="AW190" s="14" t="s">
        <v>31</v>
      </c>
      <c r="AX190" s="14" t="s">
        <v>77</v>
      </c>
      <c r="AY190" s="258" t="s">
        <v>115</v>
      </c>
    </row>
    <row r="191" spans="2:65" s="1" customFormat="1" ht="24" customHeight="1">
      <c r="B191" s="38"/>
      <c r="C191" s="211" t="s">
        <v>318</v>
      </c>
      <c r="D191" s="211" t="s">
        <v>117</v>
      </c>
      <c r="E191" s="212" t="s">
        <v>353</v>
      </c>
      <c r="F191" s="213" t="s">
        <v>354</v>
      </c>
      <c r="G191" s="214" t="s">
        <v>149</v>
      </c>
      <c r="H191" s="215">
        <v>58</v>
      </c>
      <c r="I191" s="216"/>
      <c r="J191" s="217">
        <f>ROUND(I191*H191,2)</f>
        <v>0</v>
      </c>
      <c r="K191" s="213" t="s">
        <v>121</v>
      </c>
      <c r="L191" s="43"/>
      <c r="M191" s="218" t="s">
        <v>19</v>
      </c>
      <c r="N191" s="219" t="s">
        <v>40</v>
      </c>
      <c r="O191" s="83"/>
      <c r="P191" s="220">
        <f>O191*H191</f>
        <v>0</v>
      </c>
      <c r="Q191" s="220">
        <v>0</v>
      </c>
      <c r="R191" s="220">
        <f>Q191*H191</f>
        <v>0</v>
      </c>
      <c r="S191" s="220">
        <v>0</v>
      </c>
      <c r="T191" s="221">
        <f>S191*H191</f>
        <v>0</v>
      </c>
      <c r="AR191" s="222" t="s">
        <v>122</v>
      </c>
      <c r="AT191" s="222" t="s">
        <v>117</v>
      </c>
      <c r="AU191" s="222" t="s">
        <v>79</v>
      </c>
      <c r="AY191" s="17" t="s">
        <v>115</v>
      </c>
      <c r="BE191" s="223">
        <f>IF(N191="základní",J191,0)</f>
        <v>0</v>
      </c>
      <c r="BF191" s="223">
        <f>IF(N191="snížená",J191,0)</f>
        <v>0</v>
      </c>
      <c r="BG191" s="223">
        <f>IF(N191="zákl. přenesená",J191,0)</f>
        <v>0</v>
      </c>
      <c r="BH191" s="223">
        <f>IF(N191="sníž. přenesená",J191,0)</f>
        <v>0</v>
      </c>
      <c r="BI191" s="223">
        <f>IF(N191="nulová",J191,0)</f>
        <v>0</v>
      </c>
      <c r="BJ191" s="17" t="s">
        <v>77</v>
      </c>
      <c r="BK191" s="223">
        <f>ROUND(I191*H191,2)</f>
        <v>0</v>
      </c>
      <c r="BL191" s="17" t="s">
        <v>122</v>
      </c>
      <c r="BM191" s="222" t="s">
        <v>542</v>
      </c>
    </row>
    <row r="192" spans="2:47" s="1" customFormat="1" ht="12">
      <c r="B192" s="38"/>
      <c r="C192" s="39"/>
      <c r="D192" s="224" t="s">
        <v>124</v>
      </c>
      <c r="E192" s="39"/>
      <c r="F192" s="225" t="s">
        <v>356</v>
      </c>
      <c r="G192" s="39"/>
      <c r="H192" s="39"/>
      <c r="I192" s="135"/>
      <c r="J192" s="39"/>
      <c r="K192" s="39"/>
      <c r="L192" s="43"/>
      <c r="M192" s="226"/>
      <c r="N192" s="83"/>
      <c r="O192" s="83"/>
      <c r="P192" s="83"/>
      <c r="Q192" s="83"/>
      <c r="R192" s="83"/>
      <c r="S192" s="83"/>
      <c r="T192" s="84"/>
      <c r="AT192" s="17" t="s">
        <v>124</v>
      </c>
      <c r="AU192" s="17" t="s">
        <v>79</v>
      </c>
    </row>
    <row r="193" spans="2:51" s="13" customFormat="1" ht="12">
      <c r="B193" s="238"/>
      <c r="C193" s="239"/>
      <c r="D193" s="224" t="s">
        <v>140</v>
      </c>
      <c r="E193" s="240" t="s">
        <v>19</v>
      </c>
      <c r="F193" s="241" t="s">
        <v>347</v>
      </c>
      <c r="G193" s="239"/>
      <c r="H193" s="240" t="s">
        <v>19</v>
      </c>
      <c r="I193" s="242"/>
      <c r="J193" s="239"/>
      <c r="K193" s="239"/>
      <c r="L193" s="243"/>
      <c r="M193" s="244"/>
      <c r="N193" s="245"/>
      <c r="O193" s="245"/>
      <c r="P193" s="245"/>
      <c r="Q193" s="245"/>
      <c r="R193" s="245"/>
      <c r="S193" s="245"/>
      <c r="T193" s="246"/>
      <c r="AT193" s="247" t="s">
        <v>140</v>
      </c>
      <c r="AU193" s="247" t="s">
        <v>79</v>
      </c>
      <c r="AV193" s="13" t="s">
        <v>77</v>
      </c>
      <c r="AW193" s="13" t="s">
        <v>31</v>
      </c>
      <c r="AX193" s="13" t="s">
        <v>69</v>
      </c>
      <c r="AY193" s="247" t="s">
        <v>115</v>
      </c>
    </row>
    <row r="194" spans="2:51" s="12" customFormat="1" ht="12">
      <c r="B194" s="227"/>
      <c r="C194" s="228"/>
      <c r="D194" s="224" t="s">
        <v>140</v>
      </c>
      <c r="E194" s="229" t="s">
        <v>19</v>
      </c>
      <c r="F194" s="230" t="s">
        <v>250</v>
      </c>
      <c r="G194" s="228"/>
      <c r="H194" s="231">
        <v>33</v>
      </c>
      <c r="I194" s="232"/>
      <c r="J194" s="228"/>
      <c r="K194" s="228"/>
      <c r="L194" s="233"/>
      <c r="M194" s="234"/>
      <c r="N194" s="235"/>
      <c r="O194" s="235"/>
      <c r="P194" s="235"/>
      <c r="Q194" s="235"/>
      <c r="R194" s="235"/>
      <c r="S194" s="235"/>
      <c r="T194" s="236"/>
      <c r="AT194" s="237" t="s">
        <v>140</v>
      </c>
      <c r="AU194" s="237" t="s">
        <v>79</v>
      </c>
      <c r="AV194" s="12" t="s">
        <v>79</v>
      </c>
      <c r="AW194" s="12" t="s">
        <v>31</v>
      </c>
      <c r="AX194" s="12" t="s">
        <v>69</v>
      </c>
      <c r="AY194" s="237" t="s">
        <v>115</v>
      </c>
    </row>
    <row r="195" spans="2:51" s="13" customFormat="1" ht="12">
      <c r="B195" s="238"/>
      <c r="C195" s="239"/>
      <c r="D195" s="224" t="s">
        <v>140</v>
      </c>
      <c r="E195" s="240" t="s">
        <v>19</v>
      </c>
      <c r="F195" s="241" t="s">
        <v>342</v>
      </c>
      <c r="G195" s="239"/>
      <c r="H195" s="240" t="s">
        <v>19</v>
      </c>
      <c r="I195" s="242"/>
      <c r="J195" s="239"/>
      <c r="K195" s="239"/>
      <c r="L195" s="243"/>
      <c r="M195" s="244"/>
      <c r="N195" s="245"/>
      <c r="O195" s="245"/>
      <c r="P195" s="245"/>
      <c r="Q195" s="245"/>
      <c r="R195" s="245"/>
      <c r="S195" s="245"/>
      <c r="T195" s="246"/>
      <c r="AT195" s="247" t="s">
        <v>140</v>
      </c>
      <c r="AU195" s="247" t="s">
        <v>79</v>
      </c>
      <c r="AV195" s="13" t="s">
        <v>77</v>
      </c>
      <c r="AW195" s="13" t="s">
        <v>31</v>
      </c>
      <c r="AX195" s="13" t="s">
        <v>69</v>
      </c>
      <c r="AY195" s="247" t="s">
        <v>115</v>
      </c>
    </row>
    <row r="196" spans="2:51" s="12" customFormat="1" ht="12">
      <c r="B196" s="227"/>
      <c r="C196" s="228"/>
      <c r="D196" s="224" t="s">
        <v>140</v>
      </c>
      <c r="E196" s="229" t="s">
        <v>19</v>
      </c>
      <c r="F196" s="230" t="s">
        <v>261</v>
      </c>
      <c r="G196" s="228"/>
      <c r="H196" s="231">
        <v>25</v>
      </c>
      <c r="I196" s="232"/>
      <c r="J196" s="228"/>
      <c r="K196" s="228"/>
      <c r="L196" s="233"/>
      <c r="M196" s="234"/>
      <c r="N196" s="235"/>
      <c r="O196" s="235"/>
      <c r="P196" s="235"/>
      <c r="Q196" s="235"/>
      <c r="R196" s="235"/>
      <c r="S196" s="235"/>
      <c r="T196" s="236"/>
      <c r="AT196" s="237" t="s">
        <v>140</v>
      </c>
      <c r="AU196" s="237" t="s">
        <v>79</v>
      </c>
      <c r="AV196" s="12" t="s">
        <v>79</v>
      </c>
      <c r="AW196" s="12" t="s">
        <v>31</v>
      </c>
      <c r="AX196" s="12" t="s">
        <v>69</v>
      </c>
      <c r="AY196" s="237" t="s">
        <v>115</v>
      </c>
    </row>
    <row r="197" spans="2:51" s="14" customFormat="1" ht="12">
      <c r="B197" s="248"/>
      <c r="C197" s="249"/>
      <c r="D197" s="224" t="s">
        <v>140</v>
      </c>
      <c r="E197" s="250" t="s">
        <v>19</v>
      </c>
      <c r="F197" s="251" t="s">
        <v>167</v>
      </c>
      <c r="G197" s="249"/>
      <c r="H197" s="252">
        <v>58</v>
      </c>
      <c r="I197" s="253"/>
      <c r="J197" s="249"/>
      <c r="K197" s="249"/>
      <c r="L197" s="254"/>
      <c r="M197" s="255"/>
      <c r="N197" s="256"/>
      <c r="O197" s="256"/>
      <c r="P197" s="256"/>
      <c r="Q197" s="256"/>
      <c r="R197" s="256"/>
      <c r="S197" s="256"/>
      <c r="T197" s="257"/>
      <c r="AT197" s="258" t="s">
        <v>140</v>
      </c>
      <c r="AU197" s="258" t="s">
        <v>79</v>
      </c>
      <c r="AV197" s="14" t="s">
        <v>122</v>
      </c>
      <c r="AW197" s="14" t="s">
        <v>31</v>
      </c>
      <c r="AX197" s="14" t="s">
        <v>77</v>
      </c>
      <c r="AY197" s="258" t="s">
        <v>115</v>
      </c>
    </row>
    <row r="198" spans="2:65" s="1" customFormat="1" ht="36" customHeight="1">
      <c r="B198" s="38"/>
      <c r="C198" s="211" t="s">
        <v>323</v>
      </c>
      <c r="D198" s="211" t="s">
        <v>117</v>
      </c>
      <c r="E198" s="212" t="s">
        <v>362</v>
      </c>
      <c r="F198" s="213" t="s">
        <v>363</v>
      </c>
      <c r="G198" s="214" t="s">
        <v>149</v>
      </c>
      <c r="H198" s="215">
        <v>4</v>
      </c>
      <c r="I198" s="216"/>
      <c r="J198" s="217">
        <f>ROUND(I198*H198,2)</f>
        <v>0</v>
      </c>
      <c r="K198" s="213" t="s">
        <v>121</v>
      </c>
      <c r="L198" s="43"/>
      <c r="M198" s="218" t="s">
        <v>19</v>
      </c>
      <c r="N198" s="219" t="s">
        <v>40</v>
      </c>
      <c r="O198" s="83"/>
      <c r="P198" s="220">
        <f>O198*H198</f>
        <v>0</v>
      </c>
      <c r="Q198" s="220">
        <v>0.08978</v>
      </c>
      <c r="R198" s="220">
        <f>Q198*H198</f>
        <v>0.35912</v>
      </c>
      <c r="S198" s="220">
        <v>0</v>
      </c>
      <c r="T198" s="221">
        <f>S198*H198</f>
        <v>0</v>
      </c>
      <c r="AR198" s="222" t="s">
        <v>122</v>
      </c>
      <c r="AT198" s="222" t="s">
        <v>117</v>
      </c>
      <c r="AU198" s="222" t="s">
        <v>79</v>
      </c>
      <c r="AY198" s="17" t="s">
        <v>115</v>
      </c>
      <c r="BE198" s="223">
        <f>IF(N198="základní",J198,0)</f>
        <v>0</v>
      </c>
      <c r="BF198" s="223">
        <f>IF(N198="snížená",J198,0)</f>
        <v>0</v>
      </c>
      <c r="BG198" s="223">
        <f>IF(N198="zákl. přenesená",J198,0)</f>
        <v>0</v>
      </c>
      <c r="BH198" s="223">
        <f>IF(N198="sníž. přenesená",J198,0)</f>
        <v>0</v>
      </c>
      <c r="BI198" s="223">
        <f>IF(N198="nulová",J198,0)</f>
        <v>0</v>
      </c>
      <c r="BJ198" s="17" t="s">
        <v>77</v>
      </c>
      <c r="BK198" s="223">
        <f>ROUND(I198*H198,2)</f>
        <v>0</v>
      </c>
      <c r="BL198" s="17" t="s">
        <v>122</v>
      </c>
      <c r="BM198" s="222" t="s">
        <v>543</v>
      </c>
    </row>
    <row r="199" spans="2:47" s="1" customFormat="1" ht="12">
      <c r="B199" s="38"/>
      <c r="C199" s="39"/>
      <c r="D199" s="224" t="s">
        <v>124</v>
      </c>
      <c r="E199" s="39"/>
      <c r="F199" s="225" t="s">
        <v>365</v>
      </c>
      <c r="G199" s="39"/>
      <c r="H199" s="39"/>
      <c r="I199" s="135"/>
      <c r="J199" s="39"/>
      <c r="K199" s="39"/>
      <c r="L199" s="43"/>
      <c r="M199" s="226"/>
      <c r="N199" s="83"/>
      <c r="O199" s="83"/>
      <c r="P199" s="83"/>
      <c r="Q199" s="83"/>
      <c r="R199" s="83"/>
      <c r="S199" s="83"/>
      <c r="T199" s="84"/>
      <c r="AT199" s="17" t="s">
        <v>124</v>
      </c>
      <c r="AU199" s="17" t="s">
        <v>79</v>
      </c>
    </row>
    <row r="200" spans="2:47" s="1" customFormat="1" ht="12">
      <c r="B200" s="38"/>
      <c r="C200" s="39"/>
      <c r="D200" s="224" t="s">
        <v>126</v>
      </c>
      <c r="E200" s="39"/>
      <c r="F200" s="225" t="s">
        <v>366</v>
      </c>
      <c r="G200" s="39"/>
      <c r="H200" s="39"/>
      <c r="I200" s="135"/>
      <c r="J200" s="39"/>
      <c r="K200" s="39"/>
      <c r="L200" s="43"/>
      <c r="M200" s="226"/>
      <c r="N200" s="83"/>
      <c r="O200" s="83"/>
      <c r="P200" s="83"/>
      <c r="Q200" s="83"/>
      <c r="R200" s="83"/>
      <c r="S200" s="83"/>
      <c r="T200" s="84"/>
      <c r="AT200" s="17" t="s">
        <v>126</v>
      </c>
      <c r="AU200" s="17" t="s">
        <v>79</v>
      </c>
    </row>
    <row r="201" spans="2:65" s="1" customFormat="1" ht="24" customHeight="1">
      <c r="B201" s="38"/>
      <c r="C201" s="211" t="s">
        <v>328</v>
      </c>
      <c r="D201" s="211" t="s">
        <v>117</v>
      </c>
      <c r="E201" s="212" t="s">
        <v>368</v>
      </c>
      <c r="F201" s="213" t="s">
        <v>369</v>
      </c>
      <c r="G201" s="214" t="s">
        <v>149</v>
      </c>
      <c r="H201" s="215">
        <v>15</v>
      </c>
      <c r="I201" s="216"/>
      <c r="J201" s="217">
        <f>ROUND(I201*H201,2)</f>
        <v>0</v>
      </c>
      <c r="K201" s="213" t="s">
        <v>121</v>
      </c>
      <c r="L201" s="43"/>
      <c r="M201" s="218" t="s">
        <v>19</v>
      </c>
      <c r="N201" s="219" t="s">
        <v>40</v>
      </c>
      <c r="O201" s="83"/>
      <c r="P201" s="220">
        <f>O201*H201</f>
        <v>0</v>
      </c>
      <c r="Q201" s="220">
        <v>0.14067</v>
      </c>
      <c r="R201" s="220">
        <f>Q201*H201</f>
        <v>2.1100499999999998</v>
      </c>
      <c r="S201" s="220">
        <v>0</v>
      </c>
      <c r="T201" s="221">
        <f>S201*H201</f>
        <v>0</v>
      </c>
      <c r="AR201" s="222" t="s">
        <v>122</v>
      </c>
      <c r="AT201" s="222" t="s">
        <v>117</v>
      </c>
      <c r="AU201" s="222" t="s">
        <v>79</v>
      </c>
      <c r="AY201" s="17" t="s">
        <v>115</v>
      </c>
      <c r="BE201" s="223">
        <f>IF(N201="základní",J201,0)</f>
        <v>0</v>
      </c>
      <c r="BF201" s="223">
        <f>IF(N201="snížená",J201,0)</f>
        <v>0</v>
      </c>
      <c r="BG201" s="223">
        <f>IF(N201="zákl. přenesená",J201,0)</f>
        <v>0</v>
      </c>
      <c r="BH201" s="223">
        <f>IF(N201="sníž. přenesená",J201,0)</f>
        <v>0</v>
      </c>
      <c r="BI201" s="223">
        <f>IF(N201="nulová",J201,0)</f>
        <v>0</v>
      </c>
      <c r="BJ201" s="17" t="s">
        <v>77</v>
      </c>
      <c r="BK201" s="223">
        <f>ROUND(I201*H201,2)</f>
        <v>0</v>
      </c>
      <c r="BL201" s="17" t="s">
        <v>122</v>
      </c>
      <c r="BM201" s="222" t="s">
        <v>544</v>
      </c>
    </row>
    <row r="202" spans="2:47" s="1" customFormat="1" ht="12">
      <c r="B202" s="38"/>
      <c r="C202" s="39"/>
      <c r="D202" s="224" t="s">
        <v>124</v>
      </c>
      <c r="E202" s="39"/>
      <c r="F202" s="225" t="s">
        <v>371</v>
      </c>
      <c r="G202" s="39"/>
      <c r="H202" s="39"/>
      <c r="I202" s="135"/>
      <c r="J202" s="39"/>
      <c r="K202" s="39"/>
      <c r="L202" s="43"/>
      <c r="M202" s="226"/>
      <c r="N202" s="83"/>
      <c r="O202" s="83"/>
      <c r="P202" s="83"/>
      <c r="Q202" s="83"/>
      <c r="R202" s="83"/>
      <c r="S202" s="83"/>
      <c r="T202" s="84"/>
      <c r="AT202" s="17" t="s">
        <v>124</v>
      </c>
      <c r="AU202" s="17" t="s">
        <v>79</v>
      </c>
    </row>
    <row r="203" spans="2:47" s="1" customFormat="1" ht="12">
      <c r="B203" s="38"/>
      <c r="C203" s="39"/>
      <c r="D203" s="224" t="s">
        <v>126</v>
      </c>
      <c r="E203" s="39"/>
      <c r="F203" s="225" t="s">
        <v>372</v>
      </c>
      <c r="G203" s="39"/>
      <c r="H203" s="39"/>
      <c r="I203" s="135"/>
      <c r="J203" s="39"/>
      <c r="K203" s="39"/>
      <c r="L203" s="43"/>
      <c r="M203" s="226"/>
      <c r="N203" s="83"/>
      <c r="O203" s="83"/>
      <c r="P203" s="83"/>
      <c r="Q203" s="83"/>
      <c r="R203" s="83"/>
      <c r="S203" s="83"/>
      <c r="T203" s="84"/>
      <c r="AT203" s="17" t="s">
        <v>126</v>
      </c>
      <c r="AU203" s="17" t="s">
        <v>79</v>
      </c>
    </row>
    <row r="204" spans="2:65" s="1" customFormat="1" ht="24" customHeight="1">
      <c r="B204" s="38"/>
      <c r="C204" s="211" t="s">
        <v>332</v>
      </c>
      <c r="D204" s="211" t="s">
        <v>117</v>
      </c>
      <c r="E204" s="212" t="s">
        <v>374</v>
      </c>
      <c r="F204" s="213" t="s">
        <v>375</v>
      </c>
      <c r="G204" s="214" t="s">
        <v>149</v>
      </c>
      <c r="H204" s="215">
        <v>26</v>
      </c>
      <c r="I204" s="216"/>
      <c r="J204" s="217">
        <f>ROUND(I204*H204,2)</f>
        <v>0</v>
      </c>
      <c r="K204" s="213" t="s">
        <v>121</v>
      </c>
      <c r="L204" s="43"/>
      <c r="M204" s="218" t="s">
        <v>19</v>
      </c>
      <c r="N204" s="219" t="s">
        <v>40</v>
      </c>
      <c r="O204" s="83"/>
      <c r="P204" s="220">
        <f>O204*H204</f>
        <v>0</v>
      </c>
      <c r="Q204" s="220">
        <v>1E-05</v>
      </c>
      <c r="R204" s="220">
        <f>Q204*H204</f>
        <v>0.00026000000000000003</v>
      </c>
      <c r="S204" s="220">
        <v>0</v>
      </c>
      <c r="T204" s="221">
        <f>S204*H204</f>
        <v>0</v>
      </c>
      <c r="AR204" s="222" t="s">
        <v>122</v>
      </c>
      <c r="AT204" s="222" t="s">
        <v>117</v>
      </c>
      <c r="AU204" s="222" t="s">
        <v>79</v>
      </c>
      <c r="AY204" s="17" t="s">
        <v>115</v>
      </c>
      <c r="BE204" s="223">
        <f>IF(N204="základní",J204,0)</f>
        <v>0</v>
      </c>
      <c r="BF204" s="223">
        <f>IF(N204="snížená",J204,0)</f>
        <v>0</v>
      </c>
      <c r="BG204" s="223">
        <f>IF(N204="zákl. přenesená",J204,0)</f>
        <v>0</v>
      </c>
      <c r="BH204" s="223">
        <f>IF(N204="sníž. přenesená",J204,0)</f>
        <v>0</v>
      </c>
      <c r="BI204" s="223">
        <f>IF(N204="nulová",J204,0)</f>
        <v>0</v>
      </c>
      <c r="BJ204" s="17" t="s">
        <v>77</v>
      </c>
      <c r="BK204" s="223">
        <f>ROUND(I204*H204,2)</f>
        <v>0</v>
      </c>
      <c r="BL204" s="17" t="s">
        <v>122</v>
      </c>
      <c r="BM204" s="222" t="s">
        <v>545</v>
      </c>
    </row>
    <row r="205" spans="2:47" s="1" customFormat="1" ht="12">
      <c r="B205" s="38"/>
      <c r="C205" s="39"/>
      <c r="D205" s="224" t="s">
        <v>124</v>
      </c>
      <c r="E205" s="39"/>
      <c r="F205" s="225" t="s">
        <v>377</v>
      </c>
      <c r="G205" s="39"/>
      <c r="H205" s="39"/>
      <c r="I205" s="135"/>
      <c r="J205" s="39"/>
      <c r="K205" s="39"/>
      <c r="L205" s="43"/>
      <c r="M205" s="226"/>
      <c r="N205" s="83"/>
      <c r="O205" s="83"/>
      <c r="P205" s="83"/>
      <c r="Q205" s="83"/>
      <c r="R205" s="83"/>
      <c r="S205" s="83"/>
      <c r="T205" s="84"/>
      <c r="AT205" s="17" t="s">
        <v>124</v>
      </c>
      <c r="AU205" s="17" t="s">
        <v>79</v>
      </c>
    </row>
    <row r="206" spans="2:65" s="1" customFormat="1" ht="24" customHeight="1">
      <c r="B206" s="38"/>
      <c r="C206" s="211" t="s">
        <v>337</v>
      </c>
      <c r="D206" s="211" t="s">
        <v>117</v>
      </c>
      <c r="E206" s="212" t="s">
        <v>379</v>
      </c>
      <c r="F206" s="213" t="s">
        <v>380</v>
      </c>
      <c r="G206" s="214" t="s">
        <v>149</v>
      </c>
      <c r="H206" s="215">
        <v>26</v>
      </c>
      <c r="I206" s="216"/>
      <c r="J206" s="217">
        <f>ROUND(I206*H206,2)</f>
        <v>0</v>
      </c>
      <c r="K206" s="213" t="s">
        <v>121</v>
      </c>
      <c r="L206" s="43"/>
      <c r="M206" s="218" t="s">
        <v>19</v>
      </c>
      <c r="N206" s="219" t="s">
        <v>40</v>
      </c>
      <c r="O206" s="83"/>
      <c r="P206" s="220">
        <f>O206*H206</f>
        <v>0</v>
      </c>
      <c r="Q206" s="220">
        <v>0.00011</v>
      </c>
      <c r="R206" s="220">
        <f>Q206*H206</f>
        <v>0.00286</v>
      </c>
      <c r="S206" s="220">
        <v>0</v>
      </c>
      <c r="T206" s="221">
        <f>S206*H206</f>
        <v>0</v>
      </c>
      <c r="AR206" s="222" t="s">
        <v>122</v>
      </c>
      <c r="AT206" s="222" t="s">
        <v>117</v>
      </c>
      <c r="AU206" s="222" t="s">
        <v>79</v>
      </c>
      <c r="AY206" s="17" t="s">
        <v>115</v>
      </c>
      <c r="BE206" s="223">
        <f>IF(N206="základní",J206,0)</f>
        <v>0</v>
      </c>
      <c r="BF206" s="223">
        <f>IF(N206="snížená",J206,0)</f>
        <v>0</v>
      </c>
      <c r="BG206" s="223">
        <f>IF(N206="zákl. přenesená",J206,0)</f>
        <v>0</v>
      </c>
      <c r="BH206" s="223">
        <f>IF(N206="sníž. přenesená",J206,0)</f>
        <v>0</v>
      </c>
      <c r="BI206" s="223">
        <f>IF(N206="nulová",J206,0)</f>
        <v>0</v>
      </c>
      <c r="BJ206" s="17" t="s">
        <v>77</v>
      </c>
      <c r="BK206" s="223">
        <f>ROUND(I206*H206,2)</f>
        <v>0</v>
      </c>
      <c r="BL206" s="17" t="s">
        <v>122</v>
      </c>
      <c r="BM206" s="222" t="s">
        <v>546</v>
      </c>
    </row>
    <row r="207" spans="2:47" s="1" customFormat="1" ht="12">
      <c r="B207" s="38"/>
      <c r="C207" s="39"/>
      <c r="D207" s="224" t="s">
        <v>124</v>
      </c>
      <c r="E207" s="39"/>
      <c r="F207" s="225" t="s">
        <v>382</v>
      </c>
      <c r="G207" s="39"/>
      <c r="H207" s="39"/>
      <c r="I207" s="135"/>
      <c r="J207" s="39"/>
      <c r="K207" s="39"/>
      <c r="L207" s="43"/>
      <c r="M207" s="226"/>
      <c r="N207" s="83"/>
      <c r="O207" s="83"/>
      <c r="P207" s="83"/>
      <c r="Q207" s="83"/>
      <c r="R207" s="83"/>
      <c r="S207" s="83"/>
      <c r="T207" s="84"/>
      <c r="AT207" s="17" t="s">
        <v>124</v>
      </c>
      <c r="AU207" s="17" t="s">
        <v>79</v>
      </c>
    </row>
    <row r="208" spans="2:65" s="1" customFormat="1" ht="24" customHeight="1">
      <c r="B208" s="38"/>
      <c r="C208" s="211" t="s">
        <v>343</v>
      </c>
      <c r="D208" s="211" t="s">
        <v>117</v>
      </c>
      <c r="E208" s="212" t="s">
        <v>384</v>
      </c>
      <c r="F208" s="213" t="s">
        <v>385</v>
      </c>
      <c r="G208" s="214" t="s">
        <v>149</v>
      </c>
      <c r="H208" s="215">
        <v>52</v>
      </c>
      <c r="I208" s="216"/>
      <c r="J208" s="217">
        <f>ROUND(I208*H208,2)</f>
        <v>0</v>
      </c>
      <c r="K208" s="213" t="s">
        <v>121</v>
      </c>
      <c r="L208" s="43"/>
      <c r="M208" s="218" t="s">
        <v>19</v>
      </c>
      <c r="N208" s="219" t="s">
        <v>40</v>
      </c>
      <c r="O208" s="83"/>
      <c r="P208" s="220">
        <f>O208*H208</f>
        <v>0</v>
      </c>
      <c r="Q208" s="220">
        <v>0.0043</v>
      </c>
      <c r="R208" s="220">
        <f>Q208*H208</f>
        <v>0.2236</v>
      </c>
      <c r="S208" s="220">
        <v>0</v>
      </c>
      <c r="T208" s="221">
        <f>S208*H208</f>
        <v>0</v>
      </c>
      <c r="AR208" s="222" t="s">
        <v>122</v>
      </c>
      <c r="AT208" s="222" t="s">
        <v>117</v>
      </c>
      <c r="AU208" s="222" t="s">
        <v>79</v>
      </c>
      <c r="AY208" s="17" t="s">
        <v>115</v>
      </c>
      <c r="BE208" s="223">
        <f>IF(N208="základní",J208,0)</f>
        <v>0</v>
      </c>
      <c r="BF208" s="223">
        <f>IF(N208="snížená",J208,0)</f>
        <v>0</v>
      </c>
      <c r="BG208" s="223">
        <f>IF(N208="zákl. přenesená",J208,0)</f>
        <v>0</v>
      </c>
      <c r="BH208" s="223">
        <f>IF(N208="sníž. přenesená",J208,0)</f>
        <v>0</v>
      </c>
      <c r="BI208" s="223">
        <f>IF(N208="nulová",J208,0)</f>
        <v>0</v>
      </c>
      <c r="BJ208" s="17" t="s">
        <v>77</v>
      </c>
      <c r="BK208" s="223">
        <f>ROUND(I208*H208,2)</f>
        <v>0</v>
      </c>
      <c r="BL208" s="17" t="s">
        <v>122</v>
      </c>
      <c r="BM208" s="222" t="s">
        <v>547</v>
      </c>
    </row>
    <row r="209" spans="2:47" s="1" customFormat="1" ht="12">
      <c r="B209" s="38"/>
      <c r="C209" s="39"/>
      <c r="D209" s="224" t="s">
        <v>124</v>
      </c>
      <c r="E209" s="39"/>
      <c r="F209" s="225" t="s">
        <v>387</v>
      </c>
      <c r="G209" s="39"/>
      <c r="H209" s="39"/>
      <c r="I209" s="135"/>
      <c r="J209" s="39"/>
      <c r="K209" s="39"/>
      <c r="L209" s="43"/>
      <c r="M209" s="226"/>
      <c r="N209" s="83"/>
      <c r="O209" s="83"/>
      <c r="P209" s="83"/>
      <c r="Q209" s="83"/>
      <c r="R209" s="83"/>
      <c r="S209" s="83"/>
      <c r="T209" s="84"/>
      <c r="AT209" s="17" t="s">
        <v>124</v>
      </c>
      <c r="AU209" s="17" t="s">
        <v>79</v>
      </c>
    </row>
    <row r="210" spans="2:47" s="1" customFormat="1" ht="12">
      <c r="B210" s="38"/>
      <c r="C210" s="39"/>
      <c r="D210" s="224" t="s">
        <v>126</v>
      </c>
      <c r="E210" s="39"/>
      <c r="F210" s="225" t="s">
        <v>388</v>
      </c>
      <c r="G210" s="39"/>
      <c r="H210" s="39"/>
      <c r="I210" s="135"/>
      <c r="J210" s="39"/>
      <c r="K210" s="39"/>
      <c r="L210" s="43"/>
      <c r="M210" s="226"/>
      <c r="N210" s="83"/>
      <c r="O210" s="83"/>
      <c r="P210" s="83"/>
      <c r="Q210" s="83"/>
      <c r="R210" s="83"/>
      <c r="S210" s="83"/>
      <c r="T210" s="84"/>
      <c r="AT210" s="17" t="s">
        <v>126</v>
      </c>
      <c r="AU210" s="17" t="s">
        <v>79</v>
      </c>
    </row>
    <row r="211" spans="2:65" s="1" customFormat="1" ht="16.5" customHeight="1">
      <c r="B211" s="38"/>
      <c r="C211" s="211" t="s">
        <v>348</v>
      </c>
      <c r="D211" s="211" t="s">
        <v>117</v>
      </c>
      <c r="E211" s="212" t="s">
        <v>390</v>
      </c>
      <c r="F211" s="213" t="s">
        <v>391</v>
      </c>
      <c r="G211" s="214" t="s">
        <v>291</v>
      </c>
      <c r="H211" s="215">
        <v>104</v>
      </c>
      <c r="I211" s="216"/>
      <c r="J211" s="217">
        <f>ROUND(I211*H211,2)</f>
        <v>0</v>
      </c>
      <c r="K211" s="213" t="s">
        <v>121</v>
      </c>
      <c r="L211" s="43"/>
      <c r="M211" s="218" t="s">
        <v>19</v>
      </c>
      <c r="N211" s="219" t="s">
        <v>40</v>
      </c>
      <c r="O211" s="83"/>
      <c r="P211" s="220">
        <f>O211*H211</f>
        <v>0</v>
      </c>
      <c r="Q211" s="220">
        <v>0.00202</v>
      </c>
      <c r="R211" s="220">
        <f>Q211*H211</f>
        <v>0.21008000000000002</v>
      </c>
      <c r="S211" s="220">
        <v>0</v>
      </c>
      <c r="T211" s="221">
        <f>S211*H211</f>
        <v>0</v>
      </c>
      <c r="AR211" s="222" t="s">
        <v>122</v>
      </c>
      <c r="AT211" s="222" t="s">
        <v>117</v>
      </c>
      <c r="AU211" s="222" t="s">
        <v>79</v>
      </c>
      <c r="AY211" s="17" t="s">
        <v>115</v>
      </c>
      <c r="BE211" s="223">
        <f>IF(N211="základní",J211,0)</f>
        <v>0</v>
      </c>
      <c r="BF211" s="223">
        <f>IF(N211="snížená",J211,0)</f>
        <v>0</v>
      </c>
      <c r="BG211" s="223">
        <f>IF(N211="zákl. přenesená",J211,0)</f>
        <v>0</v>
      </c>
      <c r="BH211" s="223">
        <f>IF(N211="sníž. přenesená",J211,0)</f>
        <v>0</v>
      </c>
      <c r="BI211" s="223">
        <f>IF(N211="nulová",J211,0)</f>
        <v>0</v>
      </c>
      <c r="BJ211" s="17" t="s">
        <v>77</v>
      </c>
      <c r="BK211" s="223">
        <f>ROUND(I211*H211,2)</f>
        <v>0</v>
      </c>
      <c r="BL211" s="17" t="s">
        <v>122</v>
      </c>
      <c r="BM211" s="222" t="s">
        <v>548</v>
      </c>
    </row>
    <row r="212" spans="2:47" s="1" customFormat="1" ht="12">
      <c r="B212" s="38"/>
      <c r="C212" s="39"/>
      <c r="D212" s="224" t="s">
        <v>124</v>
      </c>
      <c r="E212" s="39"/>
      <c r="F212" s="225" t="s">
        <v>393</v>
      </c>
      <c r="G212" s="39"/>
      <c r="H212" s="39"/>
      <c r="I212" s="135"/>
      <c r="J212" s="39"/>
      <c r="K212" s="39"/>
      <c r="L212" s="43"/>
      <c r="M212" s="226"/>
      <c r="N212" s="83"/>
      <c r="O212" s="83"/>
      <c r="P212" s="83"/>
      <c r="Q212" s="83"/>
      <c r="R212" s="83"/>
      <c r="S212" s="83"/>
      <c r="T212" s="84"/>
      <c r="AT212" s="17" t="s">
        <v>124</v>
      </c>
      <c r="AU212" s="17" t="s">
        <v>79</v>
      </c>
    </row>
    <row r="213" spans="2:51" s="12" customFormat="1" ht="12">
      <c r="B213" s="227"/>
      <c r="C213" s="228"/>
      <c r="D213" s="224" t="s">
        <v>140</v>
      </c>
      <c r="E213" s="229" t="s">
        <v>19</v>
      </c>
      <c r="F213" s="230" t="s">
        <v>549</v>
      </c>
      <c r="G213" s="228"/>
      <c r="H213" s="231">
        <v>104</v>
      </c>
      <c r="I213" s="232"/>
      <c r="J213" s="228"/>
      <c r="K213" s="228"/>
      <c r="L213" s="233"/>
      <c r="M213" s="234"/>
      <c r="N213" s="235"/>
      <c r="O213" s="235"/>
      <c r="P213" s="235"/>
      <c r="Q213" s="235"/>
      <c r="R213" s="235"/>
      <c r="S213" s="235"/>
      <c r="T213" s="236"/>
      <c r="AT213" s="237" t="s">
        <v>140</v>
      </c>
      <c r="AU213" s="237" t="s">
        <v>79</v>
      </c>
      <c r="AV213" s="12" t="s">
        <v>79</v>
      </c>
      <c r="AW213" s="12" t="s">
        <v>31</v>
      </c>
      <c r="AX213" s="12" t="s">
        <v>77</v>
      </c>
      <c r="AY213" s="237" t="s">
        <v>115</v>
      </c>
    </row>
    <row r="214" spans="2:65" s="1" customFormat="1" ht="16.5" customHeight="1">
      <c r="B214" s="38"/>
      <c r="C214" s="211" t="s">
        <v>352</v>
      </c>
      <c r="D214" s="211" t="s">
        <v>117</v>
      </c>
      <c r="E214" s="212" t="s">
        <v>396</v>
      </c>
      <c r="F214" s="213" t="s">
        <v>397</v>
      </c>
      <c r="G214" s="214" t="s">
        <v>204</v>
      </c>
      <c r="H214" s="215">
        <v>0.9</v>
      </c>
      <c r="I214" s="216"/>
      <c r="J214" s="217">
        <f>ROUND(I214*H214,2)</f>
        <v>0</v>
      </c>
      <c r="K214" s="213" t="s">
        <v>121</v>
      </c>
      <c r="L214" s="43"/>
      <c r="M214" s="218" t="s">
        <v>19</v>
      </c>
      <c r="N214" s="219" t="s">
        <v>40</v>
      </c>
      <c r="O214" s="83"/>
      <c r="P214" s="220">
        <f>O214*H214</f>
        <v>0</v>
      </c>
      <c r="Q214" s="220">
        <v>1.01508</v>
      </c>
      <c r="R214" s="220">
        <f>Q214*H214</f>
        <v>0.913572</v>
      </c>
      <c r="S214" s="220">
        <v>0</v>
      </c>
      <c r="T214" s="221">
        <f>S214*H214</f>
        <v>0</v>
      </c>
      <c r="AR214" s="222" t="s">
        <v>122</v>
      </c>
      <c r="AT214" s="222" t="s">
        <v>117</v>
      </c>
      <c r="AU214" s="222" t="s">
        <v>79</v>
      </c>
      <c r="AY214" s="17" t="s">
        <v>115</v>
      </c>
      <c r="BE214" s="223">
        <f>IF(N214="základní",J214,0)</f>
        <v>0</v>
      </c>
      <c r="BF214" s="223">
        <f>IF(N214="snížená",J214,0)</f>
        <v>0</v>
      </c>
      <c r="BG214" s="223">
        <f>IF(N214="zákl. přenesená",J214,0)</f>
        <v>0</v>
      </c>
      <c r="BH214" s="223">
        <f>IF(N214="sníž. přenesená",J214,0)</f>
        <v>0</v>
      </c>
      <c r="BI214" s="223">
        <f>IF(N214="nulová",J214,0)</f>
        <v>0</v>
      </c>
      <c r="BJ214" s="17" t="s">
        <v>77</v>
      </c>
      <c r="BK214" s="223">
        <f>ROUND(I214*H214,2)</f>
        <v>0</v>
      </c>
      <c r="BL214" s="17" t="s">
        <v>122</v>
      </c>
      <c r="BM214" s="222" t="s">
        <v>550</v>
      </c>
    </row>
    <row r="215" spans="2:51" s="12" customFormat="1" ht="12">
      <c r="B215" s="227"/>
      <c r="C215" s="228"/>
      <c r="D215" s="224" t="s">
        <v>140</v>
      </c>
      <c r="E215" s="229" t="s">
        <v>19</v>
      </c>
      <c r="F215" s="230" t="s">
        <v>551</v>
      </c>
      <c r="G215" s="228"/>
      <c r="H215" s="231">
        <v>0.9</v>
      </c>
      <c r="I215" s="232"/>
      <c r="J215" s="228"/>
      <c r="K215" s="228"/>
      <c r="L215" s="233"/>
      <c r="M215" s="234"/>
      <c r="N215" s="235"/>
      <c r="O215" s="235"/>
      <c r="P215" s="235"/>
      <c r="Q215" s="235"/>
      <c r="R215" s="235"/>
      <c r="S215" s="235"/>
      <c r="T215" s="236"/>
      <c r="AT215" s="237" t="s">
        <v>140</v>
      </c>
      <c r="AU215" s="237" t="s">
        <v>79</v>
      </c>
      <c r="AV215" s="12" t="s">
        <v>79</v>
      </c>
      <c r="AW215" s="12" t="s">
        <v>31</v>
      </c>
      <c r="AX215" s="12" t="s">
        <v>77</v>
      </c>
      <c r="AY215" s="237" t="s">
        <v>115</v>
      </c>
    </row>
    <row r="216" spans="2:65" s="1" customFormat="1" ht="16.5" customHeight="1">
      <c r="B216" s="38"/>
      <c r="C216" s="211" t="s">
        <v>357</v>
      </c>
      <c r="D216" s="211" t="s">
        <v>117</v>
      </c>
      <c r="E216" s="212" t="s">
        <v>401</v>
      </c>
      <c r="F216" s="213" t="s">
        <v>402</v>
      </c>
      <c r="G216" s="214" t="s">
        <v>120</v>
      </c>
      <c r="H216" s="215">
        <v>60</v>
      </c>
      <c r="I216" s="216"/>
      <c r="J216" s="217">
        <f>ROUND(I216*H216,2)</f>
        <v>0</v>
      </c>
      <c r="K216" s="213" t="s">
        <v>121</v>
      </c>
      <c r="L216" s="43"/>
      <c r="M216" s="218" t="s">
        <v>19</v>
      </c>
      <c r="N216" s="219" t="s">
        <v>40</v>
      </c>
      <c r="O216" s="83"/>
      <c r="P216" s="220">
        <f>O216*H216</f>
        <v>0</v>
      </c>
      <c r="Q216" s="220">
        <v>0.01375</v>
      </c>
      <c r="R216" s="220">
        <f>Q216*H216</f>
        <v>0.825</v>
      </c>
      <c r="S216" s="220">
        <v>0</v>
      </c>
      <c r="T216" s="221">
        <f>S216*H216</f>
        <v>0</v>
      </c>
      <c r="AR216" s="222" t="s">
        <v>122</v>
      </c>
      <c r="AT216" s="222" t="s">
        <v>117</v>
      </c>
      <c r="AU216" s="222" t="s">
        <v>79</v>
      </c>
      <c r="AY216" s="17" t="s">
        <v>115</v>
      </c>
      <c r="BE216" s="223">
        <f>IF(N216="základní",J216,0)</f>
        <v>0</v>
      </c>
      <c r="BF216" s="223">
        <f>IF(N216="snížená",J216,0)</f>
        <v>0</v>
      </c>
      <c r="BG216" s="223">
        <f>IF(N216="zákl. přenesená",J216,0)</f>
        <v>0</v>
      </c>
      <c r="BH216" s="223">
        <f>IF(N216="sníž. přenesená",J216,0)</f>
        <v>0</v>
      </c>
      <c r="BI216" s="223">
        <f>IF(N216="nulová",J216,0)</f>
        <v>0</v>
      </c>
      <c r="BJ216" s="17" t="s">
        <v>77</v>
      </c>
      <c r="BK216" s="223">
        <f>ROUND(I216*H216,2)</f>
        <v>0</v>
      </c>
      <c r="BL216" s="17" t="s">
        <v>122</v>
      </c>
      <c r="BM216" s="222" t="s">
        <v>552</v>
      </c>
    </row>
    <row r="217" spans="2:47" s="1" customFormat="1" ht="12">
      <c r="B217" s="38"/>
      <c r="C217" s="39"/>
      <c r="D217" s="224" t="s">
        <v>124</v>
      </c>
      <c r="E217" s="39"/>
      <c r="F217" s="225" t="s">
        <v>404</v>
      </c>
      <c r="G217" s="39"/>
      <c r="H217" s="39"/>
      <c r="I217" s="135"/>
      <c r="J217" s="39"/>
      <c r="K217" s="39"/>
      <c r="L217" s="43"/>
      <c r="M217" s="226"/>
      <c r="N217" s="83"/>
      <c r="O217" s="83"/>
      <c r="P217" s="83"/>
      <c r="Q217" s="83"/>
      <c r="R217" s="83"/>
      <c r="S217" s="83"/>
      <c r="T217" s="84"/>
      <c r="AT217" s="17" t="s">
        <v>124</v>
      </c>
      <c r="AU217" s="17" t="s">
        <v>79</v>
      </c>
    </row>
    <row r="218" spans="2:51" s="12" customFormat="1" ht="12">
      <c r="B218" s="227"/>
      <c r="C218" s="228"/>
      <c r="D218" s="224" t="s">
        <v>140</v>
      </c>
      <c r="E218" s="229" t="s">
        <v>19</v>
      </c>
      <c r="F218" s="230" t="s">
        <v>448</v>
      </c>
      <c r="G218" s="228"/>
      <c r="H218" s="231">
        <v>60</v>
      </c>
      <c r="I218" s="232"/>
      <c r="J218" s="228"/>
      <c r="K218" s="228"/>
      <c r="L218" s="233"/>
      <c r="M218" s="234"/>
      <c r="N218" s="235"/>
      <c r="O218" s="235"/>
      <c r="P218" s="235"/>
      <c r="Q218" s="235"/>
      <c r="R218" s="235"/>
      <c r="S218" s="235"/>
      <c r="T218" s="236"/>
      <c r="AT218" s="237" t="s">
        <v>140</v>
      </c>
      <c r="AU218" s="237" t="s">
        <v>79</v>
      </c>
      <c r="AV218" s="12" t="s">
        <v>79</v>
      </c>
      <c r="AW218" s="12" t="s">
        <v>31</v>
      </c>
      <c r="AX218" s="12" t="s">
        <v>77</v>
      </c>
      <c r="AY218" s="237" t="s">
        <v>115</v>
      </c>
    </row>
    <row r="219" spans="2:65" s="1" customFormat="1" ht="24" customHeight="1">
      <c r="B219" s="38"/>
      <c r="C219" s="211" t="s">
        <v>361</v>
      </c>
      <c r="D219" s="211" t="s">
        <v>117</v>
      </c>
      <c r="E219" s="212" t="s">
        <v>406</v>
      </c>
      <c r="F219" s="213" t="s">
        <v>407</v>
      </c>
      <c r="G219" s="214" t="s">
        <v>149</v>
      </c>
      <c r="H219" s="215">
        <v>60</v>
      </c>
      <c r="I219" s="216"/>
      <c r="J219" s="217">
        <f>ROUND(I219*H219,2)</f>
        <v>0</v>
      </c>
      <c r="K219" s="213" t="s">
        <v>121</v>
      </c>
      <c r="L219" s="43"/>
      <c r="M219" s="218" t="s">
        <v>19</v>
      </c>
      <c r="N219" s="219" t="s">
        <v>40</v>
      </c>
      <c r="O219" s="83"/>
      <c r="P219" s="220">
        <f>O219*H219</f>
        <v>0</v>
      </c>
      <c r="Q219" s="220">
        <v>0.00061</v>
      </c>
      <c r="R219" s="220">
        <f>Q219*H219</f>
        <v>0.0366</v>
      </c>
      <c r="S219" s="220">
        <v>0</v>
      </c>
      <c r="T219" s="221">
        <f>S219*H219</f>
        <v>0</v>
      </c>
      <c r="AR219" s="222" t="s">
        <v>122</v>
      </c>
      <c r="AT219" s="222" t="s">
        <v>117</v>
      </c>
      <c r="AU219" s="222" t="s">
        <v>79</v>
      </c>
      <c r="AY219" s="17" t="s">
        <v>115</v>
      </c>
      <c r="BE219" s="223">
        <f>IF(N219="základní",J219,0)</f>
        <v>0</v>
      </c>
      <c r="BF219" s="223">
        <f>IF(N219="snížená",J219,0)</f>
        <v>0</v>
      </c>
      <c r="BG219" s="223">
        <f>IF(N219="zákl. přenesená",J219,0)</f>
        <v>0</v>
      </c>
      <c r="BH219" s="223">
        <f>IF(N219="sníž. přenesená",J219,0)</f>
        <v>0</v>
      </c>
      <c r="BI219" s="223">
        <f>IF(N219="nulová",J219,0)</f>
        <v>0</v>
      </c>
      <c r="BJ219" s="17" t="s">
        <v>77</v>
      </c>
      <c r="BK219" s="223">
        <f>ROUND(I219*H219,2)</f>
        <v>0</v>
      </c>
      <c r="BL219" s="17" t="s">
        <v>122</v>
      </c>
      <c r="BM219" s="222" t="s">
        <v>553</v>
      </c>
    </row>
    <row r="220" spans="2:51" s="12" customFormat="1" ht="12">
      <c r="B220" s="227"/>
      <c r="C220" s="228"/>
      <c r="D220" s="224" t="s">
        <v>140</v>
      </c>
      <c r="E220" s="229" t="s">
        <v>19</v>
      </c>
      <c r="F220" s="230" t="s">
        <v>448</v>
      </c>
      <c r="G220" s="228"/>
      <c r="H220" s="231">
        <v>60</v>
      </c>
      <c r="I220" s="232"/>
      <c r="J220" s="228"/>
      <c r="K220" s="228"/>
      <c r="L220" s="233"/>
      <c r="M220" s="234"/>
      <c r="N220" s="235"/>
      <c r="O220" s="235"/>
      <c r="P220" s="235"/>
      <c r="Q220" s="235"/>
      <c r="R220" s="235"/>
      <c r="S220" s="235"/>
      <c r="T220" s="236"/>
      <c r="AT220" s="237" t="s">
        <v>140</v>
      </c>
      <c r="AU220" s="237" t="s">
        <v>79</v>
      </c>
      <c r="AV220" s="12" t="s">
        <v>79</v>
      </c>
      <c r="AW220" s="12" t="s">
        <v>31</v>
      </c>
      <c r="AX220" s="12" t="s">
        <v>77</v>
      </c>
      <c r="AY220" s="237" t="s">
        <v>115</v>
      </c>
    </row>
    <row r="221" spans="2:65" s="1" customFormat="1" ht="16.5" customHeight="1">
      <c r="B221" s="38"/>
      <c r="C221" s="211" t="s">
        <v>367</v>
      </c>
      <c r="D221" s="211" t="s">
        <v>117</v>
      </c>
      <c r="E221" s="212" t="s">
        <v>410</v>
      </c>
      <c r="F221" s="213" t="s">
        <v>411</v>
      </c>
      <c r="G221" s="214" t="s">
        <v>149</v>
      </c>
      <c r="H221" s="215">
        <v>60</v>
      </c>
      <c r="I221" s="216"/>
      <c r="J221" s="217">
        <f>ROUND(I221*H221,2)</f>
        <v>0</v>
      </c>
      <c r="K221" s="213" t="s">
        <v>121</v>
      </c>
      <c r="L221" s="43"/>
      <c r="M221" s="218" t="s">
        <v>19</v>
      </c>
      <c r="N221" s="219" t="s">
        <v>40</v>
      </c>
      <c r="O221" s="83"/>
      <c r="P221" s="220">
        <f>O221*H221</f>
        <v>0</v>
      </c>
      <c r="Q221" s="220">
        <v>0</v>
      </c>
      <c r="R221" s="220">
        <f>Q221*H221</f>
        <v>0</v>
      </c>
      <c r="S221" s="220">
        <v>0</v>
      </c>
      <c r="T221" s="221">
        <f>S221*H221</f>
        <v>0</v>
      </c>
      <c r="AR221" s="222" t="s">
        <v>122</v>
      </c>
      <c r="AT221" s="222" t="s">
        <v>117</v>
      </c>
      <c r="AU221" s="222" t="s">
        <v>79</v>
      </c>
      <c r="AY221" s="17" t="s">
        <v>115</v>
      </c>
      <c r="BE221" s="223">
        <f>IF(N221="základní",J221,0)</f>
        <v>0</v>
      </c>
      <c r="BF221" s="223">
        <f>IF(N221="snížená",J221,0)</f>
        <v>0</v>
      </c>
      <c r="BG221" s="223">
        <f>IF(N221="zákl. přenesená",J221,0)</f>
        <v>0</v>
      </c>
      <c r="BH221" s="223">
        <f>IF(N221="sníž. přenesená",J221,0)</f>
        <v>0</v>
      </c>
      <c r="BI221" s="223">
        <f>IF(N221="nulová",J221,0)</f>
        <v>0</v>
      </c>
      <c r="BJ221" s="17" t="s">
        <v>77</v>
      </c>
      <c r="BK221" s="223">
        <f>ROUND(I221*H221,2)</f>
        <v>0</v>
      </c>
      <c r="BL221" s="17" t="s">
        <v>122</v>
      </c>
      <c r="BM221" s="222" t="s">
        <v>554</v>
      </c>
    </row>
    <row r="222" spans="2:47" s="1" customFormat="1" ht="12">
      <c r="B222" s="38"/>
      <c r="C222" s="39"/>
      <c r="D222" s="224" t="s">
        <v>124</v>
      </c>
      <c r="E222" s="39"/>
      <c r="F222" s="225" t="s">
        <v>413</v>
      </c>
      <c r="G222" s="39"/>
      <c r="H222" s="39"/>
      <c r="I222" s="135"/>
      <c r="J222" s="39"/>
      <c r="K222" s="39"/>
      <c r="L222" s="43"/>
      <c r="M222" s="226"/>
      <c r="N222" s="83"/>
      <c r="O222" s="83"/>
      <c r="P222" s="83"/>
      <c r="Q222" s="83"/>
      <c r="R222" s="83"/>
      <c r="S222" s="83"/>
      <c r="T222" s="84"/>
      <c r="AT222" s="17" t="s">
        <v>124</v>
      </c>
      <c r="AU222" s="17" t="s">
        <v>79</v>
      </c>
    </row>
    <row r="223" spans="2:51" s="12" customFormat="1" ht="12">
      <c r="B223" s="227"/>
      <c r="C223" s="228"/>
      <c r="D223" s="224" t="s">
        <v>140</v>
      </c>
      <c r="E223" s="229" t="s">
        <v>19</v>
      </c>
      <c r="F223" s="230" t="s">
        <v>448</v>
      </c>
      <c r="G223" s="228"/>
      <c r="H223" s="231">
        <v>60</v>
      </c>
      <c r="I223" s="232"/>
      <c r="J223" s="228"/>
      <c r="K223" s="228"/>
      <c r="L223" s="233"/>
      <c r="M223" s="234"/>
      <c r="N223" s="235"/>
      <c r="O223" s="235"/>
      <c r="P223" s="235"/>
      <c r="Q223" s="235"/>
      <c r="R223" s="235"/>
      <c r="S223" s="235"/>
      <c r="T223" s="236"/>
      <c r="AT223" s="237" t="s">
        <v>140</v>
      </c>
      <c r="AU223" s="237" t="s">
        <v>79</v>
      </c>
      <c r="AV223" s="12" t="s">
        <v>79</v>
      </c>
      <c r="AW223" s="12" t="s">
        <v>31</v>
      </c>
      <c r="AX223" s="12" t="s">
        <v>77</v>
      </c>
      <c r="AY223" s="237" t="s">
        <v>115</v>
      </c>
    </row>
    <row r="224" spans="2:65" s="1" customFormat="1" ht="24" customHeight="1">
      <c r="B224" s="38"/>
      <c r="C224" s="211" t="s">
        <v>373</v>
      </c>
      <c r="D224" s="211" t="s">
        <v>117</v>
      </c>
      <c r="E224" s="212" t="s">
        <v>555</v>
      </c>
      <c r="F224" s="213" t="s">
        <v>556</v>
      </c>
      <c r="G224" s="214" t="s">
        <v>149</v>
      </c>
      <c r="H224" s="215">
        <v>5</v>
      </c>
      <c r="I224" s="216"/>
      <c r="J224" s="217">
        <f>ROUND(I224*H224,2)</f>
        <v>0</v>
      </c>
      <c r="K224" s="213" t="s">
        <v>121</v>
      </c>
      <c r="L224" s="43"/>
      <c r="M224" s="218" t="s">
        <v>19</v>
      </c>
      <c r="N224" s="219" t="s">
        <v>40</v>
      </c>
      <c r="O224" s="83"/>
      <c r="P224" s="220">
        <f>O224*H224</f>
        <v>0</v>
      </c>
      <c r="Q224" s="220">
        <v>0.59184</v>
      </c>
      <c r="R224" s="220">
        <f>Q224*H224</f>
        <v>2.9592</v>
      </c>
      <c r="S224" s="220">
        <v>0</v>
      </c>
      <c r="T224" s="221">
        <f>S224*H224</f>
        <v>0</v>
      </c>
      <c r="AR224" s="222" t="s">
        <v>122</v>
      </c>
      <c r="AT224" s="222" t="s">
        <v>117</v>
      </c>
      <c r="AU224" s="222" t="s">
        <v>79</v>
      </c>
      <c r="AY224" s="17" t="s">
        <v>115</v>
      </c>
      <c r="BE224" s="223">
        <f>IF(N224="základní",J224,0)</f>
        <v>0</v>
      </c>
      <c r="BF224" s="223">
        <f>IF(N224="snížená",J224,0)</f>
        <v>0</v>
      </c>
      <c r="BG224" s="223">
        <f>IF(N224="zákl. přenesená",J224,0)</f>
        <v>0</v>
      </c>
      <c r="BH224" s="223">
        <f>IF(N224="sníž. přenesená",J224,0)</f>
        <v>0</v>
      </c>
      <c r="BI224" s="223">
        <f>IF(N224="nulová",J224,0)</f>
        <v>0</v>
      </c>
      <c r="BJ224" s="17" t="s">
        <v>77</v>
      </c>
      <c r="BK224" s="223">
        <f>ROUND(I224*H224,2)</f>
        <v>0</v>
      </c>
      <c r="BL224" s="17" t="s">
        <v>122</v>
      </c>
      <c r="BM224" s="222" t="s">
        <v>557</v>
      </c>
    </row>
    <row r="225" spans="2:47" s="1" customFormat="1" ht="12">
      <c r="B225" s="38"/>
      <c r="C225" s="39"/>
      <c r="D225" s="224" t="s">
        <v>124</v>
      </c>
      <c r="E225" s="39"/>
      <c r="F225" s="225" t="s">
        <v>558</v>
      </c>
      <c r="G225" s="39"/>
      <c r="H225" s="39"/>
      <c r="I225" s="135"/>
      <c r="J225" s="39"/>
      <c r="K225" s="39"/>
      <c r="L225" s="43"/>
      <c r="M225" s="226"/>
      <c r="N225" s="83"/>
      <c r="O225" s="83"/>
      <c r="P225" s="83"/>
      <c r="Q225" s="83"/>
      <c r="R225" s="83"/>
      <c r="S225" s="83"/>
      <c r="T225" s="84"/>
      <c r="AT225" s="17" t="s">
        <v>124</v>
      </c>
      <c r="AU225" s="17" t="s">
        <v>79</v>
      </c>
    </row>
    <row r="226" spans="2:63" s="11" customFormat="1" ht="22.8" customHeight="1">
      <c r="B226" s="195"/>
      <c r="C226" s="196"/>
      <c r="D226" s="197" t="s">
        <v>68</v>
      </c>
      <c r="E226" s="209" t="s">
        <v>414</v>
      </c>
      <c r="F226" s="209" t="s">
        <v>415</v>
      </c>
      <c r="G226" s="196"/>
      <c r="H226" s="196"/>
      <c r="I226" s="199"/>
      <c r="J226" s="210">
        <f>BK226</f>
        <v>0</v>
      </c>
      <c r="K226" s="196"/>
      <c r="L226" s="201"/>
      <c r="M226" s="202"/>
      <c r="N226" s="203"/>
      <c r="O226" s="203"/>
      <c r="P226" s="204">
        <f>SUM(P227:P262)</f>
        <v>0</v>
      </c>
      <c r="Q226" s="203"/>
      <c r="R226" s="204">
        <f>SUM(R227:R262)</f>
        <v>0</v>
      </c>
      <c r="S226" s="203"/>
      <c r="T226" s="205">
        <f>SUM(T227:T262)</f>
        <v>0</v>
      </c>
      <c r="AR226" s="206" t="s">
        <v>77</v>
      </c>
      <c r="AT226" s="207" t="s">
        <v>68</v>
      </c>
      <c r="AU226" s="207" t="s">
        <v>77</v>
      </c>
      <c r="AY226" s="206" t="s">
        <v>115</v>
      </c>
      <c r="BK226" s="208">
        <f>SUM(BK227:BK262)</f>
        <v>0</v>
      </c>
    </row>
    <row r="227" spans="2:65" s="1" customFormat="1" ht="24" customHeight="1">
      <c r="B227" s="38"/>
      <c r="C227" s="211" t="s">
        <v>378</v>
      </c>
      <c r="D227" s="211" t="s">
        <v>117</v>
      </c>
      <c r="E227" s="212" t="s">
        <v>417</v>
      </c>
      <c r="F227" s="213" t="s">
        <v>418</v>
      </c>
      <c r="G227" s="214" t="s">
        <v>204</v>
      </c>
      <c r="H227" s="215">
        <v>116.4</v>
      </c>
      <c r="I227" s="216"/>
      <c r="J227" s="217">
        <f>ROUND(I227*H227,2)</f>
        <v>0</v>
      </c>
      <c r="K227" s="213" t="s">
        <v>121</v>
      </c>
      <c r="L227" s="43"/>
      <c r="M227" s="218" t="s">
        <v>19</v>
      </c>
      <c r="N227" s="219" t="s">
        <v>40</v>
      </c>
      <c r="O227" s="83"/>
      <c r="P227" s="220">
        <f>O227*H227</f>
        <v>0</v>
      </c>
      <c r="Q227" s="220">
        <v>0</v>
      </c>
      <c r="R227" s="220">
        <f>Q227*H227</f>
        <v>0</v>
      </c>
      <c r="S227" s="220">
        <v>0</v>
      </c>
      <c r="T227" s="221">
        <f>S227*H227</f>
        <v>0</v>
      </c>
      <c r="AR227" s="222" t="s">
        <v>122</v>
      </c>
      <c r="AT227" s="222" t="s">
        <v>117</v>
      </c>
      <c r="AU227" s="222" t="s">
        <v>79</v>
      </c>
      <c r="AY227" s="17" t="s">
        <v>115</v>
      </c>
      <c r="BE227" s="223">
        <f>IF(N227="základní",J227,0)</f>
        <v>0</v>
      </c>
      <c r="BF227" s="223">
        <f>IF(N227="snížená",J227,0)</f>
        <v>0</v>
      </c>
      <c r="BG227" s="223">
        <f>IF(N227="zákl. přenesená",J227,0)</f>
        <v>0</v>
      </c>
      <c r="BH227" s="223">
        <f>IF(N227="sníž. přenesená",J227,0)</f>
        <v>0</v>
      </c>
      <c r="BI227" s="223">
        <f>IF(N227="nulová",J227,0)</f>
        <v>0</v>
      </c>
      <c r="BJ227" s="17" t="s">
        <v>77</v>
      </c>
      <c r="BK227" s="223">
        <f>ROUND(I227*H227,2)</f>
        <v>0</v>
      </c>
      <c r="BL227" s="17" t="s">
        <v>122</v>
      </c>
      <c r="BM227" s="222" t="s">
        <v>559</v>
      </c>
    </row>
    <row r="228" spans="2:47" s="1" customFormat="1" ht="12">
      <c r="B228" s="38"/>
      <c r="C228" s="39"/>
      <c r="D228" s="224" t="s">
        <v>124</v>
      </c>
      <c r="E228" s="39"/>
      <c r="F228" s="225" t="s">
        <v>420</v>
      </c>
      <c r="G228" s="39"/>
      <c r="H228" s="39"/>
      <c r="I228" s="135"/>
      <c r="J228" s="39"/>
      <c r="K228" s="39"/>
      <c r="L228" s="43"/>
      <c r="M228" s="226"/>
      <c r="N228" s="83"/>
      <c r="O228" s="83"/>
      <c r="P228" s="83"/>
      <c r="Q228" s="83"/>
      <c r="R228" s="83"/>
      <c r="S228" s="83"/>
      <c r="T228" s="84"/>
      <c r="AT228" s="17" t="s">
        <v>124</v>
      </c>
      <c r="AU228" s="17" t="s">
        <v>79</v>
      </c>
    </row>
    <row r="229" spans="2:51" s="13" customFormat="1" ht="12">
      <c r="B229" s="238"/>
      <c r="C229" s="239"/>
      <c r="D229" s="224" t="s">
        <v>140</v>
      </c>
      <c r="E229" s="240" t="s">
        <v>19</v>
      </c>
      <c r="F229" s="241" t="s">
        <v>560</v>
      </c>
      <c r="G229" s="239"/>
      <c r="H229" s="240" t="s">
        <v>19</v>
      </c>
      <c r="I229" s="242"/>
      <c r="J229" s="239"/>
      <c r="K229" s="239"/>
      <c r="L229" s="243"/>
      <c r="M229" s="244"/>
      <c r="N229" s="245"/>
      <c r="O229" s="245"/>
      <c r="P229" s="245"/>
      <c r="Q229" s="245"/>
      <c r="R229" s="245"/>
      <c r="S229" s="245"/>
      <c r="T229" s="246"/>
      <c r="AT229" s="247" t="s">
        <v>140</v>
      </c>
      <c r="AU229" s="247" t="s">
        <v>79</v>
      </c>
      <c r="AV229" s="13" t="s">
        <v>77</v>
      </c>
      <c r="AW229" s="13" t="s">
        <v>31</v>
      </c>
      <c r="AX229" s="13" t="s">
        <v>69</v>
      </c>
      <c r="AY229" s="247" t="s">
        <v>115</v>
      </c>
    </row>
    <row r="230" spans="2:51" s="12" customFormat="1" ht="12">
      <c r="B230" s="227"/>
      <c r="C230" s="228"/>
      <c r="D230" s="224" t="s">
        <v>140</v>
      </c>
      <c r="E230" s="229" t="s">
        <v>19</v>
      </c>
      <c r="F230" s="230" t="s">
        <v>561</v>
      </c>
      <c r="G230" s="228"/>
      <c r="H230" s="231">
        <v>80</v>
      </c>
      <c r="I230" s="232"/>
      <c r="J230" s="228"/>
      <c r="K230" s="228"/>
      <c r="L230" s="233"/>
      <c r="M230" s="234"/>
      <c r="N230" s="235"/>
      <c r="O230" s="235"/>
      <c r="P230" s="235"/>
      <c r="Q230" s="235"/>
      <c r="R230" s="235"/>
      <c r="S230" s="235"/>
      <c r="T230" s="236"/>
      <c r="AT230" s="237" t="s">
        <v>140</v>
      </c>
      <c r="AU230" s="237" t="s">
        <v>79</v>
      </c>
      <c r="AV230" s="12" t="s">
        <v>79</v>
      </c>
      <c r="AW230" s="12" t="s">
        <v>31</v>
      </c>
      <c r="AX230" s="12" t="s">
        <v>69</v>
      </c>
      <c r="AY230" s="237" t="s">
        <v>115</v>
      </c>
    </row>
    <row r="231" spans="2:51" s="13" customFormat="1" ht="12">
      <c r="B231" s="238"/>
      <c r="C231" s="239"/>
      <c r="D231" s="224" t="s">
        <v>140</v>
      </c>
      <c r="E231" s="240" t="s">
        <v>19</v>
      </c>
      <c r="F231" s="241" t="s">
        <v>249</v>
      </c>
      <c r="G231" s="239"/>
      <c r="H231" s="240" t="s">
        <v>19</v>
      </c>
      <c r="I231" s="242"/>
      <c r="J231" s="239"/>
      <c r="K231" s="239"/>
      <c r="L231" s="243"/>
      <c r="M231" s="244"/>
      <c r="N231" s="245"/>
      <c r="O231" s="245"/>
      <c r="P231" s="245"/>
      <c r="Q231" s="245"/>
      <c r="R231" s="245"/>
      <c r="S231" s="245"/>
      <c r="T231" s="246"/>
      <c r="AT231" s="247" t="s">
        <v>140</v>
      </c>
      <c r="AU231" s="247" t="s">
        <v>79</v>
      </c>
      <c r="AV231" s="13" t="s">
        <v>77</v>
      </c>
      <c r="AW231" s="13" t="s">
        <v>31</v>
      </c>
      <c r="AX231" s="13" t="s">
        <v>69</v>
      </c>
      <c r="AY231" s="247" t="s">
        <v>115</v>
      </c>
    </row>
    <row r="232" spans="2:51" s="12" customFormat="1" ht="12">
      <c r="B232" s="227"/>
      <c r="C232" s="228"/>
      <c r="D232" s="224" t="s">
        <v>140</v>
      </c>
      <c r="E232" s="229" t="s">
        <v>19</v>
      </c>
      <c r="F232" s="230" t="s">
        <v>423</v>
      </c>
      <c r="G232" s="228"/>
      <c r="H232" s="231">
        <v>9.5</v>
      </c>
      <c r="I232" s="232"/>
      <c r="J232" s="228"/>
      <c r="K232" s="228"/>
      <c r="L232" s="233"/>
      <c r="M232" s="234"/>
      <c r="N232" s="235"/>
      <c r="O232" s="235"/>
      <c r="P232" s="235"/>
      <c r="Q232" s="235"/>
      <c r="R232" s="235"/>
      <c r="S232" s="235"/>
      <c r="T232" s="236"/>
      <c r="AT232" s="237" t="s">
        <v>140</v>
      </c>
      <c r="AU232" s="237" t="s">
        <v>79</v>
      </c>
      <c r="AV232" s="12" t="s">
        <v>79</v>
      </c>
      <c r="AW232" s="12" t="s">
        <v>31</v>
      </c>
      <c r="AX232" s="12" t="s">
        <v>69</v>
      </c>
      <c r="AY232" s="237" t="s">
        <v>115</v>
      </c>
    </row>
    <row r="233" spans="2:51" s="13" customFormat="1" ht="12">
      <c r="B233" s="238"/>
      <c r="C233" s="239"/>
      <c r="D233" s="224" t="s">
        <v>140</v>
      </c>
      <c r="E233" s="240" t="s">
        <v>19</v>
      </c>
      <c r="F233" s="241" t="s">
        <v>562</v>
      </c>
      <c r="G233" s="239"/>
      <c r="H233" s="240" t="s">
        <v>19</v>
      </c>
      <c r="I233" s="242"/>
      <c r="J233" s="239"/>
      <c r="K233" s="239"/>
      <c r="L233" s="243"/>
      <c r="M233" s="244"/>
      <c r="N233" s="245"/>
      <c r="O233" s="245"/>
      <c r="P233" s="245"/>
      <c r="Q233" s="245"/>
      <c r="R233" s="245"/>
      <c r="S233" s="245"/>
      <c r="T233" s="246"/>
      <c r="AT233" s="247" t="s">
        <v>140</v>
      </c>
      <c r="AU233" s="247" t="s">
        <v>79</v>
      </c>
      <c r="AV233" s="13" t="s">
        <v>77</v>
      </c>
      <c r="AW233" s="13" t="s">
        <v>31</v>
      </c>
      <c r="AX233" s="13" t="s">
        <v>69</v>
      </c>
      <c r="AY233" s="247" t="s">
        <v>115</v>
      </c>
    </row>
    <row r="234" spans="2:51" s="12" customFormat="1" ht="12">
      <c r="B234" s="227"/>
      <c r="C234" s="228"/>
      <c r="D234" s="224" t="s">
        <v>140</v>
      </c>
      <c r="E234" s="229" t="s">
        <v>19</v>
      </c>
      <c r="F234" s="230" t="s">
        <v>563</v>
      </c>
      <c r="G234" s="228"/>
      <c r="H234" s="231">
        <v>26.9</v>
      </c>
      <c r="I234" s="232"/>
      <c r="J234" s="228"/>
      <c r="K234" s="228"/>
      <c r="L234" s="233"/>
      <c r="M234" s="234"/>
      <c r="N234" s="235"/>
      <c r="O234" s="235"/>
      <c r="P234" s="235"/>
      <c r="Q234" s="235"/>
      <c r="R234" s="235"/>
      <c r="S234" s="235"/>
      <c r="T234" s="236"/>
      <c r="AT234" s="237" t="s">
        <v>140</v>
      </c>
      <c r="AU234" s="237" t="s">
        <v>79</v>
      </c>
      <c r="AV234" s="12" t="s">
        <v>79</v>
      </c>
      <c r="AW234" s="12" t="s">
        <v>31</v>
      </c>
      <c r="AX234" s="12" t="s">
        <v>69</v>
      </c>
      <c r="AY234" s="237" t="s">
        <v>115</v>
      </c>
    </row>
    <row r="235" spans="2:51" s="14" customFormat="1" ht="12">
      <c r="B235" s="248"/>
      <c r="C235" s="249"/>
      <c r="D235" s="224" t="s">
        <v>140</v>
      </c>
      <c r="E235" s="250" t="s">
        <v>19</v>
      </c>
      <c r="F235" s="251" t="s">
        <v>167</v>
      </c>
      <c r="G235" s="249"/>
      <c r="H235" s="252">
        <v>116.4</v>
      </c>
      <c r="I235" s="253"/>
      <c r="J235" s="249"/>
      <c r="K235" s="249"/>
      <c r="L235" s="254"/>
      <c r="M235" s="255"/>
      <c r="N235" s="256"/>
      <c r="O235" s="256"/>
      <c r="P235" s="256"/>
      <c r="Q235" s="256"/>
      <c r="R235" s="256"/>
      <c r="S235" s="256"/>
      <c r="T235" s="257"/>
      <c r="AT235" s="258" t="s">
        <v>140</v>
      </c>
      <c r="AU235" s="258" t="s">
        <v>79</v>
      </c>
      <c r="AV235" s="14" t="s">
        <v>122</v>
      </c>
      <c r="AW235" s="14" t="s">
        <v>31</v>
      </c>
      <c r="AX235" s="14" t="s">
        <v>77</v>
      </c>
      <c r="AY235" s="258" t="s">
        <v>115</v>
      </c>
    </row>
    <row r="236" spans="2:65" s="1" customFormat="1" ht="24" customHeight="1">
      <c r="B236" s="38"/>
      <c r="C236" s="211" t="s">
        <v>383</v>
      </c>
      <c r="D236" s="211" t="s">
        <v>117</v>
      </c>
      <c r="E236" s="212" t="s">
        <v>427</v>
      </c>
      <c r="F236" s="213" t="s">
        <v>428</v>
      </c>
      <c r="G236" s="214" t="s">
        <v>204</v>
      </c>
      <c r="H236" s="215">
        <v>1629.6</v>
      </c>
      <c r="I236" s="216"/>
      <c r="J236" s="217">
        <f>ROUND(I236*H236,2)</f>
        <v>0</v>
      </c>
      <c r="K236" s="213" t="s">
        <v>121</v>
      </c>
      <c r="L236" s="43"/>
      <c r="M236" s="218" t="s">
        <v>19</v>
      </c>
      <c r="N236" s="219" t="s">
        <v>40</v>
      </c>
      <c r="O236" s="83"/>
      <c r="P236" s="220">
        <f>O236*H236</f>
        <v>0</v>
      </c>
      <c r="Q236" s="220">
        <v>0</v>
      </c>
      <c r="R236" s="220">
        <f>Q236*H236</f>
        <v>0</v>
      </c>
      <c r="S236" s="220">
        <v>0</v>
      </c>
      <c r="T236" s="221">
        <f>S236*H236</f>
        <v>0</v>
      </c>
      <c r="AR236" s="222" t="s">
        <v>122</v>
      </c>
      <c r="AT236" s="222" t="s">
        <v>117</v>
      </c>
      <c r="AU236" s="222" t="s">
        <v>79</v>
      </c>
      <c r="AY236" s="17" t="s">
        <v>115</v>
      </c>
      <c r="BE236" s="223">
        <f>IF(N236="základní",J236,0)</f>
        <v>0</v>
      </c>
      <c r="BF236" s="223">
        <f>IF(N236="snížená",J236,0)</f>
        <v>0</v>
      </c>
      <c r="BG236" s="223">
        <f>IF(N236="zákl. přenesená",J236,0)</f>
        <v>0</v>
      </c>
      <c r="BH236" s="223">
        <f>IF(N236="sníž. přenesená",J236,0)</f>
        <v>0</v>
      </c>
      <c r="BI236" s="223">
        <f>IF(N236="nulová",J236,0)</f>
        <v>0</v>
      </c>
      <c r="BJ236" s="17" t="s">
        <v>77</v>
      </c>
      <c r="BK236" s="223">
        <f>ROUND(I236*H236,2)</f>
        <v>0</v>
      </c>
      <c r="BL236" s="17" t="s">
        <v>122</v>
      </c>
      <c r="BM236" s="222" t="s">
        <v>564</v>
      </c>
    </row>
    <row r="237" spans="2:47" s="1" customFormat="1" ht="12">
      <c r="B237" s="38"/>
      <c r="C237" s="39"/>
      <c r="D237" s="224" t="s">
        <v>124</v>
      </c>
      <c r="E237" s="39"/>
      <c r="F237" s="225" t="s">
        <v>420</v>
      </c>
      <c r="G237" s="39"/>
      <c r="H237" s="39"/>
      <c r="I237" s="135"/>
      <c r="J237" s="39"/>
      <c r="K237" s="39"/>
      <c r="L237" s="43"/>
      <c r="M237" s="226"/>
      <c r="N237" s="83"/>
      <c r="O237" s="83"/>
      <c r="P237" s="83"/>
      <c r="Q237" s="83"/>
      <c r="R237" s="83"/>
      <c r="S237" s="83"/>
      <c r="T237" s="84"/>
      <c r="AT237" s="17" t="s">
        <v>124</v>
      </c>
      <c r="AU237" s="17" t="s">
        <v>79</v>
      </c>
    </row>
    <row r="238" spans="2:47" s="1" customFormat="1" ht="12">
      <c r="B238" s="38"/>
      <c r="C238" s="39"/>
      <c r="D238" s="224" t="s">
        <v>126</v>
      </c>
      <c r="E238" s="39"/>
      <c r="F238" s="225" t="s">
        <v>192</v>
      </c>
      <c r="G238" s="39"/>
      <c r="H238" s="39"/>
      <c r="I238" s="135"/>
      <c r="J238" s="39"/>
      <c r="K238" s="39"/>
      <c r="L238" s="43"/>
      <c r="M238" s="226"/>
      <c r="N238" s="83"/>
      <c r="O238" s="83"/>
      <c r="P238" s="83"/>
      <c r="Q238" s="83"/>
      <c r="R238" s="83"/>
      <c r="S238" s="83"/>
      <c r="T238" s="84"/>
      <c r="AT238" s="17" t="s">
        <v>126</v>
      </c>
      <c r="AU238" s="17" t="s">
        <v>79</v>
      </c>
    </row>
    <row r="239" spans="2:51" s="12" customFormat="1" ht="12">
      <c r="B239" s="227"/>
      <c r="C239" s="228"/>
      <c r="D239" s="224" t="s">
        <v>140</v>
      </c>
      <c r="E239" s="228"/>
      <c r="F239" s="230" t="s">
        <v>565</v>
      </c>
      <c r="G239" s="228"/>
      <c r="H239" s="231">
        <v>1629.6</v>
      </c>
      <c r="I239" s="232"/>
      <c r="J239" s="228"/>
      <c r="K239" s="228"/>
      <c r="L239" s="233"/>
      <c r="M239" s="234"/>
      <c r="N239" s="235"/>
      <c r="O239" s="235"/>
      <c r="P239" s="235"/>
      <c r="Q239" s="235"/>
      <c r="R239" s="235"/>
      <c r="S239" s="235"/>
      <c r="T239" s="236"/>
      <c r="AT239" s="237" t="s">
        <v>140</v>
      </c>
      <c r="AU239" s="237" t="s">
        <v>79</v>
      </c>
      <c r="AV239" s="12" t="s">
        <v>79</v>
      </c>
      <c r="AW239" s="12" t="s">
        <v>4</v>
      </c>
      <c r="AX239" s="12" t="s">
        <v>77</v>
      </c>
      <c r="AY239" s="237" t="s">
        <v>115</v>
      </c>
    </row>
    <row r="240" spans="2:65" s="1" customFormat="1" ht="24" customHeight="1">
      <c r="B240" s="38"/>
      <c r="C240" s="211" t="s">
        <v>389</v>
      </c>
      <c r="D240" s="211" t="s">
        <v>117</v>
      </c>
      <c r="E240" s="212" t="s">
        <v>432</v>
      </c>
      <c r="F240" s="213" t="s">
        <v>433</v>
      </c>
      <c r="G240" s="214" t="s">
        <v>204</v>
      </c>
      <c r="H240" s="215">
        <v>83.35</v>
      </c>
      <c r="I240" s="216"/>
      <c r="J240" s="217">
        <f>ROUND(I240*H240,2)</f>
        <v>0</v>
      </c>
      <c r="K240" s="213" t="s">
        <v>121</v>
      </c>
      <c r="L240" s="43"/>
      <c r="M240" s="218" t="s">
        <v>19</v>
      </c>
      <c r="N240" s="219" t="s">
        <v>40</v>
      </c>
      <c r="O240" s="83"/>
      <c r="P240" s="220">
        <f>O240*H240</f>
        <v>0</v>
      </c>
      <c r="Q240" s="220">
        <v>0</v>
      </c>
      <c r="R240" s="220">
        <f>Q240*H240</f>
        <v>0</v>
      </c>
      <c r="S240" s="220">
        <v>0</v>
      </c>
      <c r="T240" s="221">
        <f>S240*H240</f>
        <v>0</v>
      </c>
      <c r="AR240" s="222" t="s">
        <v>122</v>
      </c>
      <c r="AT240" s="222" t="s">
        <v>117</v>
      </c>
      <c r="AU240" s="222" t="s">
        <v>79</v>
      </c>
      <c r="AY240" s="17" t="s">
        <v>115</v>
      </c>
      <c r="BE240" s="223">
        <f>IF(N240="základní",J240,0)</f>
        <v>0</v>
      </c>
      <c r="BF240" s="223">
        <f>IF(N240="snížená",J240,0)</f>
        <v>0</v>
      </c>
      <c r="BG240" s="223">
        <f>IF(N240="zákl. přenesená",J240,0)</f>
        <v>0</v>
      </c>
      <c r="BH240" s="223">
        <f>IF(N240="sníž. přenesená",J240,0)</f>
        <v>0</v>
      </c>
      <c r="BI240" s="223">
        <f>IF(N240="nulová",J240,0)</f>
        <v>0</v>
      </c>
      <c r="BJ240" s="17" t="s">
        <v>77</v>
      </c>
      <c r="BK240" s="223">
        <f>ROUND(I240*H240,2)</f>
        <v>0</v>
      </c>
      <c r="BL240" s="17" t="s">
        <v>122</v>
      </c>
      <c r="BM240" s="222" t="s">
        <v>566</v>
      </c>
    </row>
    <row r="241" spans="2:47" s="1" customFormat="1" ht="12">
      <c r="B241" s="38"/>
      <c r="C241" s="39"/>
      <c r="D241" s="224" t="s">
        <v>124</v>
      </c>
      <c r="E241" s="39"/>
      <c r="F241" s="225" t="s">
        <v>435</v>
      </c>
      <c r="G241" s="39"/>
      <c r="H241" s="39"/>
      <c r="I241" s="135"/>
      <c r="J241" s="39"/>
      <c r="K241" s="39"/>
      <c r="L241" s="43"/>
      <c r="M241" s="226"/>
      <c r="N241" s="83"/>
      <c r="O241" s="83"/>
      <c r="P241" s="83"/>
      <c r="Q241" s="83"/>
      <c r="R241" s="83"/>
      <c r="S241" s="83"/>
      <c r="T241" s="84"/>
      <c r="AT241" s="17" t="s">
        <v>124</v>
      </c>
      <c r="AU241" s="17" t="s">
        <v>79</v>
      </c>
    </row>
    <row r="242" spans="2:47" s="1" customFormat="1" ht="12">
      <c r="B242" s="38"/>
      <c r="C242" s="39"/>
      <c r="D242" s="224" t="s">
        <v>126</v>
      </c>
      <c r="E242" s="39"/>
      <c r="F242" s="225" t="s">
        <v>436</v>
      </c>
      <c r="G242" s="39"/>
      <c r="H242" s="39"/>
      <c r="I242" s="135"/>
      <c r="J242" s="39"/>
      <c r="K242" s="39"/>
      <c r="L242" s="43"/>
      <c r="M242" s="226"/>
      <c r="N242" s="83"/>
      <c r="O242" s="83"/>
      <c r="P242" s="83"/>
      <c r="Q242" s="83"/>
      <c r="R242" s="83"/>
      <c r="S242" s="83"/>
      <c r="T242" s="84"/>
      <c r="AT242" s="17" t="s">
        <v>126</v>
      </c>
      <c r="AU242" s="17" t="s">
        <v>79</v>
      </c>
    </row>
    <row r="243" spans="2:51" s="13" customFormat="1" ht="12">
      <c r="B243" s="238"/>
      <c r="C243" s="239"/>
      <c r="D243" s="224" t="s">
        <v>140</v>
      </c>
      <c r="E243" s="240" t="s">
        <v>19</v>
      </c>
      <c r="F243" s="241" t="s">
        <v>437</v>
      </c>
      <c r="G243" s="239"/>
      <c r="H243" s="240" t="s">
        <v>19</v>
      </c>
      <c r="I243" s="242"/>
      <c r="J243" s="239"/>
      <c r="K243" s="239"/>
      <c r="L243" s="243"/>
      <c r="M243" s="244"/>
      <c r="N243" s="245"/>
      <c r="O243" s="245"/>
      <c r="P243" s="245"/>
      <c r="Q243" s="245"/>
      <c r="R243" s="245"/>
      <c r="S243" s="245"/>
      <c r="T243" s="246"/>
      <c r="AT243" s="247" t="s">
        <v>140</v>
      </c>
      <c r="AU243" s="247" t="s">
        <v>79</v>
      </c>
      <c r="AV243" s="13" t="s">
        <v>77</v>
      </c>
      <c r="AW243" s="13" t="s">
        <v>31</v>
      </c>
      <c r="AX243" s="13" t="s">
        <v>69</v>
      </c>
      <c r="AY243" s="247" t="s">
        <v>115</v>
      </c>
    </row>
    <row r="244" spans="2:51" s="12" customFormat="1" ht="12">
      <c r="B244" s="227"/>
      <c r="C244" s="228"/>
      <c r="D244" s="224" t="s">
        <v>140</v>
      </c>
      <c r="E244" s="229" t="s">
        <v>19</v>
      </c>
      <c r="F244" s="230" t="s">
        <v>438</v>
      </c>
      <c r="G244" s="228"/>
      <c r="H244" s="231">
        <v>12.3</v>
      </c>
      <c r="I244" s="232"/>
      <c r="J244" s="228"/>
      <c r="K244" s="228"/>
      <c r="L244" s="233"/>
      <c r="M244" s="234"/>
      <c r="N244" s="235"/>
      <c r="O244" s="235"/>
      <c r="P244" s="235"/>
      <c r="Q244" s="235"/>
      <c r="R244" s="235"/>
      <c r="S244" s="235"/>
      <c r="T244" s="236"/>
      <c r="AT244" s="237" t="s">
        <v>140</v>
      </c>
      <c r="AU244" s="237" t="s">
        <v>79</v>
      </c>
      <c r="AV244" s="12" t="s">
        <v>79</v>
      </c>
      <c r="AW244" s="12" t="s">
        <v>31</v>
      </c>
      <c r="AX244" s="12" t="s">
        <v>69</v>
      </c>
      <c r="AY244" s="237" t="s">
        <v>115</v>
      </c>
    </row>
    <row r="245" spans="2:51" s="13" customFormat="1" ht="12">
      <c r="B245" s="238"/>
      <c r="C245" s="239"/>
      <c r="D245" s="224" t="s">
        <v>140</v>
      </c>
      <c r="E245" s="240" t="s">
        <v>19</v>
      </c>
      <c r="F245" s="241" t="s">
        <v>567</v>
      </c>
      <c r="G245" s="239"/>
      <c r="H245" s="240" t="s">
        <v>19</v>
      </c>
      <c r="I245" s="242"/>
      <c r="J245" s="239"/>
      <c r="K245" s="239"/>
      <c r="L245" s="243"/>
      <c r="M245" s="244"/>
      <c r="N245" s="245"/>
      <c r="O245" s="245"/>
      <c r="P245" s="245"/>
      <c r="Q245" s="245"/>
      <c r="R245" s="245"/>
      <c r="S245" s="245"/>
      <c r="T245" s="246"/>
      <c r="AT245" s="247" t="s">
        <v>140</v>
      </c>
      <c r="AU245" s="247" t="s">
        <v>79</v>
      </c>
      <c r="AV245" s="13" t="s">
        <v>77</v>
      </c>
      <c r="AW245" s="13" t="s">
        <v>31</v>
      </c>
      <c r="AX245" s="13" t="s">
        <v>69</v>
      </c>
      <c r="AY245" s="247" t="s">
        <v>115</v>
      </c>
    </row>
    <row r="246" spans="2:51" s="12" customFormat="1" ht="12">
      <c r="B246" s="227"/>
      <c r="C246" s="228"/>
      <c r="D246" s="224" t="s">
        <v>140</v>
      </c>
      <c r="E246" s="229" t="s">
        <v>19</v>
      </c>
      <c r="F246" s="230" t="s">
        <v>568</v>
      </c>
      <c r="G246" s="228"/>
      <c r="H246" s="231">
        <v>71.05</v>
      </c>
      <c r="I246" s="232"/>
      <c r="J246" s="228"/>
      <c r="K246" s="228"/>
      <c r="L246" s="233"/>
      <c r="M246" s="234"/>
      <c r="N246" s="235"/>
      <c r="O246" s="235"/>
      <c r="P246" s="235"/>
      <c r="Q246" s="235"/>
      <c r="R246" s="235"/>
      <c r="S246" s="235"/>
      <c r="T246" s="236"/>
      <c r="AT246" s="237" t="s">
        <v>140</v>
      </c>
      <c r="AU246" s="237" t="s">
        <v>79</v>
      </c>
      <c r="AV246" s="12" t="s">
        <v>79</v>
      </c>
      <c r="AW246" s="12" t="s">
        <v>31</v>
      </c>
      <c r="AX246" s="12" t="s">
        <v>69</v>
      </c>
      <c r="AY246" s="237" t="s">
        <v>115</v>
      </c>
    </row>
    <row r="247" spans="2:51" s="14" customFormat="1" ht="12">
      <c r="B247" s="248"/>
      <c r="C247" s="249"/>
      <c r="D247" s="224" t="s">
        <v>140</v>
      </c>
      <c r="E247" s="250" t="s">
        <v>19</v>
      </c>
      <c r="F247" s="251" t="s">
        <v>167</v>
      </c>
      <c r="G247" s="249"/>
      <c r="H247" s="252">
        <v>83.35</v>
      </c>
      <c r="I247" s="253"/>
      <c r="J247" s="249"/>
      <c r="K247" s="249"/>
      <c r="L247" s="254"/>
      <c r="M247" s="255"/>
      <c r="N247" s="256"/>
      <c r="O247" s="256"/>
      <c r="P247" s="256"/>
      <c r="Q247" s="256"/>
      <c r="R247" s="256"/>
      <c r="S247" s="256"/>
      <c r="T247" s="257"/>
      <c r="AT247" s="258" t="s">
        <v>140</v>
      </c>
      <c r="AU247" s="258" t="s">
        <v>79</v>
      </c>
      <c r="AV247" s="14" t="s">
        <v>122</v>
      </c>
      <c r="AW247" s="14" t="s">
        <v>31</v>
      </c>
      <c r="AX247" s="14" t="s">
        <v>77</v>
      </c>
      <c r="AY247" s="258" t="s">
        <v>115</v>
      </c>
    </row>
    <row r="248" spans="2:65" s="1" customFormat="1" ht="24" customHeight="1">
      <c r="B248" s="38"/>
      <c r="C248" s="211" t="s">
        <v>395</v>
      </c>
      <c r="D248" s="211" t="s">
        <v>117</v>
      </c>
      <c r="E248" s="212" t="s">
        <v>444</v>
      </c>
      <c r="F248" s="213" t="s">
        <v>445</v>
      </c>
      <c r="G248" s="214" t="s">
        <v>204</v>
      </c>
      <c r="H248" s="215">
        <v>916.85</v>
      </c>
      <c r="I248" s="216"/>
      <c r="J248" s="217">
        <f>ROUND(I248*H248,2)</f>
        <v>0</v>
      </c>
      <c r="K248" s="213" t="s">
        <v>121</v>
      </c>
      <c r="L248" s="43"/>
      <c r="M248" s="218" t="s">
        <v>19</v>
      </c>
      <c r="N248" s="219" t="s">
        <v>40</v>
      </c>
      <c r="O248" s="83"/>
      <c r="P248" s="220">
        <f>O248*H248</f>
        <v>0</v>
      </c>
      <c r="Q248" s="220">
        <v>0</v>
      </c>
      <c r="R248" s="220">
        <f>Q248*H248</f>
        <v>0</v>
      </c>
      <c r="S248" s="220">
        <v>0</v>
      </c>
      <c r="T248" s="221">
        <f>S248*H248</f>
        <v>0</v>
      </c>
      <c r="AR248" s="222" t="s">
        <v>122</v>
      </c>
      <c r="AT248" s="222" t="s">
        <v>117</v>
      </c>
      <c r="AU248" s="222" t="s">
        <v>79</v>
      </c>
      <c r="AY248" s="17" t="s">
        <v>115</v>
      </c>
      <c r="BE248" s="223">
        <f>IF(N248="základní",J248,0)</f>
        <v>0</v>
      </c>
      <c r="BF248" s="223">
        <f>IF(N248="snížená",J248,0)</f>
        <v>0</v>
      </c>
      <c r="BG248" s="223">
        <f>IF(N248="zákl. přenesená",J248,0)</f>
        <v>0</v>
      </c>
      <c r="BH248" s="223">
        <f>IF(N248="sníž. přenesená",J248,0)</f>
        <v>0</v>
      </c>
      <c r="BI248" s="223">
        <f>IF(N248="nulová",J248,0)</f>
        <v>0</v>
      </c>
      <c r="BJ248" s="17" t="s">
        <v>77</v>
      </c>
      <c r="BK248" s="223">
        <f>ROUND(I248*H248,2)</f>
        <v>0</v>
      </c>
      <c r="BL248" s="17" t="s">
        <v>122</v>
      </c>
      <c r="BM248" s="222" t="s">
        <v>569</v>
      </c>
    </row>
    <row r="249" spans="2:47" s="1" customFormat="1" ht="12">
      <c r="B249" s="38"/>
      <c r="C249" s="39"/>
      <c r="D249" s="224" t="s">
        <v>124</v>
      </c>
      <c r="E249" s="39"/>
      <c r="F249" s="225" t="s">
        <v>435</v>
      </c>
      <c r="G249" s="39"/>
      <c r="H249" s="39"/>
      <c r="I249" s="135"/>
      <c r="J249" s="39"/>
      <c r="K249" s="39"/>
      <c r="L249" s="43"/>
      <c r="M249" s="226"/>
      <c r="N249" s="83"/>
      <c r="O249" s="83"/>
      <c r="P249" s="83"/>
      <c r="Q249" s="83"/>
      <c r="R249" s="83"/>
      <c r="S249" s="83"/>
      <c r="T249" s="84"/>
      <c r="AT249" s="17" t="s">
        <v>124</v>
      </c>
      <c r="AU249" s="17" t="s">
        <v>79</v>
      </c>
    </row>
    <row r="250" spans="2:51" s="12" customFormat="1" ht="12">
      <c r="B250" s="227"/>
      <c r="C250" s="228"/>
      <c r="D250" s="224" t="s">
        <v>140</v>
      </c>
      <c r="E250" s="229" t="s">
        <v>19</v>
      </c>
      <c r="F250" s="230" t="s">
        <v>570</v>
      </c>
      <c r="G250" s="228"/>
      <c r="H250" s="231">
        <v>916.85</v>
      </c>
      <c r="I250" s="232"/>
      <c r="J250" s="228"/>
      <c r="K250" s="228"/>
      <c r="L250" s="233"/>
      <c r="M250" s="234"/>
      <c r="N250" s="235"/>
      <c r="O250" s="235"/>
      <c r="P250" s="235"/>
      <c r="Q250" s="235"/>
      <c r="R250" s="235"/>
      <c r="S250" s="235"/>
      <c r="T250" s="236"/>
      <c r="AT250" s="237" t="s">
        <v>140</v>
      </c>
      <c r="AU250" s="237" t="s">
        <v>79</v>
      </c>
      <c r="AV250" s="12" t="s">
        <v>79</v>
      </c>
      <c r="AW250" s="12" t="s">
        <v>31</v>
      </c>
      <c r="AX250" s="12" t="s">
        <v>77</v>
      </c>
      <c r="AY250" s="237" t="s">
        <v>115</v>
      </c>
    </row>
    <row r="251" spans="2:65" s="1" customFormat="1" ht="24" customHeight="1">
      <c r="B251" s="38"/>
      <c r="C251" s="211" t="s">
        <v>400</v>
      </c>
      <c r="D251" s="211" t="s">
        <v>117</v>
      </c>
      <c r="E251" s="212" t="s">
        <v>449</v>
      </c>
      <c r="F251" s="213" t="s">
        <v>450</v>
      </c>
      <c r="G251" s="214" t="s">
        <v>204</v>
      </c>
      <c r="H251" s="215">
        <v>80</v>
      </c>
      <c r="I251" s="216"/>
      <c r="J251" s="217">
        <f>ROUND(I251*H251,2)</f>
        <v>0</v>
      </c>
      <c r="K251" s="213" t="s">
        <v>121</v>
      </c>
      <c r="L251" s="43"/>
      <c r="M251" s="218" t="s">
        <v>19</v>
      </c>
      <c r="N251" s="219" t="s">
        <v>40</v>
      </c>
      <c r="O251" s="83"/>
      <c r="P251" s="220">
        <f>O251*H251</f>
        <v>0</v>
      </c>
      <c r="Q251" s="220">
        <v>0</v>
      </c>
      <c r="R251" s="220">
        <f>Q251*H251</f>
        <v>0</v>
      </c>
      <c r="S251" s="220">
        <v>0</v>
      </c>
      <c r="T251" s="221">
        <f>S251*H251</f>
        <v>0</v>
      </c>
      <c r="AR251" s="222" t="s">
        <v>122</v>
      </c>
      <c r="AT251" s="222" t="s">
        <v>117</v>
      </c>
      <c r="AU251" s="222" t="s">
        <v>79</v>
      </c>
      <c r="AY251" s="17" t="s">
        <v>115</v>
      </c>
      <c r="BE251" s="223">
        <f>IF(N251="základní",J251,0)</f>
        <v>0</v>
      </c>
      <c r="BF251" s="223">
        <f>IF(N251="snížená",J251,0)</f>
        <v>0</v>
      </c>
      <c r="BG251" s="223">
        <f>IF(N251="zákl. přenesená",J251,0)</f>
        <v>0</v>
      </c>
      <c r="BH251" s="223">
        <f>IF(N251="sníž. přenesená",J251,0)</f>
        <v>0</v>
      </c>
      <c r="BI251" s="223">
        <f>IF(N251="nulová",J251,0)</f>
        <v>0</v>
      </c>
      <c r="BJ251" s="17" t="s">
        <v>77</v>
      </c>
      <c r="BK251" s="223">
        <f>ROUND(I251*H251,2)</f>
        <v>0</v>
      </c>
      <c r="BL251" s="17" t="s">
        <v>122</v>
      </c>
      <c r="BM251" s="222" t="s">
        <v>571</v>
      </c>
    </row>
    <row r="252" spans="2:47" s="1" customFormat="1" ht="12">
      <c r="B252" s="38"/>
      <c r="C252" s="39"/>
      <c r="D252" s="224" t="s">
        <v>124</v>
      </c>
      <c r="E252" s="39"/>
      <c r="F252" s="225" t="s">
        <v>452</v>
      </c>
      <c r="G252" s="39"/>
      <c r="H252" s="39"/>
      <c r="I252" s="135"/>
      <c r="J252" s="39"/>
      <c r="K252" s="39"/>
      <c r="L252" s="43"/>
      <c r="M252" s="226"/>
      <c r="N252" s="83"/>
      <c r="O252" s="83"/>
      <c r="P252" s="83"/>
      <c r="Q252" s="83"/>
      <c r="R252" s="83"/>
      <c r="S252" s="83"/>
      <c r="T252" s="84"/>
      <c r="AT252" s="17" t="s">
        <v>124</v>
      </c>
      <c r="AU252" s="17" t="s">
        <v>79</v>
      </c>
    </row>
    <row r="253" spans="2:65" s="1" customFormat="1" ht="24" customHeight="1">
      <c r="B253" s="38"/>
      <c r="C253" s="211" t="s">
        <v>405</v>
      </c>
      <c r="D253" s="211" t="s">
        <v>117</v>
      </c>
      <c r="E253" s="212" t="s">
        <v>454</v>
      </c>
      <c r="F253" s="213" t="s">
        <v>455</v>
      </c>
      <c r="G253" s="214" t="s">
        <v>204</v>
      </c>
      <c r="H253" s="215">
        <v>36.4</v>
      </c>
      <c r="I253" s="216"/>
      <c r="J253" s="217">
        <f>ROUND(I253*H253,2)</f>
        <v>0</v>
      </c>
      <c r="K253" s="213" t="s">
        <v>121</v>
      </c>
      <c r="L253" s="43"/>
      <c r="M253" s="218" t="s">
        <v>19</v>
      </c>
      <c r="N253" s="219" t="s">
        <v>40</v>
      </c>
      <c r="O253" s="83"/>
      <c r="P253" s="220">
        <f>O253*H253</f>
        <v>0</v>
      </c>
      <c r="Q253" s="220">
        <v>0</v>
      </c>
      <c r="R253" s="220">
        <f>Q253*H253</f>
        <v>0</v>
      </c>
      <c r="S253" s="220">
        <v>0</v>
      </c>
      <c r="T253" s="221">
        <f>S253*H253</f>
        <v>0</v>
      </c>
      <c r="AR253" s="222" t="s">
        <v>122</v>
      </c>
      <c r="AT253" s="222" t="s">
        <v>117</v>
      </c>
      <c r="AU253" s="222" t="s">
        <v>79</v>
      </c>
      <c r="AY253" s="17" t="s">
        <v>115</v>
      </c>
      <c r="BE253" s="223">
        <f>IF(N253="základní",J253,0)</f>
        <v>0</v>
      </c>
      <c r="BF253" s="223">
        <f>IF(N253="snížená",J253,0)</f>
        <v>0</v>
      </c>
      <c r="BG253" s="223">
        <f>IF(N253="zákl. přenesená",J253,0)</f>
        <v>0</v>
      </c>
      <c r="BH253" s="223">
        <f>IF(N253="sníž. přenesená",J253,0)</f>
        <v>0</v>
      </c>
      <c r="BI253" s="223">
        <f>IF(N253="nulová",J253,0)</f>
        <v>0</v>
      </c>
      <c r="BJ253" s="17" t="s">
        <v>77</v>
      </c>
      <c r="BK253" s="223">
        <f>ROUND(I253*H253,2)</f>
        <v>0</v>
      </c>
      <c r="BL253" s="17" t="s">
        <v>122</v>
      </c>
      <c r="BM253" s="222" t="s">
        <v>572</v>
      </c>
    </row>
    <row r="254" spans="2:47" s="1" customFormat="1" ht="12">
      <c r="B254" s="38"/>
      <c r="C254" s="39"/>
      <c r="D254" s="224" t="s">
        <v>124</v>
      </c>
      <c r="E254" s="39"/>
      <c r="F254" s="225" t="s">
        <v>452</v>
      </c>
      <c r="G254" s="39"/>
      <c r="H254" s="39"/>
      <c r="I254" s="135"/>
      <c r="J254" s="39"/>
      <c r="K254" s="39"/>
      <c r="L254" s="43"/>
      <c r="M254" s="226"/>
      <c r="N254" s="83"/>
      <c r="O254" s="83"/>
      <c r="P254" s="83"/>
      <c r="Q254" s="83"/>
      <c r="R254" s="83"/>
      <c r="S254" s="83"/>
      <c r="T254" s="84"/>
      <c r="AT254" s="17" t="s">
        <v>124</v>
      </c>
      <c r="AU254" s="17" t="s">
        <v>79</v>
      </c>
    </row>
    <row r="255" spans="2:51" s="13" customFormat="1" ht="12">
      <c r="B255" s="238"/>
      <c r="C255" s="239"/>
      <c r="D255" s="224" t="s">
        <v>140</v>
      </c>
      <c r="E255" s="240" t="s">
        <v>19</v>
      </c>
      <c r="F255" s="241" t="s">
        <v>421</v>
      </c>
      <c r="G255" s="239"/>
      <c r="H255" s="240" t="s">
        <v>19</v>
      </c>
      <c r="I255" s="242"/>
      <c r="J255" s="239"/>
      <c r="K255" s="239"/>
      <c r="L255" s="243"/>
      <c r="M255" s="244"/>
      <c r="N255" s="245"/>
      <c r="O255" s="245"/>
      <c r="P255" s="245"/>
      <c r="Q255" s="245"/>
      <c r="R255" s="245"/>
      <c r="S255" s="245"/>
      <c r="T255" s="246"/>
      <c r="AT255" s="247" t="s">
        <v>140</v>
      </c>
      <c r="AU255" s="247" t="s">
        <v>79</v>
      </c>
      <c r="AV255" s="13" t="s">
        <v>77</v>
      </c>
      <c r="AW255" s="13" t="s">
        <v>31</v>
      </c>
      <c r="AX255" s="13" t="s">
        <v>69</v>
      </c>
      <c r="AY255" s="247" t="s">
        <v>115</v>
      </c>
    </row>
    <row r="256" spans="2:51" s="12" customFormat="1" ht="12">
      <c r="B256" s="227"/>
      <c r="C256" s="228"/>
      <c r="D256" s="224" t="s">
        <v>140</v>
      </c>
      <c r="E256" s="229" t="s">
        <v>19</v>
      </c>
      <c r="F256" s="230" t="s">
        <v>563</v>
      </c>
      <c r="G256" s="228"/>
      <c r="H256" s="231">
        <v>26.9</v>
      </c>
      <c r="I256" s="232"/>
      <c r="J256" s="228"/>
      <c r="K256" s="228"/>
      <c r="L256" s="233"/>
      <c r="M256" s="234"/>
      <c r="N256" s="235"/>
      <c r="O256" s="235"/>
      <c r="P256" s="235"/>
      <c r="Q256" s="235"/>
      <c r="R256" s="235"/>
      <c r="S256" s="235"/>
      <c r="T256" s="236"/>
      <c r="AT256" s="237" t="s">
        <v>140</v>
      </c>
      <c r="AU256" s="237" t="s">
        <v>79</v>
      </c>
      <c r="AV256" s="12" t="s">
        <v>79</v>
      </c>
      <c r="AW256" s="12" t="s">
        <v>31</v>
      </c>
      <c r="AX256" s="12" t="s">
        <v>69</v>
      </c>
      <c r="AY256" s="237" t="s">
        <v>115</v>
      </c>
    </row>
    <row r="257" spans="2:51" s="13" customFormat="1" ht="12">
      <c r="B257" s="238"/>
      <c r="C257" s="239"/>
      <c r="D257" s="224" t="s">
        <v>140</v>
      </c>
      <c r="E257" s="240" t="s">
        <v>19</v>
      </c>
      <c r="F257" s="241" t="s">
        <v>249</v>
      </c>
      <c r="G257" s="239"/>
      <c r="H257" s="240" t="s">
        <v>19</v>
      </c>
      <c r="I257" s="242"/>
      <c r="J257" s="239"/>
      <c r="K257" s="239"/>
      <c r="L257" s="243"/>
      <c r="M257" s="244"/>
      <c r="N257" s="245"/>
      <c r="O257" s="245"/>
      <c r="P257" s="245"/>
      <c r="Q257" s="245"/>
      <c r="R257" s="245"/>
      <c r="S257" s="245"/>
      <c r="T257" s="246"/>
      <c r="AT257" s="247" t="s">
        <v>140</v>
      </c>
      <c r="AU257" s="247" t="s">
        <v>79</v>
      </c>
      <c r="AV257" s="13" t="s">
        <v>77</v>
      </c>
      <c r="AW257" s="13" t="s">
        <v>31</v>
      </c>
      <c r="AX257" s="13" t="s">
        <v>69</v>
      </c>
      <c r="AY257" s="247" t="s">
        <v>115</v>
      </c>
    </row>
    <row r="258" spans="2:51" s="12" customFormat="1" ht="12">
      <c r="B258" s="227"/>
      <c r="C258" s="228"/>
      <c r="D258" s="224" t="s">
        <v>140</v>
      </c>
      <c r="E258" s="229" t="s">
        <v>19</v>
      </c>
      <c r="F258" s="230" t="s">
        <v>423</v>
      </c>
      <c r="G258" s="228"/>
      <c r="H258" s="231">
        <v>9.5</v>
      </c>
      <c r="I258" s="232"/>
      <c r="J258" s="228"/>
      <c r="K258" s="228"/>
      <c r="L258" s="233"/>
      <c r="M258" s="234"/>
      <c r="N258" s="235"/>
      <c r="O258" s="235"/>
      <c r="P258" s="235"/>
      <c r="Q258" s="235"/>
      <c r="R258" s="235"/>
      <c r="S258" s="235"/>
      <c r="T258" s="236"/>
      <c r="AT258" s="237" t="s">
        <v>140</v>
      </c>
      <c r="AU258" s="237" t="s">
        <v>79</v>
      </c>
      <c r="AV258" s="12" t="s">
        <v>79</v>
      </c>
      <c r="AW258" s="12" t="s">
        <v>31</v>
      </c>
      <c r="AX258" s="12" t="s">
        <v>69</v>
      </c>
      <c r="AY258" s="237" t="s">
        <v>115</v>
      </c>
    </row>
    <row r="259" spans="2:51" s="14" customFormat="1" ht="12">
      <c r="B259" s="248"/>
      <c r="C259" s="249"/>
      <c r="D259" s="224" t="s">
        <v>140</v>
      </c>
      <c r="E259" s="250" t="s">
        <v>19</v>
      </c>
      <c r="F259" s="251" t="s">
        <v>167</v>
      </c>
      <c r="G259" s="249"/>
      <c r="H259" s="252">
        <v>36.4</v>
      </c>
      <c r="I259" s="253"/>
      <c r="J259" s="249"/>
      <c r="K259" s="249"/>
      <c r="L259" s="254"/>
      <c r="M259" s="255"/>
      <c r="N259" s="256"/>
      <c r="O259" s="256"/>
      <c r="P259" s="256"/>
      <c r="Q259" s="256"/>
      <c r="R259" s="256"/>
      <c r="S259" s="256"/>
      <c r="T259" s="257"/>
      <c r="AT259" s="258" t="s">
        <v>140</v>
      </c>
      <c r="AU259" s="258" t="s">
        <v>79</v>
      </c>
      <c r="AV259" s="14" t="s">
        <v>122</v>
      </c>
      <c r="AW259" s="14" t="s">
        <v>31</v>
      </c>
      <c r="AX259" s="14" t="s">
        <v>77</v>
      </c>
      <c r="AY259" s="258" t="s">
        <v>115</v>
      </c>
    </row>
    <row r="260" spans="2:65" s="1" customFormat="1" ht="24" customHeight="1">
      <c r="B260" s="38"/>
      <c r="C260" s="211" t="s">
        <v>409</v>
      </c>
      <c r="D260" s="211" t="s">
        <v>117</v>
      </c>
      <c r="E260" s="212" t="s">
        <v>460</v>
      </c>
      <c r="F260" s="213" t="s">
        <v>461</v>
      </c>
      <c r="G260" s="214" t="s">
        <v>204</v>
      </c>
      <c r="H260" s="215">
        <v>108.14</v>
      </c>
      <c r="I260" s="216"/>
      <c r="J260" s="217">
        <f>ROUND(I260*H260,2)</f>
        <v>0</v>
      </c>
      <c r="K260" s="213" t="s">
        <v>121</v>
      </c>
      <c r="L260" s="43"/>
      <c r="M260" s="218" t="s">
        <v>19</v>
      </c>
      <c r="N260" s="219" t="s">
        <v>40</v>
      </c>
      <c r="O260" s="83"/>
      <c r="P260" s="220">
        <f>O260*H260</f>
        <v>0</v>
      </c>
      <c r="Q260" s="220">
        <v>0</v>
      </c>
      <c r="R260" s="220">
        <f>Q260*H260</f>
        <v>0</v>
      </c>
      <c r="S260" s="220">
        <v>0</v>
      </c>
      <c r="T260" s="221">
        <f>S260*H260</f>
        <v>0</v>
      </c>
      <c r="AR260" s="222" t="s">
        <v>122</v>
      </c>
      <c r="AT260" s="222" t="s">
        <v>117</v>
      </c>
      <c r="AU260" s="222" t="s">
        <v>79</v>
      </c>
      <c r="AY260" s="17" t="s">
        <v>115</v>
      </c>
      <c r="BE260" s="223">
        <f>IF(N260="základní",J260,0)</f>
        <v>0</v>
      </c>
      <c r="BF260" s="223">
        <f>IF(N260="snížená",J260,0)</f>
        <v>0</v>
      </c>
      <c r="BG260" s="223">
        <f>IF(N260="zákl. přenesená",J260,0)</f>
        <v>0</v>
      </c>
      <c r="BH260" s="223">
        <f>IF(N260="sníž. přenesená",J260,0)</f>
        <v>0</v>
      </c>
      <c r="BI260" s="223">
        <f>IF(N260="nulová",J260,0)</f>
        <v>0</v>
      </c>
      <c r="BJ260" s="17" t="s">
        <v>77</v>
      </c>
      <c r="BK260" s="223">
        <f>ROUND(I260*H260,2)</f>
        <v>0</v>
      </c>
      <c r="BL260" s="17" t="s">
        <v>122</v>
      </c>
      <c r="BM260" s="222" t="s">
        <v>573</v>
      </c>
    </row>
    <row r="261" spans="2:47" s="1" customFormat="1" ht="12">
      <c r="B261" s="38"/>
      <c r="C261" s="39"/>
      <c r="D261" s="224" t="s">
        <v>124</v>
      </c>
      <c r="E261" s="39"/>
      <c r="F261" s="225" t="s">
        <v>452</v>
      </c>
      <c r="G261" s="39"/>
      <c r="H261" s="39"/>
      <c r="I261" s="135"/>
      <c r="J261" s="39"/>
      <c r="K261" s="39"/>
      <c r="L261" s="43"/>
      <c r="M261" s="226"/>
      <c r="N261" s="83"/>
      <c r="O261" s="83"/>
      <c r="P261" s="83"/>
      <c r="Q261" s="83"/>
      <c r="R261" s="83"/>
      <c r="S261" s="83"/>
      <c r="T261" s="84"/>
      <c r="AT261" s="17" t="s">
        <v>124</v>
      </c>
      <c r="AU261" s="17" t="s">
        <v>79</v>
      </c>
    </row>
    <row r="262" spans="2:51" s="12" customFormat="1" ht="12">
      <c r="B262" s="227"/>
      <c r="C262" s="228"/>
      <c r="D262" s="224" t="s">
        <v>140</v>
      </c>
      <c r="E262" s="229" t="s">
        <v>19</v>
      </c>
      <c r="F262" s="230" t="s">
        <v>574</v>
      </c>
      <c r="G262" s="228"/>
      <c r="H262" s="231">
        <v>108.14</v>
      </c>
      <c r="I262" s="232"/>
      <c r="J262" s="228"/>
      <c r="K262" s="228"/>
      <c r="L262" s="233"/>
      <c r="M262" s="234"/>
      <c r="N262" s="235"/>
      <c r="O262" s="235"/>
      <c r="P262" s="235"/>
      <c r="Q262" s="235"/>
      <c r="R262" s="235"/>
      <c r="S262" s="235"/>
      <c r="T262" s="236"/>
      <c r="AT262" s="237" t="s">
        <v>140</v>
      </c>
      <c r="AU262" s="237" t="s">
        <v>79</v>
      </c>
      <c r="AV262" s="12" t="s">
        <v>79</v>
      </c>
      <c r="AW262" s="12" t="s">
        <v>31</v>
      </c>
      <c r="AX262" s="12" t="s">
        <v>77</v>
      </c>
      <c r="AY262" s="237" t="s">
        <v>115</v>
      </c>
    </row>
    <row r="263" spans="2:63" s="11" customFormat="1" ht="25.9" customHeight="1">
      <c r="B263" s="195"/>
      <c r="C263" s="196"/>
      <c r="D263" s="197" t="s">
        <v>68</v>
      </c>
      <c r="E263" s="198" t="s">
        <v>464</v>
      </c>
      <c r="F263" s="198" t="s">
        <v>465</v>
      </c>
      <c r="G263" s="196"/>
      <c r="H263" s="196"/>
      <c r="I263" s="199"/>
      <c r="J263" s="200">
        <f>BK263</f>
        <v>0</v>
      </c>
      <c r="K263" s="196"/>
      <c r="L263" s="201"/>
      <c r="M263" s="202"/>
      <c r="N263" s="203"/>
      <c r="O263" s="203"/>
      <c r="P263" s="204">
        <f>P264</f>
        <v>0</v>
      </c>
      <c r="Q263" s="203"/>
      <c r="R263" s="204">
        <f>R264</f>
        <v>0</v>
      </c>
      <c r="S263" s="203"/>
      <c r="T263" s="205">
        <f>T264</f>
        <v>0</v>
      </c>
      <c r="AR263" s="206" t="s">
        <v>142</v>
      </c>
      <c r="AT263" s="207" t="s">
        <v>68</v>
      </c>
      <c r="AU263" s="207" t="s">
        <v>69</v>
      </c>
      <c r="AY263" s="206" t="s">
        <v>115</v>
      </c>
      <c r="BK263" s="208">
        <f>BK264</f>
        <v>0</v>
      </c>
    </row>
    <row r="264" spans="2:63" s="11" customFormat="1" ht="22.8" customHeight="1">
      <c r="B264" s="195"/>
      <c r="C264" s="196"/>
      <c r="D264" s="197" t="s">
        <v>68</v>
      </c>
      <c r="E264" s="209" t="s">
        <v>466</v>
      </c>
      <c r="F264" s="209" t="s">
        <v>467</v>
      </c>
      <c r="G264" s="196"/>
      <c r="H264" s="196"/>
      <c r="I264" s="199"/>
      <c r="J264" s="210">
        <f>BK264</f>
        <v>0</v>
      </c>
      <c r="K264" s="196"/>
      <c r="L264" s="201"/>
      <c r="M264" s="202"/>
      <c r="N264" s="203"/>
      <c r="O264" s="203"/>
      <c r="P264" s="204">
        <f>SUM(P265:P273)</f>
        <v>0</v>
      </c>
      <c r="Q264" s="203"/>
      <c r="R264" s="204">
        <f>SUM(R265:R273)</f>
        <v>0</v>
      </c>
      <c r="S264" s="203"/>
      <c r="T264" s="205">
        <f>SUM(T265:T273)</f>
        <v>0</v>
      </c>
      <c r="AR264" s="206" t="s">
        <v>142</v>
      </c>
      <c r="AT264" s="207" t="s">
        <v>68</v>
      </c>
      <c r="AU264" s="207" t="s">
        <v>77</v>
      </c>
      <c r="AY264" s="206" t="s">
        <v>115</v>
      </c>
      <c r="BK264" s="208">
        <f>SUM(BK265:BK273)</f>
        <v>0</v>
      </c>
    </row>
    <row r="265" spans="2:65" s="1" customFormat="1" ht="16.5" customHeight="1">
      <c r="B265" s="38"/>
      <c r="C265" s="211" t="s">
        <v>416</v>
      </c>
      <c r="D265" s="211" t="s">
        <v>117</v>
      </c>
      <c r="E265" s="212" t="s">
        <v>469</v>
      </c>
      <c r="F265" s="213" t="s">
        <v>470</v>
      </c>
      <c r="G265" s="214" t="s">
        <v>471</v>
      </c>
      <c r="H265" s="215">
        <v>1</v>
      </c>
      <c r="I265" s="216"/>
      <c r="J265" s="217">
        <f>ROUND(I265*H265,2)</f>
        <v>0</v>
      </c>
      <c r="K265" s="213" t="s">
        <v>121</v>
      </c>
      <c r="L265" s="43"/>
      <c r="M265" s="218" t="s">
        <v>19</v>
      </c>
      <c r="N265" s="219" t="s">
        <v>40</v>
      </c>
      <c r="O265" s="83"/>
      <c r="P265" s="220">
        <f>O265*H265</f>
        <v>0</v>
      </c>
      <c r="Q265" s="220">
        <v>0</v>
      </c>
      <c r="R265" s="220">
        <f>Q265*H265</f>
        <v>0</v>
      </c>
      <c r="S265" s="220">
        <v>0</v>
      </c>
      <c r="T265" s="221">
        <f>S265*H265</f>
        <v>0</v>
      </c>
      <c r="AR265" s="222" t="s">
        <v>472</v>
      </c>
      <c r="AT265" s="222" t="s">
        <v>117</v>
      </c>
      <c r="AU265" s="222" t="s">
        <v>79</v>
      </c>
      <c r="AY265" s="17" t="s">
        <v>115</v>
      </c>
      <c r="BE265" s="223">
        <f>IF(N265="základní",J265,0)</f>
        <v>0</v>
      </c>
      <c r="BF265" s="223">
        <f>IF(N265="snížená",J265,0)</f>
        <v>0</v>
      </c>
      <c r="BG265" s="223">
        <f>IF(N265="zákl. přenesená",J265,0)</f>
        <v>0</v>
      </c>
      <c r="BH265" s="223">
        <f>IF(N265="sníž. přenesená",J265,0)</f>
        <v>0</v>
      </c>
      <c r="BI265" s="223">
        <f>IF(N265="nulová",J265,0)</f>
        <v>0</v>
      </c>
      <c r="BJ265" s="17" t="s">
        <v>77</v>
      </c>
      <c r="BK265" s="223">
        <f>ROUND(I265*H265,2)</f>
        <v>0</v>
      </c>
      <c r="BL265" s="17" t="s">
        <v>472</v>
      </c>
      <c r="BM265" s="222" t="s">
        <v>575</v>
      </c>
    </row>
    <row r="266" spans="2:51" s="13" customFormat="1" ht="12">
      <c r="B266" s="238"/>
      <c r="C266" s="239"/>
      <c r="D266" s="224" t="s">
        <v>140</v>
      </c>
      <c r="E266" s="240" t="s">
        <v>19</v>
      </c>
      <c r="F266" s="241" t="s">
        <v>576</v>
      </c>
      <c r="G266" s="239"/>
      <c r="H266" s="240" t="s">
        <v>19</v>
      </c>
      <c r="I266" s="242"/>
      <c r="J266" s="239"/>
      <c r="K266" s="239"/>
      <c r="L266" s="243"/>
      <c r="M266" s="244"/>
      <c r="N266" s="245"/>
      <c r="O266" s="245"/>
      <c r="P266" s="245"/>
      <c r="Q266" s="245"/>
      <c r="R266" s="245"/>
      <c r="S266" s="245"/>
      <c r="T266" s="246"/>
      <c r="AT266" s="247" t="s">
        <v>140</v>
      </c>
      <c r="AU266" s="247" t="s">
        <v>79</v>
      </c>
      <c r="AV266" s="13" t="s">
        <v>77</v>
      </c>
      <c r="AW266" s="13" t="s">
        <v>31</v>
      </c>
      <c r="AX266" s="13" t="s">
        <v>69</v>
      </c>
      <c r="AY266" s="247" t="s">
        <v>115</v>
      </c>
    </row>
    <row r="267" spans="2:51" s="13" customFormat="1" ht="12">
      <c r="B267" s="238"/>
      <c r="C267" s="239"/>
      <c r="D267" s="224" t="s">
        <v>140</v>
      </c>
      <c r="E267" s="240" t="s">
        <v>19</v>
      </c>
      <c r="F267" s="241" t="s">
        <v>577</v>
      </c>
      <c r="G267" s="239"/>
      <c r="H267" s="240" t="s">
        <v>19</v>
      </c>
      <c r="I267" s="242"/>
      <c r="J267" s="239"/>
      <c r="K267" s="239"/>
      <c r="L267" s="243"/>
      <c r="M267" s="244"/>
      <c r="N267" s="245"/>
      <c r="O267" s="245"/>
      <c r="P267" s="245"/>
      <c r="Q267" s="245"/>
      <c r="R267" s="245"/>
      <c r="S267" s="245"/>
      <c r="T267" s="246"/>
      <c r="AT267" s="247" t="s">
        <v>140</v>
      </c>
      <c r="AU267" s="247" t="s">
        <v>79</v>
      </c>
      <c r="AV267" s="13" t="s">
        <v>77</v>
      </c>
      <c r="AW267" s="13" t="s">
        <v>31</v>
      </c>
      <c r="AX267" s="13" t="s">
        <v>69</v>
      </c>
      <c r="AY267" s="247" t="s">
        <v>115</v>
      </c>
    </row>
    <row r="268" spans="2:51" s="13" customFormat="1" ht="12">
      <c r="B268" s="238"/>
      <c r="C268" s="239"/>
      <c r="D268" s="224" t="s">
        <v>140</v>
      </c>
      <c r="E268" s="240" t="s">
        <v>19</v>
      </c>
      <c r="F268" s="241" t="s">
        <v>476</v>
      </c>
      <c r="G268" s="239"/>
      <c r="H268" s="240" t="s">
        <v>19</v>
      </c>
      <c r="I268" s="242"/>
      <c r="J268" s="239"/>
      <c r="K268" s="239"/>
      <c r="L268" s="243"/>
      <c r="M268" s="244"/>
      <c r="N268" s="245"/>
      <c r="O268" s="245"/>
      <c r="P268" s="245"/>
      <c r="Q268" s="245"/>
      <c r="R268" s="245"/>
      <c r="S268" s="245"/>
      <c r="T268" s="246"/>
      <c r="AT268" s="247" t="s">
        <v>140</v>
      </c>
      <c r="AU268" s="247" t="s">
        <v>79</v>
      </c>
      <c r="AV268" s="13" t="s">
        <v>77</v>
      </c>
      <c r="AW268" s="13" t="s">
        <v>31</v>
      </c>
      <c r="AX268" s="13" t="s">
        <v>69</v>
      </c>
      <c r="AY268" s="247" t="s">
        <v>115</v>
      </c>
    </row>
    <row r="269" spans="2:51" s="13" customFormat="1" ht="12">
      <c r="B269" s="238"/>
      <c r="C269" s="239"/>
      <c r="D269" s="224" t="s">
        <v>140</v>
      </c>
      <c r="E269" s="240" t="s">
        <v>19</v>
      </c>
      <c r="F269" s="241" t="s">
        <v>477</v>
      </c>
      <c r="G269" s="239"/>
      <c r="H269" s="240" t="s">
        <v>19</v>
      </c>
      <c r="I269" s="242"/>
      <c r="J269" s="239"/>
      <c r="K269" s="239"/>
      <c r="L269" s="243"/>
      <c r="M269" s="244"/>
      <c r="N269" s="245"/>
      <c r="O269" s="245"/>
      <c r="P269" s="245"/>
      <c r="Q269" s="245"/>
      <c r="R269" s="245"/>
      <c r="S269" s="245"/>
      <c r="T269" s="246"/>
      <c r="AT269" s="247" t="s">
        <v>140</v>
      </c>
      <c r="AU269" s="247" t="s">
        <v>79</v>
      </c>
      <c r="AV269" s="13" t="s">
        <v>77</v>
      </c>
      <c r="AW269" s="13" t="s">
        <v>31</v>
      </c>
      <c r="AX269" s="13" t="s">
        <v>69</v>
      </c>
      <c r="AY269" s="247" t="s">
        <v>115</v>
      </c>
    </row>
    <row r="270" spans="2:51" s="13" customFormat="1" ht="12">
      <c r="B270" s="238"/>
      <c r="C270" s="239"/>
      <c r="D270" s="224" t="s">
        <v>140</v>
      </c>
      <c r="E270" s="240" t="s">
        <v>19</v>
      </c>
      <c r="F270" s="241" t="s">
        <v>478</v>
      </c>
      <c r="G270" s="239"/>
      <c r="H270" s="240" t="s">
        <v>19</v>
      </c>
      <c r="I270" s="242"/>
      <c r="J270" s="239"/>
      <c r="K270" s="239"/>
      <c r="L270" s="243"/>
      <c r="M270" s="244"/>
      <c r="N270" s="245"/>
      <c r="O270" s="245"/>
      <c r="P270" s="245"/>
      <c r="Q270" s="245"/>
      <c r="R270" s="245"/>
      <c r="S270" s="245"/>
      <c r="T270" s="246"/>
      <c r="AT270" s="247" t="s">
        <v>140</v>
      </c>
      <c r="AU270" s="247" t="s">
        <v>79</v>
      </c>
      <c r="AV270" s="13" t="s">
        <v>77</v>
      </c>
      <c r="AW270" s="13" t="s">
        <v>31</v>
      </c>
      <c r="AX270" s="13" t="s">
        <v>69</v>
      </c>
      <c r="AY270" s="247" t="s">
        <v>115</v>
      </c>
    </row>
    <row r="271" spans="2:51" s="13" customFormat="1" ht="12">
      <c r="B271" s="238"/>
      <c r="C271" s="239"/>
      <c r="D271" s="224" t="s">
        <v>140</v>
      </c>
      <c r="E271" s="240" t="s">
        <v>19</v>
      </c>
      <c r="F271" s="241" t="s">
        <v>479</v>
      </c>
      <c r="G271" s="239"/>
      <c r="H271" s="240" t="s">
        <v>19</v>
      </c>
      <c r="I271" s="242"/>
      <c r="J271" s="239"/>
      <c r="K271" s="239"/>
      <c r="L271" s="243"/>
      <c r="M271" s="244"/>
      <c r="N271" s="245"/>
      <c r="O271" s="245"/>
      <c r="P271" s="245"/>
      <c r="Q271" s="245"/>
      <c r="R271" s="245"/>
      <c r="S271" s="245"/>
      <c r="T271" s="246"/>
      <c r="AT271" s="247" t="s">
        <v>140</v>
      </c>
      <c r="AU271" s="247" t="s">
        <v>79</v>
      </c>
      <c r="AV271" s="13" t="s">
        <v>77</v>
      </c>
      <c r="AW271" s="13" t="s">
        <v>31</v>
      </c>
      <c r="AX271" s="13" t="s">
        <v>69</v>
      </c>
      <c r="AY271" s="247" t="s">
        <v>115</v>
      </c>
    </row>
    <row r="272" spans="2:51" s="12" customFormat="1" ht="12">
      <c r="B272" s="227"/>
      <c r="C272" s="228"/>
      <c r="D272" s="224" t="s">
        <v>140</v>
      </c>
      <c r="E272" s="229" t="s">
        <v>19</v>
      </c>
      <c r="F272" s="230" t="s">
        <v>77</v>
      </c>
      <c r="G272" s="228"/>
      <c r="H272" s="231">
        <v>1</v>
      </c>
      <c r="I272" s="232"/>
      <c r="J272" s="228"/>
      <c r="K272" s="228"/>
      <c r="L272" s="233"/>
      <c r="M272" s="234"/>
      <c r="N272" s="235"/>
      <c r="O272" s="235"/>
      <c r="P272" s="235"/>
      <c r="Q272" s="235"/>
      <c r="R272" s="235"/>
      <c r="S272" s="235"/>
      <c r="T272" s="236"/>
      <c r="AT272" s="237" t="s">
        <v>140</v>
      </c>
      <c r="AU272" s="237" t="s">
        <v>79</v>
      </c>
      <c r="AV272" s="12" t="s">
        <v>79</v>
      </c>
      <c r="AW272" s="12" t="s">
        <v>31</v>
      </c>
      <c r="AX272" s="12" t="s">
        <v>77</v>
      </c>
      <c r="AY272" s="237" t="s">
        <v>115</v>
      </c>
    </row>
    <row r="273" spans="2:65" s="1" customFormat="1" ht="16.5" customHeight="1">
      <c r="B273" s="38"/>
      <c r="C273" s="211" t="s">
        <v>426</v>
      </c>
      <c r="D273" s="211" t="s">
        <v>117</v>
      </c>
      <c r="E273" s="212" t="s">
        <v>481</v>
      </c>
      <c r="F273" s="213" t="s">
        <v>482</v>
      </c>
      <c r="G273" s="214" t="s">
        <v>471</v>
      </c>
      <c r="H273" s="215">
        <v>1</v>
      </c>
      <c r="I273" s="216"/>
      <c r="J273" s="217">
        <f>ROUND(I273*H273,2)</f>
        <v>0</v>
      </c>
      <c r="K273" s="213" t="s">
        <v>121</v>
      </c>
      <c r="L273" s="43"/>
      <c r="M273" s="269" t="s">
        <v>19</v>
      </c>
      <c r="N273" s="270" t="s">
        <v>40</v>
      </c>
      <c r="O273" s="271"/>
      <c r="P273" s="272">
        <f>O273*H273</f>
        <v>0</v>
      </c>
      <c r="Q273" s="272">
        <v>0</v>
      </c>
      <c r="R273" s="272">
        <f>Q273*H273</f>
        <v>0</v>
      </c>
      <c r="S273" s="272">
        <v>0</v>
      </c>
      <c r="T273" s="273">
        <f>S273*H273</f>
        <v>0</v>
      </c>
      <c r="AR273" s="222" t="s">
        <v>472</v>
      </c>
      <c r="AT273" s="222" t="s">
        <v>117</v>
      </c>
      <c r="AU273" s="222" t="s">
        <v>79</v>
      </c>
      <c r="AY273" s="17" t="s">
        <v>115</v>
      </c>
      <c r="BE273" s="223">
        <f>IF(N273="základní",J273,0)</f>
        <v>0</v>
      </c>
      <c r="BF273" s="223">
        <f>IF(N273="snížená",J273,0)</f>
        <v>0</v>
      </c>
      <c r="BG273" s="223">
        <f>IF(N273="zákl. přenesená",J273,0)</f>
        <v>0</v>
      </c>
      <c r="BH273" s="223">
        <f>IF(N273="sníž. přenesená",J273,0)</f>
        <v>0</v>
      </c>
      <c r="BI273" s="223">
        <f>IF(N273="nulová",J273,0)</f>
        <v>0</v>
      </c>
      <c r="BJ273" s="17" t="s">
        <v>77</v>
      </c>
      <c r="BK273" s="223">
        <f>ROUND(I273*H273,2)</f>
        <v>0</v>
      </c>
      <c r="BL273" s="17" t="s">
        <v>472</v>
      </c>
      <c r="BM273" s="222" t="s">
        <v>578</v>
      </c>
    </row>
    <row r="274" spans="2:12" s="1" customFormat="1" ht="6.95" customHeight="1">
      <c r="B274" s="58"/>
      <c r="C274" s="59"/>
      <c r="D274" s="59"/>
      <c r="E274" s="59"/>
      <c r="F274" s="59"/>
      <c r="G274" s="59"/>
      <c r="H274" s="59"/>
      <c r="I274" s="161"/>
      <c r="J274" s="59"/>
      <c r="K274" s="59"/>
      <c r="L274" s="43"/>
    </row>
  </sheetData>
  <sheetProtection password="CC35" sheet="1" objects="1" scenarios="1" formatColumns="0" formatRows="0" autoFilter="0"/>
  <autoFilter ref="C88:K273"/>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4" customWidth="1"/>
    <col min="2" max="2" width="1.7109375" style="274" customWidth="1"/>
    <col min="3" max="4" width="5.00390625" style="274" customWidth="1"/>
    <col min="5" max="5" width="11.7109375" style="274" customWidth="1"/>
    <col min="6" max="6" width="9.140625" style="274" customWidth="1"/>
    <col min="7" max="7" width="5.00390625" style="274" customWidth="1"/>
    <col min="8" max="8" width="77.8515625" style="274" customWidth="1"/>
    <col min="9" max="10" width="20.00390625" style="274" customWidth="1"/>
    <col min="11" max="11" width="1.7109375" style="274" customWidth="1"/>
  </cols>
  <sheetData>
    <row r="1" ht="37.5" customHeight="1"/>
    <row r="2" spans="2:11" ht="7.5" customHeight="1">
      <c r="B2" s="275"/>
      <c r="C2" s="276"/>
      <c r="D2" s="276"/>
      <c r="E2" s="276"/>
      <c r="F2" s="276"/>
      <c r="G2" s="276"/>
      <c r="H2" s="276"/>
      <c r="I2" s="276"/>
      <c r="J2" s="276"/>
      <c r="K2" s="277"/>
    </row>
    <row r="3" spans="2:11" s="15" customFormat="1" ht="45" customHeight="1">
      <c r="B3" s="278"/>
      <c r="C3" s="279" t="s">
        <v>579</v>
      </c>
      <c r="D3" s="279"/>
      <c r="E3" s="279"/>
      <c r="F3" s="279"/>
      <c r="G3" s="279"/>
      <c r="H3" s="279"/>
      <c r="I3" s="279"/>
      <c r="J3" s="279"/>
      <c r="K3" s="280"/>
    </row>
    <row r="4" spans="2:11" ht="25.5" customHeight="1">
      <c r="B4" s="281"/>
      <c r="C4" s="282" t="s">
        <v>580</v>
      </c>
      <c r="D4" s="282"/>
      <c r="E4" s="282"/>
      <c r="F4" s="282"/>
      <c r="G4" s="282"/>
      <c r="H4" s="282"/>
      <c r="I4" s="282"/>
      <c r="J4" s="282"/>
      <c r="K4" s="283"/>
    </row>
    <row r="5" spans="2:11" ht="5.25" customHeight="1">
      <c r="B5" s="281"/>
      <c r="C5" s="284"/>
      <c r="D5" s="284"/>
      <c r="E5" s="284"/>
      <c r="F5" s="284"/>
      <c r="G5" s="284"/>
      <c r="H5" s="284"/>
      <c r="I5" s="284"/>
      <c r="J5" s="284"/>
      <c r="K5" s="283"/>
    </row>
    <row r="6" spans="2:11" ht="15" customHeight="1">
      <c r="B6" s="281"/>
      <c r="C6" s="285" t="s">
        <v>581</v>
      </c>
      <c r="D6" s="285"/>
      <c r="E6" s="285"/>
      <c r="F6" s="285"/>
      <c r="G6" s="285"/>
      <c r="H6" s="285"/>
      <c r="I6" s="285"/>
      <c r="J6" s="285"/>
      <c r="K6" s="283"/>
    </row>
    <row r="7" spans="2:11" ht="15" customHeight="1">
      <c r="B7" s="286"/>
      <c r="C7" s="285" t="s">
        <v>582</v>
      </c>
      <c r="D7" s="285"/>
      <c r="E7" s="285"/>
      <c r="F7" s="285"/>
      <c r="G7" s="285"/>
      <c r="H7" s="285"/>
      <c r="I7" s="285"/>
      <c r="J7" s="285"/>
      <c r="K7" s="283"/>
    </row>
    <row r="8" spans="2:11" ht="12.75" customHeight="1">
      <c r="B8" s="286"/>
      <c r="C8" s="285"/>
      <c r="D8" s="285"/>
      <c r="E8" s="285"/>
      <c r="F8" s="285"/>
      <c r="G8" s="285"/>
      <c r="H8" s="285"/>
      <c r="I8" s="285"/>
      <c r="J8" s="285"/>
      <c r="K8" s="283"/>
    </row>
    <row r="9" spans="2:11" ht="15" customHeight="1">
      <c r="B9" s="286"/>
      <c r="C9" s="285" t="s">
        <v>583</v>
      </c>
      <c r="D9" s="285"/>
      <c r="E9" s="285"/>
      <c r="F9" s="285"/>
      <c r="G9" s="285"/>
      <c r="H9" s="285"/>
      <c r="I9" s="285"/>
      <c r="J9" s="285"/>
      <c r="K9" s="283"/>
    </row>
    <row r="10" spans="2:11" ht="15" customHeight="1">
      <c r="B10" s="286"/>
      <c r="C10" s="285"/>
      <c r="D10" s="285" t="s">
        <v>584</v>
      </c>
      <c r="E10" s="285"/>
      <c r="F10" s="285"/>
      <c r="G10" s="285"/>
      <c r="H10" s="285"/>
      <c r="I10" s="285"/>
      <c r="J10" s="285"/>
      <c r="K10" s="283"/>
    </row>
    <row r="11" spans="2:11" ht="15" customHeight="1">
      <c r="B11" s="286"/>
      <c r="C11" s="287"/>
      <c r="D11" s="285" t="s">
        <v>585</v>
      </c>
      <c r="E11" s="285"/>
      <c r="F11" s="285"/>
      <c r="G11" s="285"/>
      <c r="H11" s="285"/>
      <c r="I11" s="285"/>
      <c r="J11" s="285"/>
      <c r="K11" s="283"/>
    </row>
    <row r="12" spans="2:11" ht="15" customHeight="1">
      <c r="B12" s="286"/>
      <c r="C12" s="287"/>
      <c r="D12" s="285"/>
      <c r="E12" s="285"/>
      <c r="F12" s="285"/>
      <c r="G12" s="285"/>
      <c r="H12" s="285"/>
      <c r="I12" s="285"/>
      <c r="J12" s="285"/>
      <c r="K12" s="283"/>
    </row>
    <row r="13" spans="2:11" ht="15" customHeight="1">
      <c r="B13" s="286"/>
      <c r="C13" s="287"/>
      <c r="D13" s="288" t="s">
        <v>586</v>
      </c>
      <c r="E13" s="285"/>
      <c r="F13" s="285"/>
      <c r="G13" s="285"/>
      <c r="H13" s="285"/>
      <c r="I13" s="285"/>
      <c r="J13" s="285"/>
      <c r="K13" s="283"/>
    </row>
    <row r="14" spans="2:11" ht="12.75" customHeight="1">
      <c r="B14" s="286"/>
      <c r="C14" s="287"/>
      <c r="D14" s="287"/>
      <c r="E14" s="287"/>
      <c r="F14" s="287"/>
      <c r="G14" s="287"/>
      <c r="H14" s="287"/>
      <c r="I14" s="287"/>
      <c r="J14" s="287"/>
      <c r="K14" s="283"/>
    </row>
    <row r="15" spans="2:11" ht="15" customHeight="1">
      <c r="B15" s="286"/>
      <c r="C15" s="287"/>
      <c r="D15" s="285" t="s">
        <v>587</v>
      </c>
      <c r="E15" s="285"/>
      <c r="F15" s="285"/>
      <c r="G15" s="285"/>
      <c r="H15" s="285"/>
      <c r="I15" s="285"/>
      <c r="J15" s="285"/>
      <c r="K15" s="283"/>
    </row>
    <row r="16" spans="2:11" ht="15" customHeight="1">
      <c r="B16" s="286"/>
      <c r="C16" s="287"/>
      <c r="D16" s="285" t="s">
        <v>588</v>
      </c>
      <c r="E16" s="285"/>
      <c r="F16" s="285"/>
      <c r="G16" s="285"/>
      <c r="H16" s="285"/>
      <c r="I16" s="285"/>
      <c r="J16" s="285"/>
      <c r="K16" s="283"/>
    </row>
    <row r="17" spans="2:11" ht="15" customHeight="1">
      <c r="B17" s="286"/>
      <c r="C17" s="287"/>
      <c r="D17" s="285" t="s">
        <v>589</v>
      </c>
      <c r="E17" s="285"/>
      <c r="F17" s="285"/>
      <c r="G17" s="285"/>
      <c r="H17" s="285"/>
      <c r="I17" s="285"/>
      <c r="J17" s="285"/>
      <c r="K17" s="283"/>
    </row>
    <row r="18" spans="2:11" ht="15" customHeight="1">
      <c r="B18" s="286"/>
      <c r="C18" s="287"/>
      <c r="D18" s="287"/>
      <c r="E18" s="289" t="s">
        <v>76</v>
      </c>
      <c r="F18" s="285" t="s">
        <v>590</v>
      </c>
      <c r="G18" s="285"/>
      <c r="H18" s="285"/>
      <c r="I18" s="285"/>
      <c r="J18" s="285"/>
      <c r="K18" s="283"/>
    </row>
    <row r="19" spans="2:11" ht="15" customHeight="1">
      <c r="B19" s="286"/>
      <c r="C19" s="287"/>
      <c r="D19" s="287"/>
      <c r="E19" s="289" t="s">
        <v>591</v>
      </c>
      <c r="F19" s="285" t="s">
        <v>592</v>
      </c>
      <c r="G19" s="285"/>
      <c r="H19" s="285"/>
      <c r="I19" s="285"/>
      <c r="J19" s="285"/>
      <c r="K19" s="283"/>
    </row>
    <row r="20" spans="2:11" ht="15" customHeight="1">
      <c r="B20" s="286"/>
      <c r="C20" s="287"/>
      <c r="D20" s="287"/>
      <c r="E20" s="289" t="s">
        <v>593</v>
      </c>
      <c r="F20" s="285" t="s">
        <v>594</v>
      </c>
      <c r="G20" s="285"/>
      <c r="H20" s="285"/>
      <c r="I20" s="285"/>
      <c r="J20" s="285"/>
      <c r="K20" s="283"/>
    </row>
    <row r="21" spans="2:11" ht="15" customHeight="1">
      <c r="B21" s="286"/>
      <c r="C21" s="287"/>
      <c r="D21" s="287"/>
      <c r="E21" s="289" t="s">
        <v>595</v>
      </c>
      <c r="F21" s="285" t="s">
        <v>596</v>
      </c>
      <c r="G21" s="285"/>
      <c r="H21" s="285"/>
      <c r="I21" s="285"/>
      <c r="J21" s="285"/>
      <c r="K21" s="283"/>
    </row>
    <row r="22" spans="2:11" ht="15" customHeight="1">
      <c r="B22" s="286"/>
      <c r="C22" s="287"/>
      <c r="D22" s="287"/>
      <c r="E22" s="289" t="s">
        <v>597</v>
      </c>
      <c r="F22" s="285" t="s">
        <v>598</v>
      </c>
      <c r="G22" s="285"/>
      <c r="H22" s="285"/>
      <c r="I22" s="285"/>
      <c r="J22" s="285"/>
      <c r="K22" s="283"/>
    </row>
    <row r="23" spans="2:11" ht="15" customHeight="1">
      <c r="B23" s="286"/>
      <c r="C23" s="287"/>
      <c r="D23" s="287"/>
      <c r="E23" s="289" t="s">
        <v>599</v>
      </c>
      <c r="F23" s="285" t="s">
        <v>600</v>
      </c>
      <c r="G23" s="285"/>
      <c r="H23" s="285"/>
      <c r="I23" s="285"/>
      <c r="J23" s="285"/>
      <c r="K23" s="283"/>
    </row>
    <row r="24" spans="2:11" ht="12.75" customHeight="1">
      <c r="B24" s="286"/>
      <c r="C24" s="287"/>
      <c r="D24" s="287"/>
      <c r="E24" s="287"/>
      <c r="F24" s="287"/>
      <c r="G24" s="287"/>
      <c r="H24" s="287"/>
      <c r="I24" s="287"/>
      <c r="J24" s="287"/>
      <c r="K24" s="283"/>
    </row>
    <row r="25" spans="2:11" ht="15" customHeight="1">
      <c r="B25" s="286"/>
      <c r="C25" s="285" t="s">
        <v>601</v>
      </c>
      <c r="D25" s="285"/>
      <c r="E25" s="285"/>
      <c r="F25" s="285"/>
      <c r="G25" s="285"/>
      <c r="H25" s="285"/>
      <c r="I25" s="285"/>
      <c r="J25" s="285"/>
      <c r="K25" s="283"/>
    </row>
    <row r="26" spans="2:11" ht="15" customHeight="1">
      <c r="B26" s="286"/>
      <c r="C26" s="285" t="s">
        <v>602</v>
      </c>
      <c r="D26" s="285"/>
      <c r="E26" s="285"/>
      <c r="F26" s="285"/>
      <c r="G26" s="285"/>
      <c r="H26" s="285"/>
      <c r="I26" s="285"/>
      <c r="J26" s="285"/>
      <c r="K26" s="283"/>
    </row>
    <row r="27" spans="2:11" ht="15" customHeight="1">
      <c r="B27" s="286"/>
      <c r="C27" s="285"/>
      <c r="D27" s="285" t="s">
        <v>603</v>
      </c>
      <c r="E27" s="285"/>
      <c r="F27" s="285"/>
      <c r="G27" s="285"/>
      <c r="H27" s="285"/>
      <c r="I27" s="285"/>
      <c r="J27" s="285"/>
      <c r="K27" s="283"/>
    </row>
    <row r="28" spans="2:11" ht="15" customHeight="1">
      <c r="B28" s="286"/>
      <c r="C28" s="287"/>
      <c r="D28" s="285" t="s">
        <v>604</v>
      </c>
      <c r="E28" s="285"/>
      <c r="F28" s="285"/>
      <c r="G28" s="285"/>
      <c r="H28" s="285"/>
      <c r="I28" s="285"/>
      <c r="J28" s="285"/>
      <c r="K28" s="283"/>
    </row>
    <row r="29" spans="2:11" ht="12.75" customHeight="1">
      <c r="B29" s="286"/>
      <c r="C29" s="287"/>
      <c r="D29" s="287"/>
      <c r="E29" s="287"/>
      <c r="F29" s="287"/>
      <c r="G29" s="287"/>
      <c r="H29" s="287"/>
      <c r="I29" s="287"/>
      <c r="J29" s="287"/>
      <c r="K29" s="283"/>
    </row>
    <row r="30" spans="2:11" ht="15" customHeight="1">
      <c r="B30" s="286"/>
      <c r="C30" s="287"/>
      <c r="D30" s="285" t="s">
        <v>605</v>
      </c>
      <c r="E30" s="285"/>
      <c r="F30" s="285"/>
      <c r="G30" s="285"/>
      <c r="H30" s="285"/>
      <c r="I30" s="285"/>
      <c r="J30" s="285"/>
      <c r="K30" s="283"/>
    </row>
    <row r="31" spans="2:11" ht="15" customHeight="1">
      <c r="B31" s="286"/>
      <c r="C31" s="287"/>
      <c r="D31" s="285" t="s">
        <v>606</v>
      </c>
      <c r="E31" s="285"/>
      <c r="F31" s="285"/>
      <c r="G31" s="285"/>
      <c r="H31" s="285"/>
      <c r="I31" s="285"/>
      <c r="J31" s="285"/>
      <c r="K31" s="283"/>
    </row>
    <row r="32" spans="2:11" ht="12.75" customHeight="1">
      <c r="B32" s="286"/>
      <c r="C32" s="287"/>
      <c r="D32" s="287"/>
      <c r="E32" s="287"/>
      <c r="F32" s="287"/>
      <c r="G32" s="287"/>
      <c r="H32" s="287"/>
      <c r="I32" s="287"/>
      <c r="J32" s="287"/>
      <c r="K32" s="283"/>
    </row>
    <row r="33" spans="2:11" ht="15" customHeight="1">
      <c r="B33" s="286"/>
      <c r="C33" s="287"/>
      <c r="D33" s="285" t="s">
        <v>607</v>
      </c>
      <c r="E33" s="285"/>
      <c r="F33" s="285"/>
      <c r="G33" s="285"/>
      <c r="H33" s="285"/>
      <c r="I33" s="285"/>
      <c r="J33" s="285"/>
      <c r="K33" s="283"/>
    </row>
    <row r="34" spans="2:11" ht="15" customHeight="1">
      <c r="B34" s="286"/>
      <c r="C34" s="287"/>
      <c r="D34" s="285" t="s">
        <v>608</v>
      </c>
      <c r="E34" s="285"/>
      <c r="F34" s="285"/>
      <c r="G34" s="285"/>
      <c r="H34" s="285"/>
      <c r="I34" s="285"/>
      <c r="J34" s="285"/>
      <c r="K34" s="283"/>
    </row>
    <row r="35" spans="2:11" ht="15" customHeight="1">
      <c r="B35" s="286"/>
      <c r="C35" s="287"/>
      <c r="D35" s="285" t="s">
        <v>609</v>
      </c>
      <c r="E35" s="285"/>
      <c r="F35" s="285"/>
      <c r="G35" s="285"/>
      <c r="H35" s="285"/>
      <c r="I35" s="285"/>
      <c r="J35" s="285"/>
      <c r="K35" s="283"/>
    </row>
    <row r="36" spans="2:11" ht="15" customHeight="1">
      <c r="B36" s="286"/>
      <c r="C36" s="287"/>
      <c r="D36" s="285"/>
      <c r="E36" s="288" t="s">
        <v>101</v>
      </c>
      <c r="F36" s="285"/>
      <c r="G36" s="285" t="s">
        <v>610</v>
      </c>
      <c r="H36" s="285"/>
      <c r="I36" s="285"/>
      <c r="J36" s="285"/>
      <c r="K36" s="283"/>
    </row>
    <row r="37" spans="2:11" ht="30.75" customHeight="1">
      <c r="B37" s="286"/>
      <c r="C37" s="287"/>
      <c r="D37" s="285"/>
      <c r="E37" s="288" t="s">
        <v>611</v>
      </c>
      <c r="F37" s="285"/>
      <c r="G37" s="285" t="s">
        <v>612</v>
      </c>
      <c r="H37" s="285"/>
      <c r="I37" s="285"/>
      <c r="J37" s="285"/>
      <c r="K37" s="283"/>
    </row>
    <row r="38" spans="2:11" ht="15" customHeight="1">
      <c r="B38" s="286"/>
      <c r="C38" s="287"/>
      <c r="D38" s="285"/>
      <c r="E38" s="288" t="s">
        <v>50</v>
      </c>
      <c r="F38" s="285"/>
      <c r="G38" s="285" t="s">
        <v>613</v>
      </c>
      <c r="H38" s="285"/>
      <c r="I38" s="285"/>
      <c r="J38" s="285"/>
      <c r="K38" s="283"/>
    </row>
    <row r="39" spans="2:11" ht="15" customHeight="1">
      <c r="B39" s="286"/>
      <c r="C39" s="287"/>
      <c r="D39" s="285"/>
      <c r="E39" s="288" t="s">
        <v>51</v>
      </c>
      <c r="F39" s="285"/>
      <c r="G39" s="285" t="s">
        <v>614</v>
      </c>
      <c r="H39" s="285"/>
      <c r="I39" s="285"/>
      <c r="J39" s="285"/>
      <c r="K39" s="283"/>
    </row>
    <row r="40" spans="2:11" ht="15" customHeight="1">
      <c r="B40" s="286"/>
      <c r="C40" s="287"/>
      <c r="D40" s="285"/>
      <c r="E40" s="288" t="s">
        <v>102</v>
      </c>
      <c r="F40" s="285"/>
      <c r="G40" s="285" t="s">
        <v>615</v>
      </c>
      <c r="H40" s="285"/>
      <c r="I40" s="285"/>
      <c r="J40" s="285"/>
      <c r="K40" s="283"/>
    </row>
    <row r="41" spans="2:11" ht="15" customHeight="1">
      <c r="B41" s="286"/>
      <c r="C41" s="287"/>
      <c r="D41" s="285"/>
      <c r="E41" s="288" t="s">
        <v>103</v>
      </c>
      <c r="F41" s="285"/>
      <c r="G41" s="285" t="s">
        <v>616</v>
      </c>
      <c r="H41" s="285"/>
      <c r="I41" s="285"/>
      <c r="J41" s="285"/>
      <c r="K41" s="283"/>
    </row>
    <row r="42" spans="2:11" ht="15" customHeight="1">
      <c r="B42" s="286"/>
      <c r="C42" s="287"/>
      <c r="D42" s="285"/>
      <c r="E42" s="288" t="s">
        <v>617</v>
      </c>
      <c r="F42" s="285"/>
      <c r="G42" s="285" t="s">
        <v>618</v>
      </c>
      <c r="H42" s="285"/>
      <c r="I42" s="285"/>
      <c r="J42" s="285"/>
      <c r="K42" s="283"/>
    </row>
    <row r="43" spans="2:11" ht="15" customHeight="1">
      <c r="B43" s="286"/>
      <c r="C43" s="287"/>
      <c r="D43" s="285"/>
      <c r="E43" s="288"/>
      <c r="F43" s="285"/>
      <c r="G43" s="285" t="s">
        <v>619</v>
      </c>
      <c r="H43" s="285"/>
      <c r="I43" s="285"/>
      <c r="J43" s="285"/>
      <c r="K43" s="283"/>
    </row>
    <row r="44" spans="2:11" ht="15" customHeight="1">
      <c r="B44" s="286"/>
      <c r="C44" s="287"/>
      <c r="D44" s="285"/>
      <c r="E44" s="288" t="s">
        <v>620</v>
      </c>
      <c r="F44" s="285"/>
      <c r="G44" s="285" t="s">
        <v>621</v>
      </c>
      <c r="H44" s="285"/>
      <c r="I44" s="285"/>
      <c r="J44" s="285"/>
      <c r="K44" s="283"/>
    </row>
    <row r="45" spans="2:11" ht="15" customHeight="1">
      <c r="B45" s="286"/>
      <c r="C45" s="287"/>
      <c r="D45" s="285"/>
      <c r="E45" s="288" t="s">
        <v>105</v>
      </c>
      <c r="F45" s="285"/>
      <c r="G45" s="285" t="s">
        <v>622</v>
      </c>
      <c r="H45" s="285"/>
      <c r="I45" s="285"/>
      <c r="J45" s="285"/>
      <c r="K45" s="283"/>
    </row>
    <row r="46" spans="2:11" ht="12.75" customHeight="1">
      <c r="B46" s="286"/>
      <c r="C46" s="287"/>
      <c r="D46" s="285"/>
      <c r="E46" s="285"/>
      <c r="F46" s="285"/>
      <c r="G46" s="285"/>
      <c r="H46" s="285"/>
      <c r="I46" s="285"/>
      <c r="J46" s="285"/>
      <c r="K46" s="283"/>
    </row>
    <row r="47" spans="2:11" ht="15" customHeight="1">
      <c r="B47" s="286"/>
      <c r="C47" s="287"/>
      <c r="D47" s="285" t="s">
        <v>623</v>
      </c>
      <c r="E47" s="285"/>
      <c r="F47" s="285"/>
      <c r="G47" s="285"/>
      <c r="H47" s="285"/>
      <c r="I47" s="285"/>
      <c r="J47" s="285"/>
      <c r="K47" s="283"/>
    </row>
    <row r="48" spans="2:11" ht="15" customHeight="1">
      <c r="B48" s="286"/>
      <c r="C48" s="287"/>
      <c r="D48" s="287"/>
      <c r="E48" s="285" t="s">
        <v>624</v>
      </c>
      <c r="F48" s="285"/>
      <c r="G48" s="285"/>
      <c r="H48" s="285"/>
      <c r="I48" s="285"/>
      <c r="J48" s="285"/>
      <c r="K48" s="283"/>
    </row>
    <row r="49" spans="2:11" ht="15" customHeight="1">
      <c r="B49" s="286"/>
      <c r="C49" s="287"/>
      <c r="D49" s="287"/>
      <c r="E49" s="285" t="s">
        <v>625</v>
      </c>
      <c r="F49" s="285"/>
      <c r="G49" s="285"/>
      <c r="H49" s="285"/>
      <c r="I49" s="285"/>
      <c r="J49" s="285"/>
      <c r="K49" s="283"/>
    </row>
    <row r="50" spans="2:11" ht="15" customHeight="1">
      <c r="B50" s="286"/>
      <c r="C50" s="287"/>
      <c r="D50" s="287"/>
      <c r="E50" s="285" t="s">
        <v>626</v>
      </c>
      <c r="F50" s="285"/>
      <c r="G50" s="285"/>
      <c r="H50" s="285"/>
      <c r="I50" s="285"/>
      <c r="J50" s="285"/>
      <c r="K50" s="283"/>
    </row>
    <row r="51" spans="2:11" ht="15" customHeight="1">
      <c r="B51" s="286"/>
      <c r="C51" s="287"/>
      <c r="D51" s="285" t="s">
        <v>627</v>
      </c>
      <c r="E51" s="285"/>
      <c r="F51" s="285"/>
      <c r="G51" s="285"/>
      <c r="H51" s="285"/>
      <c r="I51" s="285"/>
      <c r="J51" s="285"/>
      <c r="K51" s="283"/>
    </row>
    <row r="52" spans="2:11" ht="25.5" customHeight="1">
      <c r="B52" s="281"/>
      <c r="C52" s="282" t="s">
        <v>628</v>
      </c>
      <c r="D52" s="282"/>
      <c r="E52" s="282"/>
      <c r="F52" s="282"/>
      <c r="G52" s="282"/>
      <c r="H52" s="282"/>
      <c r="I52" s="282"/>
      <c r="J52" s="282"/>
      <c r="K52" s="283"/>
    </row>
    <row r="53" spans="2:11" ht="5.25" customHeight="1">
      <c r="B53" s="281"/>
      <c r="C53" s="284"/>
      <c r="D53" s="284"/>
      <c r="E53" s="284"/>
      <c r="F53" s="284"/>
      <c r="G53" s="284"/>
      <c r="H53" s="284"/>
      <c r="I53" s="284"/>
      <c r="J53" s="284"/>
      <c r="K53" s="283"/>
    </row>
    <row r="54" spans="2:11" ht="15" customHeight="1">
      <c r="B54" s="281"/>
      <c r="C54" s="285" t="s">
        <v>629</v>
      </c>
      <c r="D54" s="285"/>
      <c r="E54" s="285"/>
      <c r="F54" s="285"/>
      <c r="G54" s="285"/>
      <c r="H54" s="285"/>
      <c r="I54" s="285"/>
      <c r="J54" s="285"/>
      <c r="K54" s="283"/>
    </row>
    <row r="55" spans="2:11" ht="15" customHeight="1">
      <c r="B55" s="281"/>
      <c r="C55" s="285" t="s">
        <v>630</v>
      </c>
      <c r="D55" s="285"/>
      <c r="E55" s="285"/>
      <c r="F55" s="285"/>
      <c r="G55" s="285"/>
      <c r="H55" s="285"/>
      <c r="I55" s="285"/>
      <c r="J55" s="285"/>
      <c r="K55" s="283"/>
    </row>
    <row r="56" spans="2:11" ht="12.75" customHeight="1">
      <c r="B56" s="281"/>
      <c r="C56" s="285"/>
      <c r="D56" s="285"/>
      <c r="E56" s="285"/>
      <c r="F56" s="285"/>
      <c r="G56" s="285"/>
      <c r="H56" s="285"/>
      <c r="I56" s="285"/>
      <c r="J56" s="285"/>
      <c r="K56" s="283"/>
    </row>
    <row r="57" spans="2:11" ht="15" customHeight="1">
      <c r="B57" s="281"/>
      <c r="C57" s="285" t="s">
        <v>631</v>
      </c>
      <c r="D57" s="285"/>
      <c r="E57" s="285"/>
      <c r="F57" s="285"/>
      <c r="G57" s="285"/>
      <c r="H57" s="285"/>
      <c r="I57" s="285"/>
      <c r="J57" s="285"/>
      <c r="K57" s="283"/>
    </row>
    <row r="58" spans="2:11" ht="15" customHeight="1">
      <c r="B58" s="281"/>
      <c r="C58" s="287"/>
      <c r="D58" s="285" t="s">
        <v>632</v>
      </c>
      <c r="E58" s="285"/>
      <c r="F58" s="285"/>
      <c r="G58" s="285"/>
      <c r="H58" s="285"/>
      <c r="I58" s="285"/>
      <c r="J58" s="285"/>
      <c r="K58" s="283"/>
    </row>
    <row r="59" spans="2:11" ht="15" customHeight="1">
      <c r="B59" s="281"/>
      <c r="C59" s="287"/>
      <c r="D59" s="285" t="s">
        <v>633</v>
      </c>
      <c r="E59" s="285"/>
      <c r="F59" s="285"/>
      <c r="G59" s="285"/>
      <c r="H59" s="285"/>
      <c r="I59" s="285"/>
      <c r="J59" s="285"/>
      <c r="K59" s="283"/>
    </row>
    <row r="60" spans="2:11" ht="15" customHeight="1">
      <c r="B60" s="281"/>
      <c r="C60" s="287"/>
      <c r="D60" s="285" t="s">
        <v>634</v>
      </c>
      <c r="E60" s="285"/>
      <c r="F60" s="285"/>
      <c r="G60" s="285"/>
      <c r="H60" s="285"/>
      <c r="I60" s="285"/>
      <c r="J60" s="285"/>
      <c r="K60" s="283"/>
    </row>
    <row r="61" spans="2:11" ht="15" customHeight="1">
      <c r="B61" s="281"/>
      <c r="C61" s="287"/>
      <c r="D61" s="285" t="s">
        <v>635</v>
      </c>
      <c r="E61" s="285"/>
      <c r="F61" s="285"/>
      <c r="G61" s="285"/>
      <c r="H61" s="285"/>
      <c r="I61" s="285"/>
      <c r="J61" s="285"/>
      <c r="K61" s="283"/>
    </row>
    <row r="62" spans="2:11" ht="15" customHeight="1">
      <c r="B62" s="281"/>
      <c r="C62" s="287"/>
      <c r="D62" s="290" t="s">
        <v>636</v>
      </c>
      <c r="E62" s="290"/>
      <c r="F62" s="290"/>
      <c r="G62" s="290"/>
      <c r="H62" s="290"/>
      <c r="I62" s="290"/>
      <c r="J62" s="290"/>
      <c r="K62" s="283"/>
    </row>
    <row r="63" spans="2:11" ht="15" customHeight="1">
      <c r="B63" s="281"/>
      <c r="C63" s="287"/>
      <c r="D63" s="285" t="s">
        <v>637</v>
      </c>
      <c r="E63" s="285"/>
      <c r="F63" s="285"/>
      <c r="G63" s="285"/>
      <c r="H63" s="285"/>
      <c r="I63" s="285"/>
      <c r="J63" s="285"/>
      <c r="K63" s="283"/>
    </row>
    <row r="64" spans="2:11" ht="12.75" customHeight="1">
      <c r="B64" s="281"/>
      <c r="C64" s="287"/>
      <c r="D64" s="287"/>
      <c r="E64" s="291"/>
      <c r="F64" s="287"/>
      <c r="G64" s="287"/>
      <c r="H64" s="287"/>
      <c r="I64" s="287"/>
      <c r="J64" s="287"/>
      <c r="K64" s="283"/>
    </row>
    <row r="65" spans="2:11" ht="15" customHeight="1">
      <c r="B65" s="281"/>
      <c r="C65" s="287"/>
      <c r="D65" s="285" t="s">
        <v>638</v>
      </c>
      <c r="E65" s="285"/>
      <c r="F65" s="285"/>
      <c r="G65" s="285"/>
      <c r="H65" s="285"/>
      <c r="I65" s="285"/>
      <c r="J65" s="285"/>
      <c r="K65" s="283"/>
    </row>
    <row r="66" spans="2:11" ht="15" customHeight="1">
      <c r="B66" s="281"/>
      <c r="C66" s="287"/>
      <c r="D66" s="290" t="s">
        <v>639</v>
      </c>
      <c r="E66" s="290"/>
      <c r="F66" s="290"/>
      <c r="G66" s="290"/>
      <c r="H66" s="290"/>
      <c r="I66" s="290"/>
      <c r="J66" s="290"/>
      <c r="K66" s="283"/>
    </row>
    <row r="67" spans="2:11" ht="15" customHeight="1">
      <c r="B67" s="281"/>
      <c r="C67" s="287"/>
      <c r="D67" s="285" t="s">
        <v>640</v>
      </c>
      <c r="E67" s="285"/>
      <c r="F67" s="285"/>
      <c r="G67" s="285"/>
      <c r="H67" s="285"/>
      <c r="I67" s="285"/>
      <c r="J67" s="285"/>
      <c r="K67" s="283"/>
    </row>
    <row r="68" spans="2:11" ht="15" customHeight="1">
      <c r="B68" s="281"/>
      <c r="C68" s="287"/>
      <c r="D68" s="285" t="s">
        <v>641</v>
      </c>
      <c r="E68" s="285"/>
      <c r="F68" s="285"/>
      <c r="G68" s="285"/>
      <c r="H68" s="285"/>
      <c r="I68" s="285"/>
      <c r="J68" s="285"/>
      <c r="K68" s="283"/>
    </row>
    <row r="69" spans="2:11" ht="15" customHeight="1">
      <c r="B69" s="281"/>
      <c r="C69" s="287"/>
      <c r="D69" s="285" t="s">
        <v>642</v>
      </c>
      <c r="E69" s="285"/>
      <c r="F69" s="285"/>
      <c r="G69" s="285"/>
      <c r="H69" s="285"/>
      <c r="I69" s="285"/>
      <c r="J69" s="285"/>
      <c r="K69" s="283"/>
    </row>
    <row r="70" spans="2:11" ht="15" customHeight="1">
      <c r="B70" s="281"/>
      <c r="C70" s="287"/>
      <c r="D70" s="285" t="s">
        <v>643</v>
      </c>
      <c r="E70" s="285"/>
      <c r="F70" s="285"/>
      <c r="G70" s="285"/>
      <c r="H70" s="285"/>
      <c r="I70" s="285"/>
      <c r="J70" s="285"/>
      <c r="K70" s="283"/>
    </row>
    <row r="71" spans="2:11" ht="12.75" customHeight="1">
      <c r="B71" s="292"/>
      <c r="C71" s="293"/>
      <c r="D71" s="293"/>
      <c r="E71" s="293"/>
      <c r="F71" s="293"/>
      <c r="G71" s="293"/>
      <c r="H71" s="293"/>
      <c r="I71" s="293"/>
      <c r="J71" s="293"/>
      <c r="K71" s="294"/>
    </row>
    <row r="72" spans="2:11" ht="18.75" customHeight="1">
      <c r="B72" s="295"/>
      <c r="C72" s="295"/>
      <c r="D72" s="295"/>
      <c r="E72" s="295"/>
      <c r="F72" s="295"/>
      <c r="G72" s="295"/>
      <c r="H72" s="295"/>
      <c r="I72" s="295"/>
      <c r="J72" s="295"/>
      <c r="K72" s="296"/>
    </row>
    <row r="73" spans="2:11" ht="18.75" customHeight="1">
      <c r="B73" s="296"/>
      <c r="C73" s="296"/>
      <c r="D73" s="296"/>
      <c r="E73" s="296"/>
      <c r="F73" s="296"/>
      <c r="G73" s="296"/>
      <c r="H73" s="296"/>
      <c r="I73" s="296"/>
      <c r="J73" s="296"/>
      <c r="K73" s="296"/>
    </row>
    <row r="74" spans="2:11" ht="7.5" customHeight="1">
      <c r="B74" s="297"/>
      <c r="C74" s="298"/>
      <c r="D74" s="298"/>
      <c r="E74" s="298"/>
      <c r="F74" s="298"/>
      <c r="G74" s="298"/>
      <c r="H74" s="298"/>
      <c r="I74" s="298"/>
      <c r="J74" s="298"/>
      <c r="K74" s="299"/>
    </row>
    <row r="75" spans="2:11" ht="45" customHeight="1">
      <c r="B75" s="300"/>
      <c r="C75" s="301" t="s">
        <v>644</v>
      </c>
      <c r="D75" s="301"/>
      <c r="E75" s="301"/>
      <c r="F75" s="301"/>
      <c r="G75" s="301"/>
      <c r="H75" s="301"/>
      <c r="I75" s="301"/>
      <c r="J75" s="301"/>
      <c r="K75" s="302"/>
    </row>
    <row r="76" spans="2:11" ht="17.25" customHeight="1">
      <c r="B76" s="300"/>
      <c r="C76" s="303" t="s">
        <v>645</v>
      </c>
      <c r="D76" s="303"/>
      <c r="E76" s="303"/>
      <c r="F76" s="303" t="s">
        <v>646</v>
      </c>
      <c r="G76" s="304"/>
      <c r="H76" s="303" t="s">
        <v>51</v>
      </c>
      <c r="I76" s="303" t="s">
        <v>54</v>
      </c>
      <c r="J76" s="303" t="s">
        <v>647</v>
      </c>
      <c r="K76" s="302"/>
    </row>
    <row r="77" spans="2:11" ht="17.25" customHeight="1">
      <c r="B77" s="300"/>
      <c r="C77" s="305" t="s">
        <v>648</v>
      </c>
      <c r="D77" s="305"/>
      <c r="E77" s="305"/>
      <c r="F77" s="306" t="s">
        <v>649</v>
      </c>
      <c r="G77" s="307"/>
      <c r="H77" s="305"/>
      <c r="I77" s="305"/>
      <c r="J77" s="305" t="s">
        <v>650</v>
      </c>
      <c r="K77" s="302"/>
    </row>
    <row r="78" spans="2:11" ht="5.25" customHeight="1">
      <c r="B78" s="300"/>
      <c r="C78" s="308"/>
      <c r="D78" s="308"/>
      <c r="E78" s="308"/>
      <c r="F78" s="308"/>
      <c r="G78" s="309"/>
      <c r="H78" s="308"/>
      <c r="I78" s="308"/>
      <c r="J78" s="308"/>
      <c r="K78" s="302"/>
    </row>
    <row r="79" spans="2:11" ht="15" customHeight="1">
      <c r="B79" s="300"/>
      <c r="C79" s="288" t="s">
        <v>50</v>
      </c>
      <c r="D79" s="308"/>
      <c r="E79" s="308"/>
      <c r="F79" s="310" t="s">
        <v>651</v>
      </c>
      <c r="G79" s="309"/>
      <c r="H79" s="288" t="s">
        <v>652</v>
      </c>
      <c r="I79" s="288" t="s">
        <v>653</v>
      </c>
      <c r="J79" s="288">
        <v>20</v>
      </c>
      <c r="K79" s="302"/>
    </row>
    <row r="80" spans="2:11" ht="15" customHeight="1">
      <c r="B80" s="300"/>
      <c r="C80" s="288" t="s">
        <v>654</v>
      </c>
      <c r="D80" s="288"/>
      <c r="E80" s="288"/>
      <c r="F80" s="310" t="s">
        <v>651</v>
      </c>
      <c r="G80" s="309"/>
      <c r="H80" s="288" t="s">
        <v>655</v>
      </c>
      <c r="I80" s="288" t="s">
        <v>653</v>
      </c>
      <c r="J80" s="288">
        <v>120</v>
      </c>
      <c r="K80" s="302"/>
    </row>
    <row r="81" spans="2:11" ht="15" customHeight="1">
      <c r="B81" s="311"/>
      <c r="C81" s="288" t="s">
        <v>656</v>
      </c>
      <c r="D81" s="288"/>
      <c r="E81" s="288"/>
      <c r="F81" s="310" t="s">
        <v>657</v>
      </c>
      <c r="G81" s="309"/>
      <c r="H81" s="288" t="s">
        <v>658</v>
      </c>
      <c r="I81" s="288" t="s">
        <v>653</v>
      </c>
      <c r="J81" s="288">
        <v>50</v>
      </c>
      <c r="K81" s="302"/>
    </row>
    <row r="82" spans="2:11" ht="15" customHeight="1">
      <c r="B82" s="311"/>
      <c r="C82" s="288" t="s">
        <v>659</v>
      </c>
      <c r="D82" s="288"/>
      <c r="E82" s="288"/>
      <c r="F82" s="310" t="s">
        <v>651</v>
      </c>
      <c r="G82" s="309"/>
      <c r="H82" s="288" t="s">
        <v>660</v>
      </c>
      <c r="I82" s="288" t="s">
        <v>661</v>
      </c>
      <c r="J82" s="288"/>
      <c r="K82" s="302"/>
    </row>
    <row r="83" spans="2:11" ht="15" customHeight="1">
      <c r="B83" s="311"/>
      <c r="C83" s="312" t="s">
        <v>662</v>
      </c>
      <c r="D83" s="312"/>
      <c r="E83" s="312"/>
      <c r="F83" s="313" t="s">
        <v>657</v>
      </c>
      <c r="G83" s="312"/>
      <c r="H83" s="312" t="s">
        <v>663</v>
      </c>
      <c r="I83" s="312" t="s">
        <v>653</v>
      </c>
      <c r="J83" s="312">
        <v>15</v>
      </c>
      <c r="K83" s="302"/>
    </row>
    <row r="84" spans="2:11" ht="15" customHeight="1">
      <c r="B84" s="311"/>
      <c r="C84" s="312" t="s">
        <v>664</v>
      </c>
      <c r="D84" s="312"/>
      <c r="E84" s="312"/>
      <c r="F84" s="313" t="s">
        <v>657</v>
      </c>
      <c r="G84" s="312"/>
      <c r="H84" s="312" t="s">
        <v>665</v>
      </c>
      <c r="I84" s="312" t="s">
        <v>653</v>
      </c>
      <c r="J84" s="312">
        <v>15</v>
      </c>
      <c r="K84" s="302"/>
    </row>
    <row r="85" spans="2:11" ht="15" customHeight="1">
      <c r="B85" s="311"/>
      <c r="C85" s="312" t="s">
        <v>666</v>
      </c>
      <c r="D85" s="312"/>
      <c r="E85" s="312"/>
      <c r="F85" s="313" t="s">
        <v>657</v>
      </c>
      <c r="G85" s="312"/>
      <c r="H85" s="312" t="s">
        <v>667</v>
      </c>
      <c r="I85" s="312" t="s">
        <v>653</v>
      </c>
      <c r="J85" s="312">
        <v>20</v>
      </c>
      <c r="K85" s="302"/>
    </row>
    <row r="86" spans="2:11" ht="15" customHeight="1">
      <c r="B86" s="311"/>
      <c r="C86" s="312" t="s">
        <v>668</v>
      </c>
      <c r="D86" s="312"/>
      <c r="E86" s="312"/>
      <c r="F86" s="313" t="s">
        <v>657</v>
      </c>
      <c r="G86" s="312"/>
      <c r="H86" s="312" t="s">
        <v>669</v>
      </c>
      <c r="I86" s="312" t="s">
        <v>653</v>
      </c>
      <c r="J86" s="312">
        <v>20</v>
      </c>
      <c r="K86" s="302"/>
    </row>
    <row r="87" spans="2:11" ht="15" customHeight="1">
      <c r="B87" s="311"/>
      <c r="C87" s="288" t="s">
        <v>670</v>
      </c>
      <c r="D87" s="288"/>
      <c r="E87" s="288"/>
      <c r="F87" s="310" t="s">
        <v>657</v>
      </c>
      <c r="G87" s="309"/>
      <c r="H87" s="288" t="s">
        <v>671</v>
      </c>
      <c r="I87" s="288" t="s">
        <v>653</v>
      </c>
      <c r="J87" s="288">
        <v>50</v>
      </c>
      <c r="K87" s="302"/>
    </row>
    <row r="88" spans="2:11" ht="15" customHeight="1">
      <c r="B88" s="311"/>
      <c r="C88" s="288" t="s">
        <v>672</v>
      </c>
      <c r="D88" s="288"/>
      <c r="E88" s="288"/>
      <c r="F88" s="310" t="s">
        <v>657</v>
      </c>
      <c r="G88" s="309"/>
      <c r="H88" s="288" t="s">
        <v>673</v>
      </c>
      <c r="I88" s="288" t="s">
        <v>653</v>
      </c>
      <c r="J88" s="288">
        <v>20</v>
      </c>
      <c r="K88" s="302"/>
    </row>
    <row r="89" spans="2:11" ht="15" customHeight="1">
      <c r="B89" s="311"/>
      <c r="C89" s="288" t="s">
        <v>674</v>
      </c>
      <c r="D89" s="288"/>
      <c r="E89" s="288"/>
      <c r="F89" s="310" t="s">
        <v>657</v>
      </c>
      <c r="G89" s="309"/>
      <c r="H89" s="288" t="s">
        <v>675</v>
      </c>
      <c r="I89" s="288" t="s">
        <v>653</v>
      </c>
      <c r="J89" s="288">
        <v>20</v>
      </c>
      <c r="K89" s="302"/>
    </row>
    <row r="90" spans="2:11" ht="15" customHeight="1">
      <c r="B90" s="311"/>
      <c r="C90" s="288" t="s">
        <v>676</v>
      </c>
      <c r="D90" s="288"/>
      <c r="E90" s="288"/>
      <c r="F90" s="310" t="s">
        <v>657</v>
      </c>
      <c r="G90" s="309"/>
      <c r="H90" s="288" t="s">
        <v>677</v>
      </c>
      <c r="I90" s="288" t="s">
        <v>653</v>
      </c>
      <c r="J90" s="288">
        <v>50</v>
      </c>
      <c r="K90" s="302"/>
    </row>
    <row r="91" spans="2:11" ht="15" customHeight="1">
      <c r="B91" s="311"/>
      <c r="C91" s="288" t="s">
        <v>678</v>
      </c>
      <c r="D91" s="288"/>
      <c r="E91" s="288"/>
      <c r="F91" s="310" t="s">
        <v>657</v>
      </c>
      <c r="G91" s="309"/>
      <c r="H91" s="288" t="s">
        <v>678</v>
      </c>
      <c r="I91" s="288" t="s">
        <v>653</v>
      </c>
      <c r="J91" s="288">
        <v>50</v>
      </c>
      <c r="K91" s="302"/>
    </row>
    <row r="92" spans="2:11" ht="15" customHeight="1">
      <c r="B92" s="311"/>
      <c r="C92" s="288" t="s">
        <v>679</v>
      </c>
      <c r="D92" s="288"/>
      <c r="E92" s="288"/>
      <c r="F92" s="310" t="s">
        <v>657</v>
      </c>
      <c r="G92" s="309"/>
      <c r="H92" s="288" t="s">
        <v>680</v>
      </c>
      <c r="I92" s="288" t="s">
        <v>653</v>
      </c>
      <c r="J92" s="288">
        <v>255</v>
      </c>
      <c r="K92" s="302"/>
    </row>
    <row r="93" spans="2:11" ht="15" customHeight="1">
      <c r="B93" s="311"/>
      <c r="C93" s="288" t="s">
        <v>681</v>
      </c>
      <c r="D93" s="288"/>
      <c r="E93" s="288"/>
      <c r="F93" s="310" t="s">
        <v>651</v>
      </c>
      <c r="G93" s="309"/>
      <c r="H93" s="288" t="s">
        <v>682</v>
      </c>
      <c r="I93" s="288" t="s">
        <v>683</v>
      </c>
      <c r="J93" s="288"/>
      <c r="K93" s="302"/>
    </row>
    <row r="94" spans="2:11" ht="15" customHeight="1">
      <c r="B94" s="311"/>
      <c r="C94" s="288" t="s">
        <v>684</v>
      </c>
      <c r="D94" s="288"/>
      <c r="E94" s="288"/>
      <c r="F94" s="310" t="s">
        <v>651</v>
      </c>
      <c r="G94" s="309"/>
      <c r="H94" s="288" t="s">
        <v>685</v>
      </c>
      <c r="I94" s="288" t="s">
        <v>686</v>
      </c>
      <c r="J94" s="288"/>
      <c r="K94" s="302"/>
    </row>
    <row r="95" spans="2:11" ht="15" customHeight="1">
      <c r="B95" s="311"/>
      <c r="C95" s="288" t="s">
        <v>687</v>
      </c>
      <c r="D95" s="288"/>
      <c r="E95" s="288"/>
      <c r="F95" s="310" t="s">
        <v>651</v>
      </c>
      <c r="G95" s="309"/>
      <c r="H95" s="288" t="s">
        <v>687</v>
      </c>
      <c r="I95" s="288" t="s">
        <v>686</v>
      </c>
      <c r="J95" s="288"/>
      <c r="K95" s="302"/>
    </row>
    <row r="96" spans="2:11" ht="15" customHeight="1">
      <c r="B96" s="311"/>
      <c r="C96" s="288" t="s">
        <v>35</v>
      </c>
      <c r="D96" s="288"/>
      <c r="E96" s="288"/>
      <c r="F96" s="310" t="s">
        <v>651</v>
      </c>
      <c r="G96" s="309"/>
      <c r="H96" s="288" t="s">
        <v>688</v>
      </c>
      <c r="I96" s="288" t="s">
        <v>686</v>
      </c>
      <c r="J96" s="288"/>
      <c r="K96" s="302"/>
    </row>
    <row r="97" spans="2:11" ht="15" customHeight="1">
      <c r="B97" s="311"/>
      <c r="C97" s="288" t="s">
        <v>45</v>
      </c>
      <c r="D97" s="288"/>
      <c r="E97" s="288"/>
      <c r="F97" s="310" t="s">
        <v>651</v>
      </c>
      <c r="G97" s="309"/>
      <c r="H97" s="288" t="s">
        <v>689</v>
      </c>
      <c r="I97" s="288" t="s">
        <v>686</v>
      </c>
      <c r="J97" s="288"/>
      <c r="K97" s="302"/>
    </row>
    <row r="98" spans="2:11" ht="15" customHeight="1">
      <c r="B98" s="314"/>
      <c r="C98" s="315"/>
      <c r="D98" s="315"/>
      <c r="E98" s="315"/>
      <c r="F98" s="315"/>
      <c r="G98" s="315"/>
      <c r="H98" s="315"/>
      <c r="I98" s="315"/>
      <c r="J98" s="315"/>
      <c r="K98" s="316"/>
    </row>
    <row r="99" spans="2:11" ht="18.75" customHeight="1">
      <c r="B99" s="317"/>
      <c r="C99" s="318"/>
      <c r="D99" s="318"/>
      <c r="E99" s="318"/>
      <c r="F99" s="318"/>
      <c r="G99" s="318"/>
      <c r="H99" s="318"/>
      <c r="I99" s="318"/>
      <c r="J99" s="318"/>
      <c r="K99" s="317"/>
    </row>
    <row r="100" spans="2:11" ht="18.75" customHeight="1">
      <c r="B100" s="296"/>
      <c r="C100" s="296"/>
      <c r="D100" s="296"/>
      <c r="E100" s="296"/>
      <c r="F100" s="296"/>
      <c r="G100" s="296"/>
      <c r="H100" s="296"/>
      <c r="I100" s="296"/>
      <c r="J100" s="296"/>
      <c r="K100" s="296"/>
    </row>
    <row r="101" spans="2:11" ht="7.5" customHeight="1">
      <c r="B101" s="297"/>
      <c r="C101" s="298"/>
      <c r="D101" s="298"/>
      <c r="E101" s="298"/>
      <c r="F101" s="298"/>
      <c r="G101" s="298"/>
      <c r="H101" s="298"/>
      <c r="I101" s="298"/>
      <c r="J101" s="298"/>
      <c r="K101" s="299"/>
    </row>
    <row r="102" spans="2:11" ht="45" customHeight="1">
      <c r="B102" s="300"/>
      <c r="C102" s="301" t="s">
        <v>690</v>
      </c>
      <c r="D102" s="301"/>
      <c r="E102" s="301"/>
      <c r="F102" s="301"/>
      <c r="G102" s="301"/>
      <c r="H102" s="301"/>
      <c r="I102" s="301"/>
      <c r="J102" s="301"/>
      <c r="K102" s="302"/>
    </row>
    <row r="103" spans="2:11" ht="17.25" customHeight="1">
      <c r="B103" s="300"/>
      <c r="C103" s="303" t="s">
        <v>645</v>
      </c>
      <c r="D103" s="303"/>
      <c r="E103" s="303"/>
      <c r="F103" s="303" t="s">
        <v>646</v>
      </c>
      <c r="G103" s="304"/>
      <c r="H103" s="303" t="s">
        <v>51</v>
      </c>
      <c r="I103" s="303" t="s">
        <v>54</v>
      </c>
      <c r="J103" s="303" t="s">
        <v>647</v>
      </c>
      <c r="K103" s="302"/>
    </row>
    <row r="104" spans="2:11" ht="17.25" customHeight="1">
      <c r="B104" s="300"/>
      <c r="C104" s="305" t="s">
        <v>648</v>
      </c>
      <c r="D104" s="305"/>
      <c r="E104" s="305"/>
      <c r="F104" s="306" t="s">
        <v>649</v>
      </c>
      <c r="G104" s="307"/>
      <c r="H104" s="305"/>
      <c r="I104" s="305"/>
      <c r="J104" s="305" t="s">
        <v>650</v>
      </c>
      <c r="K104" s="302"/>
    </row>
    <row r="105" spans="2:11" ht="5.25" customHeight="1">
      <c r="B105" s="300"/>
      <c r="C105" s="303"/>
      <c r="D105" s="303"/>
      <c r="E105" s="303"/>
      <c r="F105" s="303"/>
      <c r="G105" s="319"/>
      <c r="H105" s="303"/>
      <c r="I105" s="303"/>
      <c r="J105" s="303"/>
      <c r="K105" s="302"/>
    </row>
    <row r="106" spans="2:11" ht="15" customHeight="1">
      <c r="B106" s="300"/>
      <c r="C106" s="288" t="s">
        <v>50</v>
      </c>
      <c r="D106" s="308"/>
      <c r="E106" s="308"/>
      <c r="F106" s="310" t="s">
        <v>651</v>
      </c>
      <c r="G106" s="319"/>
      <c r="H106" s="288" t="s">
        <v>691</v>
      </c>
      <c r="I106" s="288" t="s">
        <v>653</v>
      </c>
      <c r="J106" s="288">
        <v>20</v>
      </c>
      <c r="K106" s="302"/>
    </row>
    <row r="107" spans="2:11" ht="15" customHeight="1">
      <c r="B107" s="300"/>
      <c r="C107" s="288" t="s">
        <v>654</v>
      </c>
      <c r="D107" s="288"/>
      <c r="E107" s="288"/>
      <c r="F107" s="310" t="s">
        <v>651</v>
      </c>
      <c r="G107" s="288"/>
      <c r="H107" s="288" t="s">
        <v>691</v>
      </c>
      <c r="I107" s="288" t="s">
        <v>653</v>
      </c>
      <c r="J107" s="288">
        <v>120</v>
      </c>
      <c r="K107" s="302"/>
    </row>
    <row r="108" spans="2:11" ht="15" customHeight="1">
      <c r="B108" s="311"/>
      <c r="C108" s="288" t="s">
        <v>656</v>
      </c>
      <c r="D108" s="288"/>
      <c r="E108" s="288"/>
      <c r="F108" s="310" t="s">
        <v>657</v>
      </c>
      <c r="G108" s="288"/>
      <c r="H108" s="288" t="s">
        <v>691</v>
      </c>
      <c r="I108" s="288" t="s">
        <v>653</v>
      </c>
      <c r="J108" s="288">
        <v>50</v>
      </c>
      <c r="K108" s="302"/>
    </row>
    <row r="109" spans="2:11" ht="15" customHeight="1">
      <c r="B109" s="311"/>
      <c r="C109" s="288" t="s">
        <v>659</v>
      </c>
      <c r="D109" s="288"/>
      <c r="E109" s="288"/>
      <c r="F109" s="310" t="s">
        <v>651</v>
      </c>
      <c r="G109" s="288"/>
      <c r="H109" s="288" t="s">
        <v>691</v>
      </c>
      <c r="I109" s="288" t="s">
        <v>661</v>
      </c>
      <c r="J109" s="288"/>
      <c r="K109" s="302"/>
    </row>
    <row r="110" spans="2:11" ht="15" customHeight="1">
      <c r="B110" s="311"/>
      <c r="C110" s="288" t="s">
        <v>670</v>
      </c>
      <c r="D110" s="288"/>
      <c r="E110" s="288"/>
      <c r="F110" s="310" t="s">
        <v>657</v>
      </c>
      <c r="G110" s="288"/>
      <c r="H110" s="288" t="s">
        <v>691</v>
      </c>
      <c r="I110" s="288" t="s">
        <v>653</v>
      </c>
      <c r="J110" s="288">
        <v>50</v>
      </c>
      <c r="K110" s="302"/>
    </row>
    <row r="111" spans="2:11" ht="15" customHeight="1">
      <c r="B111" s="311"/>
      <c r="C111" s="288" t="s">
        <v>678</v>
      </c>
      <c r="D111" s="288"/>
      <c r="E111" s="288"/>
      <c r="F111" s="310" t="s">
        <v>657</v>
      </c>
      <c r="G111" s="288"/>
      <c r="H111" s="288" t="s">
        <v>691</v>
      </c>
      <c r="I111" s="288" t="s">
        <v>653</v>
      </c>
      <c r="J111" s="288">
        <v>50</v>
      </c>
      <c r="K111" s="302"/>
    </row>
    <row r="112" spans="2:11" ht="15" customHeight="1">
      <c r="B112" s="311"/>
      <c r="C112" s="288" t="s">
        <v>676</v>
      </c>
      <c r="D112" s="288"/>
      <c r="E112" s="288"/>
      <c r="F112" s="310" t="s">
        <v>657</v>
      </c>
      <c r="G112" s="288"/>
      <c r="H112" s="288" t="s">
        <v>691</v>
      </c>
      <c r="I112" s="288" t="s">
        <v>653</v>
      </c>
      <c r="J112" s="288">
        <v>50</v>
      </c>
      <c r="K112" s="302"/>
    </row>
    <row r="113" spans="2:11" ht="15" customHeight="1">
      <c r="B113" s="311"/>
      <c r="C113" s="288" t="s">
        <v>50</v>
      </c>
      <c r="D113" s="288"/>
      <c r="E113" s="288"/>
      <c r="F113" s="310" t="s">
        <v>651</v>
      </c>
      <c r="G113" s="288"/>
      <c r="H113" s="288" t="s">
        <v>692</v>
      </c>
      <c r="I113" s="288" t="s">
        <v>653</v>
      </c>
      <c r="J113" s="288">
        <v>20</v>
      </c>
      <c r="K113" s="302"/>
    </row>
    <row r="114" spans="2:11" ht="15" customHeight="1">
      <c r="B114" s="311"/>
      <c r="C114" s="288" t="s">
        <v>693</v>
      </c>
      <c r="D114" s="288"/>
      <c r="E114" s="288"/>
      <c r="F114" s="310" t="s">
        <v>651</v>
      </c>
      <c r="G114" s="288"/>
      <c r="H114" s="288" t="s">
        <v>694</v>
      </c>
      <c r="I114" s="288" t="s">
        <v>653</v>
      </c>
      <c r="J114" s="288">
        <v>120</v>
      </c>
      <c r="K114" s="302"/>
    </row>
    <row r="115" spans="2:11" ht="15" customHeight="1">
      <c r="B115" s="311"/>
      <c r="C115" s="288" t="s">
        <v>35</v>
      </c>
      <c r="D115" s="288"/>
      <c r="E115" s="288"/>
      <c r="F115" s="310" t="s">
        <v>651</v>
      </c>
      <c r="G115" s="288"/>
      <c r="H115" s="288" t="s">
        <v>695</v>
      </c>
      <c r="I115" s="288" t="s">
        <v>686</v>
      </c>
      <c r="J115" s="288"/>
      <c r="K115" s="302"/>
    </row>
    <row r="116" spans="2:11" ht="15" customHeight="1">
      <c r="B116" s="311"/>
      <c r="C116" s="288" t="s">
        <v>45</v>
      </c>
      <c r="D116" s="288"/>
      <c r="E116" s="288"/>
      <c r="F116" s="310" t="s">
        <v>651</v>
      </c>
      <c r="G116" s="288"/>
      <c r="H116" s="288" t="s">
        <v>696</v>
      </c>
      <c r="I116" s="288" t="s">
        <v>686</v>
      </c>
      <c r="J116" s="288"/>
      <c r="K116" s="302"/>
    </row>
    <row r="117" spans="2:11" ht="15" customHeight="1">
      <c r="B117" s="311"/>
      <c r="C117" s="288" t="s">
        <v>54</v>
      </c>
      <c r="D117" s="288"/>
      <c r="E117" s="288"/>
      <c r="F117" s="310" t="s">
        <v>651</v>
      </c>
      <c r="G117" s="288"/>
      <c r="H117" s="288" t="s">
        <v>697</v>
      </c>
      <c r="I117" s="288" t="s">
        <v>698</v>
      </c>
      <c r="J117" s="288"/>
      <c r="K117" s="302"/>
    </row>
    <row r="118" spans="2:11" ht="15" customHeight="1">
      <c r="B118" s="314"/>
      <c r="C118" s="320"/>
      <c r="D118" s="320"/>
      <c r="E118" s="320"/>
      <c r="F118" s="320"/>
      <c r="G118" s="320"/>
      <c r="H118" s="320"/>
      <c r="I118" s="320"/>
      <c r="J118" s="320"/>
      <c r="K118" s="316"/>
    </row>
    <row r="119" spans="2:11" ht="18.75" customHeight="1">
      <c r="B119" s="321"/>
      <c r="C119" s="285"/>
      <c r="D119" s="285"/>
      <c r="E119" s="285"/>
      <c r="F119" s="322"/>
      <c r="G119" s="285"/>
      <c r="H119" s="285"/>
      <c r="I119" s="285"/>
      <c r="J119" s="285"/>
      <c r="K119" s="321"/>
    </row>
    <row r="120" spans="2:11" ht="18.75" customHeight="1">
      <c r="B120" s="296"/>
      <c r="C120" s="296"/>
      <c r="D120" s="296"/>
      <c r="E120" s="296"/>
      <c r="F120" s="296"/>
      <c r="G120" s="296"/>
      <c r="H120" s="296"/>
      <c r="I120" s="296"/>
      <c r="J120" s="296"/>
      <c r="K120" s="296"/>
    </row>
    <row r="121" spans="2:11" ht="7.5" customHeight="1">
      <c r="B121" s="323"/>
      <c r="C121" s="324"/>
      <c r="D121" s="324"/>
      <c r="E121" s="324"/>
      <c r="F121" s="324"/>
      <c r="G121" s="324"/>
      <c r="H121" s="324"/>
      <c r="I121" s="324"/>
      <c r="J121" s="324"/>
      <c r="K121" s="325"/>
    </row>
    <row r="122" spans="2:11" ht="45" customHeight="1">
      <c r="B122" s="326"/>
      <c r="C122" s="279" t="s">
        <v>699</v>
      </c>
      <c r="D122" s="279"/>
      <c r="E122" s="279"/>
      <c r="F122" s="279"/>
      <c r="G122" s="279"/>
      <c r="H122" s="279"/>
      <c r="I122" s="279"/>
      <c r="J122" s="279"/>
      <c r="K122" s="327"/>
    </row>
    <row r="123" spans="2:11" ht="17.25" customHeight="1">
      <c r="B123" s="328"/>
      <c r="C123" s="303" t="s">
        <v>645</v>
      </c>
      <c r="D123" s="303"/>
      <c r="E123" s="303"/>
      <c r="F123" s="303" t="s">
        <v>646</v>
      </c>
      <c r="G123" s="304"/>
      <c r="H123" s="303" t="s">
        <v>51</v>
      </c>
      <c r="I123" s="303" t="s">
        <v>54</v>
      </c>
      <c r="J123" s="303" t="s">
        <v>647</v>
      </c>
      <c r="K123" s="329"/>
    </row>
    <row r="124" spans="2:11" ht="17.25" customHeight="1">
      <c r="B124" s="328"/>
      <c r="C124" s="305" t="s">
        <v>648</v>
      </c>
      <c r="D124" s="305"/>
      <c r="E124" s="305"/>
      <c r="F124" s="306" t="s">
        <v>649</v>
      </c>
      <c r="G124" s="307"/>
      <c r="H124" s="305"/>
      <c r="I124" s="305"/>
      <c r="J124" s="305" t="s">
        <v>650</v>
      </c>
      <c r="K124" s="329"/>
    </row>
    <row r="125" spans="2:11" ht="5.25" customHeight="1">
      <c r="B125" s="330"/>
      <c r="C125" s="308"/>
      <c r="D125" s="308"/>
      <c r="E125" s="308"/>
      <c r="F125" s="308"/>
      <c r="G125" s="288"/>
      <c r="H125" s="308"/>
      <c r="I125" s="308"/>
      <c r="J125" s="308"/>
      <c r="K125" s="331"/>
    </row>
    <row r="126" spans="2:11" ht="15" customHeight="1">
      <c r="B126" s="330"/>
      <c r="C126" s="288" t="s">
        <v>654</v>
      </c>
      <c r="D126" s="308"/>
      <c r="E126" s="308"/>
      <c r="F126" s="310" t="s">
        <v>651</v>
      </c>
      <c r="G126" s="288"/>
      <c r="H126" s="288" t="s">
        <v>691</v>
      </c>
      <c r="I126" s="288" t="s">
        <v>653</v>
      </c>
      <c r="J126" s="288">
        <v>120</v>
      </c>
      <c r="K126" s="332"/>
    </row>
    <row r="127" spans="2:11" ht="15" customHeight="1">
      <c r="B127" s="330"/>
      <c r="C127" s="288" t="s">
        <v>700</v>
      </c>
      <c r="D127" s="288"/>
      <c r="E127" s="288"/>
      <c r="F127" s="310" t="s">
        <v>651</v>
      </c>
      <c r="G127" s="288"/>
      <c r="H127" s="288" t="s">
        <v>701</v>
      </c>
      <c r="I127" s="288" t="s">
        <v>653</v>
      </c>
      <c r="J127" s="288" t="s">
        <v>702</v>
      </c>
      <c r="K127" s="332"/>
    </row>
    <row r="128" spans="2:11" ht="15" customHeight="1">
      <c r="B128" s="330"/>
      <c r="C128" s="288" t="s">
        <v>599</v>
      </c>
      <c r="D128" s="288"/>
      <c r="E128" s="288"/>
      <c r="F128" s="310" t="s">
        <v>651</v>
      </c>
      <c r="G128" s="288"/>
      <c r="H128" s="288" t="s">
        <v>703</v>
      </c>
      <c r="I128" s="288" t="s">
        <v>653</v>
      </c>
      <c r="J128" s="288" t="s">
        <v>702</v>
      </c>
      <c r="K128" s="332"/>
    </row>
    <row r="129" spans="2:11" ht="15" customHeight="1">
      <c r="B129" s="330"/>
      <c r="C129" s="288" t="s">
        <v>662</v>
      </c>
      <c r="D129" s="288"/>
      <c r="E129" s="288"/>
      <c r="F129" s="310" t="s">
        <v>657</v>
      </c>
      <c r="G129" s="288"/>
      <c r="H129" s="288" t="s">
        <v>663</v>
      </c>
      <c r="I129" s="288" t="s">
        <v>653</v>
      </c>
      <c r="J129" s="288">
        <v>15</v>
      </c>
      <c r="K129" s="332"/>
    </row>
    <row r="130" spans="2:11" ht="15" customHeight="1">
      <c r="B130" s="330"/>
      <c r="C130" s="312" t="s">
        <v>664</v>
      </c>
      <c r="D130" s="312"/>
      <c r="E130" s="312"/>
      <c r="F130" s="313" t="s">
        <v>657</v>
      </c>
      <c r="G130" s="312"/>
      <c r="H130" s="312" t="s">
        <v>665</v>
      </c>
      <c r="I130" s="312" t="s">
        <v>653</v>
      </c>
      <c r="J130" s="312">
        <v>15</v>
      </c>
      <c r="K130" s="332"/>
    </row>
    <row r="131" spans="2:11" ht="15" customHeight="1">
      <c r="B131" s="330"/>
      <c r="C131" s="312" t="s">
        <v>666</v>
      </c>
      <c r="D131" s="312"/>
      <c r="E131" s="312"/>
      <c r="F131" s="313" t="s">
        <v>657</v>
      </c>
      <c r="G131" s="312"/>
      <c r="H131" s="312" t="s">
        <v>667</v>
      </c>
      <c r="I131" s="312" t="s">
        <v>653</v>
      </c>
      <c r="J131" s="312">
        <v>20</v>
      </c>
      <c r="K131" s="332"/>
    </row>
    <row r="132" spans="2:11" ht="15" customHeight="1">
      <c r="B132" s="330"/>
      <c r="C132" s="312" t="s">
        <v>668</v>
      </c>
      <c r="D132" s="312"/>
      <c r="E132" s="312"/>
      <c r="F132" s="313" t="s">
        <v>657</v>
      </c>
      <c r="G132" s="312"/>
      <c r="H132" s="312" t="s">
        <v>669</v>
      </c>
      <c r="I132" s="312" t="s">
        <v>653</v>
      </c>
      <c r="J132" s="312">
        <v>20</v>
      </c>
      <c r="K132" s="332"/>
    </row>
    <row r="133" spans="2:11" ht="15" customHeight="1">
      <c r="B133" s="330"/>
      <c r="C133" s="288" t="s">
        <v>656</v>
      </c>
      <c r="D133" s="288"/>
      <c r="E133" s="288"/>
      <c r="F133" s="310" t="s">
        <v>657</v>
      </c>
      <c r="G133" s="288"/>
      <c r="H133" s="288" t="s">
        <v>691</v>
      </c>
      <c r="I133" s="288" t="s">
        <v>653</v>
      </c>
      <c r="J133" s="288">
        <v>50</v>
      </c>
      <c r="K133" s="332"/>
    </row>
    <row r="134" spans="2:11" ht="15" customHeight="1">
      <c r="B134" s="330"/>
      <c r="C134" s="288" t="s">
        <v>670</v>
      </c>
      <c r="D134" s="288"/>
      <c r="E134" s="288"/>
      <c r="F134" s="310" t="s">
        <v>657</v>
      </c>
      <c r="G134" s="288"/>
      <c r="H134" s="288" t="s">
        <v>691</v>
      </c>
      <c r="I134" s="288" t="s">
        <v>653</v>
      </c>
      <c r="J134" s="288">
        <v>50</v>
      </c>
      <c r="K134" s="332"/>
    </row>
    <row r="135" spans="2:11" ht="15" customHeight="1">
      <c r="B135" s="330"/>
      <c r="C135" s="288" t="s">
        <v>676</v>
      </c>
      <c r="D135" s="288"/>
      <c r="E135" s="288"/>
      <c r="F135" s="310" t="s">
        <v>657</v>
      </c>
      <c r="G135" s="288"/>
      <c r="H135" s="288" t="s">
        <v>691</v>
      </c>
      <c r="I135" s="288" t="s">
        <v>653</v>
      </c>
      <c r="J135" s="288">
        <v>50</v>
      </c>
      <c r="K135" s="332"/>
    </row>
    <row r="136" spans="2:11" ht="15" customHeight="1">
      <c r="B136" s="330"/>
      <c r="C136" s="288" t="s">
        <v>678</v>
      </c>
      <c r="D136" s="288"/>
      <c r="E136" s="288"/>
      <c r="F136" s="310" t="s">
        <v>657</v>
      </c>
      <c r="G136" s="288"/>
      <c r="H136" s="288" t="s">
        <v>691</v>
      </c>
      <c r="I136" s="288" t="s">
        <v>653</v>
      </c>
      <c r="J136" s="288">
        <v>50</v>
      </c>
      <c r="K136" s="332"/>
    </row>
    <row r="137" spans="2:11" ht="15" customHeight="1">
      <c r="B137" s="330"/>
      <c r="C137" s="288" t="s">
        <v>679</v>
      </c>
      <c r="D137" s="288"/>
      <c r="E137" s="288"/>
      <c r="F137" s="310" t="s">
        <v>657</v>
      </c>
      <c r="G137" s="288"/>
      <c r="H137" s="288" t="s">
        <v>704</v>
      </c>
      <c r="I137" s="288" t="s">
        <v>653</v>
      </c>
      <c r="J137" s="288">
        <v>255</v>
      </c>
      <c r="K137" s="332"/>
    </row>
    <row r="138" spans="2:11" ht="15" customHeight="1">
      <c r="B138" s="330"/>
      <c r="C138" s="288" t="s">
        <v>681</v>
      </c>
      <c r="D138" s="288"/>
      <c r="E138" s="288"/>
      <c r="F138" s="310" t="s">
        <v>651</v>
      </c>
      <c r="G138" s="288"/>
      <c r="H138" s="288" t="s">
        <v>705</v>
      </c>
      <c r="I138" s="288" t="s">
        <v>683</v>
      </c>
      <c r="J138" s="288"/>
      <c r="K138" s="332"/>
    </row>
    <row r="139" spans="2:11" ht="15" customHeight="1">
      <c r="B139" s="330"/>
      <c r="C139" s="288" t="s">
        <v>684</v>
      </c>
      <c r="D139" s="288"/>
      <c r="E139" s="288"/>
      <c r="F139" s="310" t="s">
        <v>651</v>
      </c>
      <c r="G139" s="288"/>
      <c r="H139" s="288" t="s">
        <v>706</v>
      </c>
      <c r="I139" s="288" t="s">
        <v>686</v>
      </c>
      <c r="J139" s="288"/>
      <c r="K139" s="332"/>
    </row>
    <row r="140" spans="2:11" ht="15" customHeight="1">
      <c r="B140" s="330"/>
      <c r="C140" s="288" t="s">
        <v>687</v>
      </c>
      <c r="D140" s="288"/>
      <c r="E140" s="288"/>
      <c r="F140" s="310" t="s">
        <v>651</v>
      </c>
      <c r="G140" s="288"/>
      <c r="H140" s="288" t="s">
        <v>687</v>
      </c>
      <c r="I140" s="288" t="s">
        <v>686</v>
      </c>
      <c r="J140" s="288"/>
      <c r="K140" s="332"/>
    </row>
    <row r="141" spans="2:11" ht="15" customHeight="1">
      <c r="B141" s="330"/>
      <c r="C141" s="288" t="s">
        <v>35</v>
      </c>
      <c r="D141" s="288"/>
      <c r="E141" s="288"/>
      <c r="F141" s="310" t="s">
        <v>651</v>
      </c>
      <c r="G141" s="288"/>
      <c r="H141" s="288" t="s">
        <v>707</v>
      </c>
      <c r="I141" s="288" t="s">
        <v>686</v>
      </c>
      <c r="J141" s="288"/>
      <c r="K141" s="332"/>
    </row>
    <row r="142" spans="2:11" ht="15" customHeight="1">
      <c r="B142" s="330"/>
      <c r="C142" s="288" t="s">
        <v>708</v>
      </c>
      <c r="D142" s="288"/>
      <c r="E142" s="288"/>
      <c r="F142" s="310" t="s">
        <v>651</v>
      </c>
      <c r="G142" s="288"/>
      <c r="H142" s="288" t="s">
        <v>709</v>
      </c>
      <c r="I142" s="288" t="s">
        <v>686</v>
      </c>
      <c r="J142" s="288"/>
      <c r="K142" s="332"/>
    </row>
    <row r="143" spans="2:11" ht="15" customHeight="1">
      <c r="B143" s="333"/>
      <c r="C143" s="334"/>
      <c r="D143" s="334"/>
      <c r="E143" s="334"/>
      <c r="F143" s="334"/>
      <c r="G143" s="334"/>
      <c r="H143" s="334"/>
      <c r="I143" s="334"/>
      <c r="J143" s="334"/>
      <c r="K143" s="335"/>
    </row>
    <row r="144" spans="2:11" ht="18.75" customHeight="1">
      <c r="B144" s="285"/>
      <c r="C144" s="285"/>
      <c r="D144" s="285"/>
      <c r="E144" s="285"/>
      <c r="F144" s="322"/>
      <c r="G144" s="285"/>
      <c r="H144" s="285"/>
      <c r="I144" s="285"/>
      <c r="J144" s="285"/>
      <c r="K144" s="285"/>
    </row>
    <row r="145" spans="2:11" ht="18.75" customHeight="1">
      <c r="B145" s="296"/>
      <c r="C145" s="296"/>
      <c r="D145" s="296"/>
      <c r="E145" s="296"/>
      <c r="F145" s="296"/>
      <c r="G145" s="296"/>
      <c r="H145" s="296"/>
      <c r="I145" s="296"/>
      <c r="J145" s="296"/>
      <c r="K145" s="296"/>
    </row>
    <row r="146" spans="2:11" ht="7.5" customHeight="1">
      <c r="B146" s="297"/>
      <c r="C146" s="298"/>
      <c r="D146" s="298"/>
      <c r="E146" s="298"/>
      <c r="F146" s="298"/>
      <c r="G146" s="298"/>
      <c r="H146" s="298"/>
      <c r="I146" s="298"/>
      <c r="J146" s="298"/>
      <c r="K146" s="299"/>
    </row>
    <row r="147" spans="2:11" ht="45" customHeight="1">
      <c r="B147" s="300"/>
      <c r="C147" s="301" t="s">
        <v>710</v>
      </c>
      <c r="D147" s="301"/>
      <c r="E147" s="301"/>
      <c r="F147" s="301"/>
      <c r="G147" s="301"/>
      <c r="H147" s="301"/>
      <c r="I147" s="301"/>
      <c r="J147" s="301"/>
      <c r="K147" s="302"/>
    </row>
    <row r="148" spans="2:11" ht="17.25" customHeight="1">
      <c r="B148" s="300"/>
      <c r="C148" s="303" t="s">
        <v>645</v>
      </c>
      <c r="D148" s="303"/>
      <c r="E148" s="303"/>
      <c r="F148" s="303" t="s">
        <v>646</v>
      </c>
      <c r="G148" s="304"/>
      <c r="H148" s="303" t="s">
        <v>51</v>
      </c>
      <c r="I148" s="303" t="s">
        <v>54</v>
      </c>
      <c r="J148" s="303" t="s">
        <v>647</v>
      </c>
      <c r="K148" s="302"/>
    </row>
    <row r="149" spans="2:11" ht="17.25" customHeight="1">
      <c r="B149" s="300"/>
      <c r="C149" s="305" t="s">
        <v>648</v>
      </c>
      <c r="D149" s="305"/>
      <c r="E149" s="305"/>
      <c r="F149" s="306" t="s">
        <v>649</v>
      </c>
      <c r="G149" s="307"/>
      <c r="H149" s="305"/>
      <c r="I149" s="305"/>
      <c r="J149" s="305" t="s">
        <v>650</v>
      </c>
      <c r="K149" s="302"/>
    </row>
    <row r="150" spans="2:11" ht="5.25" customHeight="1">
      <c r="B150" s="311"/>
      <c r="C150" s="308"/>
      <c r="D150" s="308"/>
      <c r="E150" s="308"/>
      <c r="F150" s="308"/>
      <c r="G150" s="309"/>
      <c r="H150" s="308"/>
      <c r="I150" s="308"/>
      <c r="J150" s="308"/>
      <c r="K150" s="332"/>
    </row>
    <row r="151" spans="2:11" ht="15" customHeight="1">
      <c r="B151" s="311"/>
      <c r="C151" s="336" t="s">
        <v>654</v>
      </c>
      <c r="D151" s="288"/>
      <c r="E151" s="288"/>
      <c r="F151" s="337" t="s">
        <v>651</v>
      </c>
      <c r="G151" s="288"/>
      <c r="H151" s="336" t="s">
        <v>691</v>
      </c>
      <c r="I151" s="336" t="s">
        <v>653</v>
      </c>
      <c r="J151" s="336">
        <v>120</v>
      </c>
      <c r="K151" s="332"/>
    </row>
    <row r="152" spans="2:11" ht="15" customHeight="1">
      <c r="B152" s="311"/>
      <c r="C152" s="336" t="s">
        <v>700</v>
      </c>
      <c r="D152" s="288"/>
      <c r="E152" s="288"/>
      <c r="F152" s="337" t="s">
        <v>651</v>
      </c>
      <c r="G152" s="288"/>
      <c r="H152" s="336" t="s">
        <v>711</v>
      </c>
      <c r="I152" s="336" t="s">
        <v>653</v>
      </c>
      <c r="J152" s="336" t="s">
        <v>702</v>
      </c>
      <c r="K152" s="332"/>
    </row>
    <row r="153" spans="2:11" ht="15" customHeight="1">
      <c r="B153" s="311"/>
      <c r="C153" s="336" t="s">
        <v>599</v>
      </c>
      <c r="D153" s="288"/>
      <c r="E153" s="288"/>
      <c r="F153" s="337" t="s">
        <v>651</v>
      </c>
      <c r="G153" s="288"/>
      <c r="H153" s="336" t="s">
        <v>712</v>
      </c>
      <c r="I153" s="336" t="s">
        <v>653</v>
      </c>
      <c r="J153" s="336" t="s">
        <v>702</v>
      </c>
      <c r="K153" s="332"/>
    </row>
    <row r="154" spans="2:11" ht="15" customHeight="1">
      <c r="B154" s="311"/>
      <c r="C154" s="336" t="s">
        <v>656</v>
      </c>
      <c r="D154" s="288"/>
      <c r="E154" s="288"/>
      <c r="F154" s="337" t="s">
        <v>657</v>
      </c>
      <c r="G154" s="288"/>
      <c r="H154" s="336" t="s">
        <v>691</v>
      </c>
      <c r="I154" s="336" t="s">
        <v>653</v>
      </c>
      <c r="J154" s="336">
        <v>50</v>
      </c>
      <c r="K154" s="332"/>
    </row>
    <row r="155" spans="2:11" ht="15" customHeight="1">
      <c r="B155" s="311"/>
      <c r="C155" s="336" t="s">
        <v>659</v>
      </c>
      <c r="D155" s="288"/>
      <c r="E155" s="288"/>
      <c r="F155" s="337" t="s">
        <v>651</v>
      </c>
      <c r="G155" s="288"/>
      <c r="H155" s="336" t="s">
        <v>691</v>
      </c>
      <c r="I155" s="336" t="s">
        <v>661</v>
      </c>
      <c r="J155" s="336"/>
      <c r="K155" s="332"/>
    </row>
    <row r="156" spans="2:11" ht="15" customHeight="1">
      <c r="B156" s="311"/>
      <c r="C156" s="336" t="s">
        <v>670</v>
      </c>
      <c r="D156" s="288"/>
      <c r="E156" s="288"/>
      <c r="F156" s="337" t="s">
        <v>657</v>
      </c>
      <c r="G156" s="288"/>
      <c r="H156" s="336" t="s">
        <v>691</v>
      </c>
      <c r="I156" s="336" t="s">
        <v>653</v>
      </c>
      <c r="J156" s="336">
        <v>50</v>
      </c>
      <c r="K156" s="332"/>
    </row>
    <row r="157" spans="2:11" ht="15" customHeight="1">
      <c r="B157" s="311"/>
      <c r="C157" s="336" t="s">
        <v>678</v>
      </c>
      <c r="D157" s="288"/>
      <c r="E157" s="288"/>
      <c r="F157" s="337" t="s">
        <v>657</v>
      </c>
      <c r="G157" s="288"/>
      <c r="H157" s="336" t="s">
        <v>691</v>
      </c>
      <c r="I157" s="336" t="s">
        <v>653</v>
      </c>
      <c r="J157" s="336">
        <v>50</v>
      </c>
      <c r="K157" s="332"/>
    </row>
    <row r="158" spans="2:11" ht="15" customHeight="1">
      <c r="B158" s="311"/>
      <c r="C158" s="336" t="s">
        <v>676</v>
      </c>
      <c r="D158" s="288"/>
      <c r="E158" s="288"/>
      <c r="F158" s="337" t="s">
        <v>657</v>
      </c>
      <c r="G158" s="288"/>
      <c r="H158" s="336" t="s">
        <v>691</v>
      </c>
      <c r="I158" s="336" t="s">
        <v>653</v>
      </c>
      <c r="J158" s="336">
        <v>50</v>
      </c>
      <c r="K158" s="332"/>
    </row>
    <row r="159" spans="2:11" ht="15" customHeight="1">
      <c r="B159" s="311"/>
      <c r="C159" s="336" t="s">
        <v>87</v>
      </c>
      <c r="D159" s="288"/>
      <c r="E159" s="288"/>
      <c r="F159" s="337" t="s">
        <v>651</v>
      </c>
      <c r="G159" s="288"/>
      <c r="H159" s="336" t="s">
        <v>713</v>
      </c>
      <c r="I159" s="336" t="s">
        <v>653</v>
      </c>
      <c r="J159" s="336" t="s">
        <v>714</v>
      </c>
      <c r="K159" s="332"/>
    </row>
    <row r="160" spans="2:11" ht="15" customHeight="1">
      <c r="B160" s="311"/>
      <c r="C160" s="336" t="s">
        <v>715</v>
      </c>
      <c r="D160" s="288"/>
      <c r="E160" s="288"/>
      <c r="F160" s="337" t="s">
        <v>651</v>
      </c>
      <c r="G160" s="288"/>
      <c r="H160" s="336" t="s">
        <v>716</v>
      </c>
      <c r="I160" s="336" t="s">
        <v>686</v>
      </c>
      <c r="J160" s="336"/>
      <c r="K160" s="332"/>
    </row>
    <row r="161" spans="2:11" ht="15" customHeight="1">
      <c r="B161" s="338"/>
      <c r="C161" s="320"/>
      <c r="D161" s="320"/>
      <c r="E161" s="320"/>
      <c r="F161" s="320"/>
      <c r="G161" s="320"/>
      <c r="H161" s="320"/>
      <c r="I161" s="320"/>
      <c r="J161" s="320"/>
      <c r="K161" s="339"/>
    </row>
    <row r="162" spans="2:11" ht="18.75" customHeight="1">
      <c r="B162" s="285"/>
      <c r="C162" s="288"/>
      <c r="D162" s="288"/>
      <c r="E162" s="288"/>
      <c r="F162" s="310"/>
      <c r="G162" s="288"/>
      <c r="H162" s="288"/>
      <c r="I162" s="288"/>
      <c r="J162" s="288"/>
      <c r="K162" s="285"/>
    </row>
    <row r="163" spans="2:11" ht="18.75" customHeight="1">
      <c r="B163" s="296"/>
      <c r="C163" s="296"/>
      <c r="D163" s="296"/>
      <c r="E163" s="296"/>
      <c r="F163" s="296"/>
      <c r="G163" s="296"/>
      <c r="H163" s="296"/>
      <c r="I163" s="296"/>
      <c r="J163" s="296"/>
      <c r="K163" s="296"/>
    </row>
    <row r="164" spans="2:11" ht="7.5" customHeight="1">
      <c r="B164" s="275"/>
      <c r="C164" s="276"/>
      <c r="D164" s="276"/>
      <c r="E164" s="276"/>
      <c r="F164" s="276"/>
      <c r="G164" s="276"/>
      <c r="H164" s="276"/>
      <c r="I164" s="276"/>
      <c r="J164" s="276"/>
      <c r="K164" s="277"/>
    </row>
    <row r="165" spans="2:11" ht="45" customHeight="1">
      <c r="B165" s="278"/>
      <c r="C165" s="279" t="s">
        <v>717</v>
      </c>
      <c r="D165" s="279"/>
      <c r="E165" s="279"/>
      <c r="F165" s="279"/>
      <c r="G165" s="279"/>
      <c r="H165" s="279"/>
      <c r="I165" s="279"/>
      <c r="J165" s="279"/>
      <c r="K165" s="280"/>
    </row>
    <row r="166" spans="2:11" ht="17.25" customHeight="1">
      <c r="B166" s="278"/>
      <c r="C166" s="303" t="s">
        <v>645</v>
      </c>
      <c r="D166" s="303"/>
      <c r="E166" s="303"/>
      <c r="F166" s="303" t="s">
        <v>646</v>
      </c>
      <c r="G166" s="340"/>
      <c r="H166" s="341" t="s">
        <v>51</v>
      </c>
      <c r="I166" s="341" t="s">
        <v>54</v>
      </c>
      <c r="J166" s="303" t="s">
        <v>647</v>
      </c>
      <c r="K166" s="280"/>
    </row>
    <row r="167" spans="2:11" ht="17.25" customHeight="1">
      <c r="B167" s="281"/>
      <c r="C167" s="305" t="s">
        <v>648</v>
      </c>
      <c r="D167" s="305"/>
      <c r="E167" s="305"/>
      <c r="F167" s="306" t="s">
        <v>649</v>
      </c>
      <c r="G167" s="342"/>
      <c r="H167" s="343"/>
      <c r="I167" s="343"/>
      <c r="J167" s="305" t="s">
        <v>650</v>
      </c>
      <c r="K167" s="283"/>
    </row>
    <row r="168" spans="2:11" ht="5.25" customHeight="1">
      <c r="B168" s="311"/>
      <c r="C168" s="308"/>
      <c r="D168" s="308"/>
      <c r="E168" s="308"/>
      <c r="F168" s="308"/>
      <c r="G168" s="309"/>
      <c r="H168" s="308"/>
      <c r="I168" s="308"/>
      <c r="J168" s="308"/>
      <c r="K168" s="332"/>
    </row>
    <row r="169" spans="2:11" ht="15" customHeight="1">
      <c r="B169" s="311"/>
      <c r="C169" s="288" t="s">
        <v>654</v>
      </c>
      <c r="D169" s="288"/>
      <c r="E169" s="288"/>
      <c r="F169" s="310" t="s">
        <v>651</v>
      </c>
      <c r="G169" s="288"/>
      <c r="H169" s="288" t="s">
        <v>691</v>
      </c>
      <c r="I169" s="288" t="s">
        <v>653</v>
      </c>
      <c r="J169" s="288">
        <v>120</v>
      </c>
      <c r="K169" s="332"/>
    </row>
    <row r="170" spans="2:11" ht="15" customHeight="1">
      <c r="B170" s="311"/>
      <c r="C170" s="288" t="s">
        <v>700</v>
      </c>
      <c r="D170" s="288"/>
      <c r="E170" s="288"/>
      <c r="F170" s="310" t="s">
        <v>651</v>
      </c>
      <c r="G170" s="288"/>
      <c r="H170" s="288" t="s">
        <v>701</v>
      </c>
      <c r="I170" s="288" t="s">
        <v>653</v>
      </c>
      <c r="J170" s="288" t="s">
        <v>702</v>
      </c>
      <c r="K170" s="332"/>
    </row>
    <row r="171" spans="2:11" ht="15" customHeight="1">
      <c r="B171" s="311"/>
      <c r="C171" s="288" t="s">
        <v>599</v>
      </c>
      <c r="D171" s="288"/>
      <c r="E171" s="288"/>
      <c r="F171" s="310" t="s">
        <v>651</v>
      </c>
      <c r="G171" s="288"/>
      <c r="H171" s="288" t="s">
        <v>718</v>
      </c>
      <c r="I171" s="288" t="s">
        <v>653</v>
      </c>
      <c r="J171" s="288" t="s">
        <v>702</v>
      </c>
      <c r="K171" s="332"/>
    </row>
    <row r="172" spans="2:11" ht="15" customHeight="1">
      <c r="B172" s="311"/>
      <c r="C172" s="288" t="s">
        <v>656</v>
      </c>
      <c r="D172" s="288"/>
      <c r="E172" s="288"/>
      <c r="F172" s="310" t="s">
        <v>657</v>
      </c>
      <c r="G172" s="288"/>
      <c r="H172" s="288" t="s">
        <v>718</v>
      </c>
      <c r="I172" s="288" t="s">
        <v>653</v>
      </c>
      <c r="J172" s="288">
        <v>50</v>
      </c>
      <c r="K172" s="332"/>
    </row>
    <row r="173" spans="2:11" ht="15" customHeight="1">
      <c r="B173" s="311"/>
      <c r="C173" s="288" t="s">
        <v>659</v>
      </c>
      <c r="D173" s="288"/>
      <c r="E173" s="288"/>
      <c r="F173" s="310" t="s">
        <v>651</v>
      </c>
      <c r="G173" s="288"/>
      <c r="H173" s="288" t="s">
        <v>718</v>
      </c>
      <c r="I173" s="288" t="s">
        <v>661</v>
      </c>
      <c r="J173" s="288"/>
      <c r="K173" s="332"/>
    </row>
    <row r="174" spans="2:11" ht="15" customHeight="1">
      <c r="B174" s="311"/>
      <c r="C174" s="288" t="s">
        <v>670</v>
      </c>
      <c r="D174" s="288"/>
      <c r="E174" s="288"/>
      <c r="F174" s="310" t="s">
        <v>657</v>
      </c>
      <c r="G174" s="288"/>
      <c r="H174" s="288" t="s">
        <v>718</v>
      </c>
      <c r="I174" s="288" t="s">
        <v>653</v>
      </c>
      <c r="J174" s="288">
        <v>50</v>
      </c>
      <c r="K174" s="332"/>
    </row>
    <row r="175" spans="2:11" ht="15" customHeight="1">
      <c r="B175" s="311"/>
      <c r="C175" s="288" t="s">
        <v>678</v>
      </c>
      <c r="D175" s="288"/>
      <c r="E175" s="288"/>
      <c r="F175" s="310" t="s">
        <v>657</v>
      </c>
      <c r="G175" s="288"/>
      <c r="H175" s="288" t="s">
        <v>718</v>
      </c>
      <c r="I175" s="288" t="s">
        <v>653</v>
      </c>
      <c r="J175" s="288">
        <v>50</v>
      </c>
      <c r="K175" s="332"/>
    </row>
    <row r="176" spans="2:11" ht="15" customHeight="1">
      <c r="B176" s="311"/>
      <c r="C176" s="288" t="s">
        <v>676</v>
      </c>
      <c r="D176" s="288"/>
      <c r="E176" s="288"/>
      <c r="F176" s="310" t="s">
        <v>657</v>
      </c>
      <c r="G176" s="288"/>
      <c r="H176" s="288" t="s">
        <v>718</v>
      </c>
      <c r="I176" s="288" t="s">
        <v>653</v>
      </c>
      <c r="J176" s="288">
        <v>50</v>
      </c>
      <c r="K176" s="332"/>
    </row>
    <row r="177" spans="2:11" ht="15" customHeight="1">
      <c r="B177" s="311"/>
      <c r="C177" s="288" t="s">
        <v>101</v>
      </c>
      <c r="D177" s="288"/>
      <c r="E177" s="288"/>
      <c r="F177" s="310" t="s">
        <v>651</v>
      </c>
      <c r="G177" s="288"/>
      <c r="H177" s="288" t="s">
        <v>719</v>
      </c>
      <c r="I177" s="288" t="s">
        <v>720</v>
      </c>
      <c r="J177" s="288"/>
      <c r="K177" s="332"/>
    </row>
    <row r="178" spans="2:11" ht="15" customHeight="1">
      <c r="B178" s="311"/>
      <c r="C178" s="288" t="s">
        <v>54</v>
      </c>
      <c r="D178" s="288"/>
      <c r="E178" s="288"/>
      <c r="F178" s="310" t="s">
        <v>651</v>
      </c>
      <c r="G178" s="288"/>
      <c r="H178" s="288" t="s">
        <v>721</v>
      </c>
      <c r="I178" s="288" t="s">
        <v>722</v>
      </c>
      <c r="J178" s="288">
        <v>1</v>
      </c>
      <c r="K178" s="332"/>
    </row>
    <row r="179" spans="2:11" ht="15" customHeight="1">
      <c r="B179" s="311"/>
      <c r="C179" s="288" t="s">
        <v>50</v>
      </c>
      <c r="D179" s="288"/>
      <c r="E179" s="288"/>
      <c r="F179" s="310" t="s">
        <v>651</v>
      </c>
      <c r="G179" s="288"/>
      <c r="H179" s="288" t="s">
        <v>723</v>
      </c>
      <c r="I179" s="288" t="s">
        <v>653</v>
      </c>
      <c r="J179" s="288">
        <v>20</v>
      </c>
      <c r="K179" s="332"/>
    </row>
    <row r="180" spans="2:11" ht="15" customHeight="1">
      <c r="B180" s="311"/>
      <c r="C180" s="288" t="s">
        <v>51</v>
      </c>
      <c r="D180" s="288"/>
      <c r="E180" s="288"/>
      <c r="F180" s="310" t="s">
        <v>651</v>
      </c>
      <c r="G180" s="288"/>
      <c r="H180" s="288" t="s">
        <v>724</v>
      </c>
      <c r="I180" s="288" t="s">
        <v>653</v>
      </c>
      <c r="J180" s="288">
        <v>255</v>
      </c>
      <c r="K180" s="332"/>
    </row>
    <row r="181" spans="2:11" ht="15" customHeight="1">
      <c r="B181" s="311"/>
      <c r="C181" s="288" t="s">
        <v>102</v>
      </c>
      <c r="D181" s="288"/>
      <c r="E181" s="288"/>
      <c r="F181" s="310" t="s">
        <v>651</v>
      </c>
      <c r="G181" s="288"/>
      <c r="H181" s="288" t="s">
        <v>615</v>
      </c>
      <c r="I181" s="288" t="s">
        <v>653</v>
      </c>
      <c r="J181" s="288">
        <v>10</v>
      </c>
      <c r="K181" s="332"/>
    </row>
    <row r="182" spans="2:11" ht="15" customHeight="1">
      <c r="B182" s="311"/>
      <c r="C182" s="288" t="s">
        <v>103</v>
      </c>
      <c r="D182" s="288"/>
      <c r="E182" s="288"/>
      <c r="F182" s="310" t="s">
        <v>651</v>
      </c>
      <c r="G182" s="288"/>
      <c r="H182" s="288" t="s">
        <v>725</v>
      </c>
      <c r="I182" s="288" t="s">
        <v>686</v>
      </c>
      <c r="J182" s="288"/>
      <c r="K182" s="332"/>
    </row>
    <row r="183" spans="2:11" ht="15" customHeight="1">
      <c r="B183" s="311"/>
      <c r="C183" s="288" t="s">
        <v>726</v>
      </c>
      <c r="D183" s="288"/>
      <c r="E183" s="288"/>
      <c r="F183" s="310" t="s">
        <v>651</v>
      </c>
      <c r="G183" s="288"/>
      <c r="H183" s="288" t="s">
        <v>727</v>
      </c>
      <c r="I183" s="288" t="s">
        <v>686</v>
      </c>
      <c r="J183" s="288"/>
      <c r="K183" s="332"/>
    </row>
    <row r="184" spans="2:11" ht="15" customHeight="1">
      <c r="B184" s="311"/>
      <c r="C184" s="288" t="s">
        <v>715</v>
      </c>
      <c r="D184" s="288"/>
      <c r="E184" s="288"/>
      <c r="F184" s="310" t="s">
        <v>651</v>
      </c>
      <c r="G184" s="288"/>
      <c r="H184" s="288" t="s">
        <v>728</v>
      </c>
      <c r="I184" s="288" t="s">
        <v>686</v>
      </c>
      <c r="J184" s="288"/>
      <c r="K184" s="332"/>
    </row>
    <row r="185" spans="2:11" ht="15" customHeight="1">
      <c r="B185" s="311"/>
      <c r="C185" s="288" t="s">
        <v>105</v>
      </c>
      <c r="D185" s="288"/>
      <c r="E185" s="288"/>
      <c r="F185" s="310" t="s">
        <v>657</v>
      </c>
      <c r="G185" s="288"/>
      <c r="H185" s="288" t="s">
        <v>729</v>
      </c>
      <c r="I185" s="288" t="s">
        <v>653</v>
      </c>
      <c r="J185" s="288">
        <v>50</v>
      </c>
      <c r="K185" s="332"/>
    </row>
    <row r="186" spans="2:11" ht="15" customHeight="1">
      <c r="B186" s="311"/>
      <c r="C186" s="288" t="s">
        <v>730</v>
      </c>
      <c r="D186" s="288"/>
      <c r="E186" s="288"/>
      <c r="F186" s="310" t="s">
        <v>657</v>
      </c>
      <c r="G186" s="288"/>
      <c r="H186" s="288" t="s">
        <v>731</v>
      </c>
      <c r="I186" s="288" t="s">
        <v>732</v>
      </c>
      <c r="J186" s="288"/>
      <c r="K186" s="332"/>
    </row>
    <row r="187" spans="2:11" ht="15" customHeight="1">
      <c r="B187" s="311"/>
      <c r="C187" s="288" t="s">
        <v>733</v>
      </c>
      <c r="D187" s="288"/>
      <c r="E187" s="288"/>
      <c r="F187" s="310" t="s">
        <v>657</v>
      </c>
      <c r="G187" s="288"/>
      <c r="H187" s="288" t="s">
        <v>734</v>
      </c>
      <c r="I187" s="288" t="s">
        <v>732</v>
      </c>
      <c r="J187" s="288"/>
      <c r="K187" s="332"/>
    </row>
    <row r="188" spans="2:11" ht="15" customHeight="1">
      <c r="B188" s="311"/>
      <c r="C188" s="288" t="s">
        <v>735</v>
      </c>
      <c r="D188" s="288"/>
      <c r="E188" s="288"/>
      <c r="F188" s="310" t="s">
        <v>657</v>
      </c>
      <c r="G188" s="288"/>
      <c r="H188" s="288" t="s">
        <v>736</v>
      </c>
      <c r="I188" s="288" t="s">
        <v>732</v>
      </c>
      <c r="J188" s="288"/>
      <c r="K188" s="332"/>
    </row>
    <row r="189" spans="2:11" ht="15" customHeight="1">
      <c r="B189" s="311"/>
      <c r="C189" s="344" t="s">
        <v>737</v>
      </c>
      <c r="D189" s="288"/>
      <c r="E189" s="288"/>
      <c r="F189" s="310" t="s">
        <v>657</v>
      </c>
      <c r="G189" s="288"/>
      <c r="H189" s="288" t="s">
        <v>738</v>
      </c>
      <c r="I189" s="288" t="s">
        <v>739</v>
      </c>
      <c r="J189" s="345" t="s">
        <v>740</v>
      </c>
      <c r="K189" s="332"/>
    </row>
    <row r="190" spans="2:11" ht="15" customHeight="1">
      <c r="B190" s="311"/>
      <c r="C190" s="295" t="s">
        <v>39</v>
      </c>
      <c r="D190" s="288"/>
      <c r="E190" s="288"/>
      <c r="F190" s="310" t="s">
        <v>651</v>
      </c>
      <c r="G190" s="288"/>
      <c r="H190" s="285" t="s">
        <v>741</v>
      </c>
      <c r="I190" s="288" t="s">
        <v>742</v>
      </c>
      <c r="J190" s="288"/>
      <c r="K190" s="332"/>
    </row>
    <row r="191" spans="2:11" ht="15" customHeight="1">
      <c r="B191" s="311"/>
      <c r="C191" s="295" t="s">
        <v>743</v>
      </c>
      <c r="D191" s="288"/>
      <c r="E191" s="288"/>
      <c r="F191" s="310" t="s">
        <v>651</v>
      </c>
      <c r="G191" s="288"/>
      <c r="H191" s="288" t="s">
        <v>744</v>
      </c>
      <c r="I191" s="288" t="s">
        <v>686</v>
      </c>
      <c r="J191" s="288"/>
      <c r="K191" s="332"/>
    </row>
    <row r="192" spans="2:11" ht="15" customHeight="1">
      <c r="B192" s="311"/>
      <c r="C192" s="295" t="s">
        <v>745</v>
      </c>
      <c r="D192" s="288"/>
      <c r="E192" s="288"/>
      <c r="F192" s="310" t="s">
        <v>651</v>
      </c>
      <c r="G192" s="288"/>
      <c r="H192" s="288" t="s">
        <v>746</v>
      </c>
      <c r="I192" s="288" t="s">
        <v>686</v>
      </c>
      <c r="J192" s="288"/>
      <c r="K192" s="332"/>
    </row>
    <row r="193" spans="2:11" ht="15" customHeight="1">
      <c r="B193" s="311"/>
      <c r="C193" s="295" t="s">
        <v>747</v>
      </c>
      <c r="D193" s="288"/>
      <c r="E193" s="288"/>
      <c r="F193" s="310" t="s">
        <v>657</v>
      </c>
      <c r="G193" s="288"/>
      <c r="H193" s="288" t="s">
        <v>748</v>
      </c>
      <c r="I193" s="288" t="s">
        <v>686</v>
      </c>
      <c r="J193" s="288"/>
      <c r="K193" s="332"/>
    </row>
    <row r="194" spans="2:11" ht="15" customHeight="1">
      <c r="B194" s="338"/>
      <c r="C194" s="346"/>
      <c r="D194" s="320"/>
      <c r="E194" s="320"/>
      <c r="F194" s="320"/>
      <c r="G194" s="320"/>
      <c r="H194" s="320"/>
      <c r="I194" s="320"/>
      <c r="J194" s="320"/>
      <c r="K194" s="339"/>
    </row>
    <row r="195" spans="2:11" ht="18.75" customHeight="1">
      <c r="B195" s="285"/>
      <c r="C195" s="288"/>
      <c r="D195" s="288"/>
      <c r="E195" s="288"/>
      <c r="F195" s="310"/>
      <c r="G195" s="288"/>
      <c r="H195" s="288"/>
      <c r="I195" s="288"/>
      <c r="J195" s="288"/>
      <c r="K195" s="285"/>
    </row>
    <row r="196" spans="2:11" ht="18.75" customHeight="1">
      <c r="B196" s="285"/>
      <c r="C196" s="288"/>
      <c r="D196" s="288"/>
      <c r="E196" s="288"/>
      <c r="F196" s="310"/>
      <c r="G196" s="288"/>
      <c r="H196" s="288"/>
      <c r="I196" s="288"/>
      <c r="J196" s="288"/>
      <c r="K196" s="285"/>
    </row>
    <row r="197" spans="2:11" ht="18.75" customHeight="1">
      <c r="B197" s="296"/>
      <c r="C197" s="296"/>
      <c r="D197" s="296"/>
      <c r="E197" s="296"/>
      <c r="F197" s="296"/>
      <c r="G197" s="296"/>
      <c r="H197" s="296"/>
      <c r="I197" s="296"/>
      <c r="J197" s="296"/>
      <c r="K197" s="296"/>
    </row>
    <row r="198" spans="2:11" ht="13.5">
      <c r="B198" s="275"/>
      <c r="C198" s="276"/>
      <c r="D198" s="276"/>
      <c r="E198" s="276"/>
      <c r="F198" s="276"/>
      <c r="G198" s="276"/>
      <c r="H198" s="276"/>
      <c r="I198" s="276"/>
      <c r="J198" s="276"/>
      <c r="K198" s="277"/>
    </row>
    <row r="199" spans="2:11" ht="21">
      <c r="B199" s="278"/>
      <c r="C199" s="279" t="s">
        <v>749</v>
      </c>
      <c r="D199" s="279"/>
      <c r="E199" s="279"/>
      <c r="F199" s="279"/>
      <c r="G199" s="279"/>
      <c r="H199" s="279"/>
      <c r="I199" s="279"/>
      <c r="J199" s="279"/>
      <c r="K199" s="280"/>
    </row>
    <row r="200" spans="2:11" ht="25.5" customHeight="1">
      <c r="B200" s="278"/>
      <c r="C200" s="347" t="s">
        <v>750</v>
      </c>
      <c r="D200" s="347"/>
      <c r="E200" s="347"/>
      <c r="F200" s="347" t="s">
        <v>751</v>
      </c>
      <c r="G200" s="348"/>
      <c r="H200" s="347" t="s">
        <v>752</v>
      </c>
      <c r="I200" s="347"/>
      <c r="J200" s="347"/>
      <c r="K200" s="280"/>
    </row>
    <row r="201" spans="2:11" ht="5.25" customHeight="1">
      <c r="B201" s="311"/>
      <c r="C201" s="308"/>
      <c r="D201" s="308"/>
      <c r="E201" s="308"/>
      <c r="F201" s="308"/>
      <c r="G201" s="288"/>
      <c r="H201" s="308"/>
      <c r="I201" s="308"/>
      <c r="J201" s="308"/>
      <c r="K201" s="332"/>
    </row>
    <row r="202" spans="2:11" ht="15" customHeight="1">
      <c r="B202" s="311"/>
      <c r="C202" s="288" t="s">
        <v>742</v>
      </c>
      <c r="D202" s="288"/>
      <c r="E202" s="288"/>
      <c r="F202" s="310" t="s">
        <v>40</v>
      </c>
      <c r="G202" s="288"/>
      <c r="H202" s="288" t="s">
        <v>753</v>
      </c>
      <c r="I202" s="288"/>
      <c r="J202" s="288"/>
      <c r="K202" s="332"/>
    </row>
    <row r="203" spans="2:11" ht="15" customHeight="1">
      <c r="B203" s="311"/>
      <c r="C203" s="317"/>
      <c r="D203" s="288"/>
      <c r="E203" s="288"/>
      <c r="F203" s="310" t="s">
        <v>41</v>
      </c>
      <c r="G203" s="288"/>
      <c r="H203" s="288" t="s">
        <v>754</v>
      </c>
      <c r="I203" s="288"/>
      <c r="J203" s="288"/>
      <c r="K203" s="332"/>
    </row>
    <row r="204" spans="2:11" ht="15" customHeight="1">
      <c r="B204" s="311"/>
      <c r="C204" s="317"/>
      <c r="D204" s="288"/>
      <c r="E204" s="288"/>
      <c r="F204" s="310" t="s">
        <v>44</v>
      </c>
      <c r="G204" s="288"/>
      <c r="H204" s="288" t="s">
        <v>755</v>
      </c>
      <c r="I204" s="288"/>
      <c r="J204" s="288"/>
      <c r="K204" s="332"/>
    </row>
    <row r="205" spans="2:11" ht="15" customHeight="1">
      <c r="B205" s="311"/>
      <c r="C205" s="288"/>
      <c r="D205" s="288"/>
      <c r="E205" s="288"/>
      <c r="F205" s="310" t="s">
        <v>42</v>
      </c>
      <c r="G205" s="288"/>
      <c r="H205" s="288" t="s">
        <v>756</v>
      </c>
      <c r="I205" s="288"/>
      <c r="J205" s="288"/>
      <c r="K205" s="332"/>
    </row>
    <row r="206" spans="2:11" ht="15" customHeight="1">
      <c r="B206" s="311"/>
      <c r="C206" s="288"/>
      <c r="D206" s="288"/>
      <c r="E206" s="288"/>
      <c r="F206" s="310" t="s">
        <v>43</v>
      </c>
      <c r="G206" s="288"/>
      <c r="H206" s="288" t="s">
        <v>757</v>
      </c>
      <c r="I206" s="288"/>
      <c r="J206" s="288"/>
      <c r="K206" s="332"/>
    </row>
    <row r="207" spans="2:11" ht="15" customHeight="1">
      <c r="B207" s="311"/>
      <c r="C207" s="288"/>
      <c r="D207" s="288"/>
      <c r="E207" s="288"/>
      <c r="F207" s="310"/>
      <c r="G207" s="288"/>
      <c r="H207" s="288"/>
      <c r="I207" s="288"/>
      <c r="J207" s="288"/>
      <c r="K207" s="332"/>
    </row>
    <row r="208" spans="2:11" ht="15" customHeight="1">
      <c r="B208" s="311"/>
      <c r="C208" s="288" t="s">
        <v>698</v>
      </c>
      <c r="D208" s="288"/>
      <c r="E208" s="288"/>
      <c r="F208" s="310" t="s">
        <v>76</v>
      </c>
      <c r="G208" s="288"/>
      <c r="H208" s="288" t="s">
        <v>758</v>
      </c>
      <c r="I208" s="288"/>
      <c r="J208" s="288"/>
      <c r="K208" s="332"/>
    </row>
    <row r="209" spans="2:11" ht="15" customHeight="1">
      <c r="B209" s="311"/>
      <c r="C209" s="317"/>
      <c r="D209" s="288"/>
      <c r="E209" s="288"/>
      <c r="F209" s="310" t="s">
        <v>593</v>
      </c>
      <c r="G209" s="288"/>
      <c r="H209" s="288" t="s">
        <v>594</v>
      </c>
      <c r="I209" s="288"/>
      <c r="J209" s="288"/>
      <c r="K209" s="332"/>
    </row>
    <row r="210" spans="2:11" ht="15" customHeight="1">
      <c r="B210" s="311"/>
      <c r="C210" s="288"/>
      <c r="D210" s="288"/>
      <c r="E210" s="288"/>
      <c r="F210" s="310" t="s">
        <v>591</v>
      </c>
      <c r="G210" s="288"/>
      <c r="H210" s="288" t="s">
        <v>759</v>
      </c>
      <c r="I210" s="288"/>
      <c r="J210" s="288"/>
      <c r="K210" s="332"/>
    </row>
    <row r="211" spans="2:11" ht="15" customHeight="1">
      <c r="B211" s="349"/>
      <c r="C211" s="317"/>
      <c r="D211" s="317"/>
      <c r="E211" s="317"/>
      <c r="F211" s="310" t="s">
        <v>595</v>
      </c>
      <c r="G211" s="295"/>
      <c r="H211" s="336" t="s">
        <v>596</v>
      </c>
      <c r="I211" s="336"/>
      <c r="J211" s="336"/>
      <c r="K211" s="350"/>
    </row>
    <row r="212" spans="2:11" ht="15" customHeight="1">
      <c r="B212" s="349"/>
      <c r="C212" s="317"/>
      <c r="D212" s="317"/>
      <c r="E212" s="317"/>
      <c r="F212" s="310" t="s">
        <v>597</v>
      </c>
      <c r="G212" s="295"/>
      <c r="H212" s="336" t="s">
        <v>760</v>
      </c>
      <c r="I212" s="336"/>
      <c r="J212" s="336"/>
      <c r="K212" s="350"/>
    </row>
    <row r="213" spans="2:11" ht="15" customHeight="1">
      <c r="B213" s="349"/>
      <c r="C213" s="317"/>
      <c r="D213" s="317"/>
      <c r="E213" s="317"/>
      <c r="F213" s="351"/>
      <c r="G213" s="295"/>
      <c r="H213" s="352"/>
      <c r="I213" s="352"/>
      <c r="J213" s="352"/>
      <c r="K213" s="350"/>
    </row>
    <row r="214" spans="2:11" ht="15" customHeight="1">
      <c r="B214" s="349"/>
      <c r="C214" s="288" t="s">
        <v>722</v>
      </c>
      <c r="D214" s="317"/>
      <c r="E214" s="317"/>
      <c r="F214" s="310">
        <v>1</v>
      </c>
      <c r="G214" s="295"/>
      <c r="H214" s="336" t="s">
        <v>761</v>
      </c>
      <c r="I214" s="336"/>
      <c r="J214" s="336"/>
      <c r="K214" s="350"/>
    </row>
    <row r="215" spans="2:11" ht="15" customHeight="1">
      <c r="B215" s="349"/>
      <c r="C215" s="317"/>
      <c r="D215" s="317"/>
      <c r="E215" s="317"/>
      <c r="F215" s="310">
        <v>2</v>
      </c>
      <c r="G215" s="295"/>
      <c r="H215" s="336" t="s">
        <v>762</v>
      </c>
      <c r="I215" s="336"/>
      <c r="J215" s="336"/>
      <c r="K215" s="350"/>
    </row>
    <row r="216" spans="2:11" ht="15" customHeight="1">
      <c r="B216" s="349"/>
      <c r="C216" s="317"/>
      <c r="D216" s="317"/>
      <c r="E216" s="317"/>
      <c r="F216" s="310">
        <v>3</v>
      </c>
      <c r="G216" s="295"/>
      <c r="H216" s="336" t="s">
        <v>763</v>
      </c>
      <c r="I216" s="336"/>
      <c r="J216" s="336"/>
      <c r="K216" s="350"/>
    </row>
    <row r="217" spans="2:11" ht="15" customHeight="1">
      <c r="B217" s="349"/>
      <c r="C217" s="317"/>
      <c r="D217" s="317"/>
      <c r="E217" s="317"/>
      <c r="F217" s="310">
        <v>4</v>
      </c>
      <c r="G217" s="295"/>
      <c r="H217" s="336" t="s">
        <v>764</v>
      </c>
      <c r="I217" s="336"/>
      <c r="J217" s="336"/>
      <c r="K217" s="350"/>
    </row>
    <row r="218" spans="2:11" ht="12.75" customHeight="1">
      <c r="B218" s="353"/>
      <c r="C218" s="354"/>
      <c r="D218" s="354"/>
      <c r="E218" s="354"/>
      <c r="F218" s="354"/>
      <c r="G218" s="354"/>
      <c r="H218" s="354"/>
      <c r="I218" s="354"/>
      <c r="J218" s="354"/>
      <c r="K218" s="355"/>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PC-VIKTOR\Viktor Vaidis</dc:creator>
  <cp:keywords/>
  <dc:description/>
  <cp:lastModifiedBy>PC-VIKTOR\Viktor Vaidis</cp:lastModifiedBy>
  <dcterms:created xsi:type="dcterms:W3CDTF">2019-04-04T07:14:55Z</dcterms:created>
  <dcterms:modified xsi:type="dcterms:W3CDTF">2019-04-04T07:14:57Z</dcterms:modified>
  <cp:category/>
  <cp:version/>
  <cp:contentType/>
  <cp:contentStatus/>
</cp:coreProperties>
</file>