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40" windowWidth="17895" windowHeight="12975" activeTab="0"/>
  </bookViews>
  <sheets>
    <sheet name="Rekapitulace stavby" sheetId="1" r:id="rId1"/>
    <sheet name="SO 110 - Komunikace - Neu..." sheetId="2" r:id="rId2"/>
    <sheet name="SO 110-1 - Komunikace - U..." sheetId="3" r:id="rId3"/>
    <sheet name="SO 120 - Komunikace" sheetId="4" r:id="rId4"/>
    <sheet name="SO 310 - Odvodnění - Neuz..." sheetId="5" r:id="rId5"/>
    <sheet name="SO 310-1 - Odvodnění - Uz..." sheetId="6" r:id="rId6"/>
    <sheet name="SO 320 - Odvodnění" sheetId="7" r:id="rId7"/>
    <sheet name="VON - Vedlejší a ostatní ..." sheetId="8" r:id="rId8"/>
    <sheet name="Pokyny pro vyplnění" sheetId="9" r:id="rId9"/>
  </sheets>
  <definedNames>
    <definedName name="_xlnm._FilterDatabase" localSheetId="1" hidden="1">'SO 110 - Komunikace - Neu...'!$C$84:$K$342</definedName>
    <definedName name="_xlnm._FilterDatabase" localSheetId="2" hidden="1">'SO 110-1 - Komunikace - U...'!$C$80:$K$170</definedName>
    <definedName name="_xlnm._FilterDatabase" localSheetId="3" hidden="1">'SO 120 - Komunikace'!$C$83:$K$257</definedName>
    <definedName name="_xlnm._FilterDatabase" localSheetId="4" hidden="1">'SO 310 - Odvodnění - Neuz...'!$C$81:$K$172</definedName>
    <definedName name="_xlnm._FilterDatabase" localSheetId="5" hidden="1">'SO 310-1 - Odvodnění - Uz...'!$C$80:$K$156</definedName>
    <definedName name="_xlnm._FilterDatabase" localSheetId="6" hidden="1">'SO 320 - Odvodnění'!$C$80:$K$149</definedName>
    <definedName name="_xlnm._FilterDatabase" localSheetId="7" hidden="1">'VON - Vedlejší a ostatní ...'!$C$79:$K$93</definedName>
    <definedName name="_xlnm.Print_Area" localSheetId="8">'Pokyny pro vyplnění'!$B$2:$K$69,'Pokyny pro vyplnění'!$B$72:$K$116,'Pokyny pro vyplnění'!$B$119:$K$188,'Pokyny pro vyplnění'!$B$196:$K$216</definedName>
    <definedName name="_xlnm.Print_Area" localSheetId="0">'Rekapitulace stavby'!$D$4:$AO$33,'Rekapitulace stavby'!$C$39:$AQ$59</definedName>
    <definedName name="_xlnm.Print_Area" localSheetId="1">'SO 110 - Komunikace - Neu...'!$C$4:$J$36,'SO 110 - Komunikace - Neu...'!$C$42:$J$66,'SO 110 - Komunikace - Neu...'!$C$72:$K$342</definedName>
    <definedName name="_xlnm.Print_Area" localSheetId="2">'SO 110-1 - Komunikace - U...'!$C$4:$J$36,'SO 110-1 - Komunikace - U...'!$C$42:$J$62,'SO 110-1 - Komunikace - U...'!$C$68:$K$170</definedName>
    <definedName name="_xlnm.Print_Area" localSheetId="3">'SO 120 - Komunikace'!$C$4:$J$36,'SO 120 - Komunikace'!$C$42:$J$65,'SO 120 - Komunikace'!$C$71:$K$257</definedName>
    <definedName name="_xlnm.Print_Area" localSheetId="4">'SO 310 - Odvodnění - Neuz...'!$C$4:$J$36,'SO 310 - Odvodnění - Neuz...'!$C$42:$J$63,'SO 310 - Odvodnění - Neuz...'!$C$69:$K$172</definedName>
    <definedName name="_xlnm.Print_Area" localSheetId="5">'SO 310-1 - Odvodnění - Uz...'!$C$4:$J$36,'SO 310-1 - Odvodnění - Uz...'!$C$42:$J$62,'SO 310-1 - Odvodnění - Uz...'!$C$68:$K$156</definedName>
    <definedName name="_xlnm.Print_Area" localSheetId="6">'SO 320 - Odvodnění'!$C$4:$J$36,'SO 320 - Odvodnění'!$C$42:$J$62,'SO 320 - Odvodnění'!$C$68:$K$149</definedName>
    <definedName name="_xlnm.Print_Area" localSheetId="7">'VON - Vedlejší a ostatní ...'!$C$4:$J$36,'VON - Vedlejší a ostatní ...'!$C$42:$J$61,'VON - Vedlejší a ostatní ...'!$C$67:$K$93</definedName>
    <definedName name="_xlnm.Print_Titles" localSheetId="0">'Rekapitulace stavby'!$49:$49</definedName>
    <definedName name="_xlnm.Print_Titles" localSheetId="1">'SO 110 - Komunikace - Neu...'!$84:$84</definedName>
    <definedName name="_xlnm.Print_Titles" localSheetId="2">'SO 110-1 - Komunikace - U...'!$80:$80</definedName>
    <definedName name="_xlnm.Print_Titles" localSheetId="3">'SO 120 - Komunikace'!$83:$83</definedName>
    <definedName name="_xlnm.Print_Titles" localSheetId="4">'SO 310 - Odvodnění - Neuz...'!$81:$81</definedName>
    <definedName name="_xlnm.Print_Titles" localSheetId="5">'SO 310-1 - Odvodnění - Uz...'!$80:$80</definedName>
    <definedName name="_xlnm.Print_Titles" localSheetId="6">'SO 320 - Odvodnění'!$80:$80</definedName>
    <definedName name="_xlnm.Print_Titles" localSheetId="7">'VON - Vedlejší a ostatní ...'!$79:$79</definedName>
  </definedNames>
  <calcPr calcId="145621"/>
</workbook>
</file>

<file path=xl/sharedStrings.xml><?xml version="1.0" encoding="utf-8"?>
<sst xmlns="http://schemas.openxmlformats.org/spreadsheetml/2006/main" count="8844" uniqueCount="1085">
  <si>
    <t>Export VZ</t>
  </si>
  <si>
    <t>List obsahuje:</t>
  </si>
  <si>
    <t>1) Rekapitulace stavby</t>
  </si>
  <si>
    <t>2) Rekapitulace objektů stavby a soupisů prací</t>
  </si>
  <si>
    <t>3.0</t>
  </si>
  <si>
    <t>ZAMOK</t>
  </si>
  <si>
    <t>False</t>
  </si>
  <si>
    <t>{b47b33ab-cae7-46a5-b7e6-d5f3c8541899}</t>
  </si>
  <si>
    <t>0,01</t>
  </si>
  <si>
    <t>21</t>
  </si>
  <si>
    <t>15</t>
  </si>
  <si>
    <t>REKAPITULACE STAVBY</t>
  </si>
  <si>
    <t>v ---  níže se nacházejí doplnkové a pomocné údaje k sestavám  --- v</t>
  </si>
  <si>
    <t>Návod na vyplnění</t>
  </si>
  <si>
    <t>0,001</t>
  </si>
  <si>
    <t>Kód:</t>
  </si>
  <si>
    <t>32153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</si>
  <si>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</si>
  <si>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</si>
  <si>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Luhov – stavební úprava návsi a silnice III/2051</t>
  </si>
  <si>
    <t>KSO:</t>
  </si>
  <si>
    <t/>
  </si>
  <si>
    <t>CC-CZ:</t>
  </si>
  <si>
    <t>Místo:</t>
  </si>
  <si>
    <t xml:space="preserve"> </t>
  </si>
  <si>
    <t>Datum:</t>
  </si>
  <si>
    <t>10. 1. 2019</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</si>
  <si>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</si>
  <si>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</si>
  <si>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</si>
  <si>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</si>
  <si>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</si>
  <si>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</si>
  <si>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</si>
  <si>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</si>
  <si>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</si>
  <si>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</si>
  <si>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</si>
  <si>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</si>
  <si>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</si>
  <si>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</si>
  <si>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</si>
  <si>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</si>
  <si>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</si>
  <si>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</si>
  <si>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</si>
  <si>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</si>
  <si>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</si>
  <si>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</si>
  <si>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</si>
  <si>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</si>
  <si>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</si>
  <si>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</si>
  <si>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</si>
  <si>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</si>
  <si>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</si>
  <si>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</si>
  <si>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</si>
  <si>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</si>
  <si>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</si>
  <si>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</si>
  <si>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</si>
  <si>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</si>
  <si>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</si>
  <si>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</si>
  <si>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</si>
  <si>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</si>
  <si>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</si>
  <si>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</si>
  <si>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</si>
  <si>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</si>
  <si>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</si>
  <si>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</si>
  <si>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</si>
  <si>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110</t>
  </si>
  <si>
    <t>Komunikace - Neuznatelné náklady</t>
  </si>
  <si>
    <t>STA</t>
  </si>
  <si>
    <t>1</t>
  </si>
  <si>
    <t>{c2d978da-ec2d-4166-8a35-76f91d00fc22}</t>
  </si>
  <si>
    <t>2</t>
  </si>
  <si>
    <t>SO 110-1</t>
  </si>
  <si>
    <t>Komunikace - Uznatelné náklady</t>
  </si>
  <si>
    <t>{fac6fb9c-56f9-4be0-876c-2a88223b4122}</t>
  </si>
  <si>
    <t>SO 120</t>
  </si>
  <si>
    <t>Komunikace</t>
  </si>
  <si>
    <t>{24480613-acd4-4187-a818-c90759115aee}</t>
  </si>
  <si>
    <t>SO 310</t>
  </si>
  <si>
    <t>Odvodnění - Neuznatelné náklady</t>
  </si>
  <si>
    <t>{4a44f0bc-99b1-43d1-b1cc-e7017debc617}</t>
  </si>
  <si>
    <t>SO 310-1</t>
  </si>
  <si>
    <t>Odvodnění - Uznatelné náklady</t>
  </si>
  <si>
    <t>{61282f2c-4ea2-455b-a9c6-572f7ce053dd}</t>
  </si>
  <si>
    <t>SO 320</t>
  </si>
  <si>
    <t>Odvodnění</t>
  </si>
  <si>
    <t>{f5c1d5b2-0724-4f79-9c8a-8537375953e1}</t>
  </si>
  <si>
    <t>VON</t>
  </si>
  <si>
    <t>Vedlejší a ostatní náklady</t>
  </si>
  <si>
    <t>{8b07b03e-9038-4e3b-a6b5-3b7bbce6ff04}</t>
  </si>
  <si>
    <t>1) Krycí list soupisu</t>
  </si>
  <si>
    <t>2) Rekapitulace</t>
  </si>
  <si>
    <t>3) Soupis prací</t>
  </si>
  <si>
    <t>Zpět na list:</t>
  </si>
  <si>
    <t>Rekapitulace stavby</t>
  </si>
  <si>
    <t>KRYCÍ LIST SOUPISU</t>
  </si>
  <si>
    <t>Objekt:</t>
  </si>
  <si>
    <t>SO 110 - Komunikace - Neuznatelné náklady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</si>
  <si>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</si>
  <si>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</si>
  <si>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</si>
  <si>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</si>
  <si>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</si>
  <si>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</si>
  <si>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</si>
  <si>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</si>
  <si>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</si>
  <si>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</si>
  <si>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</si>
  <si>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</si>
  <si>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</si>
  <si>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</si>
  <si>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</si>
  <si>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</si>
  <si>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</si>
  <si>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</si>
  <si>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</si>
  <si>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</si>
  <si>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</si>
  <si>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</si>
  <si>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</si>
  <si>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</si>
  <si>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</si>
  <si>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</si>
  <si>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</si>
  <si>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</si>
  <si>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</si>
  <si>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</si>
  <si>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</si>
  <si>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</si>
  <si>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</si>
  <si>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</si>
  <si>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</si>
  <si>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</si>
  <si>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2018 02</t>
  </si>
  <si>
    <t>4</t>
  </si>
  <si>
    <t>1831929969</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</si>
  <si>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</si>
  <si>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</si>
  <si>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</si>
  <si>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128+30</t>
  </si>
  <si>
    <t>111201401</t>
  </si>
  <si>
    <t>Spálení odstraněných křovin a stromů na hromadách  průměru kmene do 100 mm pro jakoukoliv plochu</t>
  </si>
  <si>
    <t>-1944907603</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</si>
  <si>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</si>
  <si>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</si>
  <si>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113106023</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</si>
  <si>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</si>
  <si>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-1141530086</t>
  </si>
  <si>
    <t xml:space="preserve">Poznámka k souboru cen:
1. Ceny jsou určeny pouze pro rozebrání dlažeb včetně odstranění lože po překopech inženýrských sítí z důvodu oprav havárií a přeložek. 2. Ceny nelze použít pro rozebrání dlažeb při zřízení nových inženýrských sítí. 3. Ceny nelze použít pro rozebrání dlažeb uložených do betonového lože nebo do cementové malty, které se oceňují cenami 113 10-7030 až -7034, -7430 až -7434 a -7530 až -7534 Odstranění podkladů nebo krytů po překopech z betonu prostého. 4. V cenách nejsou započteny náklady na popř. nutné očištění: a) dlažebních nebo mozaikových kostek, které se oceňuje cenami souboru cen 979 07-11 Očištění vybouraných dlažebních kostek části C 01 tohoto katalogu, b) betonových, kameninových nebo kamenných desek nebo dlaždic, které se oceňuje cenami souboru cen 979 0 . - . . Očištění vybouraných obrubníků, krajníků, desek nebo dílců části C 01 tohoto katalogu. 5. Přemístění vybourané dlažby včetně materiálu z lože a spár na vzdálenost přes 3 m se oceňuje cenami souborů cen 997 22-1 Vodorovná doprava suti a vybouraných hmot. </t>
  </si>
  <si>
    <t>"Původní zámková dlažba" 14+20+2</t>
  </si>
  <si>
    <t>113107222</t>
  </si>
  <si>
    <t>Odstranění podkladů nebo krytů strojně plochy jednotlivě přes 200 m2 s přemístěním hmot na skládku na vzdálenost do 20 m nebo s naložením na dopravní prostředek z kameniva hrubého drceného, o tl. vrstvy přes 100 do 200 mm</t>
  </si>
  <si>
    <t>652440170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</si>
  <si>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</si>
  <si>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"Kryt původní vozvky z drceného kameniva" 960</t>
  </si>
  <si>
    <t>"Podklad pod původní dlažbou" 14+20+2</t>
  </si>
  <si>
    <t>Součet</t>
  </si>
  <si>
    <t>5</t>
  </si>
  <si>
    <t>113107223</t>
  </si>
  <si>
    <t>Odstranění podkladů nebo krytů strojně plochy jednotlivě přes 200 m2 s přemístěním hmot na skládku na vzdálenost do 20 m nebo s naložením na dopravní prostředek z kameniva hrubého drceného, o tl. vrstvy přes 200 do 300 mm</t>
  </si>
  <si>
    <t>-1676991813</t>
  </si>
  <si>
    <t>"Podkladvní vrstvy pod původní vozovkou" 54+142+7+114+140</t>
  </si>
  <si>
    <t>6</t>
  </si>
  <si>
    <t>113154265R</t>
  </si>
  <si>
    <t>Frézování živičného podkladu nebo krytu  s naložením na dopravní prostředek plochy přes 500 do 1 000 m2 s překážkami v trase pruhu šířky přes 1 m do 2 m, tloušťky vrstvy 150 mm</t>
  </si>
  <si>
    <t>-1160394012</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</si>
  <si>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</si>
  <si>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"Kryt původní vozovky" 54+142+7+114+140</t>
  </si>
  <si>
    <t>7</t>
  </si>
  <si>
    <t>113202111</t>
  </si>
  <si>
    <t>Vytrhání obrub  s vybouráním lože, s přemístěním hmot na skládku na vzdálenost do 3 m nebo s naložením na dopravní prostředek z krajníků nebo obrubníků stojatých</t>
  </si>
  <si>
    <t>m</t>
  </si>
  <si>
    <t>-199724695</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</si>
  <si>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</si>
  <si>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"Původní chodníkové obruby" 6+5</t>
  </si>
  <si>
    <t>8</t>
  </si>
  <si>
    <t>113204111</t>
  </si>
  <si>
    <t>Vytrhání obrub  s vybouráním lože, s přemístěním hmot na skládku na vzdálenost do 3 m nebo s naložením na dopravní prostředek záhonových</t>
  </si>
  <si>
    <t>-134262527</t>
  </si>
  <si>
    <t>"Původní záhonové obruby" 46+8+19+37+26+17+2</t>
  </si>
  <si>
    <t>9</t>
  </si>
  <si>
    <t>121101101</t>
  </si>
  <si>
    <t>Sejmutí ornice nebo lesní půdy  s vodorovným přemístěním na hromady v místě upotřebení nebo na dočasné či trvalé skládky se složením, na vzdálenost do 50 m</t>
  </si>
  <si>
    <t>m3</t>
  </si>
  <si>
    <t>-1720977660</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</si>
  <si>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</si>
  <si>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((575+565+110+205+103+415+27+5+535+511)-(457+36+960))*0,1</t>
  </si>
  <si>
    <t>10</t>
  </si>
  <si>
    <t>122301102</t>
  </si>
  <si>
    <t>Odkopávky a prokopávky nezapažené  s přehozením výkopku na vzdálenost do 3 m nebo s naložením na dopravní prostředek v hornině tř. 4 přes 100 do 1 000 m3</t>
  </si>
  <si>
    <t>1868773925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</si>
  <si>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</si>
  <si>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"Odkop pro konstrukci vjezd" (565+110)*0,42</t>
  </si>
  <si>
    <t>"Odkop pro konstrukci parkoviště" 52*0,42</t>
  </si>
  <si>
    <t xml:space="preserve">"Odkop pro konstrukci pojížděná plocha ze zatravňovacích tvárnic" 103*0,42 </t>
  </si>
  <si>
    <t>"Odkop pro konstrukci chodník" (415+27+5)*0,29</t>
  </si>
  <si>
    <t>"Odkop pro konstrukci matová úprava" 535*0,3</t>
  </si>
  <si>
    <t>"Odkop pro obruby" 507*0,3*0,47+282*0,1*0,47+288*0,15*0,29</t>
  </si>
  <si>
    <t>"Sanace - poze se souhlasem TDI" (565+110)*0,5</t>
  </si>
  <si>
    <t>"Odpočet původní konstrukce" -(457*0,45+36*0,3+960*0,2)</t>
  </si>
  <si>
    <t>11</t>
  </si>
  <si>
    <t>122301109</t>
  </si>
  <si>
    <t>Odkopávky a prokopávky nezapažené  s přehozením výkopku na vzdálenost do 3 m nebo s naložením na dopravní prostředek v hornině tř. 4 Příplatek k cenám za lepivost horniny tř. 4</t>
  </si>
  <si>
    <t>-957984652</t>
  </si>
  <si>
    <t>665,049*0,5</t>
  </si>
  <si>
    <t>12</t>
  </si>
  <si>
    <t>132301102</t>
  </si>
  <si>
    <t>Hloubení zapažených i nezapažených rýh šířky do 600 mm  s urovnáním dna do předepsaného profilu a spádu v hornině tř. 4 přes 100 m3</t>
  </si>
  <si>
    <t>2052178434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</si>
  <si>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</si>
  <si>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"Rýha trativod" (90+80)*0,5*0,5</t>
  </si>
  <si>
    <t>13</t>
  </si>
  <si>
    <t>132301109</t>
  </si>
  <si>
    <t>Hloubení zapažených i nezapažených rýh šířky do 600 mm  s urovnáním dna do předepsaného profilu a spádu v hornině tř. 4 Příplatek k cenám za lepivost horniny tř. 4</t>
  </si>
  <si>
    <t>2093506117</t>
  </si>
  <si>
    <t>42,5*0,5</t>
  </si>
  <si>
    <t>14</t>
  </si>
  <si>
    <t>162701105</t>
  </si>
  <si>
    <t>Vodorovné přemístění výkopku nebo sypaniny po suchu  na obvyklém dopravním prostředku, bez naložení výkopku, avšak se složením bez rozhrnutí z horniny tř. 1 až 4 na vzdálenost přes 9 000 do 10 000 m</t>
  </si>
  <si>
    <t>-1856341025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</si>
  <si>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</si>
  <si>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"Odkopávky, rýhy" 665,049+42,5</t>
  </si>
  <si>
    <t>"Zbývající ornice" 148,8-51,1</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</si>
  <si>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</si>
  <si>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</si>
  <si>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-280171166</t>
  </si>
  <si>
    <t>805,249*25</t>
  </si>
  <si>
    <t>16</t>
  </si>
  <si>
    <t>171101111</t>
  </si>
  <si>
    <t>Uložení sypaniny do násypů  s rozprostřením sypaniny ve vrstvách a s hrubým urovnáním zhutněných s uzavřením povrchu násypu z hornin nesoudržných sypkých s relativní ulehlostí I(d) 0,9 nebo v aktivní zóně</t>
  </si>
  <si>
    <t>1000803916</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</si>
  <si>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</si>
  <si>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"Sanace" (565+110)*0,6</t>
  </si>
  <si>
    <t>17</t>
  </si>
  <si>
    <t>M</t>
  </si>
  <si>
    <t>583442300</t>
  </si>
  <si>
    <t>štěrkodrť frakce 0/125 třída B</t>
  </si>
  <si>
    <t>t</t>
  </si>
  <si>
    <t>-2001297097</t>
  </si>
  <si>
    <t>405*1,9</t>
  </si>
  <si>
    <t>18</t>
  </si>
  <si>
    <t>171201201</t>
  </si>
  <si>
    <t>Uložení sypaniny  na skládky</t>
  </si>
  <si>
    <t>-1968094174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</si>
  <si>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</si>
  <si>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"Odkopávky, rýhy"665,049+42,5+97,7</t>
  </si>
  <si>
    <t>19</t>
  </si>
  <si>
    <t>171201211</t>
  </si>
  <si>
    <t>Poplatek za uložení stavebního odpadu na skládce (skládkovné) zeminy a kameniva zatříděného do Katalogu odpadů pod kódem 170 504</t>
  </si>
  <si>
    <t>-1685513016</t>
  </si>
  <si>
    <t xml:space="preserve">Poznámka k souboru cen:
1. Ceny uvedené v souboru cen lze po dohodě upravit podle místních podmínek. </t>
  </si>
  <si>
    <t>805,249*1,9*0,6</t>
  </si>
  <si>
    <t>20</t>
  </si>
  <si>
    <t>171201211R</t>
  </si>
  <si>
    <t>Poplatek za uložení stavebního odpadu na skládce (skládkovné) zeminy a kameniva zatříděného do Katalogu odpadů pod kódem 170 504 (Kontaminovaná zemina)</t>
  </si>
  <si>
    <t>744536912</t>
  </si>
  <si>
    <t>805,249*1,9*0,4</t>
  </si>
  <si>
    <t>181301111</t>
  </si>
  <si>
    <t>Rozprostření a urovnání ornice v rovině nebo ve svahu sklonu do 1:5 při souvislé ploše přes 500 m2, tl. vrstvy do 100 mm</t>
  </si>
  <si>
    <t>-1792846163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</si>
  <si>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</si>
  <si>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63+209+47+192+129</t>
  </si>
  <si>
    <t>22</t>
  </si>
  <si>
    <t>181411131</t>
  </si>
  <si>
    <t>Založení trávníku na půdě předem připravené plochy do 1000 m2 výsevem včetně utažení parkového v rovině nebo na svahu do 1:5</t>
  </si>
  <si>
    <t>724784783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</si>
  <si>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</si>
  <si>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23</t>
  </si>
  <si>
    <t>005724100</t>
  </si>
  <si>
    <t>osivo směs travní parková</t>
  </si>
  <si>
    <t>kg</t>
  </si>
  <si>
    <t>152650181</t>
  </si>
  <si>
    <t>(511+129)*0,0125</t>
  </si>
  <si>
    <t>24</t>
  </si>
  <si>
    <t>181951101</t>
  </si>
  <si>
    <t>Úprava pláně vyrovnáním výškových rozdílů  v hornině tř. 1 až 4 bez zhutnění</t>
  </si>
  <si>
    <t>1226922995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</si>
  <si>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</si>
  <si>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25</t>
  </si>
  <si>
    <t>181951102</t>
  </si>
  <si>
    <t>Úprava pláně vyrovnáním výškových rozdílů  v hornině tř. 1 až 4 se zhutněním</t>
  </si>
  <si>
    <t>944130297</t>
  </si>
  <si>
    <t>"Vjezd" 565+110</t>
  </si>
  <si>
    <t>"Parkoviště" 52</t>
  </si>
  <si>
    <t>"Pojížděná plocha ze zatravňovacích tvárnic" 103</t>
  </si>
  <si>
    <t>"Chodník" 415+27+5</t>
  </si>
  <si>
    <t>"Matová úprava" 535</t>
  </si>
  <si>
    <t>"V místě brub" 507*0,3+282*0,1+288*0,15</t>
  </si>
  <si>
    <t>26</t>
  </si>
  <si>
    <t>184004722</t>
  </si>
  <si>
    <t>Výsadba sazenic bez vykopání jamek a bez donesení hlíny  keřů bez balu, výšky přes 250 do 600 mm, do jamky o průměru 350 mm, hl. 350 mm</t>
  </si>
  <si>
    <t>kus</t>
  </si>
  <si>
    <t>-1783158065</t>
  </si>
  <si>
    <t xml:space="preserve">Poznámka k souboru cen:
1. V příplatcích k ceně za donesení hlíny ze vzdálenosti do 10 m (ceny 184 00-4911 až 184 00-4917) jsou započteny i náklady na sloupnutí drnu, odstranění nevyhovující zeminy, nakopání, naložení a donesení hlíny ze vzdálenosti do 10 m. </t>
  </si>
  <si>
    <t>27</t>
  </si>
  <si>
    <t>026520R</t>
  </si>
  <si>
    <t xml:space="preserve">Dodávka sazenice keře </t>
  </si>
  <si>
    <t>-2118889281</t>
  </si>
  <si>
    <t>"keř dle požadavku investora" 3</t>
  </si>
  <si>
    <t>Zakládání</t>
  </si>
  <si>
    <t>28</t>
  </si>
  <si>
    <t>211971110</t>
  </si>
  <si>
    <t>Zřízení opláštění výplně z geotextilie odvodňovacích žeber nebo trativodů  v rýze nebo zářezu se stěnami šikmými o sklonu do 1:2</t>
  </si>
  <si>
    <t>-1369756196</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</si>
  <si>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</si>
  <si>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(90+80)*2*2</t>
  </si>
  <si>
    <t>29</t>
  </si>
  <si>
    <t>693111990</t>
  </si>
  <si>
    <t>geotextilie netkaná PES+PP 300g/m2</t>
  </si>
  <si>
    <t>-799173967</t>
  </si>
  <si>
    <t>680</t>
  </si>
  <si>
    <t>30</t>
  </si>
  <si>
    <t>212755218</t>
  </si>
  <si>
    <t>Trativody bez lože z drenážních trubek  plastových flexibilních D 200 mm</t>
  </si>
  <si>
    <t>-1298821683</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</si>
  <si>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</si>
  <si>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90+80</t>
  </si>
  <si>
    <t>Vodorovné konstrukce</t>
  </si>
  <si>
    <t>31</t>
  </si>
  <si>
    <t>452112121</t>
  </si>
  <si>
    <t>Osazení betonových dílců prstenců nebo rámů pod poklopy a mříže, výšky přes 100 do 200 mm</t>
  </si>
  <si>
    <t>-1502164490</t>
  </si>
  <si>
    <t xml:space="preserve">Poznámka k souboru cen:
1. V cenách nejsou započteny náklady na dodávku betonových výrobků; tyto se oceňují ve specifikaci. </t>
  </si>
  <si>
    <t>32</t>
  </si>
  <si>
    <t>59224187</t>
  </si>
  <si>
    <t>prstenec šachtový vyrovnávací betonový 625x120x100mm</t>
  </si>
  <si>
    <t>-1780450113</t>
  </si>
  <si>
    <t>33</t>
  </si>
  <si>
    <t>452312131</t>
  </si>
  <si>
    <t>Podkladní a zajišťovací konstrukce z betonu prostého v otevřeném výkopu sedlové lože pod potrubí z betonu tř. C 12/15</t>
  </si>
  <si>
    <t>-587917517</t>
  </si>
  <si>
    <t xml:space="preserve">Poznámka k souboru cen:
1. Ceny -1121 až -1191 a -1192 lze použít i pro ochrannou vrstvu pod železobetonové konstrukce. 2. Ceny -2121 až -2191 a -2192 jsou určeny pro jakékoliv úkosy sedel. </t>
  </si>
  <si>
    <t>"Lože pod trativod" (90+80)*0,5*0,1</t>
  </si>
  <si>
    <t>34</t>
  </si>
  <si>
    <t>457532111</t>
  </si>
  <si>
    <t>Filtrační vrstvy jakékoliv tloušťky a sklonu  z hrubého drceného kameniva se zhutněním do 10 pojezdů/m3, frakce od 4-8 do 22-32 mm</t>
  </si>
  <si>
    <t>-156631346</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</si>
  <si>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</si>
  <si>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"Filtrační vrstva trativod" (90+80)*0,5*0,4</t>
  </si>
  <si>
    <t>Komunikace pozemní</t>
  </si>
  <si>
    <t>35</t>
  </si>
  <si>
    <t>564750011</t>
  </si>
  <si>
    <t>Podklad nebo kryt z kameniva hrubého drceného  vel. 8-16 mm s rozprostřením a zhutněním, po zhutnění tl. 150 mm</t>
  </si>
  <si>
    <t>-120046687</t>
  </si>
  <si>
    <t>"Matová úprava, fr.8-16-70%, 0-4 : 30%" 535</t>
  </si>
  <si>
    <t>36</t>
  </si>
  <si>
    <t>564851111</t>
  </si>
  <si>
    <t>Podklad ze štěrkodrti ŠD  s rozprostřením a zhutněním, po zhutnění tl. 150 mm</t>
  </si>
  <si>
    <t>-772538495</t>
  </si>
  <si>
    <t>"V místě brub" 507*0,3+282*0,1</t>
  </si>
  <si>
    <t>37</t>
  </si>
  <si>
    <t>564952111</t>
  </si>
  <si>
    <t>Podklad z mechanicky zpevněného kameniva MZK (minerální beton)  s rozprostřením a s hutněním, po zhutnění tl. 150 mm</t>
  </si>
  <si>
    <t>-1477240517</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</si>
  <si>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</si>
  <si>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38</t>
  </si>
  <si>
    <t>564962111</t>
  </si>
  <si>
    <t>Podklad z mechanicky zpevněného kameniva MZK (minerální beton)  s rozprostřením a s hutněním, po zhutnění tl. 200 mm</t>
  </si>
  <si>
    <t>-1408232498</t>
  </si>
  <si>
    <t>39</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</si>
  <si>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</si>
  <si>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</si>
  <si>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-1531361228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</si>
  <si>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</si>
  <si>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"Chodník" 415</t>
  </si>
  <si>
    <t>"Chodník Nevidomí" 27+8</t>
  </si>
  <si>
    <t>"Chodník signální prvek zastávka" 5</t>
  </si>
  <si>
    <t>40</t>
  </si>
  <si>
    <t>59245018.BET</t>
  </si>
  <si>
    <t>dlažba 20 x 10 x 6 cm přírodní</t>
  </si>
  <si>
    <t>559522144</t>
  </si>
  <si>
    <t>415</t>
  </si>
  <si>
    <t>41</t>
  </si>
  <si>
    <t>59245006.BET</t>
  </si>
  <si>
    <t>dlažba pro nevidomé 20 x 10 x 6 cm barevná</t>
  </si>
  <si>
    <t>-896338779</t>
  </si>
  <si>
    <t>27+5+8</t>
  </si>
  <si>
    <t>42</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</si>
  <si>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</si>
  <si>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</si>
  <si>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-321266994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</si>
  <si>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</si>
  <si>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"Vjezd" 64+382+10+109+110</t>
  </si>
  <si>
    <t>43</t>
  </si>
  <si>
    <t>59245020.BET</t>
  </si>
  <si>
    <t>dlažba 20 x 10 x 8 cm přírodní</t>
  </si>
  <si>
    <t>-1249708897</t>
  </si>
  <si>
    <t>565+110</t>
  </si>
  <si>
    <t>44</t>
  </si>
  <si>
    <t>59245005.BET</t>
  </si>
  <si>
    <t>dlažba 20 x 10 x 8 cm barevná</t>
  </si>
  <si>
    <t>-1941027815</t>
  </si>
  <si>
    <t>52</t>
  </si>
  <si>
    <t>45</t>
  </si>
  <si>
    <t>596412212</t>
  </si>
  <si>
    <t>Kladení dlažby z betonových vegetačních dlaždic pozemních komunikací  s ložem z kameniva těženého nebo drceného tl. do 50 mm, s vyplněním spár a vegetačních otvorů, s hutněním vibrováním tl. 80 mm, pro plochy přes 100 do 300 m2</t>
  </si>
  <si>
    <t>-1504934917</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</si>
  <si>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dlaždicích, které se oceňují ve specifikaci, c) založení trávníku. Tyto náklady se oceňují cenami souboru cen 180 40-51 části A02 Katalogu 823-1 Plochy a úprava území. 3. Část lože přesahující tloušťku 50 mm se oceňuje cenami souboru cen 451 ..-9 Příplatek za každých dalších 10 mm tloušťky podkladu nebo lože. </t>
  </si>
  <si>
    <t>"Pojížděná plocha ze zatravňovacích tvárnic" 20+83</t>
  </si>
  <si>
    <t>46</t>
  </si>
  <si>
    <t>59246016</t>
  </si>
  <si>
    <t>dlažba betonová vegetační 60x40x8cm</t>
  </si>
  <si>
    <t>391998674</t>
  </si>
  <si>
    <t>103</t>
  </si>
  <si>
    <t>Trubní vedení</t>
  </si>
  <si>
    <t>47</t>
  </si>
  <si>
    <t>899231111</t>
  </si>
  <si>
    <t>Výšková úprava uličního vstupu nebo vpusti do 200 mm  zvýšením mříže</t>
  </si>
  <si>
    <t>-1477410934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</si>
  <si>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</si>
  <si>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48</t>
  </si>
  <si>
    <t>899331111</t>
  </si>
  <si>
    <t>Výšková úprava uličního vstupu nebo vpusti do 200 mm  zvýšením poklopu</t>
  </si>
  <si>
    <t>1834959135</t>
  </si>
  <si>
    <t>6+2+2+3</t>
  </si>
  <si>
    <t>Ostatní konstrukce a práce, bourání</t>
  </si>
  <si>
    <t>49</t>
  </si>
  <si>
    <t>905000009R</t>
  </si>
  <si>
    <t>Přemístění zastávkového přístřešku</t>
  </si>
  <si>
    <t>1155565125</t>
  </si>
  <si>
    <t>50</t>
  </si>
  <si>
    <t>905000010R</t>
  </si>
  <si>
    <t>Přemístění žulového památníku (náhrobek)</t>
  </si>
  <si>
    <t>-1674658810</t>
  </si>
  <si>
    <t>51</t>
  </si>
  <si>
    <t>914111111</t>
  </si>
  <si>
    <t>Montáž svislé dopravní značky základní  velikosti do 1 m2 objímkami na sloupky nebo konzoly</t>
  </si>
  <si>
    <t>2076337800</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</si>
  <si>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</si>
  <si>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"P6" 2</t>
  </si>
  <si>
    <t>"IP12" 1</t>
  </si>
  <si>
    <t>"IJ4B" 2</t>
  </si>
  <si>
    <t>404440000R</t>
  </si>
  <si>
    <t>Značka dopravní svislá výstražná FeZn</t>
  </si>
  <si>
    <t>ks</t>
  </si>
  <si>
    <t>-357549066</t>
  </si>
  <si>
    <t>53</t>
  </si>
  <si>
    <t>9141111119R</t>
  </si>
  <si>
    <t>Přemístění svislé dopravní značky základní  velikosti do 1 m2 objímkami na sloupky nebo konzoly</t>
  </si>
  <si>
    <t>407324143</t>
  </si>
  <si>
    <t>"Přemístění DZ" 1+2+2</t>
  </si>
  <si>
    <t>54</t>
  </si>
  <si>
    <t>9145111119R</t>
  </si>
  <si>
    <t>Přemístění sloupku dopravních značek  délky do 3,5 m do betonového základu</t>
  </si>
  <si>
    <t>67466874</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</si>
  <si>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</si>
  <si>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55</t>
  </si>
  <si>
    <t>914511112</t>
  </si>
  <si>
    <t>Montáž sloupku dopravních značek  délky do 3,5 m do hliníkové patky</t>
  </si>
  <si>
    <t>-163225127</t>
  </si>
  <si>
    <t>56</t>
  </si>
  <si>
    <t>404452400</t>
  </si>
  <si>
    <t>patka hliníková pro sloupek D 60 mm</t>
  </si>
  <si>
    <t>-1137588259</t>
  </si>
  <si>
    <t>57</t>
  </si>
  <si>
    <t>404452530</t>
  </si>
  <si>
    <t>víčko plastové na sloupek D 60mm</t>
  </si>
  <si>
    <t>-1035086315</t>
  </si>
  <si>
    <t>58</t>
  </si>
  <si>
    <t>404452560</t>
  </si>
  <si>
    <t>svorka upínací na sloupek dopravní značky D 60mm</t>
  </si>
  <si>
    <t>247216119</t>
  </si>
  <si>
    <t>59</t>
  </si>
  <si>
    <t>404452250</t>
  </si>
  <si>
    <t>sloupek Zn pro dopravní značku D 60mm v 3,5m</t>
  </si>
  <si>
    <t>2646413</t>
  </si>
  <si>
    <t>60</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</si>
  <si>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</si>
  <si>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</si>
  <si>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629915772</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</si>
  <si>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</si>
  <si>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282</t>
  </si>
  <si>
    <t>61</t>
  </si>
  <si>
    <t>59245020.BET1</t>
  </si>
  <si>
    <t>-302829964</t>
  </si>
  <si>
    <t>282*0,1</t>
  </si>
  <si>
    <t>62</t>
  </si>
  <si>
    <t>916131213</t>
  </si>
  <si>
    <t>Osazení silničního obrubníku betonového se zřízením lože, s vyplněním a zatřením spár cementovou maltou stojatého s boční opěrou z betonu prostého, do lože z betonu prostého</t>
  </si>
  <si>
    <t>-1586875355</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</si>
  <si>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</si>
  <si>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224+243+34+309-303</t>
  </si>
  <si>
    <t>63</t>
  </si>
  <si>
    <t>59217023</t>
  </si>
  <si>
    <t>obrubník betonový chodníkový 100x15x25cm</t>
  </si>
  <si>
    <t>-1154524368</t>
  </si>
  <si>
    <t>64</t>
  </si>
  <si>
    <t>916231213</t>
  </si>
  <si>
    <t>Osazení chodníkového obrubníku betonového se zřízením lože, s vyplněním a zatřením spár cementovou maltou stojatého s boční opěrou z betonu prostého, do lože z betonu prostého</t>
  </si>
  <si>
    <t>-1058445080</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</si>
  <si>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</si>
  <si>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207+33+19+29</t>
  </si>
  <si>
    <t>"Kolem keřů - mlatová úprava" 75</t>
  </si>
  <si>
    <t>65</t>
  </si>
  <si>
    <t>59217008.BTB</t>
  </si>
  <si>
    <t>obrubník betonový parkový 100 x 8 x 20 cm šedý</t>
  </si>
  <si>
    <t>460570630</t>
  </si>
  <si>
    <t>207+33+19+29+75</t>
  </si>
  <si>
    <t>66</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</si>
  <si>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</si>
  <si>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</si>
  <si>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-1717823890</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</si>
  <si>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</si>
  <si>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4+10+10</t>
  </si>
  <si>
    <t>67</t>
  </si>
  <si>
    <t>966008212</t>
  </si>
  <si>
    <t>Bourání odvodňovacího žlabu s odklizením a uložením vybouraného materiálu na skládku na vzdálenost do 10 m nebo s naložením na dopravní prostředek z betonových příkopových tvárnic nebo desek šířky přes 500 do 800 mm</t>
  </si>
  <si>
    <t>-21198360</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</si>
  <si>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</si>
  <si>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16+7</t>
  </si>
  <si>
    <t>68</t>
  </si>
  <si>
    <t>966009001R</t>
  </si>
  <si>
    <t>Vybourání uliční vpusti</t>
  </si>
  <si>
    <t>-1702132374</t>
  </si>
  <si>
    <t>997</t>
  </si>
  <si>
    <t>Přesun sutě</t>
  </si>
  <si>
    <t>69</t>
  </si>
  <si>
    <t>997221551</t>
  </si>
  <si>
    <t>Vodorovná doprava suti  bez naložení, ale se složením a s hrubým urovnáním ze sypkých materiálů, na vzdálenost do 1 km</t>
  </si>
  <si>
    <t>-1139511260</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</si>
  <si>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</si>
  <si>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"podkladní vrstvy (Skládka Vysoká)" (766*0,2+457*0,3)*1,9</t>
  </si>
  <si>
    <t>"Asfaltové vrsty (Zůstane v majetku obce Luhov)" 457*0,15*2,5</t>
  </si>
  <si>
    <t>70</t>
  </si>
  <si>
    <t>997221559</t>
  </si>
  <si>
    <t>Vodorovná doprava suti  bez naložení, ale se složením a s hrubým urovnáním Příplatek k ceně za každý další i započatý 1 km přes 1 km</t>
  </si>
  <si>
    <t>-488602051</t>
  </si>
  <si>
    <t>551,57*34+171,375*4</t>
  </si>
  <si>
    <t>71</t>
  </si>
  <si>
    <t>997221561</t>
  </si>
  <si>
    <t>Vodorovná doprava suti  bez naložení, ale se složením a s hrubým urovnáním z kusových materiálů, na vzdálenost do 1 km</t>
  </si>
  <si>
    <t>-714810831</t>
  </si>
  <si>
    <t>"žlab" 8,05</t>
  </si>
  <si>
    <t>"Vpust" 3</t>
  </si>
  <si>
    <t>"zábradlí" 0,84</t>
  </si>
  <si>
    <t>"obruby" 2,255+6,2</t>
  </si>
  <si>
    <t>72</t>
  </si>
  <si>
    <t>997221569</t>
  </si>
  <si>
    <t>-1947568045</t>
  </si>
  <si>
    <t>20,345*24</t>
  </si>
  <si>
    <t>73</t>
  </si>
  <si>
    <t>997221815</t>
  </si>
  <si>
    <t>Poplatek za uložení stavebního odpadu na skládce (skládkovné) z prostého betonu zatříděného do Katalogu odpadů pod kódem 170 101</t>
  </si>
  <si>
    <t>-2117924828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</si>
  <si>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</si>
  <si>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2,255+6,2+8,05+3</t>
  </si>
  <si>
    <t>74</t>
  </si>
  <si>
    <t>997221855</t>
  </si>
  <si>
    <t>-1100616476</t>
  </si>
  <si>
    <t>"podkladní vrstvy" (766*0,2+457*0,3)*1,9</t>
  </si>
  <si>
    <t>998</t>
  </si>
  <si>
    <t>Přesun hmot</t>
  </si>
  <si>
    <t>75</t>
  </si>
  <si>
    <t>998225111</t>
  </si>
  <si>
    <t>Přesun hmot pro komunikace s krytem z kameniva, monolitickým betonovým nebo živičným  dopravní vzdálenost do 200 m jakékoliv délky objektu</t>
  </si>
  <si>
    <t>844000432</t>
  </si>
  <si>
    <t xml:space="preserve">Poznámka k souboru cen:
1. Ceny lze použít i pro plochy letišť s krytem monolitickým betonovým nebo živičným. </t>
  </si>
  <si>
    <t>SO 110-1 - Komunikace - Uznatelné náklady</t>
  </si>
  <si>
    <t>"Odkop pro konstrukci vozovka" 575*0,47</t>
  </si>
  <si>
    <t>"Odkop pro konstrukci parkoviště" 153*0,42</t>
  </si>
  <si>
    <t>"Odkop pro obruby" 303*0,3*0,47+212*0,1*0,47</t>
  </si>
  <si>
    <t>"Sanace - poze se souhlasem TDI" (573)*0,5</t>
  </si>
  <si>
    <t>673,697*0,5</t>
  </si>
  <si>
    <t>"Odkopávky, rýhy" 673,697</t>
  </si>
  <si>
    <t>673,697*25</t>
  </si>
  <si>
    <t>"Sanace" (575)*0,6</t>
  </si>
  <si>
    <t>345*1,9</t>
  </si>
  <si>
    <t>673,697*1,9*0,6</t>
  </si>
  <si>
    <t>673,697*1,9*0,4</t>
  </si>
  <si>
    <t>"Vozovka" 575</t>
  </si>
  <si>
    <t>"Parkoviště" 153</t>
  </si>
  <si>
    <t>"V místě brub" 303*0,3+212*0,1</t>
  </si>
  <si>
    <t>564952113</t>
  </si>
  <si>
    <t>Podklad z mechanicky zpevněného kameniva MZK (minerální beton)  s rozprostřením a s hutněním, po zhutnění tl. 170 mm</t>
  </si>
  <si>
    <t>-1602361169</t>
  </si>
  <si>
    <t>565135121</t>
  </si>
  <si>
    <t>Asfaltový beton vrstva podkladní ACP 16 (obalované kamenivo střednězrnné - OKS)  s rozprostřením a zhutněním v pruhu šířky přes 3 m, po zhutnění tl. 50 mm</t>
  </si>
  <si>
    <t>-26205533</t>
  </si>
  <si>
    <t xml:space="preserve">Poznámka k souboru cen:
1. ČSN EN 13108-1 připouští pro ACP 16 pouze tl. 50 až 80 mm. </t>
  </si>
  <si>
    <t>"Vozovka" 245+330</t>
  </si>
  <si>
    <t>573231107R</t>
  </si>
  <si>
    <t>Postřik spojovací PS bez posypu kamenivem ze silniční emulze, v množství 0,25 - 0,40 kg/m2</t>
  </si>
  <si>
    <t>-1450781865</t>
  </si>
  <si>
    <t>"Vozovka" (245+330)*3</t>
  </si>
  <si>
    <t>577134121</t>
  </si>
  <si>
    <t>Asfaltový beton vrstva obrusná ACO 11 (ABS)  s rozprostřením a se zhutněním z nemodifikovaného asfaltu v pruhu šířky přes 3 m tř. I, po zhutnění tl. 40 mm</t>
  </si>
  <si>
    <t>1263149758</t>
  </si>
  <si>
    <t xml:space="preserve">Poznámka k souboru cen:
1. ČSN EN 13108-1 připouští pro ACO 11 pouze tl. 35 až 50 mm. </t>
  </si>
  <si>
    <t>577155122</t>
  </si>
  <si>
    <t>Asfaltový beton vrstva ložní ACL 16 (ABH)  s rozprostřením a zhutněním z nemodifikovaného asfaltu v pruhu šířky přes 3 m, po zhutnění tl. 60 mm</t>
  </si>
  <si>
    <t>-793277998</t>
  </si>
  <si>
    <t xml:space="preserve">Poznámka k souboru cen:
1. ČSN EN 13108-1 připouští pro ACL 16 pouze tl. 50 až 70 mm. </t>
  </si>
  <si>
    <t>153</t>
  </si>
  <si>
    <t>212</t>
  </si>
  <si>
    <t>212*0,1</t>
  </si>
  <si>
    <t>303</t>
  </si>
  <si>
    <t>SO 120 - Komunikace</t>
  </si>
  <si>
    <t>"Podkladvní vrstvy pod původní vozovkou" 930</t>
  </si>
  <si>
    <t>"Kryt původní vozovky" 930</t>
  </si>
  <si>
    <t>"Odkop konstrukce" 865*0,47</t>
  </si>
  <si>
    <t>"Odkop pro obruby" 91*0,3*0,47+91*0,1*0,47</t>
  </si>
  <si>
    <t>"Sanace" 865*0,5</t>
  </si>
  <si>
    <t>"Odpočet původní konstrukce" -(930*0,45)</t>
  </si>
  <si>
    <t>437,658*0,5</t>
  </si>
  <si>
    <t>"Rýha trativod" (118+25)*0,5*0,5</t>
  </si>
  <si>
    <t>35,75*0,5</t>
  </si>
  <si>
    <t>"Odkopávky, rýhy"437,658+35,75</t>
  </si>
  <si>
    <t>473,408*15</t>
  </si>
  <si>
    <t>"Sanace" 865*0,6</t>
  </si>
  <si>
    <t>519*1,9</t>
  </si>
  <si>
    <t>473,408*1,9*0,6</t>
  </si>
  <si>
    <t>332426736</t>
  </si>
  <si>
    <t>473,408*1,9*0,4</t>
  </si>
  <si>
    <t>"Vozovka" 865</t>
  </si>
  <si>
    <t>"V místě obrub" 27,3+9,1</t>
  </si>
  <si>
    <t>(118+25)*2*2</t>
  </si>
  <si>
    <t>572</t>
  </si>
  <si>
    <t>118+25</t>
  </si>
  <si>
    <t>-271616728</t>
  </si>
  <si>
    <t>"Lože pod trativod" (118+25)*0,5*0,1</t>
  </si>
  <si>
    <t>"Filtrační vrstva trativod" (118+25)*0,5*0,4</t>
  </si>
  <si>
    <t>"Vozovka" 865-85</t>
  </si>
  <si>
    <t>"Vozovka" (865-85)*3</t>
  </si>
  <si>
    <t>591241111</t>
  </si>
  <si>
    <t>Kladení dlažby z kostek  s provedením lože do tl. 50 mm, s vyplněním spár, s dvojím beraněním a se smetením přebytečného materiálu na krajnici drobných z kamene, do lože z cementové malty</t>
  </si>
  <si>
    <t>405000297</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</si>
  <si>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</si>
  <si>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"Autobusové zastávky" 85</t>
  </si>
  <si>
    <t>58381007</t>
  </si>
  <si>
    <t>kostka dlažební žula drobná 10/10</t>
  </si>
  <si>
    <t>-782848975</t>
  </si>
  <si>
    <t>85</t>
  </si>
  <si>
    <t>"Přemístění DZ" 2+5</t>
  </si>
  <si>
    <t>1+2</t>
  </si>
  <si>
    <t>261017379</t>
  </si>
  <si>
    <t>-1925827528</t>
  </si>
  <si>
    <t>2047514868</t>
  </si>
  <si>
    <t>877911229</t>
  </si>
  <si>
    <t>-2045057442</t>
  </si>
  <si>
    <t>915211112</t>
  </si>
  <si>
    <t>Vodorovné dopravní značení stříkaným plastem  dělící čára šířky 125 mm souvislá bílá retroreflexní</t>
  </si>
  <si>
    <t>-1801602176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</si>
  <si>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</si>
  <si>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 01,125" 116+25+30+36+41</t>
  </si>
  <si>
    <t>"V1a" 27</t>
  </si>
  <si>
    <t>915221122</t>
  </si>
  <si>
    <t>Vodorovné dopravní značení stříkaným plastem  vodící čára bílá šířky 250 mm přerušovaná retroreflexní</t>
  </si>
  <si>
    <t>-201918604</t>
  </si>
  <si>
    <t>"V2b 0,25/1,5/1,5)" 10+12+17</t>
  </si>
  <si>
    <t>915231111</t>
  </si>
  <si>
    <t>Vodorovné dopravní značení stříkaným plastem  přechody pro chodce, šipky, symboly nápisy bílé základní</t>
  </si>
  <si>
    <t>16317793</t>
  </si>
  <si>
    <t>"BUS"4*(8*0,25)</t>
  </si>
  <si>
    <t>"čáry zastávky" ((29+5+14)*0,25)*2</t>
  </si>
  <si>
    <t>915611111</t>
  </si>
  <si>
    <t>Předznačení pro vodorovné značení  stříkané barvou nebo prováděné z nátěrových hmot liniové dělicí čáry, vodicí proužky</t>
  </si>
  <si>
    <t>-246508505</t>
  </si>
  <si>
    <t xml:space="preserve">Poznámka k souboru cen:
1. Množství měrných jednotek se určuje: a) pro cenu -1111 v m délky dělicí čáry nebo vodícího proužku (včetně mezer), b) pro cenu -1112 v m2 natírané nebo stříkané plochy. </t>
  </si>
  <si>
    <t>275+39</t>
  </si>
  <si>
    <t>915621111</t>
  </si>
  <si>
    <t>Předznačení pro vodorovné značení  stříkané barvou nebo prováděné z nátěrových hmot plošné šipky, symboly, nápisy</t>
  </si>
  <si>
    <t>78995023</t>
  </si>
  <si>
    <t>91</t>
  </si>
  <si>
    <t>592453110</t>
  </si>
  <si>
    <t>dlažba skladebná betonová základní 20 x 10 x 8 cm přírodní</t>
  </si>
  <si>
    <t>CS ÚRS 2017 02</t>
  </si>
  <si>
    <t>-207305651</t>
  </si>
  <si>
    <t>91*0,1</t>
  </si>
  <si>
    <t>592174600</t>
  </si>
  <si>
    <t>obrubník betonový chodníkový silniční vibrolisovaný 100x15x25 cm</t>
  </si>
  <si>
    <t>1429087669</t>
  </si>
  <si>
    <t>919112111</t>
  </si>
  <si>
    <t>Řezání dilatačních spár v živičném krytu  příčných nebo podélných, šířky 4 mm, hloubky do 60 mm</t>
  </si>
  <si>
    <t>-1542964460</t>
  </si>
  <si>
    <t xml:space="preserve">Poznámka k souboru cen:
1. V cenách jsou započteny i náklady na vyčištění spár po řezání. </t>
  </si>
  <si>
    <t>"Středová spára v místě provádění po polovinách" 140</t>
  </si>
  <si>
    <t>"Napojení na stávající komunikace" 5,5*3</t>
  </si>
  <si>
    <t>919122121</t>
  </si>
  <si>
    <t>Utěsnění dilatačních spár zálivkou za tepla  v cementobetonovém nebo živičném krytu včetně adhezního nátěru s těsnicím profilem pod zálivkou, pro komůrky šířky 15 mm, hloubky 25 mm</t>
  </si>
  <si>
    <t>301026717</t>
  </si>
  <si>
    <t xml:space="preserve">Poznámka k souboru cen:
1. V cenách jsou započteny i náklady na vyčištění spár před těsněním a zalitím a náklady na impregnaci, těsnění a zalití spár včetně dodání hmot. </t>
  </si>
  <si>
    <t>919731121</t>
  </si>
  <si>
    <t>Zarovnání styčné plochy podkladu nebo krytu podél vybourané části komunikace nebo zpevněné plochy  živičné tl. do 50 mm</t>
  </si>
  <si>
    <t>-283733791</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</si>
  <si>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</si>
  <si>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919735114</t>
  </si>
  <si>
    <t>Řezání stávajícího živičného krytu nebo podkladu  hloubky přes 150 do 200 mm</t>
  </si>
  <si>
    <t>1593630385</t>
  </si>
  <si>
    <t xml:space="preserve">Poznámka k souboru cen:
1. V cenách jsou započteny i náklady na spotřebu vody. </t>
  </si>
  <si>
    <t>"podkladní vrstvy (Skládka Vysoká)" 930*0,3*1,9</t>
  </si>
  <si>
    <t>"Asfaltové vrsty SÚSPK Úněšov" 930*0,15*2,5</t>
  </si>
  <si>
    <t>530,1*34+348,75*14</t>
  </si>
  <si>
    <t>530,1</t>
  </si>
  <si>
    <t>SO 310 - Odvodnění - Neuznatelné náklady</t>
  </si>
  <si>
    <t>132301201</t>
  </si>
  <si>
    <t>Hloubení zapažených i nezapažených rýh šířky přes 600 do 2 000 mm  s urovnáním dna do předepsaného profilu a spádu v hornině tř. 4 do 100 m3</t>
  </si>
  <si>
    <t>261259504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</si>
  <si>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</si>
  <si>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"Přípojky odvodňovacího žlabu" 48*1,1*1,5</t>
  </si>
  <si>
    <t>"Přípojka UV" 5,4*1,1*1,5</t>
  </si>
  <si>
    <t>132301209</t>
  </si>
  <si>
    <t>Hloubení zapažených i nezapažených rýh šířky přes 600 do 2 000 mm  s urovnáním dna do předepsaného profilu a spádu v hornině tř. 4 Příplatek k cenám za lepivost horniny tř. 4</t>
  </si>
  <si>
    <t>1495453141</t>
  </si>
  <si>
    <t>88,11*0,5</t>
  </si>
  <si>
    <t>151101101</t>
  </si>
  <si>
    <t>Zřízení pažení a rozepření stěn rýh pro podzemní vedení pro všechny šířky rýhy  příložné pro jakoukoliv mezerovitost, hloubky do 2 m</t>
  </si>
  <si>
    <t>-1262506919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</si>
  <si>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</si>
  <si>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"Přípojky odvodňovacího žlabu" 48*1,5*2</t>
  </si>
  <si>
    <t>"Přípojka UV" 5,4*1,5*2</t>
  </si>
  <si>
    <t>151101111</t>
  </si>
  <si>
    <t>Odstranění pažení a rozepření stěn rýh pro podzemní vedení  s uložením materiálu na vzdálenost do 3 m od kraje výkopu příložné, hloubky do 2 m</t>
  </si>
  <si>
    <t>-405173528</t>
  </si>
  <si>
    <t>-742295092</t>
  </si>
  <si>
    <t>88,11</t>
  </si>
  <si>
    <t>-855176334</t>
  </si>
  <si>
    <t>88,11*15</t>
  </si>
  <si>
    <t>578683815</t>
  </si>
  <si>
    <t>88,11*1,9*0,6</t>
  </si>
  <si>
    <t>204984927</t>
  </si>
  <si>
    <t>88,11*1,9*0,4</t>
  </si>
  <si>
    <t>174101101</t>
  </si>
  <si>
    <t>Zásyp sypaninou z jakékoliv horniny  s uložením výkopku ve vrstvách se zhutněním jam, šachet, rýh nebo kolem objektů v těchto vykopávkách</t>
  </si>
  <si>
    <t>-2125168505</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</si>
  <si>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</si>
  <si>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"Přípojky odvodňovacího žlabu" 48*1,1*0,95</t>
  </si>
  <si>
    <t>"Přípojka UV" 5,4*1,1*0,95</t>
  </si>
  <si>
    <t>583312000</t>
  </si>
  <si>
    <t>štěrkopísek netříděný zásypový materiál</t>
  </si>
  <si>
    <t>-1041260262</t>
  </si>
  <si>
    <t>55,803*1,9</t>
  </si>
  <si>
    <t>175111101</t>
  </si>
  <si>
    <t>Obsypání potrubí ručně sypaninou z vhodných hornin tř. 1 až 4 nebo materiálem připraveným podél výkopu ve vzdálenosti do 3 m od jeho kraje, pro jakoukoliv hloubku výkopu a míru zhutnění bez prohození sypaniny sítem</t>
  </si>
  <si>
    <t>1970090448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</si>
  <si>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</si>
  <si>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"Přípojky odvodňovacího žlabu" 48*1,1*0,45</t>
  </si>
  <si>
    <t>"Přípojka UV" 5,4*1,1*0,45</t>
  </si>
  <si>
    <t>583336740</t>
  </si>
  <si>
    <t>kamenivo těžené hrubé frakce 16/32</t>
  </si>
  <si>
    <t>1280795269</t>
  </si>
  <si>
    <t>26,433*1,9</t>
  </si>
  <si>
    <t>451573111</t>
  </si>
  <si>
    <t>Lože pod potrubí, stoky a drobné objekty v otevřeném výkopu z písku a štěrkopísku do 63 mm</t>
  </si>
  <si>
    <t>1337820855</t>
  </si>
  <si>
    <t xml:space="preserve">Poznámka k souboru cen:
1. Ceny -1111 a -1192 lze použít i pro zřízení sběrných vrstev nad drenážními trubkami. 2. V cenách -5111 a -1192 jsou započteny i náklady na prohození výkopku získaného při zemních pracích. </t>
  </si>
  <si>
    <t>"Přípojky odvodňovacího žlabu" 48*1,1*0,1</t>
  </si>
  <si>
    <t>"Přípojka UV" 5,4*1,1*0,1</t>
  </si>
  <si>
    <t>871313121</t>
  </si>
  <si>
    <t>Montáž kanalizačního potrubí z plastů z tvrdého PVC těsněných gumovým kroužkem v otevřeném výkopu ve sklonu do 20 % DN 160</t>
  </si>
  <si>
    <t>-359060569</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</si>
  <si>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</si>
  <si>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"Přípojky odvodňovacího žlabu" 14+18+9+7</t>
  </si>
  <si>
    <t>"Přípojky UV" 5,4</t>
  </si>
  <si>
    <t>286114600R</t>
  </si>
  <si>
    <t>trubka kanalizační plastová PVC KG DN 160x1000 mm SN 8</t>
  </si>
  <si>
    <t>1831069488</t>
  </si>
  <si>
    <t>(5,4+48)*1,05</t>
  </si>
  <si>
    <t>877315211</t>
  </si>
  <si>
    <t>Montáž tvarovek na kanalizačním potrubí z trub z plastu  z tvrdého PVC nebo z polypropylenu v otevřeném výkopu jednoosých DN 160</t>
  </si>
  <si>
    <t>-673429132</t>
  </si>
  <si>
    <t xml:space="preserve">Poznámka k souboru cen:
1. V cenách nejsou započteny náklady na dodání tvarovek. Tvarovky se oceňují ve ve specifikaci. </t>
  </si>
  <si>
    <t>286113600</t>
  </si>
  <si>
    <t>koleno kanalizace PVC KG 160x30°</t>
  </si>
  <si>
    <t>-1476393177</t>
  </si>
  <si>
    <t>286113610</t>
  </si>
  <si>
    <t>koleno kanalizační PVC KG 160x45°</t>
  </si>
  <si>
    <t>1177151041</t>
  </si>
  <si>
    <t>877315221</t>
  </si>
  <si>
    <t>Montáž tvarovek na kanalizačním potrubí z trub z plastu  z tvrdého PVC nebo z polypropylenu v otevřeném výkopu dvouosých DN 160</t>
  </si>
  <si>
    <t>-416156304</t>
  </si>
  <si>
    <t>286113900</t>
  </si>
  <si>
    <t>odbočka kanalizační plastová s hrdlem KG 150/110/45°</t>
  </si>
  <si>
    <t>-1024846519</t>
  </si>
  <si>
    <t>879001009</t>
  </si>
  <si>
    <t>Napojení uliční vpusti do stávající kanalizace</t>
  </si>
  <si>
    <t>1504956252</t>
  </si>
  <si>
    <t>895941111</t>
  </si>
  <si>
    <t>Zřízení vpusti kanalizační  uliční z betonových dílců typ UV-50 normální</t>
  </si>
  <si>
    <t>-892001688</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</si>
  <si>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</si>
  <si>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592238520</t>
  </si>
  <si>
    <t>dno betonové pro uliční vpusť s kalovou prohlubní 45x30x5 cm</t>
  </si>
  <si>
    <t>-725561890</t>
  </si>
  <si>
    <t>592238540</t>
  </si>
  <si>
    <t>skruž betonová pro uliční vpusť s výtokovým otvorem PVC, 45x35x5 cm</t>
  </si>
  <si>
    <t>-571627501</t>
  </si>
  <si>
    <t>592238560</t>
  </si>
  <si>
    <t>skruž betonová pro uliční vpusť horní 45x19,5x5 cm</t>
  </si>
  <si>
    <t>968317126</t>
  </si>
  <si>
    <t>592238600</t>
  </si>
  <si>
    <t>skruž betonová pro uliční vpusť středová 45 x 19,5 x 5 cm</t>
  </si>
  <si>
    <t>-1267066482</t>
  </si>
  <si>
    <t>592238640</t>
  </si>
  <si>
    <t>prstenec betonový pro uliční vpusť vyrovnávací 39 x 6 x 13 cm</t>
  </si>
  <si>
    <t>-121980238</t>
  </si>
  <si>
    <t>592238740</t>
  </si>
  <si>
    <t>koš vysoký pro uliční vpusti, žárově zinkovaný plech,pro rám 500/300</t>
  </si>
  <si>
    <t>1955471219</t>
  </si>
  <si>
    <t>895941999R</t>
  </si>
  <si>
    <t>Vybourání uliční vpusti vč. zaslepení přípojky</t>
  </si>
  <si>
    <t>1530101671</t>
  </si>
  <si>
    <t>899204112</t>
  </si>
  <si>
    <t>Osazení mříží litinových včetně rámů a košů na bahno pro třídu zatížení D400, E600</t>
  </si>
  <si>
    <t>-716343168</t>
  </si>
  <si>
    <t xml:space="preserve">Poznámka k souboru cen:
1. V cenách nejsou započteny náklady na dodání mříží, rámů a košů na bahno; tyto náklady se oceňují ve specifikaci. </t>
  </si>
  <si>
    <t>592238780R</t>
  </si>
  <si>
    <t>mříž vtoková pro uliční vpusti 500/500 mm</t>
  </si>
  <si>
    <t>-553247649</t>
  </si>
  <si>
    <t>935113111</t>
  </si>
  <si>
    <t>Osazení odvodňovacího žlabu s krycím roštem polymerbetonového šířky do 200 mm</t>
  </si>
  <si>
    <t>1382236119</t>
  </si>
  <si>
    <t xml:space="preserve">Poznámka k souboru cen:
1. V cenách jsou započteny i náklady na předepsané obetonování a lože z betonu. 2. V cenách nejsou započteny náklady na odvodňovací žlab s příslušenstvím; tyto náklady se oceňují ve specifikaci. </t>
  </si>
  <si>
    <t>4,5+6+5,5+4</t>
  </si>
  <si>
    <t>592270999R</t>
  </si>
  <si>
    <t>žlab odvodňovací Š100 vč. roštu D400</t>
  </si>
  <si>
    <t>-556313117</t>
  </si>
  <si>
    <t>998276101</t>
  </si>
  <si>
    <t>Přesun hmot pro trubní vedení hloubené z trub z plastických hmot nebo sklolaminátových pro vodovody nebo kanalizace v otevřeném výkopu dopravní vzdálenost do 15 m</t>
  </si>
  <si>
    <t>-1616980241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</si>
  <si>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</si>
  <si>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310-1 - Odvodnění - Uznatelné náklady</t>
  </si>
  <si>
    <t>"Přípojka UV" 13,6*1,1*1,5</t>
  </si>
  <si>
    <t>22,44*0,5</t>
  </si>
  <si>
    <t>"Přípojka UV" 13,6*1,5*2</t>
  </si>
  <si>
    <t>22,44</t>
  </si>
  <si>
    <t>22,44*15</t>
  </si>
  <si>
    <t>22,44*1,9*0,6</t>
  </si>
  <si>
    <t>22,44*1,9*0,4</t>
  </si>
  <si>
    <t>"Přípojka UV" 13,6*1,1*0,95</t>
  </si>
  <si>
    <t>14,212*1,9</t>
  </si>
  <si>
    <t>"Přípojka UV" 13,6*1,1*0,45</t>
  </si>
  <si>
    <t>6,732*1,9</t>
  </si>
  <si>
    <t>"Přípojka UV" 13,6*1,1*0,1</t>
  </si>
  <si>
    <t>"Přípojky UV" 13,6</t>
  </si>
  <si>
    <t>13,6*1,05</t>
  </si>
  <si>
    <t>SO 320 - Odvodnění</t>
  </si>
  <si>
    <t>"Přípojka UV" 26*1,1*1,5</t>
  </si>
  <si>
    <t>42,9*0,5</t>
  </si>
  <si>
    <t>"Přípojka UV" 26*1,5*2</t>
  </si>
  <si>
    <t>42,9</t>
  </si>
  <si>
    <t>42,9*15</t>
  </si>
  <si>
    <t>42,9*1,9*0,6</t>
  </si>
  <si>
    <t>42,9*1,9*0,4</t>
  </si>
  <si>
    <t>"Přípojka UV" 26*1,1*0,95</t>
  </si>
  <si>
    <t>27,17*1,9</t>
  </si>
  <si>
    <t>"Přípojka UV" 26*1,1*0,45</t>
  </si>
  <si>
    <t>12,87*1,9</t>
  </si>
  <si>
    <t>"Přípojka UV" 26*1,1*0,1</t>
  </si>
  <si>
    <t>26*1,05</t>
  </si>
  <si>
    <t>899204112.1</t>
  </si>
  <si>
    <t>363894010</t>
  </si>
  <si>
    <t>592175280R</t>
  </si>
  <si>
    <t>mříž litinová obrubníková NISA</t>
  </si>
  <si>
    <t>279047642</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</si>
  <si>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</si>
  <si>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</si>
  <si>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</si>
  <si>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</si>
  <si>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</si>
  <si>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</si>
  <si>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</si>
  <si>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</si>
  <si>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</si>
  <si>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012203000</t>
  </si>
  <si>
    <t>Geodetické práce při provádění stavby</t>
  </si>
  <si>
    <t>kpl</t>
  </si>
  <si>
    <t>1024</t>
  </si>
  <si>
    <t>-1493794743</t>
  </si>
  <si>
    <t>012303000</t>
  </si>
  <si>
    <t>Geodetické práce po výstavbě</t>
  </si>
  <si>
    <t>1070806156</t>
  </si>
  <si>
    <t>013254000</t>
  </si>
  <si>
    <t>Dokumentace skutečného provedení stavby</t>
  </si>
  <si>
    <t>194902300</t>
  </si>
  <si>
    <t>VRN3</t>
  </si>
  <si>
    <t>Zařízení staveniště</t>
  </si>
  <si>
    <t>030001000</t>
  </si>
  <si>
    <t>-50489338</t>
  </si>
  <si>
    <t>034103000</t>
  </si>
  <si>
    <t>Oplocení staveniště</t>
  </si>
  <si>
    <t>588296428</t>
  </si>
  <si>
    <t>034303000</t>
  </si>
  <si>
    <t>Dopravní značení na staveništi</t>
  </si>
  <si>
    <t>-933476673</t>
  </si>
  <si>
    <t>034503000</t>
  </si>
  <si>
    <t>Informační tabule na staveništi</t>
  </si>
  <si>
    <t>-1062650946</t>
  </si>
  <si>
    <t>VRN4</t>
  </si>
  <si>
    <t>Inženýrská činnost</t>
  </si>
  <si>
    <t>043002000</t>
  </si>
  <si>
    <t>Zkoušky a ostatní měření</t>
  </si>
  <si>
    <t>661073675</t>
  </si>
  <si>
    <t>045002000</t>
  </si>
  <si>
    <t>Kompletační a koordinační činnost</t>
  </si>
  <si>
    <t>-2136417659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</si>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</sst>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7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7"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4" xfId="0" applyFont="1" applyBorder="1" applyAlignment="1">
      <alignment vertical="center"/>
    </xf>
    <xf numFmtId="4" fontId="29" fillId="0" borderId="21"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22" xfId="0" applyNumberFormat="1" applyFont="1" applyBorder="1" applyAlignment="1" applyProtection="1">
      <alignment vertical="center"/>
      <protection/>
    </xf>
    <xf numFmtId="4" fontId="29" fillId="0" borderId="23" xfId="0" applyNumberFormat="1" applyFont="1" applyBorder="1" applyAlignment="1" applyProtection="1">
      <alignment vertical="center"/>
      <protection/>
    </xf>
    <xf numFmtId="166" fontId="29" fillId="0" borderId="23"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1"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4" fontId="19"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26"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8"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8"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29"/>
      <c r="AS2" s="329"/>
      <c r="AT2" s="329"/>
      <c r="AU2" s="329"/>
      <c r="AV2" s="329"/>
      <c r="AW2" s="329"/>
      <c r="AX2" s="329"/>
      <c r="AY2" s="329"/>
      <c r="AZ2" s="329"/>
      <c r="BA2" s="329"/>
      <c r="BB2" s="329"/>
      <c r="BC2" s="329"/>
      <c r="BD2" s="329"/>
      <c r="BE2" s="329"/>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2:71" ht="36.95"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2:71" ht="14.45" customHeight="1">
      <c r="B5" s="26"/>
      <c r="C5" s="27"/>
      <c r="D5" s="32" t="s">
        <v>15</v>
      </c>
      <c r="E5" s="27"/>
      <c r="F5" s="27"/>
      <c r="G5" s="27"/>
      <c r="H5" s="27"/>
      <c r="I5" s="27"/>
      <c r="J5" s="27"/>
      <c r="K5" s="330" t="s">
        <v>16</v>
      </c>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27"/>
      <c r="AQ5" s="29"/>
      <c r="BE5" s="321" t="s">
        <v>17</v>
      </c>
      <c r="BS5" s="22" t="s">
        <v>8</v>
      </c>
    </row>
    <row r="6" spans="2:71" ht="36.95" customHeight="1">
      <c r="B6" s="26"/>
      <c r="C6" s="27"/>
      <c r="D6" s="34" t="s">
        <v>18</v>
      </c>
      <c r="E6" s="27"/>
      <c r="F6" s="27"/>
      <c r="G6" s="27"/>
      <c r="H6" s="27"/>
      <c r="I6" s="27"/>
      <c r="J6" s="27"/>
      <c r="K6" s="343" t="s">
        <v>19</v>
      </c>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27"/>
      <c r="AQ6" s="29"/>
      <c r="BE6" s="322"/>
      <c r="BS6" s="22" t="s">
        <v>8</v>
      </c>
    </row>
    <row r="7" spans="2:71" ht="14.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21</v>
      </c>
      <c r="AO7" s="27"/>
      <c r="AP7" s="27"/>
      <c r="AQ7" s="29"/>
      <c r="BE7" s="322"/>
      <c r="BS7" s="22" t="s">
        <v>8</v>
      </c>
    </row>
    <row r="8" spans="2:71"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322"/>
      <c r="BS8" s="22" t="s">
        <v>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2"/>
      <c r="BS9" s="22" t="s">
        <v>8</v>
      </c>
    </row>
    <row r="10" spans="2:71"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21</v>
      </c>
      <c r="AO10" s="27"/>
      <c r="AP10" s="27"/>
      <c r="AQ10" s="29"/>
      <c r="BE10" s="322"/>
      <c r="BS10" s="22" t="s">
        <v>8</v>
      </c>
    </row>
    <row r="11" spans="2:71" ht="18.4" customHeight="1">
      <c r="B11" s="26"/>
      <c r="C11" s="27"/>
      <c r="D11" s="27"/>
      <c r="E11" s="33" t="s">
        <v>24</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29</v>
      </c>
      <c r="AL11" s="27"/>
      <c r="AM11" s="27"/>
      <c r="AN11" s="33" t="s">
        <v>21</v>
      </c>
      <c r="AO11" s="27"/>
      <c r="AP11" s="27"/>
      <c r="AQ11" s="29"/>
      <c r="BE11" s="322"/>
      <c r="BS11" s="22" t="s">
        <v>8</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2"/>
      <c r="BS12" s="22" t="s">
        <v>8</v>
      </c>
    </row>
    <row r="13" spans="2:71" ht="14.45" customHeight="1">
      <c r="B13" s="26"/>
      <c r="C13" s="27"/>
      <c r="D13" s="35" t="s">
        <v>30</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31</v>
      </c>
      <c r="AO13" s="27"/>
      <c r="AP13" s="27"/>
      <c r="AQ13" s="29"/>
      <c r="BE13" s="322"/>
      <c r="BS13" s="22" t="s">
        <v>8</v>
      </c>
    </row>
    <row r="14" spans="2:71" ht="13.5">
      <c r="B14" s="26"/>
      <c r="C14" s="27"/>
      <c r="D14" s="27"/>
      <c r="E14" s="337" t="s">
        <v>31</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5" t="s">
        <v>29</v>
      </c>
      <c r="AL14" s="27"/>
      <c r="AM14" s="27"/>
      <c r="AN14" s="37" t="s">
        <v>31</v>
      </c>
      <c r="AO14" s="27"/>
      <c r="AP14" s="27"/>
      <c r="AQ14" s="29"/>
      <c r="BE14" s="322"/>
      <c r="BS14" s="22" t="s">
        <v>8</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2"/>
      <c r="BS15" s="22" t="s">
        <v>6</v>
      </c>
    </row>
    <row r="16" spans="2:71" ht="14.45" customHeight="1">
      <c r="B16" s="26"/>
      <c r="C16" s="27"/>
      <c r="D16" s="35" t="s">
        <v>32</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21</v>
      </c>
      <c r="AO16" s="27"/>
      <c r="AP16" s="27"/>
      <c r="AQ16" s="29"/>
      <c r="BE16" s="322"/>
      <c r="BS16" s="22" t="s">
        <v>6</v>
      </c>
    </row>
    <row r="17" spans="2:71" ht="18.4" customHeight="1">
      <c r="B17" s="26"/>
      <c r="C17" s="27"/>
      <c r="D17" s="27"/>
      <c r="E17" s="33" t="s">
        <v>24</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29</v>
      </c>
      <c r="AL17" s="27"/>
      <c r="AM17" s="27"/>
      <c r="AN17" s="33" t="s">
        <v>21</v>
      </c>
      <c r="AO17" s="27"/>
      <c r="AP17" s="27"/>
      <c r="AQ17" s="29"/>
      <c r="BE17" s="322"/>
      <c r="BS17" s="22" t="s">
        <v>33</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2"/>
      <c r="BS18" s="22" t="s">
        <v>8</v>
      </c>
    </row>
    <row r="19" spans="2:71" ht="14.45" customHeight="1">
      <c r="B19" s="26"/>
      <c r="C19" s="27"/>
      <c r="D19" s="35" t="s">
        <v>34</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2"/>
      <c r="BS19" s="22" t="s">
        <v>8</v>
      </c>
    </row>
    <row r="20" spans="2:71" ht="16.5" customHeight="1">
      <c r="B20" s="26"/>
      <c r="C20" s="27"/>
      <c r="D20" s="27"/>
      <c r="E20" s="339" t="s">
        <v>21</v>
      </c>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27"/>
      <c r="AP20" s="27"/>
      <c r="AQ20" s="29"/>
      <c r="BE20" s="322"/>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2"/>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2"/>
    </row>
    <row r="23" spans="2:57" s="1" customFormat="1" ht="25.9" customHeight="1">
      <c r="B23" s="39"/>
      <c r="C23" s="40"/>
      <c r="D23" s="41" t="s">
        <v>35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40">
        <f>ROUND(AG51,2)</f>
        <v>0</v>
      </c>
      <c r="AL23" s="341"/>
      <c r="AM23" s="341"/>
      <c r="AN23" s="341"/>
      <c r="AO23" s="341"/>
      <c r="AP23" s="40"/>
      <c r="AQ23" s="43"/>
      <c r="BE23" s="322"/>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2"/>
    </row>
    <row r="25" spans="2:57" s="1" customFormat="1" ht="13.5">
      <c r="B25" s="39"/>
      <c r="C25" s="40"/>
      <c r="D25" s="40"/>
      <c r="E25" s="40"/>
      <c r="F25" s="40"/>
      <c r="G25" s="40"/>
      <c r="H25" s="40"/>
      <c r="I25" s="40"/>
      <c r="J25" s="40"/>
      <c r="K25" s="40"/>
      <c r="L25" s="342" t="s">
        <v>36</v>
      </c>
      <c r="M25" s="342"/>
      <c r="N25" s="342"/>
      <c r="O25" s="342"/>
      <c r="P25" s="40"/>
      <c r="Q25" s="40"/>
      <c r="R25" s="40"/>
      <c r="S25" s="40"/>
      <c r="T25" s="40"/>
      <c r="U25" s="40"/>
      <c r="V25" s="40"/>
      <c r="W25" s="342" t="s">
        <v>37</v>
      </c>
      <c r="X25" s="342"/>
      <c r="Y25" s="342"/>
      <c r="Z25" s="342"/>
      <c r="AA25" s="342"/>
      <c r="AB25" s="342"/>
      <c r="AC25" s="342"/>
      <c r="AD25" s="342"/>
      <c r="AE25" s="342"/>
      <c r="AF25" s="40"/>
      <c r="AG25" s="40"/>
      <c r="AH25" s="40"/>
      <c r="AI25" s="40"/>
      <c r="AJ25" s="40"/>
      <c r="AK25" s="342" t="s">
        <v>38</v>
      </c>
      <c r="AL25" s="342"/>
      <c r="AM25" s="342"/>
      <c r="AN25" s="342"/>
      <c r="AO25" s="342"/>
      <c r="AP25" s="40"/>
      <c r="AQ25" s="43"/>
      <c r="BE25" s="322"/>
    </row>
    <row r="26" spans="2:57" s="2" customFormat="1" ht="14.45" customHeight="1">
      <c r="B26" s="45"/>
      <c r="C26" s="46"/>
      <c r="D26" s="47" t="s">
        <v>39</v>
      </c>
      <c r="E26" s="46"/>
      <c r="F26" s="47" t="s">
        <v>40</v>
      </c>
      <c r="G26" s="46"/>
      <c r="H26" s="46"/>
      <c r="I26" s="46"/>
      <c r="J26" s="46"/>
      <c r="K26" s="46"/>
      <c r="L26" s="336">
        <v>0.21</v>
      </c>
      <c r="M26" s="324"/>
      <c r="N26" s="324"/>
      <c r="O26" s="324"/>
      <c r="P26" s="46"/>
      <c r="Q26" s="46"/>
      <c r="R26" s="46"/>
      <c r="S26" s="46"/>
      <c r="T26" s="46"/>
      <c r="U26" s="46"/>
      <c r="V26" s="46"/>
      <c r="W26" s="323">
        <f>ROUND(AZ51,2)</f>
        <v>0</v>
      </c>
      <c r="X26" s="324"/>
      <c r="Y26" s="324"/>
      <c r="Z26" s="324"/>
      <c r="AA26" s="324"/>
      <c r="AB26" s="324"/>
      <c r="AC26" s="324"/>
      <c r="AD26" s="324"/>
      <c r="AE26" s="324"/>
      <c r="AF26" s="46"/>
      <c r="AG26" s="46"/>
      <c r="AH26" s="46"/>
      <c r="AI26" s="46"/>
      <c r="AJ26" s="46"/>
      <c r="AK26" s="323">
        <f>ROUND(AV51,2)</f>
        <v>0</v>
      </c>
      <c r="AL26" s="324"/>
      <c r="AM26" s="324"/>
      <c r="AN26" s="324"/>
      <c r="AO26" s="324"/>
      <c r="AP26" s="46"/>
      <c r="AQ26" s="48"/>
      <c r="BE26" s="322"/>
    </row>
    <row r="27" spans="2:57" s="2" customFormat="1" ht="14.45" customHeight="1">
      <c r="B27" s="45"/>
      <c r="C27" s="46"/>
      <c r="D27" s="46"/>
      <c r="E27" s="46"/>
      <c r="F27" s="47" t="s">
        <v>41</v>
      </c>
      <c r="G27" s="46"/>
      <c r="H27" s="46"/>
      <c r="I27" s="46"/>
      <c r="J27" s="46"/>
      <c r="K27" s="46"/>
      <c r="L27" s="336">
        <v>0.15</v>
      </c>
      <c r="M27" s="324"/>
      <c r="N27" s="324"/>
      <c r="O27" s="324"/>
      <c r="P27" s="46"/>
      <c r="Q27" s="46"/>
      <c r="R27" s="46"/>
      <c r="S27" s="46"/>
      <c r="T27" s="46"/>
      <c r="U27" s="46"/>
      <c r="V27" s="46"/>
      <c r="W27" s="323">
        <f>ROUND(BA51,2)</f>
        <v>0</v>
      </c>
      <c r="X27" s="324"/>
      <c r="Y27" s="324"/>
      <c r="Z27" s="324"/>
      <c r="AA27" s="324"/>
      <c r="AB27" s="324"/>
      <c r="AC27" s="324"/>
      <c r="AD27" s="324"/>
      <c r="AE27" s="324"/>
      <c r="AF27" s="46"/>
      <c r="AG27" s="46"/>
      <c r="AH27" s="46"/>
      <c r="AI27" s="46"/>
      <c r="AJ27" s="46"/>
      <c r="AK27" s="323">
        <f>ROUND(AW51,2)</f>
        <v>0</v>
      </c>
      <c r="AL27" s="324"/>
      <c r="AM27" s="324"/>
      <c r="AN27" s="324"/>
      <c r="AO27" s="324"/>
      <c r="AP27" s="46"/>
      <c r="AQ27" s="48"/>
      <c r="BE27" s="322"/>
    </row>
    <row r="28" spans="2:57" s="2" customFormat="1" ht="14.45" customHeight="1" hidden="1">
      <c r="B28" s="45"/>
      <c r="C28" s="46"/>
      <c r="D28" s="46"/>
      <c r="E28" s="46"/>
      <c r="F28" s="47" t="s">
        <v>42</v>
      </c>
      <c r="G28" s="46"/>
      <c r="H28" s="46"/>
      <c r="I28" s="46"/>
      <c r="J28" s="46"/>
      <c r="K28" s="46"/>
      <c r="L28" s="336">
        <v>0.21</v>
      </c>
      <c r="M28" s="324"/>
      <c r="N28" s="324"/>
      <c r="O28" s="324"/>
      <c r="P28" s="46"/>
      <c r="Q28" s="46"/>
      <c r="R28" s="46"/>
      <c r="S28" s="46"/>
      <c r="T28" s="46"/>
      <c r="U28" s="46"/>
      <c r="V28" s="46"/>
      <c r="W28" s="323">
        <f>ROUND(BB51,2)</f>
        <v>0</v>
      </c>
      <c r="X28" s="324"/>
      <c r="Y28" s="324"/>
      <c r="Z28" s="324"/>
      <c r="AA28" s="324"/>
      <c r="AB28" s="324"/>
      <c r="AC28" s="324"/>
      <c r="AD28" s="324"/>
      <c r="AE28" s="324"/>
      <c r="AF28" s="46"/>
      <c r="AG28" s="46"/>
      <c r="AH28" s="46"/>
      <c r="AI28" s="46"/>
      <c r="AJ28" s="46"/>
      <c r="AK28" s="323">
        <v>0</v>
      </c>
      <c r="AL28" s="324"/>
      <c r="AM28" s="324"/>
      <c r="AN28" s="324"/>
      <c r="AO28" s="324"/>
      <c r="AP28" s="46"/>
      <c r="AQ28" s="48"/>
      <c r="BE28" s="322"/>
    </row>
    <row r="29" spans="2:57" s="2" customFormat="1" ht="14.45" customHeight="1" hidden="1">
      <c r="B29" s="45"/>
      <c r="C29" s="46"/>
      <c r="D29" s="46"/>
      <c r="E29" s="46"/>
      <c r="F29" s="47" t="s">
        <v>43</v>
      </c>
      <c r="G29" s="46"/>
      <c r="H29" s="46"/>
      <c r="I29" s="46"/>
      <c r="J29" s="46"/>
      <c r="K29" s="46"/>
      <c r="L29" s="336">
        <v>0.15</v>
      </c>
      <c r="M29" s="324"/>
      <c r="N29" s="324"/>
      <c r="O29" s="324"/>
      <c r="P29" s="46"/>
      <c r="Q29" s="46"/>
      <c r="R29" s="46"/>
      <c r="S29" s="46"/>
      <c r="T29" s="46"/>
      <c r="U29" s="46"/>
      <c r="V29" s="46"/>
      <c r="W29" s="323">
        <f>ROUND(BC51,2)</f>
        <v>0</v>
      </c>
      <c r="X29" s="324"/>
      <c r="Y29" s="324"/>
      <c r="Z29" s="324"/>
      <c r="AA29" s="324"/>
      <c r="AB29" s="324"/>
      <c r="AC29" s="324"/>
      <c r="AD29" s="324"/>
      <c r="AE29" s="324"/>
      <c r="AF29" s="46"/>
      <c r="AG29" s="46"/>
      <c r="AH29" s="46"/>
      <c r="AI29" s="46"/>
      <c r="AJ29" s="46"/>
      <c r="AK29" s="323">
        <v>0</v>
      </c>
      <c r="AL29" s="324"/>
      <c r="AM29" s="324"/>
      <c r="AN29" s="324"/>
      <c r="AO29" s="324"/>
      <c r="AP29" s="46"/>
      <c r="AQ29" s="48"/>
      <c r="BE29" s="322"/>
    </row>
    <row r="30" spans="2:57" s="2" customFormat="1" ht="14.45" customHeight="1" hidden="1">
      <c r="B30" s="45"/>
      <c r="C30" s="46"/>
      <c r="D30" s="46"/>
      <c r="E30" s="46"/>
      <c r="F30" s="47" t="s">
        <v>44</v>
      </c>
      <c r="G30" s="46"/>
      <c r="H30" s="46"/>
      <c r="I30" s="46"/>
      <c r="J30" s="46"/>
      <c r="K30" s="46"/>
      <c r="L30" s="336">
        <v>0</v>
      </c>
      <c r="M30" s="324"/>
      <c r="N30" s="324"/>
      <c r="O30" s="324"/>
      <c r="P30" s="46"/>
      <c r="Q30" s="46"/>
      <c r="R30" s="46"/>
      <c r="S30" s="46"/>
      <c r="T30" s="46"/>
      <c r="U30" s="46"/>
      <c r="V30" s="46"/>
      <c r="W30" s="323">
        <f>ROUND(BD51,2)</f>
        <v>0</v>
      </c>
      <c r="X30" s="324"/>
      <c r="Y30" s="324"/>
      <c r="Z30" s="324"/>
      <c r="AA30" s="324"/>
      <c r="AB30" s="324"/>
      <c r="AC30" s="324"/>
      <c r="AD30" s="324"/>
      <c r="AE30" s="324"/>
      <c r="AF30" s="46"/>
      <c r="AG30" s="46"/>
      <c r="AH30" s="46"/>
      <c r="AI30" s="46"/>
      <c r="AJ30" s="46"/>
      <c r="AK30" s="323">
        <v>0</v>
      </c>
      <c r="AL30" s="324"/>
      <c r="AM30" s="324"/>
      <c r="AN30" s="324"/>
      <c r="AO30" s="324"/>
      <c r="AP30" s="46"/>
      <c r="AQ30" s="48"/>
      <c r="BE30" s="322"/>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2"/>
    </row>
    <row r="32" spans="2:57" s="1" customFormat="1" ht="25.9" customHeight="1">
      <c r="B32" s="39"/>
      <c r="C32" s="49"/>
      <c r="D32" s="50" t="s">
        <v>45</v>
      </c>
      <c r="E32" s="51"/>
      <c r="F32" s="51"/>
      <c r="G32" s="51"/>
      <c r="H32" s="51"/>
      <c r="I32" s="51"/>
      <c r="J32" s="51"/>
      <c r="K32" s="51"/>
      <c r="L32" s="51"/>
      <c r="M32" s="51"/>
      <c r="N32" s="51"/>
      <c r="O32" s="51"/>
      <c r="P32" s="51"/>
      <c r="Q32" s="51"/>
      <c r="R32" s="51"/>
      <c r="S32" s="51"/>
      <c r="T32" s="52" t="s">
        <v>46</v>
      </c>
      <c r="U32" s="51"/>
      <c r="V32" s="51"/>
      <c r="W32" s="51"/>
      <c r="X32" s="325" t="s">
        <v>47</v>
      </c>
      <c r="Y32" s="326"/>
      <c r="Z32" s="326"/>
      <c r="AA32" s="326"/>
      <c r="AB32" s="326"/>
      <c r="AC32" s="51"/>
      <c r="AD32" s="51"/>
      <c r="AE32" s="51"/>
      <c r="AF32" s="51"/>
      <c r="AG32" s="51"/>
      <c r="AH32" s="51"/>
      <c r="AI32" s="51"/>
      <c r="AJ32" s="51"/>
      <c r="AK32" s="327">
        <f>SUM(AK23:AK30)</f>
        <v>0</v>
      </c>
      <c r="AL32" s="326"/>
      <c r="AM32" s="326"/>
      <c r="AN32" s="326"/>
      <c r="AO32" s="328"/>
      <c r="AP32" s="49"/>
      <c r="AQ32" s="53"/>
      <c r="BE32" s="322"/>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95" customHeight="1">
      <c r="B39" s="39"/>
      <c r="C39" s="60" t="s">
        <v>48</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9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45" customHeight="1">
      <c r="B41" s="62"/>
      <c r="C41" s="63" t="s">
        <v>15</v>
      </c>
      <c r="D41" s="64"/>
      <c r="E41" s="64"/>
      <c r="F41" s="64"/>
      <c r="G41" s="64"/>
      <c r="H41" s="64"/>
      <c r="I41" s="64"/>
      <c r="J41" s="64"/>
      <c r="K41" s="64"/>
      <c r="L41" s="64" t="str">
        <f>K5</f>
        <v>32153</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95" customHeight="1">
      <c r="B42" s="66"/>
      <c r="C42" s="67" t="s">
        <v>18</v>
      </c>
      <c r="D42" s="68"/>
      <c r="E42" s="68"/>
      <c r="F42" s="68"/>
      <c r="G42" s="68"/>
      <c r="H42" s="68"/>
      <c r="I42" s="68"/>
      <c r="J42" s="68"/>
      <c r="K42" s="68"/>
      <c r="L42" s="355" t="str">
        <f>K6</f>
        <v>Luhov – stavební úprava návsi a silnice III/2051</v>
      </c>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68"/>
      <c r="AQ42" s="68"/>
      <c r="AR42" s="69"/>
    </row>
    <row r="43" spans="2:44" s="1" customFormat="1" ht="6.9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3.5">
      <c r="B44" s="39"/>
      <c r="C44" s="63" t="s">
        <v>23</v>
      </c>
      <c r="D44" s="61"/>
      <c r="E44" s="61"/>
      <c r="F44" s="61"/>
      <c r="G44" s="61"/>
      <c r="H44" s="61"/>
      <c r="I44" s="61"/>
      <c r="J44" s="61"/>
      <c r="K44" s="61"/>
      <c r="L44" s="70" t="str">
        <f>IF(K8="","",K8)</f>
        <v xml:space="preserve"> </v>
      </c>
      <c r="M44" s="61"/>
      <c r="N44" s="61"/>
      <c r="O44" s="61"/>
      <c r="P44" s="61"/>
      <c r="Q44" s="61"/>
      <c r="R44" s="61"/>
      <c r="S44" s="61"/>
      <c r="T44" s="61"/>
      <c r="U44" s="61"/>
      <c r="V44" s="61"/>
      <c r="W44" s="61"/>
      <c r="X44" s="61"/>
      <c r="Y44" s="61"/>
      <c r="Z44" s="61"/>
      <c r="AA44" s="61"/>
      <c r="AB44" s="61"/>
      <c r="AC44" s="61"/>
      <c r="AD44" s="61"/>
      <c r="AE44" s="61"/>
      <c r="AF44" s="61"/>
      <c r="AG44" s="61"/>
      <c r="AH44" s="61"/>
      <c r="AI44" s="63" t="s">
        <v>25</v>
      </c>
      <c r="AJ44" s="61"/>
      <c r="AK44" s="61"/>
      <c r="AL44" s="61"/>
      <c r="AM44" s="357" t="str">
        <f>IF(AN8="","",AN8)</f>
        <v>10. 1. 2019</v>
      </c>
      <c r="AN44" s="357"/>
      <c r="AO44" s="61"/>
      <c r="AP44" s="61"/>
      <c r="AQ44" s="61"/>
      <c r="AR44" s="59"/>
    </row>
    <row r="45" spans="2:44" s="1" customFormat="1" ht="6.9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3.5">
      <c r="B46" s="39"/>
      <c r="C46" s="63" t="s">
        <v>27</v>
      </c>
      <c r="D46" s="61"/>
      <c r="E46" s="61"/>
      <c r="F46" s="61"/>
      <c r="G46" s="61"/>
      <c r="H46" s="61"/>
      <c r="I46" s="61"/>
      <c r="J46" s="61"/>
      <c r="K46" s="61"/>
      <c r="L46" s="64" t="str">
        <f>IF(E11="","",E11)</f>
        <v xml:space="preserve"> </v>
      </c>
      <c r="M46" s="61"/>
      <c r="N46" s="61"/>
      <c r="O46" s="61"/>
      <c r="P46" s="61"/>
      <c r="Q46" s="61"/>
      <c r="R46" s="61"/>
      <c r="S46" s="61"/>
      <c r="T46" s="61"/>
      <c r="U46" s="61"/>
      <c r="V46" s="61"/>
      <c r="W46" s="61"/>
      <c r="X46" s="61"/>
      <c r="Y46" s="61"/>
      <c r="Z46" s="61"/>
      <c r="AA46" s="61"/>
      <c r="AB46" s="61"/>
      <c r="AC46" s="61"/>
      <c r="AD46" s="61"/>
      <c r="AE46" s="61"/>
      <c r="AF46" s="61"/>
      <c r="AG46" s="61"/>
      <c r="AH46" s="61"/>
      <c r="AI46" s="63" t="s">
        <v>32</v>
      </c>
      <c r="AJ46" s="61"/>
      <c r="AK46" s="61"/>
      <c r="AL46" s="61"/>
      <c r="AM46" s="347" t="str">
        <f>IF(E17="","",E17)</f>
        <v xml:space="preserve"> </v>
      </c>
      <c r="AN46" s="347"/>
      <c r="AO46" s="347"/>
      <c r="AP46" s="347"/>
      <c r="AQ46" s="61"/>
      <c r="AR46" s="59"/>
      <c r="AS46" s="348" t="s">
        <v>49</v>
      </c>
      <c r="AT46" s="349"/>
      <c r="AU46" s="72"/>
      <c r="AV46" s="72"/>
      <c r="AW46" s="72"/>
      <c r="AX46" s="72"/>
      <c r="AY46" s="72"/>
      <c r="AZ46" s="72"/>
      <c r="BA46" s="72"/>
      <c r="BB46" s="72"/>
      <c r="BC46" s="72"/>
      <c r="BD46" s="73"/>
    </row>
    <row r="47" spans="2:56" s="1" customFormat="1" ht="13.5">
      <c r="B47" s="39"/>
      <c r="C47" s="63" t="s">
        <v>30</v>
      </c>
      <c r="D47" s="61"/>
      <c r="E47" s="61"/>
      <c r="F47" s="61"/>
      <c r="G47" s="61"/>
      <c r="H47" s="61"/>
      <c r="I47" s="61"/>
      <c r="J47" s="61"/>
      <c r="K47" s="61"/>
      <c r="L47" s="64" t="str">
        <f>IF(E14="Vyplň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50"/>
      <c r="AT47" s="351"/>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52"/>
      <c r="AT48" s="353"/>
      <c r="AU48" s="40"/>
      <c r="AV48" s="40"/>
      <c r="AW48" s="40"/>
      <c r="AX48" s="40"/>
      <c r="AY48" s="40"/>
      <c r="AZ48" s="40"/>
      <c r="BA48" s="40"/>
      <c r="BB48" s="40"/>
      <c r="BC48" s="40"/>
      <c r="BD48" s="76"/>
    </row>
    <row r="49" spans="2:56" s="1" customFormat="1" ht="29.25" customHeight="1">
      <c r="B49" s="39"/>
      <c r="C49" s="345" t="s">
        <v>50</v>
      </c>
      <c r="D49" s="346"/>
      <c r="E49" s="346"/>
      <c r="F49" s="346"/>
      <c r="G49" s="346"/>
      <c r="H49" s="77"/>
      <c r="I49" s="354" t="s">
        <v>51</v>
      </c>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58" t="s">
        <v>52</v>
      </c>
      <c r="AH49" s="346"/>
      <c r="AI49" s="346"/>
      <c r="AJ49" s="346"/>
      <c r="AK49" s="346"/>
      <c r="AL49" s="346"/>
      <c r="AM49" s="346"/>
      <c r="AN49" s="354" t="s">
        <v>53</v>
      </c>
      <c r="AO49" s="346"/>
      <c r="AP49" s="346"/>
      <c r="AQ49" s="78" t="s">
        <v>54</v>
      </c>
      <c r="AR49" s="59"/>
      <c r="AS49" s="79" t="s">
        <v>55</v>
      </c>
      <c r="AT49" s="80" t="s">
        <v>56</v>
      </c>
      <c r="AU49" s="80" t="s">
        <v>57</v>
      </c>
      <c r="AV49" s="80" t="s">
        <v>58</v>
      </c>
      <c r="AW49" s="80" t="s">
        <v>59</v>
      </c>
      <c r="AX49" s="80" t="s">
        <v>60</v>
      </c>
      <c r="AY49" s="80" t="s">
        <v>61</v>
      </c>
      <c r="AZ49" s="80" t="s">
        <v>62</v>
      </c>
      <c r="BA49" s="80" t="s">
        <v>63</v>
      </c>
      <c r="BB49" s="80" t="s">
        <v>64</v>
      </c>
      <c r="BC49" s="80" t="s">
        <v>65</v>
      </c>
      <c r="BD49" s="81" t="s">
        <v>66</v>
      </c>
    </row>
    <row r="50" spans="2:56"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2:90" s="4" customFormat="1" ht="32.45" customHeight="1">
      <c r="B51" s="66"/>
      <c r="C51" s="85" t="s">
        <v>67</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34">
        <f>ROUND(SUM(AG52:AG58),2)</f>
        <v>0</v>
      </c>
      <c r="AH51" s="334"/>
      <c r="AI51" s="334"/>
      <c r="AJ51" s="334"/>
      <c r="AK51" s="334"/>
      <c r="AL51" s="334"/>
      <c r="AM51" s="334"/>
      <c r="AN51" s="335">
        <f aca="true" t="shared" si="0" ref="AN51:AN58">SUM(AG51,AT51)</f>
        <v>0</v>
      </c>
      <c r="AO51" s="335"/>
      <c r="AP51" s="335"/>
      <c r="AQ51" s="87" t="s">
        <v>21</v>
      </c>
      <c r="AR51" s="69"/>
      <c r="AS51" s="88">
        <f>ROUND(SUM(AS52:AS58),2)</f>
        <v>0</v>
      </c>
      <c r="AT51" s="89">
        <f aca="true" t="shared" si="1" ref="AT51:AT58">ROUND(SUM(AV51:AW51),2)</f>
        <v>0</v>
      </c>
      <c r="AU51" s="90">
        <f>ROUND(SUM(AU52:AU58),5)</f>
        <v>0</v>
      </c>
      <c r="AV51" s="89">
        <f>ROUND(AZ51*L26,2)</f>
        <v>0</v>
      </c>
      <c r="AW51" s="89">
        <f>ROUND(BA51*L27,2)</f>
        <v>0</v>
      </c>
      <c r="AX51" s="89">
        <f>ROUND(BB51*L26,2)</f>
        <v>0</v>
      </c>
      <c r="AY51" s="89">
        <f>ROUND(BC51*L27,2)</f>
        <v>0</v>
      </c>
      <c r="AZ51" s="89">
        <f>ROUND(SUM(AZ52:AZ58),2)</f>
        <v>0</v>
      </c>
      <c r="BA51" s="89">
        <f>ROUND(SUM(BA52:BA58),2)</f>
        <v>0</v>
      </c>
      <c r="BB51" s="89">
        <f>ROUND(SUM(BB52:BB58),2)</f>
        <v>0</v>
      </c>
      <c r="BC51" s="89">
        <f>ROUND(SUM(BC52:BC58),2)</f>
        <v>0</v>
      </c>
      <c r="BD51" s="91">
        <f>ROUND(SUM(BD52:BD58),2)</f>
        <v>0</v>
      </c>
      <c r="BS51" s="92" t="s">
        <v>68</v>
      </c>
      <c r="BT51" s="92" t="s">
        <v>69</v>
      </c>
      <c r="BU51" s="93" t="s">
        <v>70</v>
      </c>
      <c r="BV51" s="92" t="s">
        <v>71</v>
      </c>
      <c r="BW51" s="92" t="s">
        <v>7</v>
      </c>
      <c r="BX51" s="92" t="s">
        <v>72</v>
      </c>
      <c r="CL51" s="92" t="s">
        <v>21</v>
      </c>
    </row>
    <row r="52" spans="1:91" s="5" customFormat="1" ht="16.5" customHeight="1">
      <c r="A52" s="94" t="s">
        <v>73</v>
      </c>
      <c r="B52" s="95"/>
      <c r="C52" s="96"/>
      <c r="D52" s="344" t="s">
        <v>74</v>
      </c>
      <c r="E52" s="344"/>
      <c r="F52" s="344"/>
      <c r="G52" s="344"/>
      <c r="H52" s="344"/>
      <c r="I52" s="97"/>
      <c r="J52" s="344" t="s">
        <v>75</v>
      </c>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32">
        <f>'SO 110 - Komunikace - Neu...'!J27</f>
        <v>0</v>
      </c>
      <c r="AH52" s="333"/>
      <c r="AI52" s="333"/>
      <c r="AJ52" s="333"/>
      <c r="AK52" s="333"/>
      <c r="AL52" s="333"/>
      <c r="AM52" s="333"/>
      <c r="AN52" s="332">
        <f t="shared" si="0"/>
        <v>0</v>
      </c>
      <c r="AO52" s="333"/>
      <c r="AP52" s="333"/>
      <c r="AQ52" s="98" t="s">
        <v>76</v>
      </c>
      <c r="AR52" s="99"/>
      <c r="AS52" s="100">
        <v>0</v>
      </c>
      <c r="AT52" s="101">
        <f t="shared" si="1"/>
        <v>0</v>
      </c>
      <c r="AU52" s="102">
        <f>'SO 110 - Komunikace - Neu...'!P85</f>
        <v>0</v>
      </c>
      <c r="AV52" s="101">
        <f>'SO 110 - Komunikace - Neu...'!J30</f>
        <v>0</v>
      </c>
      <c r="AW52" s="101">
        <f>'SO 110 - Komunikace - Neu...'!J31</f>
        <v>0</v>
      </c>
      <c r="AX52" s="101">
        <f>'SO 110 - Komunikace - Neu...'!J32</f>
        <v>0</v>
      </c>
      <c r="AY52" s="101">
        <f>'SO 110 - Komunikace - Neu...'!J33</f>
        <v>0</v>
      </c>
      <c r="AZ52" s="101">
        <f>'SO 110 - Komunikace - Neu...'!F30</f>
        <v>0</v>
      </c>
      <c r="BA52" s="101">
        <f>'SO 110 - Komunikace - Neu...'!F31</f>
        <v>0</v>
      </c>
      <c r="BB52" s="101">
        <f>'SO 110 - Komunikace - Neu...'!F32</f>
        <v>0</v>
      </c>
      <c r="BC52" s="101">
        <f>'SO 110 - Komunikace - Neu...'!F33</f>
        <v>0</v>
      </c>
      <c r="BD52" s="103">
        <f>'SO 110 - Komunikace - Neu...'!F34</f>
        <v>0</v>
      </c>
      <c r="BT52" s="104" t="s">
        <v>77</v>
      </c>
      <c r="BV52" s="104" t="s">
        <v>71</v>
      </c>
      <c r="BW52" s="104" t="s">
        <v>78</v>
      </c>
      <c r="BX52" s="104" t="s">
        <v>7</v>
      </c>
      <c r="CL52" s="104" t="s">
        <v>21</v>
      </c>
      <c r="CM52" s="104" t="s">
        <v>79</v>
      </c>
    </row>
    <row r="53" spans="1:91" s="5" customFormat="1" ht="31.5" customHeight="1">
      <c r="A53" s="94" t="s">
        <v>73</v>
      </c>
      <c r="B53" s="95"/>
      <c r="C53" s="96"/>
      <c r="D53" s="344" t="s">
        <v>80</v>
      </c>
      <c r="E53" s="344"/>
      <c r="F53" s="344"/>
      <c r="G53" s="344"/>
      <c r="H53" s="344"/>
      <c r="I53" s="97"/>
      <c r="J53" s="344" t="s">
        <v>81</v>
      </c>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32">
        <f>'SO 110-1 - Komunikace - U...'!J27</f>
        <v>0</v>
      </c>
      <c r="AH53" s="333"/>
      <c r="AI53" s="333"/>
      <c r="AJ53" s="333"/>
      <c r="AK53" s="333"/>
      <c r="AL53" s="333"/>
      <c r="AM53" s="333"/>
      <c r="AN53" s="332">
        <f t="shared" si="0"/>
        <v>0</v>
      </c>
      <c r="AO53" s="333"/>
      <c r="AP53" s="333"/>
      <c r="AQ53" s="98" t="s">
        <v>76</v>
      </c>
      <c r="AR53" s="99"/>
      <c r="AS53" s="100">
        <v>0</v>
      </c>
      <c r="AT53" s="101">
        <f t="shared" si="1"/>
        <v>0</v>
      </c>
      <c r="AU53" s="102">
        <f>'SO 110-1 - Komunikace - U...'!P81</f>
        <v>0</v>
      </c>
      <c r="AV53" s="101">
        <f>'SO 110-1 - Komunikace - U...'!J30</f>
        <v>0</v>
      </c>
      <c r="AW53" s="101">
        <f>'SO 110-1 - Komunikace - U...'!J31</f>
        <v>0</v>
      </c>
      <c r="AX53" s="101">
        <f>'SO 110-1 - Komunikace - U...'!J32</f>
        <v>0</v>
      </c>
      <c r="AY53" s="101">
        <f>'SO 110-1 - Komunikace - U...'!J33</f>
        <v>0</v>
      </c>
      <c r="AZ53" s="101">
        <f>'SO 110-1 - Komunikace - U...'!F30</f>
        <v>0</v>
      </c>
      <c r="BA53" s="101">
        <f>'SO 110-1 - Komunikace - U...'!F31</f>
        <v>0</v>
      </c>
      <c r="BB53" s="101">
        <f>'SO 110-1 - Komunikace - U...'!F32</f>
        <v>0</v>
      </c>
      <c r="BC53" s="101">
        <f>'SO 110-1 - Komunikace - U...'!F33</f>
        <v>0</v>
      </c>
      <c r="BD53" s="103">
        <f>'SO 110-1 - Komunikace - U...'!F34</f>
        <v>0</v>
      </c>
      <c r="BT53" s="104" t="s">
        <v>77</v>
      </c>
      <c r="BV53" s="104" t="s">
        <v>71</v>
      </c>
      <c r="BW53" s="104" t="s">
        <v>82</v>
      </c>
      <c r="BX53" s="104" t="s">
        <v>7</v>
      </c>
      <c r="CL53" s="104" t="s">
        <v>21</v>
      </c>
      <c r="CM53" s="104" t="s">
        <v>79</v>
      </c>
    </row>
    <row r="54" spans="1:91" s="5" customFormat="1" ht="16.5" customHeight="1">
      <c r="A54" s="94" t="s">
        <v>73</v>
      </c>
      <c r="B54" s="95"/>
      <c r="C54" s="96"/>
      <c r="D54" s="344" t="s">
        <v>83</v>
      </c>
      <c r="E54" s="344"/>
      <c r="F54" s="344"/>
      <c r="G54" s="344"/>
      <c r="H54" s="344"/>
      <c r="I54" s="97"/>
      <c r="J54" s="344" t="s">
        <v>84</v>
      </c>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32">
        <f>'SO 120 - Komunikace'!J27</f>
        <v>0</v>
      </c>
      <c r="AH54" s="333"/>
      <c r="AI54" s="333"/>
      <c r="AJ54" s="333"/>
      <c r="AK54" s="333"/>
      <c r="AL54" s="333"/>
      <c r="AM54" s="333"/>
      <c r="AN54" s="332">
        <f t="shared" si="0"/>
        <v>0</v>
      </c>
      <c r="AO54" s="333"/>
      <c r="AP54" s="333"/>
      <c r="AQ54" s="98" t="s">
        <v>76</v>
      </c>
      <c r="AR54" s="99"/>
      <c r="AS54" s="100">
        <v>0</v>
      </c>
      <c r="AT54" s="101">
        <f t="shared" si="1"/>
        <v>0</v>
      </c>
      <c r="AU54" s="102">
        <f>'SO 120 - Komunikace'!P84</f>
        <v>0</v>
      </c>
      <c r="AV54" s="101">
        <f>'SO 120 - Komunikace'!J30</f>
        <v>0</v>
      </c>
      <c r="AW54" s="101">
        <f>'SO 120 - Komunikace'!J31</f>
        <v>0</v>
      </c>
      <c r="AX54" s="101">
        <f>'SO 120 - Komunikace'!J32</f>
        <v>0</v>
      </c>
      <c r="AY54" s="101">
        <f>'SO 120 - Komunikace'!J33</f>
        <v>0</v>
      </c>
      <c r="AZ54" s="101">
        <f>'SO 120 - Komunikace'!F30</f>
        <v>0</v>
      </c>
      <c r="BA54" s="101">
        <f>'SO 120 - Komunikace'!F31</f>
        <v>0</v>
      </c>
      <c r="BB54" s="101">
        <f>'SO 120 - Komunikace'!F32</f>
        <v>0</v>
      </c>
      <c r="BC54" s="101">
        <f>'SO 120 - Komunikace'!F33</f>
        <v>0</v>
      </c>
      <c r="BD54" s="103">
        <f>'SO 120 - Komunikace'!F34</f>
        <v>0</v>
      </c>
      <c r="BT54" s="104" t="s">
        <v>77</v>
      </c>
      <c r="BV54" s="104" t="s">
        <v>71</v>
      </c>
      <c r="BW54" s="104" t="s">
        <v>85</v>
      </c>
      <c r="BX54" s="104" t="s">
        <v>7</v>
      </c>
      <c r="CL54" s="104" t="s">
        <v>21</v>
      </c>
      <c r="CM54" s="104" t="s">
        <v>79</v>
      </c>
    </row>
    <row r="55" spans="1:91" s="5" customFormat="1" ht="16.5" customHeight="1">
      <c r="A55" s="94" t="s">
        <v>73</v>
      </c>
      <c r="B55" s="95"/>
      <c r="C55" s="96"/>
      <c r="D55" s="344" t="s">
        <v>86</v>
      </c>
      <c r="E55" s="344"/>
      <c r="F55" s="344"/>
      <c r="G55" s="344"/>
      <c r="H55" s="344"/>
      <c r="I55" s="97"/>
      <c r="J55" s="344" t="s">
        <v>87</v>
      </c>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32">
        <f>'SO 310 - Odvodnění - Neuz...'!J27</f>
        <v>0</v>
      </c>
      <c r="AH55" s="333"/>
      <c r="AI55" s="333"/>
      <c r="AJ55" s="333"/>
      <c r="AK55" s="333"/>
      <c r="AL55" s="333"/>
      <c r="AM55" s="333"/>
      <c r="AN55" s="332">
        <f t="shared" si="0"/>
        <v>0</v>
      </c>
      <c r="AO55" s="333"/>
      <c r="AP55" s="333"/>
      <c r="AQ55" s="98" t="s">
        <v>76</v>
      </c>
      <c r="AR55" s="99"/>
      <c r="AS55" s="100">
        <v>0</v>
      </c>
      <c r="AT55" s="101">
        <f t="shared" si="1"/>
        <v>0</v>
      </c>
      <c r="AU55" s="102">
        <f>'SO 310 - Odvodnění - Neuz...'!P82</f>
        <v>0</v>
      </c>
      <c r="AV55" s="101">
        <f>'SO 310 - Odvodnění - Neuz...'!J30</f>
        <v>0</v>
      </c>
      <c r="AW55" s="101">
        <f>'SO 310 - Odvodnění - Neuz...'!J31</f>
        <v>0</v>
      </c>
      <c r="AX55" s="101">
        <f>'SO 310 - Odvodnění - Neuz...'!J32</f>
        <v>0</v>
      </c>
      <c r="AY55" s="101">
        <f>'SO 310 - Odvodnění - Neuz...'!J33</f>
        <v>0</v>
      </c>
      <c r="AZ55" s="101">
        <f>'SO 310 - Odvodnění - Neuz...'!F30</f>
        <v>0</v>
      </c>
      <c r="BA55" s="101">
        <f>'SO 310 - Odvodnění - Neuz...'!F31</f>
        <v>0</v>
      </c>
      <c r="BB55" s="101">
        <f>'SO 310 - Odvodnění - Neuz...'!F32</f>
        <v>0</v>
      </c>
      <c r="BC55" s="101">
        <f>'SO 310 - Odvodnění - Neuz...'!F33</f>
        <v>0</v>
      </c>
      <c r="BD55" s="103">
        <f>'SO 310 - Odvodnění - Neuz...'!F34</f>
        <v>0</v>
      </c>
      <c r="BT55" s="104" t="s">
        <v>77</v>
      </c>
      <c r="BV55" s="104" t="s">
        <v>71</v>
      </c>
      <c r="BW55" s="104" t="s">
        <v>88</v>
      </c>
      <c r="BX55" s="104" t="s">
        <v>7</v>
      </c>
      <c r="CL55" s="104" t="s">
        <v>21</v>
      </c>
      <c r="CM55" s="104" t="s">
        <v>79</v>
      </c>
    </row>
    <row r="56" spans="1:91" s="5" customFormat="1" ht="31.5" customHeight="1">
      <c r="A56" s="94" t="s">
        <v>73</v>
      </c>
      <c r="B56" s="95"/>
      <c r="C56" s="96"/>
      <c r="D56" s="344" t="s">
        <v>89</v>
      </c>
      <c r="E56" s="344"/>
      <c r="F56" s="344"/>
      <c r="G56" s="344"/>
      <c r="H56" s="344"/>
      <c r="I56" s="97"/>
      <c r="J56" s="344" t="s">
        <v>90</v>
      </c>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32">
        <f>'SO 310-1 - Odvodnění - Uz...'!J27</f>
        <v>0</v>
      </c>
      <c r="AH56" s="333"/>
      <c r="AI56" s="333"/>
      <c r="AJ56" s="333"/>
      <c r="AK56" s="333"/>
      <c r="AL56" s="333"/>
      <c r="AM56" s="333"/>
      <c r="AN56" s="332">
        <f t="shared" si="0"/>
        <v>0</v>
      </c>
      <c r="AO56" s="333"/>
      <c r="AP56" s="333"/>
      <c r="AQ56" s="98" t="s">
        <v>76</v>
      </c>
      <c r="AR56" s="99"/>
      <c r="AS56" s="100">
        <v>0</v>
      </c>
      <c r="AT56" s="101">
        <f t="shared" si="1"/>
        <v>0</v>
      </c>
      <c r="AU56" s="102">
        <f>'SO 310-1 - Odvodnění - Uz...'!P81</f>
        <v>0</v>
      </c>
      <c r="AV56" s="101">
        <f>'SO 310-1 - Odvodnění - Uz...'!J30</f>
        <v>0</v>
      </c>
      <c r="AW56" s="101">
        <f>'SO 310-1 - Odvodnění - Uz...'!J31</f>
        <v>0</v>
      </c>
      <c r="AX56" s="101">
        <f>'SO 310-1 - Odvodnění - Uz...'!J32</f>
        <v>0</v>
      </c>
      <c r="AY56" s="101">
        <f>'SO 310-1 - Odvodnění - Uz...'!J33</f>
        <v>0</v>
      </c>
      <c r="AZ56" s="101">
        <f>'SO 310-1 - Odvodnění - Uz...'!F30</f>
        <v>0</v>
      </c>
      <c r="BA56" s="101">
        <f>'SO 310-1 - Odvodnění - Uz...'!F31</f>
        <v>0</v>
      </c>
      <c r="BB56" s="101">
        <f>'SO 310-1 - Odvodnění - Uz...'!F32</f>
        <v>0</v>
      </c>
      <c r="BC56" s="101">
        <f>'SO 310-1 - Odvodnění - Uz...'!F33</f>
        <v>0</v>
      </c>
      <c r="BD56" s="103">
        <f>'SO 310-1 - Odvodnění - Uz...'!F34</f>
        <v>0</v>
      </c>
      <c r="BT56" s="104" t="s">
        <v>77</v>
      </c>
      <c r="BV56" s="104" t="s">
        <v>71</v>
      </c>
      <c r="BW56" s="104" t="s">
        <v>91</v>
      </c>
      <c r="BX56" s="104" t="s">
        <v>7</v>
      </c>
      <c r="CL56" s="104" t="s">
        <v>21</v>
      </c>
      <c r="CM56" s="104" t="s">
        <v>79</v>
      </c>
    </row>
    <row r="57" spans="1:91" s="5" customFormat="1" ht="16.5" customHeight="1">
      <c r="A57" s="94" t="s">
        <v>73</v>
      </c>
      <c r="B57" s="95"/>
      <c r="C57" s="96"/>
      <c r="D57" s="344" t="s">
        <v>92</v>
      </c>
      <c r="E57" s="344"/>
      <c r="F57" s="344"/>
      <c r="G57" s="344"/>
      <c r="H57" s="344"/>
      <c r="I57" s="97"/>
      <c r="J57" s="344" t="s">
        <v>93</v>
      </c>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32">
        <f>'SO 320 - Odvodnění'!J27</f>
        <v>0</v>
      </c>
      <c r="AH57" s="333"/>
      <c r="AI57" s="333"/>
      <c r="AJ57" s="333"/>
      <c r="AK57" s="333"/>
      <c r="AL57" s="333"/>
      <c r="AM57" s="333"/>
      <c r="AN57" s="332">
        <f t="shared" si="0"/>
        <v>0</v>
      </c>
      <c r="AO57" s="333"/>
      <c r="AP57" s="333"/>
      <c r="AQ57" s="98" t="s">
        <v>76</v>
      </c>
      <c r="AR57" s="99"/>
      <c r="AS57" s="100">
        <v>0</v>
      </c>
      <c r="AT57" s="101">
        <f t="shared" si="1"/>
        <v>0</v>
      </c>
      <c r="AU57" s="102">
        <f>'SO 320 - Odvodnění'!P81</f>
        <v>0</v>
      </c>
      <c r="AV57" s="101">
        <f>'SO 320 - Odvodnění'!J30</f>
        <v>0</v>
      </c>
      <c r="AW57" s="101">
        <f>'SO 320 - Odvodnění'!J31</f>
        <v>0</v>
      </c>
      <c r="AX57" s="101">
        <f>'SO 320 - Odvodnění'!J32</f>
        <v>0</v>
      </c>
      <c r="AY57" s="101">
        <f>'SO 320 - Odvodnění'!J33</f>
        <v>0</v>
      </c>
      <c r="AZ57" s="101">
        <f>'SO 320 - Odvodnění'!F30</f>
        <v>0</v>
      </c>
      <c r="BA57" s="101">
        <f>'SO 320 - Odvodnění'!F31</f>
        <v>0</v>
      </c>
      <c r="BB57" s="101">
        <f>'SO 320 - Odvodnění'!F32</f>
        <v>0</v>
      </c>
      <c r="BC57" s="101">
        <f>'SO 320 - Odvodnění'!F33</f>
        <v>0</v>
      </c>
      <c r="BD57" s="103">
        <f>'SO 320 - Odvodnění'!F34</f>
        <v>0</v>
      </c>
      <c r="BT57" s="104" t="s">
        <v>77</v>
      </c>
      <c r="BV57" s="104" t="s">
        <v>71</v>
      </c>
      <c r="BW57" s="104" t="s">
        <v>94</v>
      </c>
      <c r="BX57" s="104" t="s">
        <v>7</v>
      </c>
      <c r="CL57" s="104" t="s">
        <v>21</v>
      </c>
      <c r="CM57" s="104" t="s">
        <v>79</v>
      </c>
    </row>
    <row r="58" spans="1:91" s="5" customFormat="1" ht="16.5" customHeight="1">
      <c r="A58" s="94" t="s">
        <v>73</v>
      </c>
      <c r="B58" s="95"/>
      <c r="C58" s="96"/>
      <c r="D58" s="344" t="s">
        <v>95</v>
      </c>
      <c r="E58" s="344"/>
      <c r="F58" s="344"/>
      <c r="G58" s="344"/>
      <c r="H58" s="344"/>
      <c r="I58" s="97"/>
      <c r="J58" s="344" t="s">
        <v>96</v>
      </c>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32">
        <f>'VON - Vedlejší a ostatní ...'!J27</f>
        <v>0</v>
      </c>
      <c r="AH58" s="333"/>
      <c r="AI58" s="333"/>
      <c r="AJ58" s="333"/>
      <c r="AK58" s="333"/>
      <c r="AL58" s="333"/>
      <c r="AM58" s="333"/>
      <c r="AN58" s="332">
        <f t="shared" si="0"/>
        <v>0</v>
      </c>
      <c r="AO58" s="333"/>
      <c r="AP58" s="333"/>
      <c r="AQ58" s="98" t="s">
        <v>76</v>
      </c>
      <c r="AR58" s="99"/>
      <c r="AS58" s="105">
        <v>0</v>
      </c>
      <c r="AT58" s="106">
        <f t="shared" si="1"/>
        <v>0</v>
      </c>
      <c r="AU58" s="107">
        <f>'VON - Vedlejší a ostatní ...'!P80</f>
        <v>0</v>
      </c>
      <c r="AV58" s="106">
        <f>'VON - Vedlejší a ostatní ...'!J30</f>
        <v>0</v>
      </c>
      <c r="AW58" s="106">
        <f>'VON - Vedlejší a ostatní ...'!J31</f>
        <v>0</v>
      </c>
      <c r="AX58" s="106">
        <f>'VON - Vedlejší a ostatní ...'!J32</f>
        <v>0</v>
      </c>
      <c r="AY58" s="106">
        <f>'VON - Vedlejší a ostatní ...'!J33</f>
        <v>0</v>
      </c>
      <c r="AZ58" s="106">
        <f>'VON - Vedlejší a ostatní ...'!F30</f>
        <v>0</v>
      </c>
      <c r="BA58" s="106">
        <f>'VON - Vedlejší a ostatní ...'!F31</f>
        <v>0</v>
      </c>
      <c r="BB58" s="106">
        <f>'VON - Vedlejší a ostatní ...'!F32</f>
        <v>0</v>
      </c>
      <c r="BC58" s="106">
        <f>'VON - Vedlejší a ostatní ...'!F33</f>
        <v>0</v>
      </c>
      <c r="BD58" s="108">
        <f>'VON - Vedlejší a ostatní ...'!F34</f>
        <v>0</v>
      </c>
      <c r="BT58" s="104" t="s">
        <v>77</v>
      </c>
      <c r="BV58" s="104" t="s">
        <v>71</v>
      </c>
      <c r="BW58" s="104" t="s">
        <v>97</v>
      </c>
      <c r="BX58" s="104" t="s">
        <v>7</v>
      </c>
      <c r="CL58" s="104" t="s">
        <v>21</v>
      </c>
      <c r="CM58" s="104" t="s">
        <v>79</v>
      </c>
    </row>
    <row r="59" spans="2:44" s="1" customFormat="1" ht="30" customHeight="1">
      <c r="B59" s="39"/>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59"/>
    </row>
    <row r="60" spans="2:44" s="1" customFormat="1" ht="6.95" customHeight="1">
      <c r="B60" s="54"/>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9"/>
    </row>
  </sheetData>
  <sheetProtection algorithmName="SHA-512" hashValue="CalQmHTyTmHW0W2hgeA6ttK2pWstgEWMR5vQV0TeEAVD7T7iOWoeG1FcgoWorIf2c8INyeBvPdpH8Z3oiJQGZQ==" saltValue="g8TfSx7+OxpAA49fMaBzYg7xTprWIgqm8QWmszuQpStwi/7nz7tAw7s+WiZ0OZ7Yo4Ue0QscupHExWN4M24yWA==" spinCount="100000" sheet="1" objects="1" scenarios="1" formatColumns="0" formatRows="0"/>
  <mergeCells count="65">
    <mergeCell ref="AS46:AT48"/>
    <mergeCell ref="AN49:AP49"/>
    <mergeCell ref="L42:AO42"/>
    <mergeCell ref="AM44:AN44"/>
    <mergeCell ref="I49:AF49"/>
    <mergeCell ref="AG49:AM49"/>
    <mergeCell ref="K6:AO6"/>
    <mergeCell ref="J52:AF52"/>
    <mergeCell ref="W29:AE29"/>
    <mergeCell ref="AK29:AO29"/>
    <mergeCell ref="D58:H58"/>
    <mergeCell ref="C49:G49"/>
    <mergeCell ref="D52:H52"/>
    <mergeCell ref="D53:H53"/>
    <mergeCell ref="D54:H54"/>
    <mergeCell ref="D55:H55"/>
    <mergeCell ref="D56:H56"/>
    <mergeCell ref="D57:H57"/>
    <mergeCell ref="AM46:AP46"/>
    <mergeCell ref="J53:AF53"/>
    <mergeCell ref="J54:AF54"/>
    <mergeCell ref="J55:AF55"/>
    <mergeCell ref="W26:AE26"/>
    <mergeCell ref="AK26:AO26"/>
    <mergeCell ref="L27:O27"/>
    <mergeCell ref="W27:AE27"/>
    <mergeCell ref="AK27:AO27"/>
    <mergeCell ref="AN58:AP58"/>
    <mergeCell ref="AG58:AM58"/>
    <mergeCell ref="AG51:AM51"/>
    <mergeCell ref="AN51:AP51"/>
    <mergeCell ref="L29:O29"/>
    <mergeCell ref="L30:O30"/>
    <mergeCell ref="AK30:AO30"/>
    <mergeCell ref="J56:AF56"/>
    <mergeCell ref="J57:AF57"/>
    <mergeCell ref="J58:AF58"/>
    <mergeCell ref="AN57:AP57"/>
    <mergeCell ref="AN53:AP53"/>
    <mergeCell ref="AN52:AP52"/>
    <mergeCell ref="AG52:AM52"/>
    <mergeCell ref="AG53:AM53"/>
    <mergeCell ref="AN54:AP54"/>
    <mergeCell ref="AG54:AM54"/>
    <mergeCell ref="AN55:AP55"/>
    <mergeCell ref="AG55:AM55"/>
    <mergeCell ref="AN56:AP56"/>
    <mergeCell ref="AG56:AM56"/>
    <mergeCell ref="AG57:AM57"/>
    <mergeCell ref="BE5:BE32"/>
    <mergeCell ref="W30:AE30"/>
    <mergeCell ref="X32:AB32"/>
    <mergeCell ref="AK32:AO32"/>
    <mergeCell ref="AR2:BE2"/>
    <mergeCell ref="K5:AO5"/>
    <mergeCell ref="W28:AE28"/>
    <mergeCell ref="AK28:AO28"/>
    <mergeCell ref="L28:O28"/>
    <mergeCell ref="E14:AJ14"/>
    <mergeCell ref="E20:AN20"/>
    <mergeCell ref="AK23:AO23"/>
    <mergeCell ref="L25:O25"/>
    <mergeCell ref="W25:AE25"/>
    <mergeCell ref="AK25:AO25"/>
    <mergeCell ref="L26:O26"/>
  </mergeCells>
  <hyperlinks>
    <hyperlink ref="K1:S1" location="C2" display="1) Rekapitulace stavby"/>
    <hyperlink ref="W1:AI1" location="C51" display="2) Rekapitulace objektů stavby a soupisů prací"/>
    <hyperlink ref="A52" location="'SO 110 - Komunikace - Neu...'!C2" display="/"/>
    <hyperlink ref="A53" location="'SO 110-1 - Komunikace - U...'!C2" display="/"/>
    <hyperlink ref="A54" location="'SO 120 - Komunikace'!C2" display="/"/>
    <hyperlink ref="A55" location="'SO 310 - Odvodnění - Neuz...'!C2" display="/"/>
    <hyperlink ref="A56" location="'SO 310-1 - Odvodnění - Uz...'!C2" display="/"/>
    <hyperlink ref="A57" location="'SO 320 - Odvodnění'!C2" display="/"/>
    <hyperlink ref="A58"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4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367" t="s">
        <v>99</v>
      </c>
      <c r="H1" s="3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9"/>
      <c r="M2" s="329"/>
      <c r="N2" s="329"/>
      <c r="O2" s="329"/>
      <c r="P2" s="329"/>
      <c r="Q2" s="329"/>
      <c r="R2" s="329"/>
      <c r="S2" s="329"/>
      <c r="T2" s="329"/>
      <c r="U2" s="329"/>
      <c r="V2" s="329"/>
      <c r="AT2" s="22" t="s">
        <v>78</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59" t="str">
        <f>'Rekapitulace stavby'!K6</f>
        <v>Luhov – stavební úprava návsi a silnice III/2051</v>
      </c>
      <c r="F7" s="360"/>
      <c r="G7" s="360"/>
      <c r="H7" s="360"/>
      <c r="I7" s="115"/>
      <c r="J7" s="27"/>
      <c r="K7" s="29"/>
    </row>
    <row r="8" spans="2:11" s="1" customFormat="1" ht="13.5">
      <c r="B8" s="39"/>
      <c r="C8" s="40"/>
      <c r="D8" s="35" t="s">
        <v>104</v>
      </c>
      <c r="E8" s="40"/>
      <c r="F8" s="40"/>
      <c r="G8" s="40"/>
      <c r="H8" s="40"/>
      <c r="I8" s="116"/>
      <c r="J8" s="40"/>
      <c r="K8" s="43"/>
    </row>
    <row r="9" spans="2:11" s="1" customFormat="1" ht="36.95" customHeight="1">
      <c r="B9" s="39"/>
      <c r="C9" s="40"/>
      <c r="D9" s="40"/>
      <c r="E9" s="361" t="s">
        <v>105</v>
      </c>
      <c r="F9" s="362"/>
      <c r="G9" s="362"/>
      <c r="H9" s="36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339" t="s">
        <v>21</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ROUND(J85,2)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ROUND(SUM(BE85:BE342),2)</f>
        <v>0</v>
      </c>
      <c r="G30" s="40"/>
      <c r="H30" s="40"/>
      <c r="I30" s="129">
        <v>0.21</v>
      </c>
      <c r="J30" s="128">
        <f>ROUND(ROUND((SUM(BE85:BE342)),2)*I30,2)</f>
        <v>0</v>
      </c>
      <c r="K30" s="43"/>
    </row>
    <row r="31" spans="2:11" s="1" customFormat="1" ht="14.45" customHeight="1">
      <c r="B31" s="39"/>
      <c r="C31" s="40"/>
      <c r="D31" s="40"/>
      <c r="E31" s="47" t="s">
        <v>41</v>
      </c>
      <c r="F31" s="128">
        <f>ROUND(SUM(BF85:BF342),2)</f>
        <v>0</v>
      </c>
      <c r="G31" s="40"/>
      <c r="H31" s="40"/>
      <c r="I31" s="129">
        <v>0.15</v>
      </c>
      <c r="J31" s="128">
        <f>ROUND(ROUND((SUM(BF85:BF342)),2)*I31,2)</f>
        <v>0</v>
      </c>
      <c r="K31" s="43"/>
    </row>
    <row r="32" spans="2:11" s="1" customFormat="1" ht="14.45" customHeight="1" hidden="1">
      <c r="B32" s="39"/>
      <c r="C32" s="40"/>
      <c r="D32" s="40"/>
      <c r="E32" s="47" t="s">
        <v>42</v>
      </c>
      <c r="F32" s="128">
        <f>ROUND(SUM(BG85:BG342),2)</f>
        <v>0</v>
      </c>
      <c r="G32" s="40"/>
      <c r="H32" s="40"/>
      <c r="I32" s="129">
        <v>0.21</v>
      </c>
      <c r="J32" s="128">
        <v>0</v>
      </c>
      <c r="K32" s="43"/>
    </row>
    <row r="33" spans="2:11" s="1" customFormat="1" ht="14.45" customHeight="1" hidden="1">
      <c r="B33" s="39"/>
      <c r="C33" s="40"/>
      <c r="D33" s="40"/>
      <c r="E33" s="47" t="s">
        <v>43</v>
      </c>
      <c r="F33" s="128">
        <f>ROUND(SUM(BH85:BH342),2)</f>
        <v>0</v>
      </c>
      <c r="G33" s="40"/>
      <c r="H33" s="40"/>
      <c r="I33" s="129">
        <v>0.15</v>
      </c>
      <c r="J33" s="128">
        <v>0</v>
      </c>
      <c r="K33" s="43"/>
    </row>
    <row r="34" spans="2:11" s="1" customFormat="1" ht="14.45" customHeight="1" hidden="1">
      <c r="B34" s="39"/>
      <c r="C34" s="40"/>
      <c r="D34" s="40"/>
      <c r="E34" s="47" t="s">
        <v>44</v>
      </c>
      <c r="F34" s="128">
        <f>ROUND(SUM(BI85:BI342),2)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59" t="str">
        <f>E7</f>
        <v>Luhov – stavební úprava návsi a silnice III/2051</v>
      </c>
      <c r="F45" s="360"/>
      <c r="G45" s="360"/>
      <c r="H45" s="360"/>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361" t="str">
        <f>E9</f>
        <v>SO 110 - Komunikace - Neuznatelné náklady</v>
      </c>
      <c r="F47" s="362"/>
      <c r="G47" s="362"/>
      <c r="H47" s="36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 xml:space="preserve"> </v>
      </c>
      <c r="G51" s="40"/>
      <c r="H51" s="40"/>
      <c r="I51" s="117" t="s">
        <v>32</v>
      </c>
      <c r="J51" s="339" t="str">
        <f>E21</f>
        <v xml:space="preserve"> </v>
      </c>
      <c r="K51" s="43"/>
    </row>
    <row r="52" spans="2:11" s="1" customFormat="1" ht="14.45" customHeight="1">
      <c r="B52" s="39"/>
      <c r="C52" s="35" t="s">
        <v>30</v>
      </c>
      <c r="D52" s="40"/>
      <c r="E52" s="40"/>
      <c r="F52" s="33" t="str">
        <f>IF(E18="","",E18)</f>
        <v/>
      </c>
      <c r="G52" s="40"/>
      <c r="H52" s="40"/>
      <c r="I52" s="116"/>
      <c r="J52" s="3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J85</f>
        <v>0</v>
      </c>
      <c r="K56" s="43"/>
      <c r="AU56" s="22" t="s">
        <v>110</v>
      </c>
    </row>
    <row r="57" spans="2:11" s="7" customFormat="1" ht="24.95" customHeight="1">
      <c r="B57" s="147"/>
      <c r="C57" s="148"/>
      <c r="D57" s="149" t="s">
        <v>111</v>
      </c>
      <c r="E57" s="150"/>
      <c r="F57" s="150"/>
      <c r="G57" s="150"/>
      <c r="H57" s="150"/>
      <c r="I57" s="151"/>
      <c r="J57" s="152">
        <f>J86</f>
        <v>0</v>
      </c>
      <c r="K57" s="153"/>
    </row>
    <row r="58" spans="2:11" s="8" customFormat="1" ht="19.9" customHeight="1">
      <c r="B58" s="154"/>
      <c r="C58" s="155"/>
      <c r="D58" s="156" t="s">
        <v>112</v>
      </c>
      <c r="E58" s="157"/>
      <c r="F58" s="157"/>
      <c r="G58" s="157"/>
      <c r="H58" s="157"/>
      <c r="I58" s="158"/>
      <c r="J58" s="159">
        <f>J87</f>
        <v>0</v>
      </c>
      <c r="K58" s="160"/>
    </row>
    <row r="59" spans="2:11" s="8" customFormat="1" ht="19.9" customHeight="1">
      <c r="B59" s="154"/>
      <c r="C59" s="155"/>
      <c r="D59" s="156" t="s">
        <v>113</v>
      </c>
      <c r="E59" s="157"/>
      <c r="F59" s="157"/>
      <c r="G59" s="157"/>
      <c r="H59" s="157"/>
      <c r="I59" s="158"/>
      <c r="J59" s="159">
        <f>J184</f>
        <v>0</v>
      </c>
      <c r="K59" s="160"/>
    </row>
    <row r="60" spans="2:11" s="8" customFormat="1" ht="19.9" customHeight="1">
      <c r="B60" s="154"/>
      <c r="C60" s="155"/>
      <c r="D60" s="156" t="s">
        <v>114</v>
      </c>
      <c r="E60" s="157"/>
      <c r="F60" s="157"/>
      <c r="G60" s="157"/>
      <c r="H60" s="157"/>
      <c r="I60" s="158"/>
      <c r="J60" s="159">
        <f>J193</f>
        <v>0</v>
      </c>
      <c r="K60" s="160"/>
    </row>
    <row r="61" spans="2:11" s="8" customFormat="1" ht="19.9" customHeight="1">
      <c r="B61" s="154"/>
      <c r="C61" s="155"/>
      <c r="D61" s="156" t="s">
        <v>115</v>
      </c>
      <c r="E61" s="157"/>
      <c r="F61" s="157"/>
      <c r="G61" s="157"/>
      <c r="H61" s="157"/>
      <c r="I61" s="158"/>
      <c r="J61" s="159">
        <f>J205</f>
        <v>0</v>
      </c>
      <c r="K61" s="160"/>
    </row>
    <row r="62" spans="2:11" s="8" customFormat="1" ht="19.9" customHeight="1">
      <c r="B62" s="154"/>
      <c r="C62" s="155"/>
      <c r="D62" s="156" t="s">
        <v>116</v>
      </c>
      <c r="E62" s="157"/>
      <c r="F62" s="157"/>
      <c r="G62" s="157"/>
      <c r="H62" s="157"/>
      <c r="I62" s="158"/>
      <c r="J62" s="159">
        <f>J251</f>
        <v>0</v>
      </c>
      <c r="K62" s="160"/>
    </row>
    <row r="63" spans="2:11" s="8" customFormat="1" ht="19.9" customHeight="1">
      <c r="B63" s="154"/>
      <c r="C63" s="155"/>
      <c r="D63" s="156" t="s">
        <v>117</v>
      </c>
      <c r="E63" s="157"/>
      <c r="F63" s="157"/>
      <c r="G63" s="157"/>
      <c r="H63" s="157"/>
      <c r="I63" s="158"/>
      <c r="J63" s="159">
        <f>J258</f>
        <v>0</v>
      </c>
      <c r="K63" s="160"/>
    </row>
    <row r="64" spans="2:11" s="8" customFormat="1" ht="19.9" customHeight="1">
      <c r="B64" s="154"/>
      <c r="C64" s="155"/>
      <c r="D64" s="156" t="s">
        <v>118</v>
      </c>
      <c r="E64" s="157"/>
      <c r="F64" s="157"/>
      <c r="G64" s="157"/>
      <c r="H64" s="157"/>
      <c r="I64" s="158"/>
      <c r="J64" s="159">
        <f>J315</f>
        <v>0</v>
      </c>
      <c r="K64" s="160"/>
    </row>
    <row r="65" spans="2:11" s="8" customFormat="1" ht="19.9" customHeight="1">
      <c r="B65" s="154"/>
      <c r="C65" s="155"/>
      <c r="D65" s="156" t="s">
        <v>119</v>
      </c>
      <c r="E65" s="157"/>
      <c r="F65" s="157"/>
      <c r="G65" s="157"/>
      <c r="H65" s="157"/>
      <c r="I65" s="158"/>
      <c r="J65" s="159">
        <f>J340</f>
        <v>0</v>
      </c>
      <c r="K65" s="160"/>
    </row>
    <row r="66" spans="2:11" s="1" customFormat="1" ht="21.75" customHeight="1">
      <c r="B66" s="39"/>
      <c r="C66" s="40"/>
      <c r="D66" s="40"/>
      <c r="E66" s="40"/>
      <c r="F66" s="40"/>
      <c r="G66" s="40"/>
      <c r="H66" s="40"/>
      <c r="I66" s="116"/>
      <c r="J66" s="40"/>
      <c r="K66" s="43"/>
    </row>
    <row r="67" spans="2:11" s="1" customFormat="1" ht="6.95" customHeight="1">
      <c r="B67" s="54"/>
      <c r="C67" s="55"/>
      <c r="D67" s="55"/>
      <c r="E67" s="55"/>
      <c r="F67" s="55"/>
      <c r="G67" s="55"/>
      <c r="H67" s="55"/>
      <c r="I67" s="137"/>
      <c r="J67" s="55"/>
      <c r="K67" s="56"/>
    </row>
    <row r="71" spans="2:12" s="1" customFormat="1" ht="6.95" customHeight="1">
      <c r="B71" s="57"/>
      <c r="C71" s="58"/>
      <c r="D71" s="58"/>
      <c r="E71" s="58"/>
      <c r="F71" s="58"/>
      <c r="G71" s="58"/>
      <c r="H71" s="58"/>
      <c r="I71" s="140"/>
      <c r="J71" s="58"/>
      <c r="K71" s="58"/>
      <c r="L71" s="59"/>
    </row>
    <row r="72" spans="2:12" s="1" customFormat="1" ht="36.95" customHeight="1">
      <c r="B72" s="39"/>
      <c r="C72" s="60" t="s">
        <v>120</v>
      </c>
      <c r="D72" s="61"/>
      <c r="E72" s="61"/>
      <c r="F72" s="61"/>
      <c r="G72" s="61"/>
      <c r="H72" s="61"/>
      <c r="I72" s="161"/>
      <c r="J72" s="61"/>
      <c r="K72" s="61"/>
      <c r="L72" s="59"/>
    </row>
    <row r="73" spans="2:12" s="1" customFormat="1" ht="6.95" customHeight="1">
      <c r="B73" s="39"/>
      <c r="C73" s="61"/>
      <c r="D73" s="61"/>
      <c r="E73" s="61"/>
      <c r="F73" s="61"/>
      <c r="G73" s="61"/>
      <c r="H73" s="61"/>
      <c r="I73" s="161"/>
      <c r="J73" s="61"/>
      <c r="K73" s="61"/>
      <c r="L73" s="59"/>
    </row>
    <row r="74" spans="2:12" s="1" customFormat="1" ht="14.45" customHeight="1">
      <c r="B74" s="39"/>
      <c r="C74" s="63" t="s">
        <v>18</v>
      </c>
      <c r="D74" s="61"/>
      <c r="E74" s="61"/>
      <c r="F74" s="61"/>
      <c r="G74" s="61"/>
      <c r="H74" s="61"/>
      <c r="I74" s="161"/>
      <c r="J74" s="61"/>
      <c r="K74" s="61"/>
      <c r="L74" s="59"/>
    </row>
    <row r="75" spans="2:12" s="1" customFormat="1" ht="16.5" customHeight="1">
      <c r="B75" s="39"/>
      <c r="C75" s="61"/>
      <c r="D75" s="61"/>
      <c r="E75" s="364" t="str">
        <f>E7</f>
        <v>Luhov – stavební úprava návsi a silnice III/2051</v>
      </c>
      <c r="F75" s="365"/>
      <c r="G75" s="365"/>
      <c r="H75" s="365"/>
      <c r="I75" s="161"/>
      <c r="J75" s="61"/>
      <c r="K75" s="61"/>
      <c r="L75" s="59"/>
    </row>
    <row r="76" spans="2:12" s="1" customFormat="1" ht="14.45" customHeight="1">
      <c r="B76" s="39"/>
      <c r="C76" s="63" t="s">
        <v>104</v>
      </c>
      <c r="D76" s="61"/>
      <c r="E76" s="61"/>
      <c r="F76" s="61"/>
      <c r="G76" s="61"/>
      <c r="H76" s="61"/>
      <c r="I76" s="161"/>
      <c r="J76" s="61"/>
      <c r="K76" s="61"/>
      <c r="L76" s="59"/>
    </row>
    <row r="77" spans="2:12" s="1" customFormat="1" ht="17.25" customHeight="1">
      <c r="B77" s="39"/>
      <c r="C77" s="61"/>
      <c r="D77" s="61"/>
      <c r="E77" s="355" t="str">
        <f>E9</f>
        <v>SO 110 - Komunikace - Neuznatelné náklady</v>
      </c>
      <c r="F77" s="366"/>
      <c r="G77" s="366"/>
      <c r="H77" s="366"/>
      <c r="I77" s="161"/>
      <c r="J77" s="61"/>
      <c r="K77" s="61"/>
      <c r="L77" s="59"/>
    </row>
    <row r="78" spans="2:12" s="1" customFormat="1" ht="6.95" customHeight="1">
      <c r="B78" s="39"/>
      <c r="C78" s="61"/>
      <c r="D78" s="61"/>
      <c r="E78" s="61"/>
      <c r="F78" s="61"/>
      <c r="G78" s="61"/>
      <c r="H78" s="61"/>
      <c r="I78" s="161"/>
      <c r="J78" s="61"/>
      <c r="K78" s="61"/>
      <c r="L78" s="59"/>
    </row>
    <row r="79" spans="2:12" s="1" customFormat="1" ht="18" customHeight="1">
      <c r="B79" s="39"/>
      <c r="C79" s="63" t="s">
        <v>23</v>
      </c>
      <c r="D79" s="61"/>
      <c r="E79" s="61"/>
      <c r="F79" s="162" t="str">
        <f>F12</f>
        <v xml:space="preserve"> </v>
      </c>
      <c r="G79" s="61"/>
      <c r="H79" s="61"/>
      <c r="I79" s="163" t="s">
        <v>25</v>
      </c>
      <c r="J79" s="71" t="str">
        <f>IF(J12="","",J12)</f>
        <v>10. 1. 2019</v>
      </c>
      <c r="K79" s="61"/>
      <c r="L79" s="59"/>
    </row>
    <row r="80" spans="2:12" s="1" customFormat="1" ht="6.95" customHeight="1">
      <c r="B80" s="39"/>
      <c r="C80" s="61"/>
      <c r="D80" s="61"/>
      <c r="E80" s="61"/>
      <c r="F80" s="61"/>
      <c r="G80" s="61"/>
      <c r="H80" s="61"/>
      <c r="I80" s="161"/>
      <c r="J80" s="61"/>
      <c r="K80" s="61"/>
      <c r="L80" s="59"/>
    </row>
    <row r="81" spans="2:12" s="1" customFormat="1" ht="13.5">
      <c r="B81" s="39"/>
      <c r="C81" s="63" t="s">
        <v>27</v>
      </c>
      <c r="D81" s="61"/>
      <c r="E81" s="61"/>
      <c r="F81" s="162" t="str">
        <f>E15</f>
        <v xml:space="preserve"> </v>
      </c>
      <c r="G81" s="61"/>
      <c r="H81" s="61"/>
      <c r="I81" s="163" t="s">
        <v>32</v>
      </c>
      <c r="J81" s="162" t="str">
        <f>E21</f>
        <v xml:space="preserve"> </v>
      </c>
      <c r="K81" s="61"/>
      <c r="L81" s="59"/>
    </row>
    <row r="82" spans="2:12" s="1" customFormat="1" ht="14.45" customHeight="1">
      <c r="B82" s="39"/>
      <c r="C82" s="63" t="s">
        <v>30</v>
      </c>
      <c r="D82" s="61"/>
      <c r="E82" s="61"/>
      <c r="F82" s="162" t="str">
        <f>IF(E18="","",E18)</f>
        <v/>
      </c>
      <c r="G82" s="61"/>
      <c r="H82" s="61"/>
      <c r="I82" s="161"/>
      <c r="J82" s="61"/>
      <c r="K82" s="61"/>
      <c r="L82" s="59"/>
    </row>
    <row r="83" spans="2:12" s="1" customFormat="1" ht="10.35" customHeight="1">
      <c r="B83" s="39"/>
      <c r="C83" s="61"/>
      <c r="D83" s="61"/>
      <c r="E83" s="61"/>
      <c r="F83" s="61"/>
      <c r="G83" s="61"/>
      <c r="H83" s="61"/>
      <c r="I83" s="161"/>
      <c r="J83" s="61"/>
      <c r="K83" s="61"/>
      <c r="L83" s="59"/>
    </row>
    <row r="84" spans="2:20" s="9" customFormat="1" ht="29.25" customHeight="1">
      <c r="B84" s="164"/>
      <c r="C84" s="165" t="s">
        <v>121</v>
      </c>
      <c r="D84" s="166" t="s">
        <v>54</v>
      </c>
      <c r="E84" s="166" t="s">
        <v>50</v>
      </c>
      <c r="F84" s="166" t="s">
        <v>122</v>
      </c>
      <c r="G84" s="166" t="s">
        <v>123</v>
      </c>
      <c r="H84" s="166" t="s">
        <v>124</v>
      </c>
      <c r="I84" s="167" t="s">
        <v>125</v>
      </c>
      <c r="J84" s="166" t="s">
        <v>108</v>
      </c>
      <c r="K84" s="168" t="s">
        <v>126</v>
      </c>
      <c r="L84" s="169"/>
      <c r="M84" s="79" t="s">
        <v>127</v>
      </c>
      <c r="N84" s="80" t="s">
        <v>39</v>
      </c>
      <c r="O84" s="80" t="s">
        <v>128</v>
      </c>
      <c r="P84" s="80" t="s">
        <v>129</v>
      </c>
      <c r="Q84" s="80" t="s">
        <v>130</v>
      </c>
      <c r="R84" s="80" t="s">
        <v>131</v>
      </c>
      <c r="S84" s="80" t="s">
        <v>132</v>
      </c>
      <c r="T84" s="81" t="s">
        <v>133</v>
      </c>
    </row>
    <row r="85" spans="2:63" s="1" customFormat="1" ht="29.25" customHeight="1">
      <c r="B85" s="39"/>
      <c r="C85" s="85" t="s">
        <v>109</v>
      </c>
      <c r="D85" s="61"/>
      <c r="E85" s="61"/>
      <c r="F85" s="61"/>
      <c r="G85" s="61"/>
      <c r="H85" s="61"/>
      <c r="I85" s="161"/>
      <c r="J85" s="170">
        <f>BK85</f>
        <v>0</v>
      </c>
      <c r="K85" s="61"/>
      <c r="L85" s="59"/>
      <c r="M85" s="82"/>
      <c r="N85" s="83"/>
      <c r="O85" s="83"/>
      <c r="P85" s="171">
        <f>P86</f>
        <v>0</v>
      </c>
      <c r="Q85" s="83"/>
      <c r="R85" s="171">
        <f>R86</f>
        <v>2596.1540320000004</v>
      </c>
      <c r="S85" s="83"/>
      <c r="T85" s="172">
        <f>T86</f>
        <v>750.609</v>
      </c>
      <c r="AT85" s="22" t="s">
        <v>68</v>
      </c>
      <c r="AU85" s="22" t="s">
        <v>110</v>
      </c>
      <c r="BK85" s="173">
        <f>BK86</f>
        <v>0</v>
      </c>
    </row>
    <row r="86" spans="2:63" s="10" customFormat="1" ht="37.35" customHeight="1">
      <c r="B86" s="174"/>
      <c r="C86" s="175"/>
      <c r="D86" s="176" t="s">
        <v>68</v>
      </c>
      <c r="E86" s="177" t="s">
        <v>134</v>
      </c>
      <c r="F86" s="177" t="s">
        <v>135</v>
      </c>
      <c r="G86" s="175"/>
      <c r="H86" s="175"/>
      <c r="I86" s="178"/>
      <c r="J86" s="179">
        <f>BK86</f>
        <v>0</v>
      </c>
      <c r="K86" s="175"/>
      <c r="L86" s="180"/>
      <c r="M86" s="181"/>
      <c r="N86" s="182"/>
      <c r="O86" s="182"/>
      <c r="P86" s="183">
        <f>P87+P184+P193+P205+P251+P258+P315+P340</f>
        <v>0</v>
      </c>
      <c r="Q86" s="182"/>
      <c r="R86" s="183">
        <f>R87+R184+R193+R205+R251+R258+R315+R340</f>
        <v>2596.1540320000004</v>
      </c>
      <c r="S86" s="182"/>
      <c r="T86" s="184">
        <f>T87+T184+T193+T205+T251+T258+T315+T340</f>
        <v>750.609</v>
      </c>
      <c r="AR86" s="185" t="s">
        <v>77</v>
      </c>
      <c r="AT86" s="186" t="s">
        <v>68</v>
      </c>
      <c r="AU86" s="186" t="s">
        <v>69</v>
      </c>
      <c r="AY86" s="185" t="s">
        <v>136</v>
      </c>
      <c r="BK86" s="187">
        <f>BK87+BK184+BK193+BK205+BK251+BK258+BK315+BK340</f>
        <v>0</v>
      </c>
    </row>
    <row r="87" spans="2:63" s="10" customFormat="1" ht="19.9" customHeight="1">
      <c r="B87" s="174"/>
      <c r="C87" s="175"/>
      <c r="D87" s="176" t="s">
        <v>68</v>
      </c>
      <c r="E87" s="188" t="s">
        <v>77</v>
      </c>
      <c r="F87" s="188" t="s">
        <v>137</v>
      </c>
      <c r="G87" s="175"/>
      <c r="H87" s="175"/>
      <c r="I87" s="178"/>
      <c r="J87" s="189">
        <f>BK87</f>
        <v>0</v>
      </c>
      <c r="K87" s="175"/>
      <c r="L87" s="180"/>
      <c r="M87" s="181"/>
      <c r="N87" s="182"/>
      <c r="O87" s="182"/>
      <c r="P87" s="183">
        <f>SUM(P88:P183)</f>
        <v>0</v>
      </c>
      <c r="Q87" s="182"/>
      <c r="R87" s="183">
        <f>SUM(R88:R183)</f>
        <v>769.67354</v>
      </c>
      <c r="S87" s="182"/>
      <c r="T87" s="184">
        <f>SUM(T88:T183)</f>
        <v>741.719</v>
      </c>
      <c r="AR87" s="185" t="s">
        <v>77</v>
      </c>
      <c r="AT87" s="186" t="s">
        <v>68</v>
      </c>
      <c r="AU87" s="186" t="s">
        <v>77</v>
      </c>
      <c r="AY87" s="185" t="s">
        <v>136</v>
      </c>
      <c r="BK87" s="187">
        <f>SUM(BK88:BK183)</f>
        <v>0</v>
      </c>
    </row>
    <row r="88" spans="2:65" s="1" customFormat="1" ht="25.5" customHeight="1">
      <c r="B88" s="39"/>
      <c r="C88" s="190" t="s">
        <v>77</v>
      </c>
      <c r="D88" s="190" t="s">
        <v>138</v>
      </c>
      <c r="E88" s="191" t="s">
        <v>139</v>
      </c>
      <c r="F88" s="192" t="s">
        <v>140</v>
      </c>
      <c r="G88" s="193" t="s">
        <v>141</v>
      </c>
      <c r="H88" s="194">
        <v>158</v>
      </c>
      <c r="I88" s="195"/>
      <c r="J88" s="196">
        <f>ROUND(I88*H88,2)</f>
        <v>0</v>
      </c>
      <c r="K88" s="192" t="s">
        <v>142</v>
      </c>
      <c r="L88" s="59"/>
      <c r="M88" s="197" t="s">
        <v>21</v>
      </c>
      <c r="N88" s="198" t="s">
        <v>40</v>
      </c>
      <c r="O88" s="40"/>
      <c r="P88" s="199">
        <f>O88*H88</f>
        <v>0</v>
      </c>
      <c r="Q88" s="199">
        <v>0</v>
      </c>
      <c r="R88" s="199">
        <f>Q88*H88</f>
        <v>0</v>
      </c>
      <c r="S88" s="199">
        <v>0</v>
      </c>
      <c r="T88" s="200">
        <f>S88*H88</f>
        <v>0</v>
      </c>
      <c r="AR88" s="22" t="s">
        <v>143</v>
      </c>
      <c r="AT88" s="22" t="s">
        <v>138</v>
      </c>
      <c r="AU88" s="22" t="s">
        <v>79</v>
      </c>
      <c r="AY88" s="22" t="s">
        <v>136</v>
      </c>
      <c r="BE88" s="201">
        <f>IF(N88="základní",J88,0)</f>
        <v>0</v>
      </c>
      <c r="BF88" s="201">
        <f>IF(N88="snížená",J88,0)</f>
        <v>0</v>
      </c>
      <c r="BG88" s="201">
        <f>IF(N88="zákl. přenesená",J88,0)</f>
        <v>0</v>
      </c>
      <c r="BH88" s="201">
        <f>IF(N88="sníž. přenesená",J88,0)</f>
        <v>0</v>
      </c>
      <c r="BI88" s="201">
        <f>IF(N88="nulová",J88,0)</f>
        <v>0</v>
      </c>
      <c r="BJ88" s="22" t="s">
        <v>77</v>
      </c>
      <c r="BK88" s="201">
        <f>ROUND(I88*H88,2)</f>
        <v>0</v>
      </c>
      <c r="BL88" s="22" t="s">
        <v>143</v>
      </c>
      <c r="BM88" s="22" t="s">
        <v>144</v>
      </c>
    </row>
    <row r="89" spans="2:47" s="1" customFormat="1" ht="148.5">
      <c r="B89" s="39"/>
      <c r="C89" s="61"/>
      <c r="D89" s="202" t="s">
        <v>145</v>
      </c>
      <c r="E89" s="61"/>
      <c r="F89" s="203" t="s">
        <v>146</v>
      </c>
      <c r="G89" s="61"/>
      <c r="H89" s="61"/>
      <c r="I89" s="161"/>
      <c r="J89" s="61"/>
      <c r="K89" s="61"/>
      <c r="L89" s="59"/>
      <c r="M89" s="204"/>
      <c r="N89" s="40"/>
      <c r="O89" s="40"/>
      <c r="P89" s="40"/>
      <c r="Q89" s="40"/>
      <c r="R89" s="40"/>
      <c r="S89" s="40"/>
      <c r="T89" s="76"/>
      <c r="AT89" s="22" t="s">
        <v>145</v>
      </c>
      <c r="AU89" s="22" t="s">
        <v>79</v>
      </c>
    </row>
    <row r="90" spans="2:51" s="11" customFormat="1" ht="13.5">
      <c r="B90" s="205"/>
      <c r="C90" s="206"/>
      <c r="D90" s="202" t="s">
        <v>147</v>
      </c>
      <c r="E90" s="207" t="s">
        <v>21</v>
      </c>
      <c r="F90" s="208" t="s">
        <v>148</v>
      </c>
      <c r="G90" s="206"/>
      <c r="H90" s="209">
        <v>158</v>
      </c>
      <c r="I90" s="210"/>
      <c r="J90" s="206"/>
      <c r="K90" s="206"/>
      <c r="L90" s="211"/>
      <c r="M90" s="212"/>
      <c r="N90" s="213"/>
      <c r="O90" s="213"/>
      <c r="P90" s="213"/>
      <c r="Q90" s="213"/>
      <c r="R90" s="213"/>
      <c r="S90" s="213"/>
      <c r="T90" s="214"/>
      <c r="AT90" s="215" t="s">
        <v>147</v>
      </c>
      <c r="AU90" s="215" t="s">
        <v>79</v>
      </c>
      <c r="AV90" s="11" t="s">
        <v>79</v>
      </c>
      <c r="AW90" s="11" t="s">
        <v>33</v>
      </c>
      <c r="AX90" s="11" t="s">
        <v>77</v>
      </c>
      <c r="AY90" s="215" t="s">
        <v>136</v>
      </c>
    </row>
    <row r="91" spans="2:65" s="1" customFormat="1" ht="25.5" customHeight="1">
      <c r="B91" s="39"/>
      <c r="C91" s="190" t="s">
        <v>79</v>
      </c>
      <c r="D91" s="190" t="s">
        <v>138</v>
      </c>
      <c r="E91" s="191" t="s">
        <v>149</v>
      </c>
      <c r="F91" s="192" t="s">
        <v>150</v>
      </c>
      <c r="G91" s="193" t="s">
        <v>141</v>
      </c>
      <c r="H91" s="194">
        <v>158</v>
      </c>
      <c r="I91" s="195"/>
      <c r="J91" s="196">
        <f>ROUND(I91*H91,2)</f>
        <v>0</v>
      </c>
      <c r="K91" s="192" t="s">
        <v>142</v>
      </c>
      <c r="L91" s="59"/>
      <c r="M91" s="197" t="s">
        <v>21</v>
      </c>
      <c r="N91" s="198" t="s">
        <v>40</v>
      </c>
      <c r="O91" s="40"/>
      <c r="P91" s="199">
        <f>O91*H91</f>
        <v>0</v>
      </c>
      <c r="Q91" s="199">
        <v>0.00018</v>
      </c>
      <c r="R91" s="199">
        <f>Q91*H91</f>
        <v>0.028440000000000003</v>
      </c>
      <c r="S91" s="199">
        <v>0</v>
      </c>
      <c r="T91" s="200">
        <f>S91*H91</f>
        <v>0</v>
      </c>
      <c r="AR91" s="22" t="s">
        <v>143</v>
      </c>
      <c r="AT91" s="22" t="s">
        <v>138</v>
      </c>
      <c r="AU91" s="22" t="s">
        <v>79</v>
      </c>
      <c r="AY91" s="22" t="s">
        <v>136</v>
      </c>
      <c r="BE91" s="201">
        <f>IF(N91="základní",J91,0)</f>
        <v>0</v>
      </c>
      <c r="BF91" s="201">
        <f>IF(N91="snížená",J91,0)</f>
        <v>0</v>
      </c>
      <c r="BG91" s="201">
        <f>IF(N91="zákl. přenesená",J91,0)</f>
        <v>0</v>
      </c>
      <c r="BH91" s="201">
        <f>IF(N91="sníž. přenesená",J91,0)</f>
        <v>0</v>
      </c>
      <c r="BI91" s="201">
        <f>IF(N91="nulová",J91,0)</f>
        <v>0</v>
      </c>
      <c r="BJ91" s="22" t="s">
        <v>77</v>
      </c>
      <c r="BK91" s="201">
        <f>ROUND(I91*H91,2)</f>
        <v>0</v>
      </c>
      <c r="BL91" s="22" t="s">
        <v>143</v>
      </c>
      <c r="BM91" s="22" t="s">
        <v>151</v>
      </c>
    </row>
    <row r="92" spans="2:47" s="1" customFormat="1" ht="67.5">
      <c r="B92" s="39"/>
      <c r="C92" s="61"/>
      <c r="D92" s="202" t="s">
        <v>145</v>
      </c>
      <c r="E92" s="61"/>
      <c r="F92" s="203" t="s">
        <v>152</v>
      </c>
      <c r="G92" s="61"/>
      <c r="H92" s="61"/>
      <c r="I92" s="161"/>
      <c r="J92" s="61"/>
      <c r="K92" s="61"/>
      <c r="L92" s="59"/>
      <c r="M92" s="204"/>
      <c r="N92" s="40"/>
      <c r="O92" s="40"/>
      <c r="P92" s="40"/>
      <c r="Q92" s="40"/>
      <c r="R92" s="40"/>
      <c r="S92" s="40"/>
      <c r="T92" s="76"/>
      <c r="AT92" s="22" t="s">
        <v>145</v>
      </c>
      <c r="AU92" s="22" t="s">
        <v>79</v>
      </c>
    </row>
    <row r="93" spans="2:51" s="11" customFormat="1" ht="13.5">
      <c r="B93" s="205"/>
      <c r="C93" s="206"/>
      <c r="D93" s="202" t="s">
        <v>147</v>
      </c>
      <c r="E93" s="207" t="s">
        <v>21</v>
      </c>
      <c r="F93" s="208" t="s">
        <v>148</v>
      </c>
      <c r="G93" s="206"/>
      <c r="H93" s="209">
        <v>158</v>
      </c>
      <c r="I93" s="210"/>
      <c r="J93" s="206"/>
      <c r="K93" s="206"/>
      <c r="L93" s="211"/>
      <c r="M93" s="212"/>
      <c r="N93" s="213"/>
      <c r="O93" s="213"/>
      <c r="P93" s="213"/>
      <c r="Q93" s="213"/>
      <c r="R93" s="213"/>
      <c r="S93" s="213"/>
      <c r="T93" s="214"/>
      <c r="AT93" s="215" t="s">
        <v>147</v>
      </c>
      <c r="AU93" s="215" t="s">
        <v>79</v>
      </c>
      <c r="AV93" s="11" t="s">
        <v>79</v>
      </c>
      <c r="AW93" s="11" t="s">
        <v>33</v>
      </c>
      <c r="AX93" s="11" t="s">
        <v>77</v>
      </c>
      <c r="AY93" s="215" t="s">
        <v>136</v>
      </c>
    </row>
    <row r="94" spans="2:65" s="1" customFormat="1" ht="51" customHeight="1">
      <c r="B94" s="39"/>
      <c r="C94" s="190" t="s">
        <v>153</v>
      </c>
      <c r="D94" s="190" t="s">
        <v>138</v>
      </c>
      <c r="E94" s="191" t="s">
        <v>154</v>
      </c>
      <c r="F94" s="192" t="s">
        <v>155</v>
      </c>
      <c r="G94" s="193" t="s">
        <v>141</v>
      </c>
      <c r="H94" s="194">
        <v>36</v>
      </c>
      <c r="I94" s="195"/>
      <c r="J94" s="196">
        <f>ROUND(I94*H94,2)</f>
        <v>0</v>
      </c>
      <c r="K94" s="192" t="s">
        <v>142</v>
      </c>
      <c r="L94" s="59"/>
      <c r="M94" s="197" t="s">
        <v>21</v>
      </c>
      <c r="N94" s="198" t="s">
        <v>40</v>
      </c>
      <c r="O94" s="40"/>
      <c r="P94" s="199">
        <f>O94*H94</f>
        <v>0</v>
      </c>
      <c r="Q94" s="199">
        <v>0</v>
      </c>
      <c r="R94" s="199">
        <f>Q94*H94</f>
        <v>0</v>
      </c>
      <c r="S94" s="199">
        <v>0.26</v>
      </c>
      <c r="T94" s="200">
        <f>S94*H94</f>
        <v>9.36</v>
      </c>
      <c r="AR94" s="22" t="s">
        <v>143</v>
      </c>
      <c r="AT94" s="22" t="s">
        <v>138</v>
      </c>
      <c r="AU94" s="22" t="s">
        <v>79</v>
      </c>
      <c r="AY94" s="22" t="s">
        <v>136</v>
      </c>
      <c r="BE94" s="201">
        <f>IF(N94="základní",J94,0)</f>
        <v>0</v>
      </c>
      <c r="BF94" s="201">
        <f>IF(N94="snížená",J94,0)</f>
        <v>0</v>
      </c>
      <c r="BG94" s="201">
        <f>IF(N94="zákl. přenesená",J94,0)</f>
        <v>0</v>
      </c>
      <c r="BH94" s="201">
        <f>IF(N94="sníž. přenesená",J94,0)</f>
        <v>0</v>
      </c>
      <c r="BI94" s="201">
        <f>IF(N94="nulová",J94,0)</f>
        <v>0</v>
      </c>
      <c r="BJ94" s="22" t="s">
        <v>77</v>
      </c>
      <c r="BK94" s="201">
        <f>ROUND(I94*H94,2)</f>
        <v>0</v>
      </c>
      <c r="BL94" s="22" t="s">
        <v>143</v>
      </c>
      <c r="BM94" s="22" t="s">
        <v>156</v>
      </c>
    </row>
    <row r="95" spans="2:47" s="1" customFormat="1" ht="162">
      <c r="B95" s="39"/>
      <c r="C95" s="61"/>
      <c r="D95" s="202" t="s">
        <v>145</v>
      </c>
      <c r="E95" s="61"/>
      <c r="F95" s="203" t="s">
        <v>157</v>
      </c>
      <c r="G95" s="61"/>
      <c r="H95" s="61"/>
      <c r="I95" s="161"/>
      <c r="J95" s="61"/>
      <c r="K95" s="61"/>
      <c r="L95" s="59"/>
      <c r="M95" s="204"/>
      <c r="N95" s="40"/>
      <c r="O95" s="40"/>
      <c r="P95" s="40"/>
      <c r="Q95" s="40"/>
      <c r="R95" s="40"/>
      <c r="S95" s="40"/>
      <c r="T95" s="76"/>
      <c r="AT95" s="22" t="s">
        <v>145</v>
      </c>
      <c r="AU95" s="22" t="s">
        <v>79</v>
      </c>
    </row>
    <row r="96" spans="2:51" s="11" customFormat="1" ht="13.5">
      <c r="B96" s="205"/>
      <c r="C96" s="206"/>
      <c r="D96" s="202" t="s">
        <v>147</v>
      </c>
      <c r="E96" s="207" t="s">
        <v>21</v>
      </c>
      <c r="F96" s="208" t="s">
        <v>158</v>
      </c>
      <c r="G96" s="206"/>
      <c r="H96" s="209">
        <v>36</v>
      </c>
      <c r="I96" s="210"/>
      <c r="J96" s="206"/>
      <c r="K96" s="206"/>
      <c r="L96" s="211"/>
      <c r="M96" s="212"/>
      <c r="N96" s="213"/>
      <c r="O96" s="213"/>
      <c r="P96" s="213"/>
      <c r="Q96" s="213"/>
      <c r="R96" s="213"/>
      <c r="S96" s="213"/>
      <c r="T96" s="214"/>
      <c r="AT96" s="215" t="s">
        <v>147</v>
      </c>
      <c r="AU96" s="215" t="s">
        <v>79</v>
      </c>
      <c r="AV96" s="11" t="s">
        <v>79</v>
      </c>
      <c r="AW96" s="11" t="s">
        <v>33</v>
      </c>
      <c r="AX96" s="11" t="s">
        <v>77</v>
      </c>
      <c r="AY96" s="215" t="s">
        <v>136</v>
      </c>
    </row>
    <row r="97" spans="2:65" s="1" customFormat="1" ht="51" customHeight="1">
      <c r="B97" s="39"/>
      <c r="C97" s="190" t="s">
        <v>143</v>
      </c>
      <c r="D97" s="190" t="s">
        <v>138</v>
      </c>
      <c r="E97" s="191" t="s">
        <v>159</v>
      </c>
      <c r="F97" s="192" t="s">
        <v>160</v>
      </c>
      <c r="G97" s="193" t="s">
        <v>141</v>
      </c>
      <c r="H97" s="194">
        <v>996</v>
      </c>
      <c r="I97" s="195"/>
      <c r="J97" s="196">
        <f>ROUND(I97*H97,2)</f>
        <v>0</v>
      </c>
      <c r="K97" s="192" t="s">
        <v>142</v>
      </c>
      <c r="L97" s="59"/>
      <c r="M97" s="197" t="s">
        <v>21</v>
      </c>
      <c r="N97" s="198" t="s">
        <v>40</v>
      </c>
      <c r="O97" s="40"/>
      <c r="P97" s="199">
        <f>O97*H97</f>
        <v>0</v>
      </c>
      <c r="Q97" s="199">
        <v>0</v>
      </c>
      <c r="R97" s="199">
        <f>Q97*H97</f>
        <v>0</v>
      </c>
      <c r="S97" s="199">
        <v>0.29</v>
      </c>
      <c r="T97" s="200">
        <f>S97*H97</f>
        <v>288.84</v>
      </c>
      <c r="AR97" s="22" t="s">
        <v>143</v>
      </c>
      <c r="AT97" s="22" t="s">
        <v>138</v>
      </c>
      <c r="AU97" s="22" t="s">
        <v>79</v>
      </c>
      <c r="AY97" s="22" t="s">
        <v>136</v>
      </c>
      <c r="BE97" s="201">
        <f>IF(N97="základní",J97,0)</f>
        <v>0</v>
      </c>
      <c r="BF97" s="201">
        <f>IF(N97="snížená",J97,0)</f>
        <v>0</v>
      </c>
      <c r="BG97" s="201">
        <f>IF(N97="zákl. přenesená",J97,0)</f>
        <v>0</v>
      </c>
      <c r="BH97" s="201">
        <f>IF(N97="sníž. přenesená",J97,0)</f>
        <v>0</v>
      </c>
      <c r="BI97" s="201">
        <f>IF(N97="nulová",J97,0)</f>
        <v>0</v>
      </c>
      <c r="BJ97" s="22" t="s">
        <v>77</v>
      </c>
      <c r="BK97" s="201">
        <f>ROUND(I97*H97,2)</f>
        <v>0</v>
      </c>
      <c r="BL97" s="22" t="s">
        <v>143</v>
      </c>
      <c r="BM97" s="22" t="s">
        <v>161</v>
      </c>
    </row>
    <row r="98" spans="2:47" s="1" customFormat="1" ht="243">
      <c r="B98" s="39"/>
      <c r="C98" s="61"/>
      <c r="D98" s="202" t="s">
        <v>145</v>
      </c>
      <c r="E98" s="61"/>
      <c r="F98" s="203" t="s">
        <v>162</v>
      </c>
      <c r="G98" s="61"/>
      <c r="H98" s="61"/>
      <c r="I98" s="161"/>
      <c r="J98" s="61"/>
      <c r="K98" s="61"/>
      <c r="L98" s="59"/>
      <c r="M98" s="204"/>
      <c r="N98" s="40"/>
      <c r="O98" s="40"/>
      <c r="P98" s="40"/>
      <c r="Q98" s="40"/>
      <c r="R98" s="40"/>
      <c r="S98" s="40"/>
      <c r="T98" s="76"/>
      <c r="AT98" s="22" t="s">
        <v>145</v>
      </c>
      <c r="AU98" s="22" t="s">
        <v>79</v>
      </c>
    </row>
    <row r="99" spans="2:51" s="11" customFormat="1" ht="13.5">
      <c r="B99" s="205"/>
      <c r="C99" s="206"/>
      <c r="D99" s="202" t="s">
        <v>147</v>
      </c>
      <c r="E99" s="207" t="s">
        <v>21</v>
      </c>
      <c r="F99" s="208" t="s">
        <v>163</v>
      </c>
      <c r="G99" s="206"/>
      <c r="H99" s="209">
        <v>960</v>
      </c>
      <c r="I99" s="210"/>
      <c r="J99" s="206"/>
      <c r="K99" s="206"/>
      <c r="L99" s="211"/>
      <c r="M99" s="212"/>
      <c r="N99" s="213"/>
      <c r="O99" s="213"/>
      <c r="P99" s="213"/>
      <c r="Q99" s="213"/>
      <c r="R99" s="213"/>
      <c r="S99" s="213"/>
      <c r="T99" s="214"/>
      <c r="AT99" s="215" t="s">
        <v>147</v>
      </c>
      <c r="AU99" s="215" t="s">
        <v>79</v>
      </c>
      <c r="AV99" s="11" t="s">
        <v>79</v>
      </c>
      <c r="AW99" s="11" t="s">
        <v>33</v>
      </c>
      <c r="AX99" s="11" t="s">
        <v>69</v>
      </c>
      <c r="AY99" s="215" t="s">
        <v>136</v>
      </c>
    </row>
    <row r="100" spans="2:51" s="11" customFormat="1" ht="13.5">
      <c r="B100" s="205"/>
      <c r="C100" s="206"/>
      <c r="D100" s="202" t="s">
        <v>147</v>
      </c>
      <c r="E100" s="207" t="s">
        <v>21</v>
      </c>
      <c r="F100" s="208" t="s">
        <v>164</v>
      </c>
      <c r="G100" s="206"/>
      <c r="H100" s="209">
        <v>36</v>
      </c>
      <c r="I100" s="210"/>
      <c r="J100" s="206"/>
      <c r="K100" s="206"/>
      <c r="L100" s="211"/>
      <c r="M100" s="212"/>
      <c r="N100" s="213"/>
      <c r="O100" s="213"/>
      <c r="P100" s="213"/>
      <c r="Q100" s="213"/>
      <c r="R100" s="213"/>
      <c r="S100" s="213"/>
      <c r="T100" s="214"/>
      <c r="AT100" s="215" t="s">
        <v>147</v>
      </c>
      <c r="AU100" s="215" t="s">
        <v>79</v>
      </c>
      <c r="AV100" s="11" t="s">
        <v>79</v>
      </c>
      <c r="AW100" s="11" t="s">
        <v>33</v>
      </c>
      <c r="AX100" s="11" t="s">
        <v>69</v>
      </c>
      <c r="AY100" s="215" t="s">
        <v>136</v>
      </c>
    </row>
    <row r="101" spans="2:51" s="12" customFormat="1" ht="13.5">
      <c r="B101" s="216"/>
      <c r="C101" s="217"/>
      <c r="D101" s="202" t="s">
        <v>147</v>
      </c>
      <c r="E101" s="218" t="s">
        <v>21</v>
      </c>
      <c r="F101" s="219" t="s">
        <v>165</v>
      </c>
      <c r="G101" s="217"/>
      <c r="H101" s="220">
        <v>996</v>
      </c>
      <c r="I101" s="221"/>
      <c r="J101" s="217"/>
      <c r="K101" s="217"/>
      <c r="L101" s="222"/>
      <c r="M101" s="223"/>
      <c r="N101" s="224"/>
      <c r="O101" s="224"/>
      <c r="P101" s="224"/>
      <c r="Q101" s="224"/>
      <c r="R101" s="224"/>
      <c r="S101" s="224"/>
      <c r="T101" s="225"/>
      <c r="AT101" s="226" t="s">
        <v>147</v>
      </c>
      <c r="AU101" s="226" t="s">
        <v>79</v>
      </c>
      <c r="AV101" s="12" t="s">
        <v>143</v>
      </c>
      <c r="AW101" s="12" t="s">
        <v>33</v>
      </c>
      <c r="AX101" s="12" t="s">
        <v>77</v>
      </c>
      <c r="AY101" s="226" t="s">
        <v>136</v>
      </c>
    </row>
    <row r="102" spans="2:65" s="1" customFormat="1" ht="51" customHeight="1">
      <c r="B102" s="39"/>
      <c r="C102" s="190" t="s">
        <v>166</v>
      </c>
      <c r="D102" s="190" t="s">
        <v>138</v>
      </c>
      <c r="E102" s="191" t="s">
        <v>167</v>
      </c>
      <c r="F102" s="192" t="s">
        <v>168</v>
      </c>
      <c r="G102" s="193" t="s">
        <v>141</v>
      </c>
      <c r="H102" s="194">
        <v>457</v>
      </c>
      <c r="I102" s="195"/>
      <c r="J102" s="196">
        <f>ROUND(I102*H102,2)</f>
        <v>0</v>
      </c>
      <c r="K102" s="192" t="s">
        <v>142</v>
      </c>
      <c r="L102" s="59"/>
      <c r="M102" s="197" t="s">
        <v>21</v>
      </c>
      <c r="N102" s="198" t="s">
        <v>40</v>
      </c>
      <c r="O102" s="40"/>
      <c r="P102" s="199">
        <f>O102*H102</f>
        <v>0</v>
      </c>
      <c r="Q102" s="199">
        <v>0</v>
      </c>
      <c r="R102" s="199">
        <f>Q102*H102</f>
        <v>0</v>
      </c>
      <c r="S102" s="199">
        <v>0.44</v>
      </c>
      <c r="T102" s="200">
        <f>S102*H102</f>
        <v>201.08</v>
      </c>
      <c r="AR102" s="22" t="s">
        <v>143</v>
      </c>
      <c r="AT102" s="22" t="s">
        <v>138</v>
      </c>
      <c r="AU102" s="22" t="s">
        <v>79</v>
      </c>
      <c r="AY102" s="22" t="s">
        <v>136</v>
      </c>
      <c r="BE102" s="201">
        <f>IF(N102="základní",J102,0)</f>
        <v>0</v>
      </c>
      <c r="BF102" s="201">
        <f>IF(N102="snížená",J102,0)</f>
        <v>0</v>
      </c>
      <c r="BG102" s="201">
        <f>IF(N102="zákl. přenesená",J102,0)</f>
        <v>0</v>
      </c>
      <c r="BH102" s="201">
        <f>IF(N102="sníž. přenesená",J102,0)</f>
        <v>0</v>
      </c>
      <c r="BI102" s="201">
        <f>IF(N102="nulová",J102,0)</f>
        <v>0</v>
      </c>
      <c r="BJ102" s="22" t="s">
        <v>77</v>
      </c>
      <c r="BK102" s="201">
        <f>ROUND(I102*H102,2)</f>
        <v>0</v>
      </c>
      <c r="BL102" s="22" t="s">
        <v>143</v>
      </c>
      <c r="BM102" s="22" t="s">
        <v>169</v>
      </c>
    </row>
    <row r="103" spans="2:47" s="1" customFormat="1" ht="243">
      <c r="B103" s="39"/>
      <c r="C103" s="61"/>
      <c r="D103" s="202" t="s">
        <v>145</v>
      </c>
      <c r="E103" s="61"/>
      <c r="F103" s="203" t="s">
        <v>162</v>
      </c>
      <c r="G103" s="61"/>
      <c r="H103" s="61"/>
      <c r="I103" s="161"/>
      <c r="J103" s="61"/>
      <c r="K103" s="61"/>
      <c r="L103" s="59"/>
      <c r="M103" s="204"/>
      <c r="N103" s="40"/>
      <c r="O103" s="40"/>
      <c r="P103" s="40"/>
      <c r="Q103" s="40"/>
      <c r="R103" s="40"/>
      <c r="S103" s="40"/>
      <c r="T103" s="76"/>
      <c r="AT103" s="22" t="s">
        <v>145</v>
      </c>
      <c r="AU103" s="22" t="s">
        <v>79</v>
      </c>
    </row>
    <row r="104" spans="2:51" s="11" customFormat="1" ht="13.5">
      <c r="B104" s="205"/>
      <c r="C104" s="206"/>
      <c r="D104" s="202" t="s">
        <v>147</v>
      </c>
      <c r="E104" s="207" t="s">
        <v>21</v>
      </c>
      <c r="F104" s="208" t="s">
        <v>170</v>
      </c>
      <c r="G104" s="206"/>
      <c r="H104" s="209">
        <v>457</v>
      </c>
      <c r="I104" s="210"/>
      <c r="J104" s="206"/>
      <c r="K104" s="206"/>
      <c r="L104" s="211"/>
      <c r="M104" s="212"/>
      <c r="N104" s="213"/>
      <c r="O104" s="213"/>
      <c r="P104" s="213"/>
      <c r="Q104" s="213"/>
      <c r="R104" s="213"/>
      <c r="S104" s="213"/>
      <c r="T104" s="214"/>
      <c r="AT104" s="215" t="s">
        <v>147</v>
      </c>
      <c r="AU104" s="215" t="s">
        <v>79</v>
      </c>
      <c r="AV104" s="11" t="s">
        <v>79</v>
      </c>
      <c r="AW104" s="11" t="s">
        <v>33</v>
      </c>
      <c r="AX104" s="11" t="s">
        <v>77</v>
      </c>
      <c r="AY104" s="215" t="s">
        <v>136</v>
      </c>
    </row>
    <row r="105" spans="2:65" s="1" customFormat="1" ht="38.25" customHeight="1">
      <c r="B105" s="39"/>
      <c r="C105" s="190" t="s">
        <v>171</v>
      </c>
      <c r="D105" s="190" t="s">
        <v>138</v>
      </c>
      <c r="E105" s="191" t="s">
        <v>172</v>
      </c>
      <c r="F105" s="192" t="s">
        <v>173</v>
      </c>
      <c r="G105" s="193" t="s">
        <v>141</v>
      </c>
      <c r="H105" s="194">
        <v>457</v>
      </c>
      <c r="I105" s="195"/>
      <c r="J105" s="196">
        <f>ROUND(I105*H105,2)</f>
        <v>0</v>
      </c>
      <c r="K105" s="192" t="s">
        <v>21</v>
      </c>
      <c r="L105" s="59"/>
      <c r="M105" s="197" t="s">
        <v>21</v>
      </c>
      <c r="N105" s="198" t="s">
        <v>40</v>
      </c>
      <c r="O105" s="40"/>
      <c r="P105" s="199">
        <f>O105*H105</f>
        <v>0</v>
      </c>
      <c r="Q105" s="199">
        <v>0.0003</v>
      </c>
      <c r="R105" s="199">
        <f>Q105*H105</f>
        <v>0.1371</v>
      </c>
      <c r="S105" s="199">
        <v>0.512</v>
      </c>
      <c r="T105" s="200">
        <f>S105*H105</f>
        <v>233.984</v>
      </c>
      <c r="AR105" s="22" t="s">
        <v>143</v>
      </c>
      <c r="AT105" s="22" t="s">
        <v>138</v>
      </c>
      <c r="AU105" s="22" t="s">
        <v>79</v>
      </c>
      <c r="AY105" s="22" t="s">
        <v>136</v>
      </c>
      <c r="BE105" s="201">
        <f>IF(N105="základní",J105,0)</f>
        <v>0</v>
      </c>
      <c r="BF105" s="201">
        <f>IF(N105="snížená",J105,0)</f>
        <v>0</v>
      </c>
      <c r="BG105" s="201">
        <f>IF(N105="zákl. přenesená",J105,0)</f>
        <v>0</v>
      </c>
      <c r="BH105" s="201">
        <f>IF(N105="sníž. přenesená",J105,0)</f>
        <v>0</v>
      </c>
      <c r="BI105" s="201">
        <f>IF(N105="nulová",J105,0)</f>
        <v>0</v>
      </c>
      <c r="BJ105" s="22" t="s">
        <v>77</v>
      </c>
      <c r="BK105" s="201">
        <f>ROUND(I105*H105,2)</f>
        <v>0</v>
      </c>
      <c r="BL105" s="22" t="s">
        <v>143</v>
      </c>
      <c r="BM105" s="22" t="s">
        <v>174</v>
      </c>
    </row>
    <row r="106" spans="2:47" s="1" customFormat="1" ht="216">
      <c r="B106" s="39"/>
      <c r="C106" s="61"/>
      <c r="D106" s="202" t="s">
        <v>145</v>
      </c>
      <c r="E106" s="61"/>
      <c r="F106" s="203" t="s">
        <v>175</v>
      </c>
      <c r="G106" s="61"/>
      <c r="H106" s="61"/>
      <c r="I106" s="161"/>
      <c r="J106" s="61"/>
      <c r="K106" s="61"/>
      <c r="L106" s="59"/>
      <c r="M106" s="204"/>
      <c r="N106" s="40"/>
      <c r="O106" s="40"/>
      <c r="P106" s="40"/>
      <c r="Q106" s="40"/>
      <c r="R106" s="40"/>
      <c r="S106" s="40"/>
      <c r="T106" s="76"/>
      <c r="AT106" s="22" t="s">
        <v>145</v>
      </c>
      <c r="AU106" s="22" t="s">
        <v>79</v>
      </c>
    </row>
    <row r="107" spans="2:51" s="11" customFormat="1" ht="13.5">
      <c r="B107" s="205"/>
      <c r="C107" s="206"/>
      <c r="D107" s="202" t="s">
        <v>147</v>
      </c>
      <c r="E107" s="207" t="s">
        <v>21</v>
      </c>
      <c r="F107" s="208" t="s">
        <v>176</v>
      </c>
      <c r="G107" s="206"/>
      <c r="H107" s="209">
        <v>457</v>
      </c>
      <c r="I107" s="210"/>
      <c r="J107" s="206"/>
      <c r="K107" s="206"/>
      <c r="L107" s="211"/>
      <c r="M107" s="212"/>
      <c r="N107" s="213"/>
      <c r="O107" s="213"/>
      <c r="P107" s="213"/>
      <c r="Q107" s="213"/>
      <c r="R107" s="213"/>
      <c r="S107" s="213"/>
      <c r="T107" s="214"/>
      <c r="AT107" s="215" t="s">
        <v>147</v>
      </c>
      <c r="AU107" s="215" t="s">
        <v>79</v>
      </c>
      <c r="AV107" s="11" t="s">
        <v>79</v>
      </c>
      <c r="AW107" s="11" t="s">
        <v>33</v>
      </c>
      <c r="AX107" s="11" t="s">
        <v>77</v>
      </c>
      <c r="AY107" s="215" t="s">
        <v>136</v>
      </c>
    </row>
    <row r="108" spans="2:65" s="1" customFormat="1" ht="38.25" customHeight="1">
      <c r="B108" s="39"/>
      <c r="C108" s="190" t="s">
        <v>177</v>
      </c>
      <c r="D108" s="190" t="s">
        <v>138</v>
      </c>
      <c r="E108" s="191" t="s">
        <v>178</v>
      </c>
      <c r="F108" s="192" t="s">
        <v>179</v>
      </c>
      <c r="G108" s="193" t="s">
        <v>180</v>
      </c>
      <c r="H108" s="194">
        <v>11</v>
      </c>
      <c r="I108" s="195"/>
      <c r="J108" s="196">
        <f>ROUND(I108*H108,2)</f>
        <v>0</v>
      </c>
      <c r="K108" s="192" t="s">
        <v>142</v>
      </c>
      <c r="L108" s="59"/>
      <c r="M108" s="197" t="s">
        <v>21</v>
      </c>
      <c r="N108" s="198" t="s">
        <v>40</v>
      </c>
      <c r="O108" s="40"/>
      <c r="P108" s="199">
        <f>O108*H108</f>
        <v>0</v>
      </c>
      <c r="Q108" s="199">
        <v>0</v>
      </c>
      <c r="R108" s="199">
        <f>Q108*H108</f>
        <v>0</v>
      </c>
      <c r="S108" s="199">
        <v>0.205</v>
      </c>
      <c r="T108" s="200">
        <f>S108*H108</f>
        <v>2.255</v>
      </c>
      <c r="AR108" s="22" t="s">
        <v>143</v>
      </c>
      <c r="AT108" s="22" t="s">
        <v>138</v>
      </c>
      <c r="AU108" s="22" t="s">
        <v>79</v>
      </c>
      <c r="AY108" s="22" t="s">
        <v>136</v>
      </c>
      <c r="BE108" s="201">
        <f>IF(N108="základní",J108,0)</f>
        <v>0</v>
      </c>
      <c r="BF108" s="201">
        <f>IF(N108="snížená",J108,0)</f>
        <v>0</v>
      </c>
      <c r="BG108" s="201">
        <f>IF(N108="zákl. přenesená",J108,0)</f>
        <v>0</v>
      </c>
      <c r="BH108" s="201">
        <f>IF(N108="sníž. přenesená",J108,0)</f>
        <v>0</v>
      </c>
      <c r="BI108" s="201">
        <f>IF(N108="nulová",J108,0)</f>
        <v>0</v>
      </c>
      <c r="BJ108" s="22" t="s">
        <v>77</v>
      </c>
      <c r="BK108" s="201">
        <f>ROUND(I108*H108,2)</f>
        <v>0</v>
      </c>
      <c r="BL108" s="22" t="s">
        <v>143</v>
      </c>
      <c r="BM108" s="22" t="s">
        <v>181</v>
      </c>
    </row>
    <row r="109" spans="2:47" s="1" customFormat="1" ht="148.5">
      <c r="B109" s="39"/>
      <c r="C109" s="61"/>
      <c r="D109" s="202" t="s">
        <v>145</v>
      </c>
      <c r="E109" s="61"/>
      <c r="F109" s="203" t="s">
        <v>182</v>
      </c>
      <c r="G109" s="61"/>
      <c r="H109" s="61"/>
      <c r="I109" s="161"/>
      <c r="J109" s="61"/>
      <c r="K109" s="61"/>
      <c r="L109" s="59"/>
      <c r="M109" s="204"/>
      <c r="N109" s="40"/>
      <c r="O109" s="40"/>
      <c r="P109" s="40"/>
      <c r="Q109" s="40"/>
      <c r="R109" s="40"/>
      <c r="S109" s="40"/>
      <c r="T109" s="76"/>
      <c r="AT109" s="22" t="s">
        <v>145</v>
      </c>
      <c r="AU109" s="22" t="s">
        <v>79</v>
      </c>
    </row>
    <row r="110" spans="2:51" s="11" customFormat="1" ht="13.5">
      <c r="B110" s="205"/>
      <c r="C110" s="206"/>
      <c r="D110" s="202" t="s">
        <v>147</v>
      </c>
      <c r="E110" s="207" t="s">
        <v>21</v>
      </c>
      <c r="F110" s="208" t="s">
        <v>183</v>
      </c>
      <c r="G110" s="206"/>
      <c r="H110" s="209">
        <v>11</v>
      </c>
      <c r="I110" s="210"/>
      <c r="J110" s="206"/>
      <c r="K110" s="206"/>
      <c r="L110" s="211"/>
      <c r="M110" s="212"/>
      <c r="N110" s="213"/>
      <c r="O110" s="213"/>
      <c r="P110" s="213"/>
      <c r="Q110" s="213"/>
      <c r="R110" s="213"/>
      <c r="S110" s="213"/>
      <c r="T110" s="214"/>
      <c r="AT110" s="215" t="s">
        <v>147</v>
      </c>
      <c r="AU110" s="215" t="s">
        <v>79</v>
      </c>
      <c r="AV110" s="11" t="s">
        <v>79</v>
      </c>
      <c r="AW110" s="11" t="s">
        <v>33</v>
      </c>
      <c r="AX110" s="11" t="s">
        <v>77</v>
      </c>
      <c r="AY110" s="215" t="s">
        <v>136</v>
      </c>
    </row>
    <row r="111" spans="2:65" s="1" customFormat="1" ht="25.5" customHeight="1">
      <c r="B111" s="39"/>
      <c r="C111" s="190" t="s">
        <v>184</v>
      </c>
      <c r="D111" s="190" t="s">
        <v>138</v>
      </c>
      <c r="E111" s="191" t="s">
        <v>185</v>
      </c>
      <c r="F111" s="192" t="s">
        <v>186</v>
      </c>
      <c r="G111" s="193" t="s">
        <v>180</v>
      </c>
      <c r="H111" s="194">
        <v>155</v>
      </c>
      <c r="I111" s="195"/>
      <c r="J111" s="196">
        <f>ROUND(I111*H111,2)</f>
        <v>0</v>
      </c>
      <c r="K111" s="192" t="s">
        <v>142</v>
      </c>
      <c r="L111" s="59"/>
      <c r="M111" s="197" t="s">
        <v>21</v>
      </c>
      <c r="N111" s="198" t="s">
        <v>40</v>
      </c>
      <c r="O111" s="40"/>
      <c r="P111" s="199">
        <f>O111*H111</f>
        <v>0</v>
      </c>
      <c r="Q111" s="199">
        <v>0</v>
      </c>
      <c r="R111" s="199">
        <f>Q111*H111</f>
        <v>0</v>
      </c>
      <c r="S111" s="199">
        <v>0.04</v>
      </c>
      <c r="T111" s="200">
        <f>S111*H111</f>
        <v>6.2</v>
      </c>
      <c r="AR111" s="22" t="s">
        <v>143</v>
      </c>
      <c r="AT111" s="22" t="s">
        <v>138</v>
      </c>
      <c r="AU111" s="22" t="s">
        <v>79</v>
      </c>
      <c r="AY111" s="22" t="s">
        <v>136</v>
      </c>
      <c r="BE111" s="201">
        <f>IF(N111="základní",J111,0)</f>
        <v>0</v>
      </c>
      <c r="BF111" s="201">
        <f>IF(N111="snížená",J111,0)</f>
        <v>0</v>
      </c>
      <c r="BG111" s="201">
        <f>IF(N111="zákl. přenesená",J111,0)</f>
        <v>0</v>
      </c>
      <c r="BH111" s="201">
        <f>IF(N111="sníž. přenesená",J111,0)</f>
        <v>0</v>
      </c>
      <c r="BI111" s="201">
        <f>IF(N111="nulová",J111,0)</f>
        <v>0</v>
      </c>
      <c r="BJ111" s="22" t="s">
        <v>77</v>
      </c>
      <c r="BK111" s="201">
        <f>ROUND(I111*H111,2)</f>
        <v>0</v>
      </c>
      <c r="BL111" s="22" t="s">
        <v>143</v>
      </c>
      <c r="BM111" s="22" t="s">
        <v>187</v>
      </c>
    </row>
    <row r="112" spans="2:47" s="1" customFormat="1" ht="148.5">
      <c r="B112" s="39"/>
      <c r="C112" s="61"/>
      <c r="D112" s="202" t="s">
        <v>145</v>
      </c>
      <c r="E112" s="61"/>
      <c r="F112" s="203" t="s">
        <v>182</v>
      </c>
      <c r="G112" s="61"/>
      <c r="H112" s="61"/>
      <c r="I112" s="161"/>
      <c r="J112" s="61"/>
      <c r="K112" s="61"/>
      <c r="L112" s="59"/>
      <c r="M112" s="204"/>
      <c r="N112" s="40"/>
      <c r="O112" s="40"/>
      <c r="P112" s="40"/>
      <c r="Q112" s="40"/>
      <c r="R112" s="40"/>
      <c r="S112" s="40"/>
      <c r="T112" s="76"/>
      <c r="AT112" s="22" t="s">
        <v>145</v>
      </c>
      <c r="AU112" s="22" t="s">
        <v>79</v>
      </c>
    </row>
    <row r="113" spans="2:51" s="11" customFormat="1" ht="13.5">
      <c r="B113" s="205"/>
      <c r="C113" s="206"/>
      <c r="D113" s="202" t="s">
        <v>147</v>
      </c>
      <c r="E113" s="207" t="s">
        <v>21</v>
      </c>
      <c r="F113" s="208" t="s">
        <v>188</v>
      </c>
      <c r="G113" s="206"/>
      <c r="H113" s="209">
        <v>155</v>
      </c>
      <c r="I113" s="210"/>
      <c r="J113" s="206"/>
      <c r="K113" s="206"/>
      <c r="L113" s="211"/>
      <c r="M113" s="212"/>
      <c r="N113" s="213"/>
      <c r="O113" s="213"/>
      <c r="P113" s="213"/>
      <c r="Q113" s="213"/>
      <c r="R113" s="213"/>
      <c r="S113" s="213"/>
      <c r="T113" s="214"/>
      <c r="AT113" s="215" t="s">
        <v>147</v>
      </c>
      <c r="AU113" s="215" t="s">
        <v>79</v>
      </c>
      <c r="AV113" s="11" t="s">
        <v>79</v>
      </c>
      <c r="AW113" s="11" t="s">
        <v>33</v>
      </c>
      <c r="AX113" s="11" t="s">
        <v>77</v>
      </c>
      <c r="AY113" s="215" t="s">
        <v>136</v>
      </c>
    </row>
    <row r="114" spans="2:65" s="1" customFormat="1" ht="38.25" customHeight="1">
      <c r="B114" s="39"/>
      <c r="C114" s="190" t="s">
        <v>189</v>
      </c>
      <c r="D114" s="190" t="s">
        <v>138</v>
      </c>
      <c r="E114" s="191" t="s">
        <v>190</v>
      </c>
      <c r="F114" s="192" t="s">
        <v>191</v>
      </c>
      <c r="G114" s="193" t="s">
        <v>192</v>
      </c>
      <c r="H114" s="194">
        <v>159.8</v>
      </c>
      <c r="I114" s="195"/>
      <c r="J114" s="196">
        <f>ROUND(I114*H114,2)</f>
        <v>0</v>
      </c>
      <c r="K114" s="192" t="s">
        <v>142</v>
      </c>
      <c r="L114" s="59"/>
      <c r="M114" s="197" t="s">
        <v>21</v>
      </c>
      <c r="N114" s="198" t="s">
        <v>40</v>
      </c>
      <c r="O114" s="40"/>
      <c r="P114" s="199">
        <f>O114*H114</f>
        <v>0</v>
      </c>
      <c r="Q114" s="199">
        <v>0</v>
      </c>
      <c r="R114" s="199">
        <f>Q114*H114</f>
        <v>0</v>
      </c>
      <c r="S114" s="199">
        <v>0</v>
      </c>
      <c r="T114" s="200">
        <f>S114*H114</f>
        <v>0</v>
      </c>
      <c r="AR114" s="22" t="s">
        <v>143</v>
      </c>
      <c r="AT114" s="22" t="s">
        <v>138</v>
      </c>
      <c r="AU114" s="22" t="s">
        <v>79</v>
      </c>
      <c r="AY114" s="22" t="s">
        <v>136</v>
      </c>
      <c r="BE114" s="201">
        <f>IF(N114="základní",J114,0)</f>
        <v>0</v>
      </c>
      <c r="BF114" s="201">
        <f>IF(N114="snížená",J114,0)</f>
        <v>0</v>
      </c>
      <c r="BG114" s="201">
        <f>IF(N114="zákl. přenesená",J114,0)</f>
        <v>0</v>
      </c>
      <c r="BH114" s="201">
        <f>IF(N114="sníž. přenesená",J114,0)</f>
        <v>0</v>
      </c>
      <c r="BI114" s="201">
        <f>IF(N114="nulová",J114,0)</f>
        <v>0</v>
      </c>
      <c r="BJ114" s="22" t="s">
        <v>77</v>
      </c>
      <c r="BK114" s="201">
        <f>ROUND(I114*H114,2)</f>
        <v>0</v>
      </c>
      <c r="BL114" s="22" t="s">
        <v>143</v>
      </c>
      <c r="BM114" s="22" t="s">
        <v>193</v>
      </c>
    </row>
    <row r="115" spans="2:47" s="1" customFormat="1" ht="229.5">
      <c r="B115" s="39"/>
      <c r="C115" s="61"/>
      <c r="D115" s="202" t="s">
        <v>145</v>
      </c>
      <c r="E115" s="61"/>
      <c r="F115" s="203" t="s">
        <v>194</v>
      </c>
      <c r="G115" s="61"/>
      <c r="H115" s="61"/>
      <c r="I115" s="161"/>
      <c r="J115" s="61"/>
      <c r="K115" s="61"/>
      <c r="L115" s="59"/>
      <c r="M115" s="204"/>
      <c r="N115" s="40"/>
      <c r="O115" s="40"/>
      <c r="P115" s="40"/>
      <c r="Q115" s="40"/>
      <c r="R115" s="40"/>
      <c r="S115" s="40"/>
      <c r="T115" s="76"/>
      <c r="AT115" s="22" t="s">
        <v>145</v>
      </c>
      <c r="AU115" s="22" t="s">
        <v>79</v>
      </c>
    </row>
    <row r="116" spans="2:51" s="11" customFormat="1" ht="13.5">
      <c r="B116" s="205"/>
      <c r="C116" s="206"/>
      <c r="D116" s="202" t="s">
        <v>147</v>
      </c>
      <c r="E116" s="207" t="s">
        <v>21</v>
      </c>
      <c r="F116" s="208" t="s">
        <v>195</v>
      </c>
      <c r="G116" s="206"/>
      <c r="H116" s="209">
        <v>159.8</v>
      </c>
      <c r="I116" s="210"/>
      <c r="J116" s="206"/>
      <c r="K116" s="206"/>
      <c r="L116" s="211"/>
      <c r="M116" s="212"/>
      <c r="N116" s="213"/>
      <c r="O116" s="213"/>
      <c r="P116" s="213"/>
      <c r="Q116" s="213"/>
      <c r="R116" s="213"/>
      <c r="S116" s="213"/>
      <c r="T116" s="214"/>
      <c r="AT116" s="215" t="s">
        <v>147</v>
      </c>
      <c r="AU116" s="215" t="s">
        <v>79</v>
      </c>
      <c r="AV116" s="11" t="s">
        <v>79</v>
      </c>
      <c r="AW116" s="11" t="s">
        <v>33</v>
      </c>
      <c r="AX116" s="11" t="s">
        <v>77</v>
      </c>
      <c r="AY116" s="215" t="s">
        <v>136</v>
      </c>
    </row>
    <row r="117" spans="2:65" s="1" customFormat="1" ht="38.25" customHeight="1">
      <c r="B117" s="39"/>
      <c r="C117" s="190" t="s">
        <v>196</v>
      </c>
      <c r="D117" s="190" t="s">
        <v>138</v>
      </c>
      <c r="E117" s="191" t="s">
        <v>197</v>
      </c>
      <c r="F117" s="192" t="s">
        <v>198</v>
      </c>
      <c r="G117" s="193" t="s">
        <v>192</v>
      </c>
      <c r="H117" s="194">
        <v>665.049</v>
      </c>
      <c r="I117" s="195"/>
      <c r="J117" s="196">
        <f>ROUND(I117*H117,2)</f>
        <v>0</v>
      </c>
      <c r="K117" s="192" t="s">
        <v>142</v>
      </c>
      <c r="L117" s="59"/>
      <c r="M117" s="197" t="s">
        <v>21</v>
      </c>
      <c r="N117" s="198" t="s">
        <v>40</v>
      </c>
      <c r="O117" s="40"/>
      <c r="P117" s="199">
        <f>O117*H117</f>
        <v>0</v>
      </c>
      <c r="Q117" s="199">
        <v>0</v>
      </c>
      <c r="R117" s="199">
        <f>Q117*H117</f>
        <v>0</v>
      </c>
      <c r="S117" s="199">
        <v>0</v>
      </c>
      <c r="T117" s="200">
        <f>S117*H117</f>
        <v>0</v>
      </c>
      <c r="AR117" s="22" t="s">
        <v>143</v>
      </c>
      <c r="AT117" s="22" t="s">
        <v>138</v>
      </c>
      <c r="AU117" s="22" t="s">
        <v>79</v>
      </c>
      <c r="AY117" s="22" t="s">
        <v>136</v>
      </c>
      <c r="BE117" s="201">
        <f>IF(N117="základní",J117,0)</f>
        <v>0</v>
      </c>
      <c r="BF117" s="201">
        <f>IF(N117="snížená",J117,0)</f>
        <v>0</v>
      </c>
      <c r="BG117" s="201">
        <f>IF(N117="zákl. přenesená",J117,0)</f>
        <v>0</v>
      </c>
      <c r="BH117" s="201">
        <f>IF(N117="sníž. přenesená",J117,0)</f>
        <v>0</v>
      </c>
      <c r="BI117" s="201">
        <f>IF(N117="nulová",J117,0)</f>
        <v>0</v>
      </c>
      <c r="BJ117" s="22" t="s">
        <v>77</v>
      </c>
      <c r="BK117" s="201">
        <f>ROUND(I117*H117,2)</f>
        <v>0</v>
      </c>
      <c r="BL117" s="22" t="s">
        <v>143</v>
      </c>
      <c r="BM117" s="22" t="s">
        <v>199</v>
      </c>
    </row>
    <row r="118" spans="2:47" s="1" customFormat="1" ht="94.5">
      <c r="B118" s="39"/>
      <c r="C118" s="61"/>
      <c r="D118" s="202" t="s">
        <v>145</v>
      </c>
      <c r="E118" s="61"/>
      <c r="F118" s="203" t="s">
        <v>200</v>
      </c>
      <c r="G118" s="61"/>
      <c r="H118" s="61"/>
      <c r="I118" s="161"/>
      <c r="J118" s="61"/>
      <c r="K118" s="61"/>
      <c r="L118" s="59"/>
      <c r="M118" s="204"/>
      <c r="N118" s="40"/>
      <c r="O118" s="40"/>
      <c r="P118" s="40"/>
      <c r="Q118" s="40"/>
      <c r="R118" s="40"/>
      <c r="S118" s="40"/>
      <c r="T118" s="76"/>
      <c r="AT118" s="22" t="s">
        <v>145</v>
      </c>
      <c r="AU118" s="22" t="s">
        <v>79</v>
      </c>
    </row>
    <row r="119" spans="2:51" s="11" customFormat="1" ht="13.5">
      <c r="B119" s="205"/>
      <c r="C119" s="206"/>
      <c r="D119" s="202" t="s">
        <v>147</v>
      </c>
      <c r="E119" s="207" t="s">
        <v>21</v>
      </c>
      <c r="F119" s="208" t="s">
        <v>201</v>
      </c>
      <c r="G119" s="206"/>
      <c r="H119" s="209">
        <v>283.5</v>
      </c>
      <c r="I119" s="210"/>
      <c r="J119" s="206"/>
      <c r="K119" s="206"/>
      <c r="L119" s="211"/>
      <c r="M119" s="212"/>
      <c r="N119" s="213"/>
      <c r="O119" s="213"/>
      <c r="P119" s="213"/>
      <c r="Q119" s="213"/>
      <c r="R119" s="213"/>
      <c r="S119" s="213"/>
      <c r="T119" s="214"/>
      <c r="AT119" s="215" t="s">
        <v>147</v>
      </c>
      <c r="AU119" s="215" t="s">
        <v>79</v>
      </c>
      <c r="AV119" s="11" t="s">
        <v>79</v>
      </c>
      <c r="AW119" s="11" t="s">
        <v>33</v>
      </c>
      <c r="AX119" s="11" t="s">
        <v>69</v>
      </c>
      <c r="AY119" s="215" t="s">
        <v>136</v>
      </c>
    </row>
    <row r="120" spans="2:51" s="11" customFormat="1" ht="13.5">
      <c r="B120" s="205"/>
      <c r="C120" s="206"/>
      <c r="D120" s="202" t="s">
        <v>147</v>
      </c>
      <c r="E120" s="207" t="s">
        <v>21</v>
      </c>
      <c r="F120" s="208" t="s">
        <v>202</v>
      </c>
      <c r="G120" s="206"/>
      <c r="H120" s="209">
        <v>21.84</v>
      </c>
      <c r="I120" s="210"/>
      <c r="J120" s="206"/>
      <c r="K120" s="206"/>
      <c r="L120" s="211"/>
      <c r="M120" s="212"/>
      <c r="N120" s="213"/>
      <c r="O120" s="213"/>
      <c r="P120" s="213"/>
      <c r="Q120" s="213"/>
      <c r="R120" s="213"/>
      <c r="S120" s="213"/>
      <c r="T120" s="214"/>
      <c r="AT120" s="215" t="s">
        <v>147</v>
      </c>
      <c r="AU120" s="215" t="s">
        <v>79</v>
      </c>
      <c r="AV120" s="11" t="s">
        <v>79</v>
      </c>
      <c r="AW120" s="11" t="s">
        <v>33</v>
      </c>
      <c r="AX120" s="11" t="s">
        <v>69</v>
      </c>
      <c r="AY120" s="215" t="s">
        <v>136</v>
      </c>
    </row>
    <row r="121" spans="2:51" s="11" customFormat="1" ht="13.5">
      <c r="B121" s="205"/>
      <c r="C121" s="206"/>
      <c r="D121" s="202" t="s">
        <v>147</v>
      </c>
      <c r="E121" s="207" t="s">
        <v>21</v>
      </c>
      <c r="F121" s="208" t="s">
        <v>203</v>
      </c>
      <c r="G121" s="206"/>
      <c r="H121" s="209">
        <v>43.26</v>
      </c>
      <c r="I121" s="210"/>
      <c r="J121" s="206"/>
      <c r="K121" s="206"/>
      <c r="L121" s="211"/>
      <c r="M121" s="212"/>
      <c r="N121" s="213"/>
      <c r="O121" s="213"/>
      <c r="P121" s="213"/>
      <c r="Q121" s="213"/>
      <c r="R121" s="213"/>
      <c r="S121" s="213"/>
      <c r="T121" s="214"/>
      <c r="AT121" s="215" t="s">
        <v>147</v>
      </c>
      <c r="AU121" s="215" t="s">
        <v>79</v>
      </c>
      <c r="AV121" s="11" t="s">
        <v>79</v>
      </c>
      <c r="AW121" s="11" t="s">
        <v>33</v>
      </c>
      <c r="AX121" s="11" t="s">
        <v>69</v>
      </c>
      <c r="AY121" s="215" t="s">
        <v>136</v>
      </c>
    </row>
    <row r="122" spans="2:51" s="11" customFormat="1" ht="13.5">
      <c r="B122" s="205"/>
      <c r="C122" s="206"/>
      <c r="D122" s="202" t="s">
        <v>147</v>
      </c>
      <c r="E122" s="207" t="s">
        <v>21</v>
      </c>
      <c r="F122" s="208" t="s">
        <v>204</v>
      </c>
      <c r="G122" s="206"/>
      <c r="H122" s="209">
        <v>129.63</v>
      </c>
      <c r="I122" s="210"/>
      <c r="J122" s="206"/>
      <c r="K122" s="206"/>
      <c r="L122" s="211"/>
      <c r="M122" s="212"/>
      <c r="N122" s="213"/>
      <c r="O122" s="213"/>
      <c r="P122" s="213"/>
      <c r="Q122" s="213"/>
      <c r="R122" s="213"/>
      <c r="S122" s="213"/>
      <c r="T122" s="214"/>
      <c r="AT122" s="215" t="s">
        <v>147</v>
      </c>
      <c r="AU122" s="215" t="s">
        <v>79</v>
      </c>
      <c r="AV122" s="11" t="s">
        <v>79</v>
      </c>
      <c r="AW122" s="11" t="s">
        <v>33</v>
      </c>
      <c r="AX122" s="11" t="s">
        <v>69</v>
      </c>
      <c r="AY122" s="215" t="s">
        <v>136</v>
      </c>
    </row>
    <row r="123" spans="2:51" s="11" customFormat="1" ht="13.5">
      <c r="B123" s="205"/>
      <c r="C123" s="206"/>
      <c r="D123" s="202" t="s">
        <v>147</v>
      </c>
      <c r="E123" s="207" t="s">
        <v>21</v>
      </c>
      <c r="F123" s="208" t="s">
        <v>205</v>
      </c>
      <c r="G123" s="206"/>
      <c r="H123" s="209">
        <v>160.5</v>
      </c>
      <c r="I123" s="210"/>
      <c r="J123" s="206"/>
      <c r="K123" s="206"/>
      <c r="L123" s="211"/>
      <c r="M123" s="212"/>
      <c r="N123" s="213"/>
      <c r="O123" s="213"/>
      <c r="P123" s="213"/>
      <c r="Q123" s="213"/>
      <c r="R123" s="213"/>
      <c r="S123" s="213"/>
      <c r="T123" s="214"/>
      <c r="AT123" s="215" t="s">
        <v>147</v>
      </c>
      <c r="AU123" s="215" t="s">
        <v>79</v>
      </c>
      <c r="AV123" s="11" t="s">
        <v>79</v>
      </c>
      <c r="AW123" s="11" t="s">
        <v>33</v>
      </c>
      <c r="AX123" s="11" t="s">
        <v>69</v>
      </c>
      <c r="AY123" s="215" t="s">
        <v>136</v>
      </c>
    </row>
    <row r="124" spans="2:51" s="11" customFormat="1" ht="13.5">
      <c r="B124" s="205"/>
      <c r="C124" s="206"/>
      <c r="D124" s="202" t="s">
        <v>147</v>
      </c>
      <c r="E124" s="207" t="s">
        <v>21</v>
      </c>
      <c r="F124" s="208" t="s">
        <v>206</v>
      </c>
      <c r="G124" s="206"/>
      <c r="H124" s="209">
        <v>97.269</v>
      </c>
      <c r="I124" s="210"/>
      <c r="J124" s="206"/>
      <c r="K124" s="206"/>
      <c r="L124" s="211"/>
      <c r="M124" s="212"/>
      <c r="N124" s="213"/>
      <c r="O124" s="213"/>
      <c r="P124" s="213"/>
      <c r="Q124" s="213"/>
      <c r="R124" s="213"/>
      <c r="S124" s="213"/>
      <c r="T124" s="214"/>
      <c r="AT124" s="215" t="s">
        <v>147</v>
      </c>
      <c r="AU124" s="215" t="s">
        <v>79</v>
      </c>
      <c r="AV124" s="11" t="s">
        <v>79</v>
      </c>
      <c r="AW124" s="11" t="s">
        <v>33</v>
      </c>
      <c r="AX124" s="11" t="s">
        <v>69</v>
      </c>
      <c r="AY124" s="215" t="s">
        <v>136</v>
      </c>
    </row>
    <row r="125" spans="2:51" s="11" customFormat="1" ht="13.5">
      <c r="B125" s="205"/>
      <c r="C125" s="206"/>
      <c r="D125" s="202" t="s">
        <v>147</v>
      </c>
      <c r="E125" s="207" t="s">
        <v>21</v>
      </c>
      <c r="F125" s="208" t="s">
        <v>207</v>
      </c>
      <c r="G125" s="206"/>
      <c r="H125" s="209">
        <v>337.5</v>
      </c>
      <c r="I125" s="210"/>
      <c r="J125" s="206"/>
      <c r="K125" s="206"/>
      <c r="L125" s="211"/>
      <c r="M125" s="212"/>
      <c r="N125" s="213"/>
      <c r="O125" s="213"/>
      <c r="P125" s="213"/>
      <c r="Q125" s="213"/>
      <c r="R125" s="213"/>
      <c r="S125" s="213"/>
      <c r="T125" s="214"/>
      <c r="AT125" s="215" t="s">
        <v>147</v>
      </c>
      <c r="AU125" s="215" t="s">
        <v>79</v>
      </c>
      <c r="AV125" s="11" t="s">
        <v>79</v>
      </c>
      <c r="AW125" s="11" t="s">
        <v>33</v>
      </c>
      <c r="AX125" s="11" t="s">
        <v>69</v>
      </c>
      <c r="AY125" s="215" t="s">
        <v>136</v>
      </c>
    </row>
    <row r="126" spans="2:51" s="11" customFormat="1" ht="13.5">
      <c r="B126" s="205"/>
      <c r="C126" s="206"/>
      <c r="D126" s="202" t="s">
        <v>147</v>
      </c>
      <c r="E126" s="207" t="s">
        <v>21</v>
      </c>
      <c r="F126" s="208" t="s">
        <v>208</v>
      </c>
      <c r="G126" s="206"/>
      <c r="H126" s="209">
        <v>-408.45</v>
      </c>
      <c r="I126" s="210"/>
      <c r="J126" s="206"/>
      <c r="K126" s="206"/>
      <c r="L126" s="211"/>
      <c r="M126" s="212"/>
      <c r="N126" s="213"/>
      <c r="O126" s="213"/>
      <c r="P126" s="213"/>
      <c r="Q126" s="213"/>
      <c r="R126" s="213"/>
      <c r="S126" s="213"/>
      <c r="T126" s="214"/>
      <c r="AT126" s="215" t="s">
        <v>147</v>
      </c>
      <c r="AU126" s="215" t="s">
        <v>79</v>
      </c>
      <c r="AV126" s="11" t="s">
        <v>79</v>
      </c>
      <c r="AW126" s="11" t="s">
        <v>33</v>
      </c>
      <c r="AX126" s="11" t="s">
        <v>69</v>
      </c>
      <c r="AY126" s="215" t="s">
        <v>136</v>
      </c>
    </row>
    <row r="127" spans="2:51" s="12" customFormat="1" ht="13.5">
      <c r="B127" s="216"/>
      <c r="C127" s="217"/>
      <c r="D127" s="202" t="s">
        <v>147</v>
      </c>
      <c r="E127" s="218" t="s">
        <v>21</v>
      </c>
      <c r="F127" s="219" t="s">
        <v>165</v>
      </c>
      <c r="G127" s="217"/>
      <c r="H127" s="220">
        <v>665.049</v>
      </c>
      <c r="I127" s="221"/>
      <c r="J127" s="217"/>
      <c r="K127" s="217"/>
      <c r="L127" s="222"/>
      <c r="M127" s="223"/>
      <c r="N127" s="224"/>
      <c r="O127" s="224"/>
      <c r="P127" s="224"/>
      <c r="Q127" s="224"/>
      <c r="R127" s="224"/>
      <c r="S127" s="224"/>
      <c r="T127" s="225"/>
      <c r="AT127" s="226" t="s">
        <v>147</v>
      </c>
      <c r="AU127" s="226" t="s">
        <v>79</v>
      </c>
      <c r="AV127" s="12" t="s">
        <v>143</v>
      </c>
      <c r="AW127" s="12" t="s">
        <v>33</v>
      </c>
      <c r="AX127" s="12" t="s">
        <v>77</v>
      </c>
      <c r="AY127" s="226" t="s">
        <v>136</v>
      </c>
    </row>
    <row r="128" spans="2:65" s="1" customFormat="1" ht="38.25" customHeight="1">
      <c r="B128" s="39"/>
      <c r="C128" s="190" t="s">
        <v>209</v>
      </c>
      <c r="D128" s="190" t="s">
        <v>138</v>
      </c>
      <c r="E128" s="191" t="s">
        <v>210</v>
      </c>
      <c r="F128" s="192" t="s">
        <v>211</v>
      </c>
      <c r="G128" s="193" t="s">
        <v>192</v>
      </c>
      <c r="H128" s="194">
        <v>332.525</v>
      </c>
      <c r="I128" s="195"/>
      <c r="J128" s="196">
        <f>ROUND(I128*H128,2)</f>
        <v>0</v>
      </c>
      <c r="K128" s="192" t="s">
        <v>142</v>
      </c>
      <c r="L128" s="59"/>
      <c r="M128" s="197" t="s">
        <v>21</v>
      </c>
      <c r="N128" s="198" t="s">
        <v>40</v>
      </c>
      <c r="O128" s="40"/>
      <c r="P128" s="199">
        <f>O128*H128</f>
        <v>0</v>
      </c>
      <c r="Q128" s="199">
        <v>0</v>
      </c>
      <c r="R128" s="199">
        <f>Q128*H128</f>
        <v>0</v>
      </c>
      <c r="S128" s="199">
        <v>0</v>
      </c>
      <c r="T128" s="200">
        <f>S128*H128</f>
        <v>0</v>
      </c>
      <c r="AR128" s="22" t="s">
        <v>143</v>
      </c>
      <c r="AT128" s="22" t="s">
        <v>138</v>
      </c>
      <c r="AU128" s="22" t="s">
        <v>79</v>
      </c>
      <c r="AY128" s="22" t="s">
        <v>136</v>
      </c>
      <c r="BE128" s="201">
        <f>IF(N128="základní",J128,0)</f>
        <v>0</v>
      </c>
      <c r="BF128" s="201">
        <f>IF(N128="snížená",J128,0)</f>
        <v>0</v>
      </c>
      <c r="BG128" s="201">
        <f>IF(N128="zákl. přenesená",J128,0)</f>
        <v>0</v>
      </c>
      <c r="BH128" s="201">
        <f>IF(N128="sníž. přenesená",J128,0)</f>
        <v>0</v>
      </c>
      <c r="BI128" s="201">
        <f>IF(N128="nulová",J128,0)</f>
        <v>0</v>
      </c>
      <c r="BJ128" s="22" t="s">
        <v>77</v>
      </c>
      <c r="BK128" s="201">
        <f>ROUND(I128*H128,2)</f>
        <v>0</v>
      </c>
      <c r="BL128" s="22" t="s">
        <v>143</v>
      </c>
      <c r="BM128" s="22" t="s">
        <v>212</v>
      </c>
    </row>
    <row r="129" spans="2:47" s="1" customFormat="1" ht="94.5">
      <c r="B129" s="39"/>
      <c r="C129" s="61"/>
      <c r="D129" s="202" t="s">
        <v>145</v>
      </c>
      <c r="E129" s="61"/>
      <c r="F129" s="203" t="s">
        <v>200</v>
      </c>
      <c r="G129" s="61"/>
      <c r="H129" s="61"/>
      <c r="I129" s="161"/>
      <c r="J129" s="61"/>
      <c r="K129" s="61"/>
      <c r="L129" s="59"/>
      <c r="M129" s="204"/>
      <c r="N129" s="40"/>
      <c r="O129" s="40"/>
      <c r="P129" s="40"/>
      <c r="Q129" s="40"/>
      <c r="R129" s="40"/>
      <c r="S129" s="40"/>
      <c r="T129" s="76"/>
      <c r="AT129" s="22" t="s">
        <v>145</v>
      </c>
      <c r="AU129" s="22" t="s">
        <v>79</v>
      </c>
    </row>
    <row r="130" spans="2:51" s="11" customFormat="1" ht="13.5">
      <c r="B130" s="205"/>
      <c r="C130" s="206"/>
      <c r="D130" s="202" t="s">
        <v>147</v>
      </c>
      <c r="E130" s="207" t="s">
        <v>21</v>
      </c>
      <c r="F130" s="208" t="s">
        <v>213</v>
      </c>
      <c r="G130" s="206"/>
      <c r="H130" s="209">
        <v>332.525</v>
      </c>
      <c r="I130" s="210"/>
      <c r="J130" s="206"/>
      <c r="K130" s="206"/>
      <c r="L130" s="211"/>
      <c r="M130" s="212"/>
      <c r="N130" s="213"/>
      <c r="O130" s="213"/>
      <c r="P130" s="213"/>
      <c r="Q130" s="213"/>
      <c r="R130" s="213"/>
      <c r="S130" s="213"/>
      <c r="T130" s="214"/>
      <c r="AT130" s="215" t="s">
        <v>147</v>
      </c>
      <c r="AU130" s="215" t="s">
        <v>79</v>
      </c>
      <c r="AV130" s="11" t="s">
        <v>79</v>
      </c>
      <c r="AW130" s="11" t="s">
        <v>33</v>
      </c>
      <c r="AX130" s="11" t="s">
        <v>77</v>
      </c>
      <c r="AY130" s="215" t="s">
        <v>136</v>
      </c>
    </row>
    <row r="131" spans="2:65" s="1" customFormat="1" ht="25.5" customHeight="1">
      <c r="B131" s="39"/>
      <c r="C131" s="190" t="s">
        <v>214</v>
      </c>
      <c r="D131" s="190" t="s">
        <v>138</v>
      </c>
      <c r="E131" s="191" t="s">
        <v>215</v>
      </c>
      <c r="F131" s="192" t="s">
        <v>216</v>
      </c>
      <c r="G131" s="193" t="s">
        <v>192</v>
      </c>
      <c r="H131" s="194">
        <v>42.5</v>
      </c>
      <c r="I131" s="195"/>
      <c r="J131" s="196">
        <f>ROUND(I131*H131,2)</f>
        <v>0</v>
      </c>
      <c r="K131" s="192" t="s">
        <v>142</v>
      </c>
      <c r="L131" s="59"/>
      <c r="M131" s="197" t="s">
        <v>21</v>
      </c>
      <c r="N131" s="198" t="s">
        <v>40</v>
      </c>
      <c r="O131" s="40"/>
      <c r="P131" s="199">
        <f>O131*H131</f>
        <v>0</v>
      </c>
      <c r="Q131" s="199">
        <v>0</v>
      </c>
      <c r="R131" s="199">
        <f>Q131*H131</f>
        <v>0</v>
      </c>
      <c r="S131" s="199">
        <v>0</v>
      </c>
      <c r="T131" s="200">
        <f>S131*H131</f>
        <v>0</v>
      </c>
      <c r="AR131" s="22" t="s">
        <v>143</v>
      </c>
      <c r="AT131" s="22" t="s">
        <v>138</v>
      </c>
      <c r="AU131" s="22" t="s">
        <v>79</v>
      </c>
      <c r="AY131" s="22" t="s">
        <v>136</v>
      </c>
      <c r="BE131" s="201">
        <f>IF(N131="základní",J131,0)</f>
        <v>0</v>
      </c>
      <c r="BF131" s="201">
        <f>IF(N131="snížená",J131,0)</f>
        <v>0</v>
      </c>
      <c r="BG131" s="201">
        <f>IF(N131="zákl. přenesená",J131,0)</f>
        <v>0</v>
      </c>
      <c r="BH131" s="201">
        <f>IF(N131="sníž. přenesená",J131,0)</f>
        <v>0</v>
      </c>
      <c r="BI131" s="201">
        <f>IF(N131="nulová",J131,0)</f>
        <v>0</v>
      </c>
      <c r="BJ131" s="22" t="s">
        <v>77</v>
      </c>
      <c r="BK131" s="201">
        <f>ROUND(I131*H131,2)</f>
        <v>0</v>
      </c>
      <c r="BL131" s="22" t="s">
        <v>143</v>
      </c>
      <c r="BM131" s="22" t="s">
        <v>217</v>
      </c>
    </row>
    <row r="132" spans="2:47" s="1" customFormat="1" ht="94.5">
      <c r="B132" s="39"/>
      <c r="C132" s="61"/>
      <c r="D132" s="202" t="s">
        <v>145</v>
      </c>
      <c r="E132" s="61"/>
      <c r="F132" s="203" t="s">
        <v>218</v>
      </c>
      <c r="G132" s="61"/>
      <c r="H132" s="61"/>
      <c r="I132" s="161"/>
      <c r="J132" s="61"/>
      <c r="K132" s="61"/>
      <c r="L132" s="59"/>
      <c r="M132" s="204"/>
      <c r="N132" s="40"/>
      <c r="O132" s="40"/>
      <c r="P132" s="40"/>
      <c r="Q132" s="40"/>
      <c r="R132" s="40"/>
      <c r="S132" s="40"/>
      <c r="T132" s="76"/>
      <c r="AT132" s="22" t="s">
        <v>145</v>
      </c>
      <c r="AU132" s="22" t="s">
        <v>79</v>
      </c>
    </row>
    <row r="133" spans="2:51" s="11" customFormat="1" ht="13.5">
      <c r="B133" s="205"/>
      <c r="C133" s="206"/>
      <c r="D133" s="202" t="s">
        <v>147</v>
      </c>
      <c r="E133" s="207" t="s">
        <v>21</v>
      </c>
      <c r="F133" s="208" t="s">
        <v>219</v>
      </c>
      <c r="G133" s="206"/>
      <c r="H133" s="209">
        <v>42.5</v>
      </c>
      <c r="I133" s="210"/>
      <c r="J133" s="206"/>
      <c r="K133" s="206"/>
      <c r="L133" s="211"/>
      <c r="M133" s="212"/>
      <c r="N133" s="213"/>
      <c r="O133" s="213"/>
      <c r="P133" s="213"/>
      <c r="Q133" s="213"/>
      <c r="R133" s="213"/>
      <c r="S133" s="213"/>
      <c r="T133" s="214"/>
      <c r="AT133" s="215" t="s">
        <v>147</v>
      </c>
      <c r="AU133" s="215" t="s">
        <v>79</v>
      </c>
      <c r="AV133" s="11" t="s">
        <v>79</v>
      </c>
      <c r="AW133" s="11" t="s">
        <v>33</v>
      </c>
      <c r="AX133" s="11" t="s">
        <v>77</v>
      </c>
      <c r="AY133" s="215" t="s">
        <v>136</v>
      </c>
    </row>
    <row r="134" spans="2:65" s="1" customFormat="1" ht="38.25" customHeight="1">
      <c r="B134" s="39"/>
      <c r="C134" s="190" t="s">
        <v>220</v>
      </c>
      <c r="D134" s="190" t="s">
        <v>138</v>
      </c>
      <c r="E134" s="191" t="s">
        <v>221</v>
      </c>
      <c r="F134" s="192" t="s">
        <v>222</v>
      </c>
      <c r="G134" s="193" t="s">
        <v>192</v>
      </c>
      <c r="H134" s="194">
        <v>21.25</v>
      </c>
      <c r="I134" s="195"/>
      <c r="J134" s="196">
        <f>ROUND(I134*H134,2)</f>
        <v>0</v>
      </c>
      <c r="K134" s="192" t="s">
        <v>142</v>
      </c>
      <c r="L134" s="59"/>
      <c r="M134" s="197" t="s">
        <v>21</v>
      </c>
      <c r="N134" s="198" t="s">
        <v>40</v>
      </c>
      <c r="O134" s="40"/>
      <c r="P134" s="199">
        <f>O134*H134</f>
        <v>0</v>
      </c>
      <c r="Q134" s="199">
        <v>0</v>
      </c>
      <c r="R134" s="199">
        <f>Q134*H134</f>
        <v>0</v>
      </c>
      <c r="S134" s="199">
        <v>0</v>
      </c>
      <c r="T134" s="200">
        <f>S134*H134</f>
        <v>0</v>
      </c>
      <c r="AR134" s="22" t="s">
        <v>143</v>
      </c>
      <c r="AT134" s="22" t="s">
        <v>138</v>
      </c>
      <c r="AU134" s="22" t="s">
        <v>79</v>
      </c>
      <c r="AY134" s="22" t="s">
        <v>136</v>
      </c>
      <c r="BE134" s="201">
        <f>IF(N134="základní",J134,0)</f>
        <v>0</v>
      </c>
      <c r="BF134" s="201">
        <f>IF(N134="snížená",J134,0)</f>
        <v>0</v>
      </c>
      <c r="BG134" s="201">
        <f>IF(N134="zákl. přenesená",J134,0)</f>
        <v>0</v>
      </c>
      <c r="BH134" s="201">
        <f>IF(N134="sníž. přenesená",J134,0)</f>
        <v>0</v>
      </c>
      <c r="BI134" s="201">
        <f>IF(N134="nulová",J134,0)</f>
        <v>0</v>
      </c>
      <c r="BJ134" s="22" t="s">
        <v>77</v>
      </c>
      <c r="BK134" s="201">
        <f>ROUND(I134*H134,2)</f>
        <v>0</v>
      </c>
      <c r="BL134" s="22" t="s">
        <v>143</v>
      </c>
      <c r="BM134" s="22" t="s">
        <v>223</v>
      </c>
    </row>
    <row r="135" spans="2:47" s="1" customFormat="1" ht="94.5">
      <c r="B135" s="39"/>
      <c r="C135" s="61"/>
      <c r="D135" s="202" t="s">
        <v>145</v>
      </c>
      <c r="E135" s="61"/>
      <c r="F135" s="203" t="s">
        <v>218</v>
      </c>
      <c r="G135" s="61"/>
      <c r="H135" s="61"/>
      <c r="I135" s="161"/>
      <c r="J135" s="61"/>
      <c r="K135" s="61"/>
      <c r="L135" s="59"/>
      <c r="M135" s="204"/>
      <c r="N135" s="40"/>
      <c r="O135" s="40"/>
      <c r="P135" s="40"/>
      <c r="Q135" s="40"/>
      <c r="R135" s="40"/>
      <c r="S135" s="40"/>
      <c r="T135" s="76"/>
      <c r="AT135" s="22" t="s">
        <v>145</v>
      </c>
      <c r="AU135" s="22" t="s">
        <v>79</v>
      </c>
    </row>
    <row r="136" spans="2:51" s="11" customFormat="1" ht="13.5">
      <c r="B136" s="205"/>
      <c r="C136" s="206"/>
      <c r="D136" s="202" t="s">
        <v>147</v>
      </c>
      <c r="E136" s="207" t="s">
        <v>21</v>
      </c>
      <c r="F136" s="208" t="s">
        <v>224</v>
      </c>
      <c r="G136" s="206"/>
      <c r="H136" s="209">
        <v>21.25</v>
      </c>
      <c r="I136" s="210"/>
      <c r="J136" s="206"/>
      <c r="K136" s="206"/>
      <c r="L136" s="211"/>
      <c r="M136" s="212"/>
      <c r="N136" s="213"/>
      <c r="O136" s="213"/>
      <c r="P136" s="213"/>
      <c r="Q136" s="213"/>
      <c r="R136" s="213"/>
      <c r="S136" s="213"/>
      <c r="T136" s="214"/>
      <c r="AT136" s="215" t="s">
        <v>147</v>
      </c>
      <c r="AU136" s="215" t="s">
        <v>79</v>
      </c>
      <c r="AV136" s="11" t="s">
        <v>79</v>
      </c>
      <c r="AW136" s="11" t="s">
        <v>33</v>
      </c>
      <c r="AX136" s="11" t="s">
        <v>77</v>
      </c>
      <c r="AY136" s="215" t="s">
        <v>136</v>
      </c>
    </row>
    <row r="137" spans="2:65" s="1" customFormat="1" ht="38.25" customHeight="1">
      <c r="B137" s="39"/>
      <c r="C137" s="190" t="s">
        <v>225</v>
      </c>
      <c r="D137" s="190" t="s">
        <v>138</v>
      </c>
      <c r="E137" s="191" t="s">
        <v>226</v>
      </c>
      <c r="F137" s="192" t="s">
        <v>227</v>
      </c>
      <c r="G137" s="193" t="s">
        <v>192</v>
      </c>
      <c r="H137" s="194">
        <v>805.249</v>
      </c>
      <c r="I137" s="195"/>
      <c r="J137" s="196">
        <f>ROUND(I137*H137,2)</f>
        <v>0</v>
      </c>
      <c r="K137" s="192" t="s">
        <v>142</v>
      </c>
      <c r="L137" s="59"/>
      <c r="M137" s="197" t="s">
        <v>21</v>
      </c>
      <c r="N137" s="198" t="s">
        <v>40</v>
      </c>
      <c r="O137" s="40"/>
      <c r="P137" s="199">
        <f>O137*H137</f>
        <v>0</v>
      </c>
      <c r="Q137" s="199">
        <v>0</v>
      </c>
      <c r="R137" s="199">
        <f>Q137*H137</f>
        <v>0</v>
      </c>
      <c r="S137" s="199">
        <v>0</v>
      </c>
      <c r="T137" s="200">
        <f>S137*H137</f>
        <v>0</v>
      </c>
      <c r="AR137" s="22" t="s">
        <v>143</v>
      </c>
      <c r="AT137" s="22" t="s">
        <v>138</v>
      </c>
      <c r="AU137" s="22" t="s">
        <v>79</v>
      </c>
      <c r="AY137" s="22" t="s">
        <v>136</v>
      </c>
      <c r="BE137" s="201">
        <f>IF(N137="základní",J137,0)</f>
        <v>0</v>
      </c>
      <c r="BF137" s="201">
        <f>IF(N137="snížená",J137,0)</f>
        <v>0</v>
      </c>
      <c r="BG137" s="201">
        <f>IF(N137="zákl. přenesená",J137,0)</f>
        <v>0</v>
      </c>
      <c r="BH137" s="201">
        <f>IF(N137="sníž. přenesená",J137,0)</f>
        <v>0</v>
      </c>
      <c r="BI137" s="201">
        <f>IF(N137="nulová",J137,0)</f>
        <v>0</v>
      </c>
      <c r="BJ137" s="22" t="s">
        <v>77</v>
      </c>
      <c r="BK137" s="201">
        <f>ROUND(I137*H137,2)</f>
        <v>0</v>
      </c>
      <c r="BL137" s="22" t="s">
        <v>143</v>
      </c>
      <c r="BM137" s="22" t="s">
        <v>228</v>
      </c>
    </row>
    <row r="138" spans="2:47" s="1" customFormat="1" ht="189">
      <c r="B138" s="39"/>
      <c r="C138" s="61"/>
      <c r="D138" s="202" t="s">
        <v>145</v>
      </c>
      <c r="E138" s="61"/>
      <c r="F138" s="203" t="s">
        <v>229</v>
      </c>
      <c r="G138" s="61"/>
      <c r="H138" s="61"/>
      <c r="I138" s="161"/>
      <c r="J138" s="61"/>
      <c r="K138" s="61"/>
      <c r="L138" s="59"/>
      <c r="M138" s="204"/>
      <c r="N138" s="40"/>
      <c r="O138" s="40"/>
      <c r="P138" s="40"/>
      <c r="Q138" s="40"/>
      <c r="R138" s="40"/>
      <c r="S138" s="40"/>
      <c r="T138" s="76"/>
      <c r="AT138" s="22" t="s">
        <v>145</v>
      </c>
      <c r="AU138" s="22" t="s">
        <v>79</v>
      </c>
    </row>
    <row r="139" spans="2:51" s="11" customFormat="1" ht="13.5">
      <c r="B139" s="205"/>
      <c r="C139" s="206"/>
      <c r="D139" s="202" t="s">
        <v>147</v>
      </c>
      <c r="E139" s="207" t="s">
        <v>21</v>
      </c>
      <c r="F139" s="208" t="s">
        <v>230</v>
      </c>
      <c r="G139" s="206"/>
      <c r="H139" s="209">
        <v>707.549</v>
      </c>
      <c r="I139" s="210"/>
      <c r="J139" s="206"/>
      <c r="K139" s="206"/>
      <c r="L139" s="211"/>
      <c r="M139" s="212"/>
      <c r="N139" s="213"/>
      <c r="O139" s="213"/>
      <c r="P139" s="213"/>
      <c r="Q139" s="213"/>
      <c r="R139" s="213"/>
      <c r="S139" s="213"/>
      <c r="T139" s="214"/>
      <c r="AT139" s="215" t="s">
        <v>147</v>
      </c>
      <c r="AU139" s="215" t="s">
        <v>79</v>
      </c>
      <c r="AV139" s="11" t="s">
        <v>79</v>
      </c>
      <c r="AW139" s="11" t="s">
        <v>33</v>
      </c>
      <c r="AX139" s="11" t="s">
        <v>69</v>
      </c>
      <c r="AY139" s="215" t="s">
        <v>136</v>
      </c>
    </row>
    <row r="140" spans="2:51" s="11" customFormat="1" ht="13.5">
      <c r="B140" s="205"/>
      <c r="C140" s="206"/>
      <c r="D140" s="202" t="s">
        <v>147</v>
      </c>
      <c r="E140" s="207" t="s">
        <v>21</v>
      </c>
      <c r="F140" s="208" t="s">
        <v>231</v>
      </c>
      <c r="G140" s="206"/>
      <c r="H140" s="209">
        <v>97.7</v>
      </c>
      <c r="I140" s="210"/>
      <c r="J140" s="206"/>
      <c r="K140" s="206"/>
      <c r="L140" s="211"/>
      <c r="M140" s="212"/>
      <c r="N140" s="213"/>
      <c r="O140" s="213"/>
      <c r="P140" s="213"/>
      <c r="Q140" s="213"/>
      <c r="R140" s="213"/>
      <c r="S140" s="213"/>
      <c r="T140" s="214"/>
      <c r="AT140" s="215" t="s">
        <v>147</v>
      </c>
      <c r="AU140" s="215" t="s">
        <v>79</v>
      </c>
      <c r="AV140" s="11" t="s">
        <v>79</v>
      </c>
      <c r="AW140" s="11" t="s">
        <v>33</v>
      </c>
      <c r="AX140" s="11" t="s">
        <v>69</v>
      </c>
      <c r="AY140" s="215" t="s">
        <v>136</v>
      </c>
    </row>
    <row r="141" spans="2:51" s="12" customFormat="1" ht="13.5">
      <c r="B141" s="216"/>
      <c r="C141" s="217"/>
      <c r="D141" s="202" t="s">
        <v>147</v>
      </c>
      <c r="E141" s="218" t="s">
        <v>21</v>
      </c>
      <c r="F141" s="219" t="s">
        <v>165</v>
      </c>
      <c r="G141" s="217"/>
      <c r="H141" s="220">
        <v>805.249</v>
      </c>
      <c r="I141" s="221"/>
      <c r="J141" s="217"/>
      <c r="K141" s="217"/>
      <c r="L141" s="222"/>
      <c r="M141" s="223"/>
      <c r="N141" s="224"/>
      <c r="O141" s="224"/>
      <c r="P141" s="224"/>
      <c r="Q141" s="224"/>
      <c r="R141" s="224"/>
      <c r="S141" s="224"/>
      <c r="T141" s="225"/>
      <c r="AT141" s="226" t="s">
        <v>147</v>
      </c>
      <c r="AU141" s="226" t="s">
        <v>79</v>
      </c>
      <c r="AV141" s="12" t="s">
        <v>143</v>
      </c>
      <c r="AW141" s="12" t="s">
        <v>33</v>
      </c>
      <c r="AX141" s="12" t="s">
        <v>77</v>
      </c>
      <c r="AY141" s="226" t="s">
        <v>136</v>
      </c>
    </row>
    <row r="142" spans="2:65" s="1" customFormat="1" ht="51" customHeight="1">
      <c r="B142" s="39"/>
      <c r="C142" s="190" t="s">
        <v>10</v>
      </c>
      <c r="D142" s="190" t="s">
        <v>138</v>
      </c>
      <c r="E142" s="191" t="s">
        <v>232</v>
      </c>
      <c r="F142" s="192" t="s">
        <v>233</v>
      </c>
      <c r="G142" s="193" t="s">
        <v>192</v>
      </c>
      <c r="H142" s="194">
        <v>20131.225</v>
      </c>
      <c r="I142" s="195"/>
      <c r="J142" s="196">
        <f>ROUND(I142*H142,2)</f>
        <v>0</v>
      </c>
      <c r="K142" s="192" t="s">
        <v>142</v>
      </c>
      <c r="L142" s="59"/>
      <c r="M142" s="197" t="s">
        <v>21</v>
      </c>
      <c r="N142" s="198" t="s">
        <v>40</v>
      </c>
      <c r="O142" s="40"/>
      <c r="P142" s="199">
        <f>O142*H142</f>
        <v>0</v>
      </c>
      <c r="Q142" s="199">
        <v>0</v>
      </c>
      <c r="R142" s="199">
        <f>Q142*H142</f>
        <v>0</v>
      </c>
      <c r="S142" s="199">
        <v>0</v>
      </c>
      <c r="T142" s="200">
        <f>S142*H142</f>
        <v>0</v>
      </c>
      <c r="AR142" s="22" t="s">
        <v>143</v>
      </c>
      <c r="AT142" s="22" t="s">
        <v>138</v>
      </c>
      <c r="AU142" s="22" t="s">
        <v>79</v>
      </c>
      <c r="AY142" s="22" t="s">
        <v>136</v>
      </c>
      <c r="BE142" s="201">
        <f>IF(N142="základní",J142,0)</f>
        <v>0</v>
      </c>
      <c r="BF142" s="201">
        <f>IF(N142="snížená",J142,0)</f>
        <v>0</v>
      </c>
      <c r="BG142" s="201">
        <f>IF(N142="zákl. přenesená",J142,0)</f>
        <v>0</v>
      </c>
      <c r="BH142" s="201">
        <f>IF(N142="sníž. přenesená",J142,0)</f>
        <v>0</v>
      </c>
      <c r="BI142" s="201">
        <f>IF(N142="nulová",J142,0)</f>
        <v>0</v>
      </c>
      <c r="BJ142" s="22" t="s">
        <v>77</v>
      </c>
      <c r="BK142" s="201">
        <f>ROUND(I142*H142,2)</f>
        <v>0</v>
      </c>
      <c r="BL142" s="22" t="s">
        <v>143</v>
      </c>
      <c r="BM142" s="22" t="s">
        <v>234</v>
      </c>
    </row>
    <row r="143" spans="2:47" s="1" customFormat="1" ht="189">
      <c r="B143" s="39"/>
      <c r="C143" s="61"/>
      <c r="D143" s="202" t="s">
        <v>145</v>
      </c>
      <c r="E143" s="61"/>
      <c r="F143" s="203" t="s">
        <v>229</v>
      </c>
      <c r="G143" s="61"/>
      <c r="H143" s="61"/>
      <c r="I143" s="161"/>
      <c r="J143" s="61"/>
      <c r="K143" s="61"/>
      <c r="L143" s="59"/>
      <c r="M143" s="204"/>
      <c r="N143" s="40"/>
      <c r="O143" s="40"/>
      <c r="P143" s="40"/>
      <c r="Q143" s="40"/>
      <c r="R143" s="40"/>
      <c r="S143" s="40"/>
      <c r="T143" s="76"/>
      <c r="AT143" s="22" t="s">
        <v>145</v>
      </c>
      <c r="AU143" s="22" t="s">
        <v>79</v>
      </c>
    </row>
    <row r="144" spans="2:51" s="11" customFormat="1" ht="13.5">
      <c r="B144" s="205"/>
      <c r="C144" s="206"/>
      <c r="D144" s="202" t="s">
        <v>147</v>
      </c>
      <c r="E144" s="207" t="s">
        <v>21</v>
      </c>
      <c r="F144" s="208" t="s">
        <v>235</v>
      </c>
      <c r="G144" s="206"/>
      <c r="H144" s="209">
        <v>20131.225</v>
      </c>
      <c r="I144" s="210"/>
      <c r="J144" s="206"/>
      <c r="K144" s="206"/>
      <c r="L144" s="211"/>
      <c r="M144" s="212"/>
      <c r="N144" s="213"/>
      <c r="O144" s="213"/>
      <c r="P144" s="213"/>
      <c r="Q144" s="213"/>
      <c r="R144" s="213"/>
      <c r="S144" s="213"/>
      <c r="T144" s="214"/>
      <c r="AT144" s="215" t="s">
        <v>147</v>
      </c>
      <c r="AU144" s="215" t="s">
        <v>79</v>
      </c>
      <c r="AV144" s="11" t="s">
        <v>79</v>
      </c>
      <c r="AW144" s="11" t="s">
        <v>33</v>
      </c>
      <c r="AX144" s="11" t="s">
        <v>77</v>
      </c>
      <c r="AY144" s="215" t="s">
        <v>136</v>
      </c>
    </row>
    <row r="145" spans="2:65" s="1" customFormat="1" ht="38.25" customHeight="1">
      <c r="B145" s="39"/>
      <c r="C145" s="190" t="s">
        <v>236</v>
      </c>
      <c r="D145" s="190" t="s">
        <v>138</v>
      </c>
      <c r="E145" s="191" t="s">
        <v>237</v>
      </c>
      <c r="F145" s="192" t="s">
        <v>238</v>
      </c>
      <c r="G145" s="193" t="s">
        <v>192</v>
      </c>
      <c r="H145" s="194">
        <v>405</v>
      </c>
      <c r="I145" s="195"/>
      <c r="J145" s="196">
        <f>ROUND(I145*H145,2)</f>
        <v>0</v>
      </c>
      <c r="K145" s="192" t="s">
        <v>142</v>
      </c>
      <c r="L145" s="59"/>
      <c r="M145" s="197" t="s">
        <v>21</v>
      </c>
      <c r="N145" s="198" t="s">
        <v>40</v>
      </c>
      <c r="O145" s="40"/>
      <c r="P145" s="199">
        <f>O145*H145</f>
        <v>0</v>
      </c>
      <c r="Q145" s="199">
        <v>0</v>
      </c>
      <c r="R145" s="199">
        <f>Q145*H145</f>
        <v>0</v>
      </c>
      <c r="S145" s="199">
        <v>0</v>
      </c>
      <c r="T145" s="200">
        <f>S145*H145</f>
        <v>0</v>
      </c>
      <c r="AR145" s="22" t="s">
        <v>143</v>
      </c>
      <c r="AT145" s="22" t="s">
        <v>138</v>
      </c>
      <c r="AU145" s="22" t="s">
        <v>79</v>
      </c>
      <c r="AY145" s="22" t="s">
        <v>136</v>
      </c>
      <c r="BE145" s="201">
        <f>IF(N145="základní",J145,0)</f>
        <v>0</v>
      </c>
      <c r="BF145" s="201">
        <f>IF(N145="snížená",J145,0)</f>
        <v>0</v>
      </c>
      <c r="BG145" s="201">
        <f>IF(N145="zákl. přenesená",J145,0)</f>
        <v>0</v>
      </c>
      <c r="BH145" s="201">
        <f>IF(N145="sníž. přenesená",J145,0)</f>
        <v>0</v>
      </c>
      <c r="BI145" s="201">
        <f>IF(N145="nulová",J145,0)</f>
        <v>0</v>
      </c>
      <c r="BJ145" s="22" t="s">
        <v>77</v>
      </c>
      <c r="BK145" s="201">
        <f>ROUND(I145*H145,2)</f>
        <v>0</v>
      </c>
      <c r="BL145" s="22" t="s">
        <v>143</v>
      </c>
      <c r="BM145" s="22" t="s">
        <v>239</v>
      </c>
    </row>
    <row r="146" spans="2:47" s="1" customFormat="1" ht="409.5">
      <c r="B146" s="39"/>
      <c r="C146" s="61"/>
      <c r="D146" s="202" t="s">
        <v>145</v>
      </c>
      <c r="E146" s="61"/>
      <c r="F146" s="203" t="s">
        <v>240</v>
      </c>
      <c r="G146" s="61"/>
      <c r="H146" s="61"/>
      <c r="I146" s="161"/>
      <c r="J146" s="61"/>
      <c r="K146" s="61"/>
      <c r="L146" s="59"/>
      <c r="M146" s="204"/>
      <c r="N146" s="40"/>
      <c r="O146" s="40"/>
      <c r="P146" s="40"/>
      <c r="Q146" s="40"/>
      <c r="R146" s="40"/>
      <c r="S146" s="40"/>
      <c r="T146" s="76"/>
      <c r="AT146" s="22" t="s">
        <v>145</v>
      </c>
      <c r="AU146" s="22" t="s">
        <v>79</v>
      </c>
    </row>
    <row r="147" spans="2:51" s="11" customFormat="1" ht="13.5">
      <c r="B147" s="205"/>
      <c r="C147" s="206"/>
      <c r="D147" s="202" t="s">
        <v>147</v>
      </c>
      <c r="E147" s="207" t="s">
        <v>21</v>
      </c>
      <c r="F147" s="208" t="s">
        <v>241</v>
      </c>
      <c r="G147" s="206"/>
      <c r="H147" s="209">
        <v>405</v>
      </c>
      <c r="I147" s="210"/>
      <c r="J147" s="206"/>
      <c r="K147" s="206"/>
      <c r="L147" s="211"/>
      <c r="M147" s="212"/>
      <c r="N147" s="213"/>
      <c r="O147" s="213"/>
      <c r="P147" s="213"/>
      <c r="Q147" s="213"/>
      <c r="R147" s="213"/>
      <c r="S147" s="213"/>
      <c r="T147" s="214"/>
      <c r="AT147" s="215" t="s">
        <v>147</v>
      </c>
      <c r="AU147" s="215" t="s">
        <v>79</v>
      </c>
      <c r="AV147" s="11" t="s">
        <v>79</v>
      </c>
      <c r="AW147" s="11" t="s">
        <v>33</v>
      </c>
      <c r="AX147" s="11" t="s">
        <v>77</v>
      </c>
      <c r="AY147" s="215" t="s">
        <v>136</v>
      </c>
    </row>
    <row r="148" spans="2:65" s="1" customFormat="1" ht="16.5" customHeight="1">
      <c r="B148" s="39"/>
      <c r="C148" s="227" t="s">
        <v>242</v>
      </c>
      <c r="D148" s="227" t="s">
        <v>243</v>
      </c>
      <c r="E148" s="228" t="s">
        <v>244</v>
      </c>
      <c r="F148" s="229" t="s">
        <v>245</v>
      </c>
      <c r="G148" s="230" t="s">
        <v>246</v>
      </c>
      <c r="H148" s="231">
        <v>769.5</v>
      </c>
      <c r="I148" s="232"/>
      <c r="J148" s="233">
        <f>ROUND(I148*H148,2)</f>
        <v>0</v>
      </c>
      <c r="K148" s="229" t="s">
        <v>142</v>
      </c>
      <c r="L148" s="234"/>
      <c r="M148" s="235" t="s">
        <v>21</v>
      </c>
      <c r="N148" s="236" t="s">
        <v>40</v>
      </c>
      <c r="O148" s="40"/>
      <c r="P148" s="199">
        <f>O148*H148</f>
        <v>0</v>
      </c>
      <c r="Q148" s="199">
        <v>1</v>
      </c>
      <c r="R148" s="199">
        <f>Q148*H148</f>
        <v>769.5</v>
      </c>
      <c r="S148" s="199">
        <v>0</v>
      </c>
      <c r="T148" s="200">
        <f>S148*H148</f>
        <v>0</v>
      </c>
      <c r="AR148" s="22" t="s">
        <v>184</v>
      </c>
      <c r="AT148" s="22" t="s">
        <v>243</v>
      </c>
      <c r="AU148" s="22" t="s">
        <v>79</v>
      </c>
      <c r="AY148" s="22" t="s">
        <v>136</v>
      </c>
      <c r="BE148" s="201">
        <f>IF(N148="základní",J148,0)</f>
        <v>0</v>
      </c>
      <c r="BF148" s="201">
        <f>IF(N148="snížená",J148,0)</f>
        <v>0</v>
      </c>
      <c r="BG148" s="201">
        <f>IF(N148="zákl. přenesená",J148,0)</f>
        <v>0</v>
      </c>
      <c r="BH148" s="201">
        <f>IF(N148="sníž. přenesená",J148,0)</f>
        <v>0</v>
      </c>
      <c r="BI148" s="201">
        <f>IF(N148="nulová",J148,0)</f>
        <v>0</v>
      </c>
      <c r="BJ148" s="22" t="s">
        <v>77</v>
      </c>
      <c r="BK148" s="201">
        <f>ROUND(I148*H148,2)</f>
        <v>0</v>
      </c>
      <c r="BL148" s="22" t="s">
        <v>143</v>
      </c>
      <c r="BM148" s="22" t="s">
        <v>247</v>
      </c>
    </row>
    <row r="149" spans="2:51" s="11" customFormat="1" ht="13.5">
      <c r="B149" s="205"/>
      <c r="C149" s="206"/>
      <c r="D149" s="202" t="s">
        <v>147</v>
      </c>
      <c r="E149" s="207" t="s">
        <v>21</v>
      </c>
      <c r="F149" s="208" t="s">
        <v>248</v>
      </c>
      <c r="G149" s="206"/>
      <c r="H149" s="209">
        <v>769.5</v>
      </c>
      <c r="I149" s="210"/>
      <c r="J149" s="206"/>
      <c r="K149" s="206"/>
      <c r="L149" s="211"/>
      <c r="M149" s="212"/>
      <c r="N149" s="213"/>
      <c r="O149" s="213"/>
      <c r="P149" s="213"/>
      <c r="Q149" s="213"/>
      <c r="R149" s="213"/>
      <c r="S149" s="213"/>
      <c r="T149" s="214"/>
      <c r="AT149" s="215" t="s">
        <v>147</v>
      </c>
      <c r="AU149" s="215" t="s">
        <v>79</v>
      </c>
      <c r="AV149" s="11" t="s">
        <v>79</v>
      </c>
      <c r="AW149" s="11" t="s">
        <v>33</v>
      </c>
      <c r="AX149" s="11" t="s">
        <v>77</v>
      </c>
      <c r="AY149" s="215" t="s">
        <v>136</v>
      </c>
    </row>
    <row r="150" spans="2:65" s="1" customFormat="1" ht="16.5" customHeight="1">
      <c r="B150" s="39"/>
      <c r="C150" s="190" t="s">
        <v>249</v>
      </c>
      <c r="D150" s="190" t="s">
        <v>138</v>
      </c>
      <c r="E150" s="191" t="s">
        <v>250</v>
      </c>
      <c r="F150" s="192" t="s">
        <v>251</v>
      </c>
      <c r="G150" s="193" t="s">
        <v>192</v>
      </c>
      <c r="H150" s="194">
        <v>805.249</v>
      </c>
      <c r="I150" s="195"/>
      <c r="J150" s="196">
        <f>ROUND(I150*H150,2)</f>
        <v>0</v>
      </c>
      <c r="K150" s="192" t="s">
        <v>142</v>
      </c>
      <c r="L150" s="59"/>
      <c r="M150" s="197" t="s">
        <v>21</v>
      </c>
      <c r="N150" s="198" t="s">
        <v>40</v>
      </c>
      <c r="O150" s="40"/>
      <c r="P150" s="199">
        <f>O150*H150</f>
        <v>0</v>
      </c>
      <c r="Q150" s="199">
        <v>0</v>
      </c>
      <c r="R150" s="199">
        <f>Q150*H150</f>
        <v>0</v>
      </c>
      <c r="S150" s="199">
        <v>0</v>
      </c>
      <c r="T150" s="200">
        <f>S150*H150</f>
        <v>0</v>
      </c>
      <c r="AR150" s="22" t="s">
        <v>143</v>
      </c>
      <c r="AT150" s="22" t="s">
        <v>138</v>
      </c>
      <c r="AU150" s="22" t="s">
        <v>79</v>
      </c>
      <c r="AY150" s="22" t="s">
        <v>136</v>
      </c>
      <c r="BE150" s="201">
        <f>IF(N150="základní",J150,0)</f>
        <v>0</v>
      </c>
      <c r="BF150" s="201">
        <f>IF(N150="snížená",J150,0)</f>
        <v>0</v>
      </c>
      <c r="BG150" s="201">
        <f>IF(N150="zákl. přenesená",J150,0)</f>
        <v>0</v>
      </c>
      <c r="BH150" s="201">
        <f>IF(N150="sníž. přenesená",J150,0)</f>
        <v>0</v>
      </c>
      <c r="BI150" s="201">
        <f>IF(N150="nulová",J150,0)</f>
        <v>0</v>
      </c>
      <c r="BJ150" s="22" t="s">
        <v>77</v>
      </c>
      <c r="BK150" s="201">
        <f>ROUND(I150*H150,2)</f>
        <v>0</v>
      </c>
      <c r="BL150" s="22" t="s">
        <v>143</v>
      </c>
      <c r="BM150" s="22" t="s">
        <v>252</v>
      </c>
    </row>
    <row r="151" spans="2:47" s="1" customFormat="1" ht="283.5">
      <c r="B151" s="39"/>
      <c r="C151" s="61"/>
      <c r="D151" s="202" t="s">
        <v>145</v>
      </c>
      <c r="E151" s="61"/>
      <c r="F151" s="203" t="s">
        <v>253</v>
      </c>
      <c r="G151" s="61"/>
      <c r="H151" s="61"/>
      <c r="I151" s="161"/>
      <c r="J151" s="61"/>
      <c r="K151" s="61"/>
      <c r="L151" s="59"/>
      <c r="M151" s="204"/>
      <c r="N151" s="40"/>
      <c r="O151" s="40"/>
      <c r="P151" s="40"/>
      <c r="Q151" s="40"/>
      <c r="R151" s="40"/>
      <c r="S151" s="40"/>
      <c r="T151" s="76"/>
      <c r="AT151" s="22" t="s">
        <v>145</v>
      </c>
      <c r="AU151" s="22" t="s">
        <v>79</v>
      </c>
    </row>
    <row r="152" spans="2:51" s="11" customFormat="1" ht="13.5">
      <c r="B152" s="205"/>
      <c r="C152" s="206"/>
      <c r="D152" s="202" t="s">
        <v>147</v>
      </c>
      <c r="E152" s="207" t="s">
        <v>21</v>
      </c>
      <c r="F152" s="208" t="s">
        <v>254</v>
      </c>
      <c r="G152" s="206"/>
      <c r="H152" s="209">
        <v>805.249</v>
      </c>
      <c r="I152" s="210"/>
      <c r="J152" s="206"/>
      <c r="K152" s="206"/>
      <c r="L152" s="211"/>
      <c r="M152" s="212"/>
      <c r="N152" s="213"/>
      <c r="O152" s="213"/>
      <c r="P152" s="213"/>
      <c r="Q152" s="213"/>
      <c r="R152" s="213"/>
      <c r="S152" s="213"/>
      <c r="T152" s="214"/>
      <c r="AT152" s="215" t="s">
        <v>147</v>
      </c>
      <c r="AU152" s="215" t="s">
        <v>79</v>
      </c>
      <c r="AV152" s="11" t="s">
        <v>79</v>
      </c>
      <c r="AW152" s="11" t="s">
        <v>33</v>
      </c>
      <c r="AX152" s="11" t="s">
        <v>77</v>
      </c>
      <c r="AY152" s="215" t="s">
        <v>136</v>
      </c>
    </row>
    <row r="153" spans="2:65" s="1" customFormat="1" ht="25.5" customHeight="1">
      <c r="B153" s="39"/>
      <c r="C153" s="190" t="s">
        <v>255</v>
      </c>
      <c r="D153" s="190" t="s">
        <v>138</v>
      </c>
      <c r="E153" s="191" t="s">
        <v>256</v>
      </c>
      <c r="F153" s="192" t="s">
        <v>257</v>
      </c>
      <c r="G153" s="193" t="s">
        <v>246</v>
      </c>
      <c r="H153" s="194">
        <v>917.984</v>
      </c>
      <c r="I153" s="195"/>
      <c r="J153" s="196">
        <f>ROUND(I153*H153,2)</f>
        <v>0</v>
      </c>
      <c r="K153" s="192" t="s">
        <v>142</v>
      </c>
      <c r="L153" s="59"/>
      <c r="M153" s="197" t="s">
        <v>21</v>
      </c>
      <c r="N153" s="198" t="s">
        <v>40</v>
      </c>
      <c r="O153" s="40"/>
      <c r="P153" s="199">
        <f>O153*H153</f>
        <v>0</v>
      </c>
      <c r="Q153" s="199">
        <v>0</v>
      </c>
      <c r="R153" s="199">
        <f>Q153*H153</f>
        <v>0</v>
      </c>
      <c r="S153" s="199">
        <v>0</v>
      </c>
      <c r="T153" s="200">
        <f>S153*H153</f>
        <v>0</v>
      </c>
      <c r="AR153" s="22" t="s">
        <v>143</v>
      </c>
      <c r="AT153" s="22" t="s">
        <v>138</v>
      </c>
      <c r="AU153" s="22" t="s">
        <v>79</v>
      </c>
      <c r="AY153" s="22" t="s">
        <v>136</v>
      </c>
      <c r="BE153" s="201">
        <f>IF(N153="základní",J153,0)</f>
        <v>0</v>
      </c>
      <c r="BF153" s="201">
        <f>IF(N153="snížená",J153,0)</f>
        <v>0</v>
      </c>
      <c r="BG153" s="201">
        <f>IF(N153="zákl. přenesená",J153,0)</f>
        <v>0</v>
      </c>
      <c r="BH153" s="201">
        <f>IF(N153="sníž. přenesená",J153,0)</f>
        <v>0</v>
      </c>
      <c r="BI153" s="201">
        <f>IF(N153="nulová",J153,0)</f>
        <v>0</v>
      </c>
      <c r="BJ153" s="22" t="s">
        <v>77</v>
      </c>
      <c r="BK153" s="201">
        <f>ROUND(I153*H153,2)</f>
        <v>0</v>
      </c>
      <c r="BL153" s="22" t="s">
        <v>143</v>
      </c>
      <c r="BM153" s="22" t="s">
        <v>258</v>
      </c>
    </row>
    <row r="154" spans="2:47" s="1" customFormat="1" ht="27">
      <c r="B154" s="39"/>
      <c r="C154" s="61"/>
      <c r="D154" s="202" t="s">
        <v>145</v>
      </c>
      <c r="E154" s="61"/>
      <c r="F154" s="203" t="s">
        <v>259</v>
      </c>
      <c r="G154" s="61"/>
      <c r="H154" s="61"/>
      <c r="I154" s="161"/>
      <c r="J154" s="61"/>
      <c r="K154" s="61"/>
      <c r="L154" s="59"/>
      <c r="M154" s="204"/>
      <c r="N154" s="40"/>
      <c r="O154" s="40"/>
      <c r="P154" s="40"/>
      <c r="Q154" s="40"/>
      <c r="R154" s="40"/>
      <c r="S154" s="40"/>
      <c r="T154" s="76"/>
      <c r="AT154" s="22" t="s">
        <v>145</v>
      </c>
      <c r="AU154" s="22" t="s">
        <v>79</v>
      </c>
    </row>
    <row r="155" spans="2:51" s="11" customFormat="1" ht="13.5">
      <c r="B155" s="205"/>
      <c r="C155" s="206"/>
      <c r="D155" s="202" t="s">
        <v>147</v>
      </c>
      <c r="E155" s="207" t="s">
        <v>21</v>
      </c>
      <c r="F155" s="208" t="s">
        <v>260</v>
      </c>
      <c r="G155" s="206"/>
      <c r="H155" s="209">
        <v>917.984</v>
      </c>
      <c r="I155" s="210"/>
      <c r="J155" s="206"/>
      <c r="K155" s="206"/>
      <c r="L155" s="211"/>
      <c r="M155" s="212"/>
      <c r="N155" s="213"/>
      <c r="O155" s="213"/>
      <c r="P155" s="213"/>
      <c r="Q155" s="213"/>
      <c r="R155" s="213"/>
      <c r="S155" s="213"/>
      <c r="T155" s="214"/>
      <c r="AT155" s="215" t="s">
        <v>147</v>
      </c>
      <c r="AU155" s="215" t="s">
        <v>79</v>
      </c>
      <c r="AV155" s="11" t="s">
        <v>79</v>
      </c>
      <c r="AW155" s="11" t="s">
        <v>33</v>
      </c>
      <c r="AX155" s="11" t="s">
        <v>77</v>
      </c>
      <c r="AY155" s="215" t="s">
        <v>136</v>
      </c>
    </row>
    <row r="156" spans="2:65" s="1" customFormat="1" ht="38.25" customHeight="1">
      <c r="B156" s="39"/>
      <c r="C156" s="190" t="s">
        <v>261</v>
      </c>
      <c r="D156" s="190" t="s">
        <v>138</v>
      </c>
      <c r="E156" s="191" t="s">
        <v>262</v>
      </c>
      <c r="F156" s="192" t="s">
        <v>263</v>
      </c>
      <c r="G156" s="193" t="s">
        <v>246</v>
      </c>
      <c r="H156" s="194">
        <v>611.989</v>
      </c>
      <c r="I156" s="195"/>
      <c r="J156" s="196">
        <f>ROUND(I156*H156,2)</f>
        <v>0</v>
      </c>
      <c r="K156" s="192" t="s">
        <v>21</v>
      </c>
      <c r="L156" s="59"/>
      <c r="M156" s="197" t="s">
        <v>21</v>
      </c>
      <c r="N156" s="198" t="s">
        <v>40</v>
      </c>
      <c r="O156" s="40"/>
      <c r="P156" s="199">
        <f>O156*H156</f>
        <v>0</v>
      </c>
      <c r="Q156" s="199">
        <v>0</v>
      </c>
      <c r="R156" s="199">
        <f>Q156*H156</f>
        <v>0</v>
      </c>
      <c r="S156" s="199">
        <v>0</v>
      </c>
      <c r="T156" s="200">
        <f>S156*H156</f>
        <v>0</v>
      </c>
      <c r="AR156" s="22" t="s">
        <v>143</v>
      </c>
      <c r="AT156" s="22" t="s">
        <v>138</v>
      </c>
      <c r="AU156" s="22" t="s">
        <v>79</v>
      </c>
      <c r="AY156" s="22" t="s">
        <v>136</v>
      </c>
      <c r="BE156" s="201">
        <f>IF(N156="základní",J156,0)</f>
        <v>0</v>
      </c>
      <c r="BF156" s="201">
        <f>IF(N156="snížená",J156,0)</f>
        <v>0</v>
      </c>
      <c r="BG156" s="201">
        <f>IF(N156="zákl. přenesená",J156,0)</f>
        <v>0</v>
      </c>
      <c r="BH156" s="201">
        <f>IF(N156="sníž. přenesená",J156,0)</f>
        <v>0</v>
      </c>
      <c r="BI156" s="201">
        <f>IF(N156="nulová",J156,0)</f>
        <v>0</v>
      </c>
      <c r="BJ156" s="22" t="s">
        <v>77</v>
      </c>
      <c r="BK156" s="201">
        <f>ROUND(I156*H156,2)</f>
        <v>0</v>
      </c>
      <c r="BL156" s="22" t="s">
        <v>143</v>
      </c>
      <c r="BM156" s="22" t="s">
        <v>264</v>
      </c>
    </row>
    <row r="157" spans="2:47" s="1" customFormat="1" ht="27">
      <c r="B157" s="39"/>
      <c r="C157" s="61"/>
      <c r="D157" s="202" t="s">
        <v>145</v>
      </c>
      <c r="E157" s="61"/>
      <c r="F157" s="203" t="s">
        <v>259</v>
      </c>
      <c r="G157" s="61"/>
      <c r="H157" s="61"/>
      <c r="I157" s="161"/>
      <c r="J157" s="61"/>
      <c r="K157" s="61"/>
      <c r="L157" s="59"/>
      <c r="M157" s="204"/>
      <c r="N157" s="40"/>
      <c r="O157" s="40"/>
      <c r="P157" s="40"/>
      <c r="Q157" s="40"/>
      <c r="R157" s="40"/>
      <c r="S157" s="40"/>
      <c r="T157" s="76"/>
      <c r="AT157" s="22" t="s">
        <v>145</v>
      </c>
      <c r="AU157" s="22" t="s">
        <v>79</v>
      </c>
    </row>
    <row r="158" spans="2:51" s="11" customFormat="1" ht="13.5">
      <c r="B158" s="205"/>
      <c r="C158" s="206"/>
      <c r="D158" s="202" t="s">
        <v>147</v>
      </c>
      <c r="E158" s="207" t="s">
        <v>21</v>
      </c>
      <c r="F158" s="208" t="s">
        <v>265</v>
      </c>
      <c r="G158" s="206"/>
      <c r="H158" s="209">
        <v>611.989</v>
      </c>
      <c r="I158" s="210"/>
      <c r="J158" s="206"/>
      <c r="K158" s="206"/>
      <c r="L158" s="211"/>
      <c r="M158" s="212"/>
      <c r="N158" s="213"/>
      <c r="O158" s="213"/>
      <c r="P158" s="213"/>
      <c r="Q158" s="213"/>
      <c r="R158" s="213"/>
      <c r="S158" s="213"/>
      <c r="T158" s="214"/>
      <c r="AT158" s="215" t="s">
        <v>147</v>
      </c>
      <c r="AU158" s="215" t="s">
        <v>79</v>
      </c>
      <c r="AV158" s="11" t="s">
        <v>79</v>
      </c>
      <c r="AW158" s="11" t="s">
        <v>33</v>
      </c>
      <c r="AX158" s="11" t="s">
        <v>77</v>
      </c>
      <c r="AY158" s="215" t="s">
        <v>136</v>
      </c>
    </row>
    <row r="159" spans="2:65" s="1" customFormat="1" ht="25.5" customHeight="1">
      <c r="B159" s="39"/>
      <c r="C159" s="190" t="s">
        <v>9</v>
      </c>
      <c r="D159" s="190" t="s">
        <v>138</v>
      </c>
      <c r="E159" s="191" t="s">
        <v>266</v>
      </c>
      <c r="F159" s="192" t="s">
        <v>267</v>
      </c>
      <c r="G159" s="193" t="s">
        <v>141</v>
      </c>
      <c r="H159" s="194">
        <v>640</v>
      </c>
      <c r="I159" s="195"/>
      <c r="J159" s="196">
        <f>ROUND(I159*H159,2)</f>
        <v>0</v>
      </c>
      <c r="K159" s="192" t="s">
        <v>142</v>
      </c>
      <c r="L159" s="59"/>
      <c r="M159" s="197" t="s">
        <v>21</v>
      </c>
      <c r="N159" s="198" t="s">
        <v>40</v>
      </c>
      <c r="O159" s="40"/>
      <c r="P159" s="199">
        <f>O159*H159</f>
        <v>0</v>
      </c>
      <c r="Q159" s="199">
        <v>0</v>
      </c>
      <c r="R159" s="199">
        <f>Q159*H159</f>
        <v>0</v>
      </c>
      <c r="S159" s="199">
        <v>0</v>
      </c>
      <c r="T159" s="200">
        <f>S159*H159</f>
        <v>0</v>
      </c>
      <c r="AR159" s="22" t="s">
        <v>143</v>
      </c>
      <c r="AT159" s="22" t="s">
        <v>138</v>
      </c>
      <c r="AU159" s="22" t="s">
        <v>79</v>
      </c>
      <c r="AY159" s="22" t="s">
        <v>136</v>
      </c>
      <c r="BE159" s="201">
        <f>IF(N159="základní",J159,0)</f>
        <v>0</v>
      </c>
      <c r="BF159" s="201">
        <f>IF(N159="snížená",J159,0)</f>
        <v>0</v>
      </c>
      <c r="BG159" s="201">
        <f>IF(N159="zákl. přenesená",J159,0)</f>
        <v>0</v>
      </c>
      <c r="BH159" s="201">
        <f>IF(N159="sníž. přenesená",J159,0)</f>
        <v>0</v>
      </c>
      <c r="BI159" s="201">
        <f>IF(N159="nulová",J159,0)</f>
        <v>0</v>
      </c>
      <c r="BJ159" s="22" t="s">
        <v>77</v>
      </c>
      <c r="BK159" s="201">
        <f>ROUND(I159*H159,2)</f>
        <v>0</v>
      </c>
      <c r="BL159" s="22" t="s">
        <v>143</v>
      </c>
      <c r="BM159" s="22" t="s">
        <v>268</v>
      </c>
    </row>
    <row r="160" spans="2:47" s="1" customFormat="1" ht="121.5">
      <c r="B160" s="39"/>
      <c r="C160" s="61"/>
      <c r="D160" s="202" t="s">
        <v>145</v>
      </c>
      <c r="E160" s="61"/>
      <c r="F160" s="203" t="s">
        <v>269</v>
      </c>
      <c r="G160" s="61"/>
      <c r="H160" s="61"/>
      <c r="I160" s="161"/>
      <c r="J160" s="61"/>
      <c r="K160" s="61"/>
      <c r="L160" s="59"/>
      <c r="M160" s="204"/>
      <c r="N160" s="40"/>
      <c r="O160" s="40"/>
      <c r="P160" s="40"/>
      <c r="Q160" s="40"/>
      <c r="R160" s="40"/>
      <c r="S160" s="40"/>
      <c r="T160" s="76"/>
      <c r="AT160" s="22" t="s">
        <v>145</v>
      </c>
      <c r="AU160" s="22" t="s">
        <v>79</v>
      </c>
    </row>
    <row r="161" spans="2:51" s="11" customFormat="1" ht="13.5">
      <c r="B161" s="205"/>
      <c r="C161" s="206"/>
      <c r="D161" s="202" t="s">
        <v>147</v>
      </c>
      <c r="E161" s="207" t="s">
        <v>21</v>
      </c>
      <c r="F161" s="208" t="s">
        <v>270</v>
      </c>
      <c r="G161" s="206"/>
      <c r="H161" s="209">
        <v>640</v>
      </c>
      <c r="I161" s="210"/>
      <c r="J161" s="206"/>
      <c r="K161" s="206"/>
      <c r="L161" s="211"/>
      <c r="M161" s="212"/>
      <c r="N161" s="213"/>
      <c r="O161" s="213"/>
      <c r="P161" s="213"/>
      <c r="Q161" s="213"/>
      <c r="R161" s="213"/>
      <c r="S161" s="213"/>
      <c r="T161" s="214"/>
      <c r="AT161" s="215" t="s">
        <v>147</v>
      </c>
      <c r="AU161" s="215" t="s">
        <v>79</v>
      </c>
      <c r="AV161" s="11" t="s">
        <v>79</v>
      </c>
      <c r="AW161" s="11" t="s">
        <v>33</v>
      </c>
      <c r="AX161" s="11" t="s">
        <v>77</v>
      </c>
      <c r="AY161" s="215" t="s">
        <v>136</v>
      </c>
    </row>
    <row r="162" spans="2:65" s="1" customFormat="1" ht="25.5" customHeight="1">
      <c r="B162" s="39"/>
      <c r="C162" s="190" t="s">
        <v>271</v>
      </c>
      <c r="D162" s="190" t="s">
        <v>138</v>
      </c>
      <c r="E162" s="191" t="s">
        <v>272</v>
      </c>
      <c r="F162" s="192" t="s">
        <v>273</v>
      </c>
      <c r="G162" s="193" t="s">
        <v>141</v>
      </c>
      <c r="H162" s="194">
        <v>640</v>
      </c>
      <c r="I162" s="195"/>
      <c r="J162" s="196">
        <f>ROUND(I162*H162,2)</f>
        <v>0</v>
      </c>
      <c r="K162" s="192" t="s">
        <v>142</v>
      </c>
      <c r="L162" s="59"/>
      <c r="M162" s="197" t="s">
        <v>21</v>
      </c>
      <c r="N162" s="198" t="s">
        <v>40</v>
      </c>
      <c r="O162" s="40"/>
      <c r="P162" s="199">
        <f>O162*H162</f>
        <v>0</v>
      </c>
      <c r="Q162" s="199">
        <v>0</v>
      </c>
      <c r="R162" s="199">
        <f>Q162*H162</f>
        <v>0</v>
      </c>
      <c r="S162" s="199">
        <v>0</v>
      </c>
      <c r="T162" s="200">
        <f>S162*H162</f>
        <v>0</v>
      </c>
      <c r="AR162" s="22" t="s">
        <v>143</v>
      </c>
      <c r="AT162" s="22" t="s">
        <v>138</v>
      </c>
      <c r="AU162" s="22" t="s">
        <v>79</v>
      </c>
      <c r="AY162" s="22" t="s">
        <v>136</v>
      </c>
      <c r="BE162" s="201">
        <f>IF(N162="základní",J162,0)</f>
        <v>0</v>
      </c>
      <c r="BF162" s="201">
        <f>IF(N162="snížená",J162,0)</f>
        <v>0</v>
      </c>
      <c r="BG162" s="201">
        <f>IF(N162="zákl. přenesená",J162,0)</f>
        <v>0</v>
      </c>
      <c r="BH162" s="201">
        <f>IF(N162="sníž. přenesená",J162,0)</f>
        <v>0</v>
      </c>
      <c r="BI162" s="201">
        <f>IF(N162="nulová",J162,0)</f>
        <v>0</v>
      </c>
      <c r="BJ162" s="22" t="s">
        <v>77</v>
      </c>
      <c r="BK162" s="201">
        <f>ROUND(I162*H162,2)</f>
        <v>0</v>
      </c>
      <c r="BL162" s="22" t="s">
        <v>143</v>
      </c>
      <c r="BM162" s="22" t="s">
        <v>274</v>
      </c>
    </row>
    <row r="163" spans="2:47" s="1" customFormat="1" ht="121.5">
      <c r="B163" s="39"/>
      <c r="C163" s="61"/>
      <c r="D163" s="202" t="s">
        <v>145</v>
      </c>
      <c r="E163" s="61"/>
      <c r="F163" s="203" t="s">
        <v>275</v>
      </c>
      <c r="G163" s="61"/>
      <c r="H163" s="61"/>
      <c r="I163" s="161"/>
      <c r="J163" s="61"/>
      <c r="K163" s="61"/>
      <c r="L163" s="59"/>
      <c r="M163" s="204"/>
      <c r="N163" s="40"/>
      <c r="O163" s="40"/>
      <c r="P163" s="40"/>
      <c r="Q163" s="40"/>
      <c r="R163" s="40"/>
      <c r="S163" s="40"/>
      <c r="T163" s="76"/>
      <c r="AT163" s="22" t="s">
        <v>145</v>
      </c>
      <c r="AU163" s="22" t="s">
        <v>79</v>
      </c>
    </row>
    <row r="164" spans="2:51" s="11" customFormat="1" ht="13.5">
      <c r="B164" s="205"/>
      <c r="C164" s="206"/>
      <c r="D164" s="202" t="s">
        <v>147</v>
      </c>
      <c r="E164" s="207" t="s">
        <v>21</v>
      </c>
      <c r="F164" s="208" t="s">
        <v>270</v>
      </c>
      <c r="G164" s="206"/>
      <c r="H164" s="209">
        <v>640</v>
      </c>
      <c r="I164" s="210"/>
      <c r="J164" s="206"/>
      <c r="K164" s="206"/>
      <c r="L164" s="211"/>
      <c r="M164" s="212"/>
      <c r="N164" s="213"/>
      <c r="O164" s="213"/>
      <c r="P164" s="213"/>
      <c r="Q164" s="213"/>
      <c r="R164" s="213"/>
      <c r="S164" s="213"/>
      <c r="T164" s="214"/>
      <c r="AT164" s="215" t="s">
        <v>147</v>
      </c>
      <c r="AU164" s="215" t="s">
        <v>79</v>
      </c>
      <c r="AV164" s="11" t="s">
        <v>79</v>
      </c>
      <c r="AW164" s="11" t="s">
        <v>33</v>
      </c>
      <c r="AX164" s="11" t="s">
        <v>77</v>
      </c>
      <c r="AY164" s="215" t="s">
        <v>136</v>
      </c>
    </row>
    <row r="165" spans="2:65" s="1" customFormat="1" ht="16.5" customHeight="1">
      <c r="B165" s="39"/>
      <c r="C165" s="227" t="s">
        <v>276</v>
      </c>
      <c r="D165" s="227" t="s">
        <v>243</v>
      </c>
      <c r="E165" s="228" t="s">
        <v>277</v>
      </c>
      <c r="F165" s="229" t="s">
        <v>278</v>
      </c>
      <c r="G165" s="230" t="s">
        <v>279</v>
      </c>
      <c r="H165" s="231">
        <v>8</v>
      </c>
      <c r="I165" s="232"/>
      <c r="J165" s="233">
        <f>ROUND(I165*H165,2)</f>
        <v>0</v>
      </c>
      <c r="K165" s="229" t="s">
        <v>142</v>
      </c>
      <c r="L165" s="234"/>
      <c r="M165" s="235" t="s">
        <v>21</v>
      </c>
      <c r="N165" s="236" t="s">
        <v>40</v>
      </c>
      <c r="O165" s="40"/>
      <c r="P165" s="199">
        <f>O165*H165</f>
        <v>0</v>
      </c>
      <c r="Q165" s="199">
        <v>0.001</v>
      </c>
      <c r="R165" s="199">
        <f>Q165*H165</f>
        <v>0.008</v>
      </c>
      <c r="S165" s="199">
        <v>0</v>
      </c>
      <c r="T165" s="200">
        <f>S165*H165</f>
        <v>0</v>
      </c>
      <c r="AR165" s="22" t="s">
        <v>184</v>
      </c>
      <c r="AT165" s="22" t="s">
        <v>243</v>
      </c>
      <c r="AU165" s="22" t="s">
        <v>79</v>
      </c>
      <c r="AY165" s="22" t="s">
        <v>136</v>
      </c>
      <c r="BE165" s="201">
        <f>IF(N165="základní",J165,0)</f>
        <v>0</v>
      </c>
      <c r="BF165" s="201">
        <f>IF(N165="snížená",J165,0)</f>
        <v>0</v>
      </c>
      <c r="BG165" s="201">
        <f>IF(N165="zákl. přenesená",J165,0)</f>
        <v>0</v>
      </c>
      <c r="BH165" s="201">
        <f>IF(N165="sníž. přenesená",J165,0)</f>
        <v>0</v>
      </c>
      <c r="BI165" s="201">
        <f>IF(N165="nulová",J165,0)</f>
        <v>0</v>
      </c>
      <c r="BJ165" s="22" t="s">
        <v>77</v>
      </c>
      <c r="BK165" s="201">
        <f>ROUND(I165*H165,2)</f>
        <v>0</v>
      </c>
      <c r="BL165" s="22" t="s">
        <v>143</v>
      </c>
      <c r="BM165" s="22" t="s">
        <v>280</v>
      </c>
    </row>
    <row r="166" spans="2:51" s="11" customFormat="1" ht="13.5">
      <c r="B166" s="205"/>
      <c r="C166" s="206"/>
      <c r="D166" s="202" t="s">
        <v>147</v>
      </c>
      <c r="E166" s="207" t="s">
        <v>21</v>
      </c>
      <c r="F166" s="208" t="s">
        <v>281</v>
      </c>
      <c r="G166" s="206"/>
      <c r="H166" s="209">
        <v>8</v>
      </c>
      <c r="I166" s="210"/>
      <c r="J166" s="206"/>
      <c r="K166" s="206"/>
      <c r="L166" s="211"/>
      <c r="M166" s="212"/>
      <c r="N166" s="213"/>
      <c r="O166" s="213"/>
      <c r="P166" s="213"/>
      <c r="Q166" s="213"/>
      <c r="R166" s="213"/>
      <c r="S166" s="213"/>
      <c r="T166" s="214"/>
      <c r="AT166" s="215" t="s">
        <v>147</v>
      </c>
      <c r="AU166" s="215" t="s">
        <v>79</v>
      </c>
      <c r="AV166" s="11" t="s">
        <v>79</v>
      </c>
      <c r="AW166" s="11" t="s">
        <v>33</v>
      </c>
      <c r="AX166" s="11" t="s">
        <v>77</v>
      </c>
      <c r="AY166" s="215" t="s">
        <v>136</v>
      </c>
    </row>
    <row r="167" spans="2:65" s="1" customFormat="1" ht="25.5" customHeight="1">
      <c r="B167" s="39"/>
      <c r="C167" s="190" t="s">
        <v>282</v>
      </c>
      <c r="D167" s="190" t="s">
        <v>138</v>
      </c>
      <c r="E167" s="191" t="s">
        <v>283</v>
      </c>
      <c r="F167" s="192" t="s">
        <v>284</v>
      </c>
      <c r="G167" s="193" t="s">
        <v>141</v>
      </c>
      <c r="H167" s="194">
        <v>640</v>
      </c>
      <c r="I167" s="195"/>
      <c r="J167" s="196">
        <f>ROUND(I167*H167,2)</f>
        <v>0</v>
      </c>
      <c r="K167" s="192" t="s">
        <v>142</v>
      </c>
      <c r="L167" s="59"/>
      <c r="M167" s="197" t="s">
        <v>21</v>
      </c>
      <c r="N167" s="198" t="s">
        <v>40</v>
      </c>
      <c r="O167" s="40"/>
      <c r="P167" s="199">
        <f>O167*H167</f>
        <v>0</v>
      </c>
      <c r="Q167" s="199">
        <v>0</v>
      </c>
      <c r="R167" s="199">
        <f>Q167*H167</f>
        <v>0</v>
      </c>
      <c r="S167" s="199">
        <v>0</v>
      </c>
      <c r="T167" s="200">
        <f>S167*H167</f>
        <v>0</v>
      </c>
      <c r="AR167" s="22" t="s">
        <v>143</v>
      </c>
      <c r="AT167" s="22" t="s">
        <v>138</v>
      </c>
      <c r="AU167" s="22" t="s">
        <v>79</v>
      </c>
      <c r="AY167" s="22" t="s">
        <v>136</v>
      </c>
      <c r="BE167" s="201">
        <f>IF(N167="základní",J167,0)</f>
        <v>0</v>
      </c>
      <c r="BF167" s="201">
        <f>IF(N167="snížená",J167,0)</f>
        <v>0</v>
      </c>
      <c r="BG167" s="201">
        <f>IF(N167="zákl. přenesená",J167,0)</f>
        <v>0</v>
      </c>
      <c r="BH167" s="201">
        <f>IF(N167="sníž. přenesená",J167,0)</f>
        <v>0</v>
      </c>
      <c r="BI167" s="201">
        <f>IF(N167="nulová",J167,0)</f>
        <v>0</v>
      </c>
      <c r="BJ167" s="22" t="s">
        <v>77</v>
      </c>
      <c r="BK167" s="201">
        <f>ROUND(I167*H167,2)</f>
        <v>0</v>
      </c>
      <c r="BL167" s="22" t="s">
        <v>143</v>
      </c>
      <c r="BM167" s="22" t="s">
        <v>285</v>
      </c>
    </row>
    <row r="168" spans="2:47" s="1" customFormat="1" ht="162">
      <c r="B168" s="39"/>
      <c r="C168" s="61"/>
      <c r="D168" s="202" t="s">
        <v>145</v>
      </c>
      <c r="E168" s="61"/>
      <c r="F168" s="203" t="s">
        <v>286</v>
      </c>
      <c r="G168" s="61"/>
      <c r="H168" s="61"/>
      <c r="I168" s="161"/>
      <c r="J168" s="61"/>
      <c r="K168" s="61"/>
      <c r="L168" s="59"/>
      <c r="M168" s="204"/>
      <c r="N168" s="40"/>
      <c r="O168" s="40"/>
      <c r="P168" s="40"/>
      <c r="Q168" s="40"/>
      <c r="R168" s="40"/>
      <c r="S168" s="40"/>
      <c r="T168" s="76"/>
      <c r="AT168" s="22" t="s">
        <v>145</v>
      </c>
      <c r="AU168" s="22" t="s">
        <v>79</v>
      </c>
    </row>
    <row r="169" spans="2:51" s="11" customFormat="1" ht="13.5">
      <c r="B169" s="205"/>
      <c r="C169" s="206"/>
      <c r="D169" s="202" t="s">
        <v>147</v>
      </c>
      <c r="E169" s="207" t="s">
        <v>21</v>
      </c>
      <c r="F169" s="208" t="s">
        <v>270</v>
      </c>
      <c r="G169" s="206"/>
      <c r="H169" s="209">
        <v>640</v>
      </c>
      <c r="I169" s="210"/>
      <c r="J169" s="206"/>
      <c r="K169" s="206"/>
      <c r="L169" s="211"/>
      <c r="M169" s="212"/>
      <c r="N169" s="213"/>
      <c r="O169" s="213"/>
      <c r="P169" s="213"/>
      <c r="Q169" s="213"/>
      <c r="R169" s="213"/>
      <c r="S169" s="213"/>
      <c r="T169" s="214"/>
      <c r="AT169" s="215" t="s">
        <v>147</v>
      </c>
      <c r="AU169" s="215" t="s">
        <v>79</v>
      </c>
      <c r="AV169" s="11" t="s">
        <v>79</v>
      </c>
      <c r="AW169" s="11" t="s">
        <v>33</v>
      </c>
      <c r="AX169" s="11" t="s">
        <v>77</v>
      </c>
      <c r="AY169" s="215" t="s">
        <v>136</v>
      </c>
    </row>
    <row r="170" spans="2:65" s="1" customFormat="1" ht="25.5" customHeight="1">
      <c r="B170" s="39"/>
      <c r="C170" s="190" t="s">
        <v>287</v>
      </c>
      <c r="D170" s="190" t="s">
        <v>138</v>
      </c>
      <c r="E170" s="191" t="s">
        <v>288</v>
      </c>
      <c r="F170" s="192" t="s">
        <v>289</v>
      </c>
      <c r="G170" s="193" t="s">
        <v>141</v>
      </c>
      <c r="H170" s="194">
        <v>2035.5</v>
      </c>
      <c r="I170" s="195"/>
      <c r="J170" s="196">
        <f>ROUND(I170*H170,2)</f>
        <v>0</v>
      </c>
      <c r="K170" s="192" t="s">
        <v>142</v>
      </c>
      <c r="L170" s="59"/>
      <c r="M170" s="197" t="s">
        <v>21</v>
      </c>
      <c r="N170" s="198" t="s">
        <v>40</v>
      </c>
      <c r="O170" s="40"/>
      <c r="P170" s="199">
        <f>O170*H170</f>
        <v>0</v>
      </c>
      <c r="Q170" s="199">
        <v>0</v>
      </c>
      <c r="R170" s="199">
        <f>Q170*H170</f>
        <v>0</v>
      </c>
      <c r="S170" s="199">
        <v>0</v>
      </c>
      <c r="T170" s="200">
        <f>S170*H170</f>
        <v>0</v>
      </c>
      <c r="AR170" s="22" t="s">
        <v>143</v>
      </c>
      <c r="AT170" s="22" t="s">
        <v>138</v>
      </c>
      <c r="AU170" s="22" t="s">
        <v>79</v>
      </c>
      <c r="AY170" s="22" t="s">
        <v>136</v>
      </c>
      <c r="BE170" s="201">
        <f>IF(N170="základní",J170,0)</f>
        <v>0</v>
      </c>
      <c r="BF170" s="201">
        <f>IF(N170="snížená",J170,0)</f>
        <v>0</v>
      </c>
      <c r="BG170" s="201">
        <f>IF(N170="zákl. přenesená",J170,0)</f>
        <v>0</v>
      </c>
      <c r="BH170" s="201">
        <f>IF(N170="sníž. přenesená",J170,0)</f>
        <v>0</v>
      </c>
      <c r="BI170" s="201">
        <f>IF(N170="nulová",J170,0)</f>
        <v>0</v>
      </c>
      <c r="BJ170" s="22" t="s">
        <v>77</v>
      </c>
      <c r="BK170" s="201">
        <f>ROUND(I170*H170,2)</f>
        <v>0</v>
      </c>
      <c r="BL170" s="22" t="s">
        <v>143</v>
      </c>
      <c r="BM170" s="22" t="s">
        <v>290</v>
      </c>
    </row>
    <row r="171" spans="2:47" s="1" customFormat="1" ht="162">
      <c r="B171" s="39"/>
      <c r="C171" s="61"/>
      <c r="D171" s="202" t="s">
        <v>145</v>
      </c>
      <c r="E171" s="61"/>
      <c r="F171" s="203" t="s">
        <v>286</v>
      </c>
      <c r="G171" s="61"/>
      <c r="H171" s="61"/>
      <c r="I171" s="161"/>
      <c r="J171" s="61"/>
      <c r="K171" s="61"/>
      <c r="L171" s="59"/>
      <c r="M171" s="204"/>
      <c r="N171" s="40"/>
      <c r="O171" s="40"/>
      <c r="P171" s="40"/>
      <c r="Q171" s="40"/>
      <c r="R171" s="40"/>
      <c r="S171" s="40"/>
      <c r="T171" s="76"/>
      <c r="AT171" s="22" t="s">
        <v>145</v>
      </c>
      <c r="AU171" s="22" t="s">
        <v>79</v>
      </c>
    </row>
    <row r="172" spans="2:51" s="11" customFormat="1" ht="13.5">
      <c r="B172" s="205"/>
      <c r="C172" s="206"/>
      <c r="D172" s="202" t="s">
        <v>147</v>
      </c>
      <c r="E172" s="207" t="s">
        <v>21</v>
      </c>
      <c r="F172" s="208" t="s">
        <v>291</v>
      </c>
      <c r="G172" s="206"/>
      <c r="H172" s="209">
        <v>675</v>
      </c>
      <c r="I172" s="210"/>
      <c r="J172" s="206"/>
      <c r="K172" s="206"/>
      <c r="L172" s="211"/>
      <c r="M172" s="212"/>
      <c r="N172" s="213"/>
      <c r="O172" s="213"/>
      <c r="P172" s="213"/>
      <c r="Q172" s="213"/>
      <c r="R172" s="213"/>
      <c r="S172" s="213"/>
      <c r="T172" s="214"/>
      <c r="AT172" s="215" t="s">
        <v>147</v>
      </c>
      <c r="AU172" s="215" t="s">
        <v>79</v>
      </c>
      <c r="AV172" s="11" t="s">
        <v>79</v>
      </c>
      <c r="AW172" s="11" t="s">
        <v>33</v>
      </c>
      <c r="AX172" s="11" t="s">
        <v>69</v>
      </c>
      <c r="AY172" s="215" t="s">
        <v>136</v>
      </c>
    </row>
    <row r="173" spans="2:51" s="11" customFormat="1" ht="13.5">
      <c r="B173" s="205"/>
      <c r="C173" s="206"/>
      <c r="D173" s="202" t="s">
        <v>147</v>
      </c>
      <c r="E173" s="207" t="s">
        <v>21</v>
      </c>
      <c r="F173" s="208" t="s">
        <v>292</v>
      </c>
      <c r="G173" s="206"/>
      <c r="H173" s="209">
        <v>52</v>
      </c>
      <c r="I173" s="210"/>
      <c r="J173" s="206"/>
      <c r="K173" s="206"/>
      <c r="L173" s="211"/>
      <c r="M173" s="212"/>
      <c r="N173" s="213"/>
      <c r="O173" s="213"/>
      <c r="P173" s="213"/>
      <c r="Q173" s="213"/>
      <c r="R173" s="213"/>
      <c r="S173" s="213"/>
      <c r="T173" s="214"/>
      <c r="AT173" s="215" t="s">
        <v>147</v>
      </c>
      <c r="AU173" s="215" t="s">
        <v>79</v>
      </c>
      <c r="AV173" s="11" t="s">
        <v>79</v>
      </c>
      <c r="AW173" s="11" t="s">
        <v>33</v>
      </c>
      <c r="AX173" s="11" t="s">
        <v>69</v>
      </c>
      <c r="AY173" s="215" t="s">
        <v>136</v>
      </c>
    </row>
    <row r="174" spans="2:51" s="11" customFormat="1" ht="13.5">
      <c r="B174" s="205"/>
      <c r="C174" s="206"/>
      <c r="D174" s="202" t="s">
        <v>147</v>
      </c>
      <c r="E174" s="207" t="s">
        <v>21</v>
      </c>
      <c r="F174" s="208" t="s">
        <v>293</v>
      </c>
      <c r="G174" s="206"/>
      <c r="H174" s="209">
        <v>103</v>
      </c>
      <c r="I174" s="210"/>
      <c r="J174" s="206"/>
      <c r="K174" s="206"/>
      <c r="L174" s="211"/>
      <c r="M174" s="212"/>
      <c r="N174" s="213"/>
      <c r="O174" s="213"/>
      <c r="P174" s="213"/>
      <c r="Q174" s="213"/>
      <c r="R174" s="213"/>
      <c r="S174" s="213"/>
      <c r="T174" s="214"/>
      <c r="AT174" s="215" t="s">
        <v>147</v>
      </c>
      <c r="AU174" s="215" t="s">
        <v>79</v>
      </c>
      <c r="AV174" s="11" t="s">
        <v>79</v>
      </c>
      <c r="AW174" s="11" t="s">
        <v>33</v>
      </c>
      <c r="AX174" s="11" t="s">
        <v>69</v>
      </c>
      <c r="AY174" s="215" t="s">
        <v>136</v>
      </c>
    </row>
    <row r="175" spans="2:51" s="11" customFormat="1" ht="13.5">
      <c r="B175" s="205"/>
      <c r="C175" s="206"/>
      <c r="D175" s="202" t="s">
        <v>147</v>
      </c>
      <c r="E175" s="207" t="s">
        <v>21</v>
      </c>
      <c r="F175" s="208" t="s">
        <v>294</v>
      </c>
      <c r="G175" s="206"/>
      <c r="H175" s="209">
        <v>447</v>
      </c>
      <c r="I175" s="210"/>
      <c r="J175" s="206"/>
      <c r="K175" s="206"/>
      <c r="L175" s="211"/>
      <c r="M175" s="212"/>
      <c r="N175" s="213"/>
      <c r="O175" s="213"/>
      <c r="P175" s="213"/>
      <c r="Q175" s="213"/>
      <c r="R175" s="213"/>
      <c r="S175" s="213"/>
      <c r="T175" s="214"/>
      <c r="AT175" s="215" t="s">
        <v>147</v>
      </c>
      <c r="AU175" s="215" t="s">
        <v>79</v>
      </c>
      <c r="AV175" s="11" t="s">
        <v>79</v>
      </c>
      <c r="AW175" s="11" t="s">
        <v>33</v>
      </c>
      <c r="AX175" s="11" t="s">
        <v>69</v>
      </c>
      <c r="AY175" s="215" t="s">
        <v>136</v>
      </c>
    </row>
    <row r="176" spans="2:51" s="11" customFormat="1" ht="13.5">
      <c r="B176" s="205"/>
      <c r="C176" s="206"/>
      <c r="D176" s="202" t="s">
        <v>147</v>
      </c>
      <c r="E176" s="207" t="s">
        <v>21</v>
      </c>
      <c r="F176" s="208" t="s">
        <v>295</v>
      </c>
      <c r="G176" s="206"/>
      <c r="H176" s="209">
        <v>535</v>
      </c>
      <c r="I176" s="210"/>
      <c r="J176" s="206"/>
      <c r="K176" s="206"/>
      <c r="L176" s="211"/>
      <c r="M176" s="212"/>
      <c r="N176" s="213"/>
      <c r="O176" s="213"/>
      <c r="P176" s="213"/>
      <c r="Q176" s="213"/>
      <c r="R176" s="213"/>
      <c r="S176" s="213"/>
      <c r="T176" s="214"/>
      <c r="AT176" s="215" t="s">
        <v>147</v>
      </c>
      <c r="AU176" s="215" t="s">
        <v>79</v>
      </c>
      <c r="AV176" s="11" t="s">
        <v>79</v>
      </c>
      <c r="AW176" s="11" t="s">
        <v>33</v>
      </c>
      <c r="AX176" s="11" t="s">
        <v>69</v>
      </c>
      <c r="AY176" s="215" t="s">
        <v>136</v>
      </c>
    </row>
    <row r="177" spans="2:51" s="11" customFormat="1" ht="13.5">
      <c r="B177" s="205"/>
      <c r="C177" s="206"/>
      <c r="D177" s="202" t="s">
        <v>147</v>
      </c>
      <c r="E177" s="207" t="s">
        <v>21</v>
      </c>
      <c r="F177" s="208" t="s">
        <v>296</v>
      </c>
      <c r="G177" s="206"/>
      <c r="H177" s="209">
        <v>223.5</v>
      </c>
      <c r="I177" s="210"/>
      <c r="J177" s="206"/>
      <c r="K177" s="206"/>
      <c r="L177" s="211"/>
      <c r="M177" s="212"/>
      <c r="N177" s="213"/>
      <c r="O177" s="213"/>
      <c r="P177" s="213"/>
      <c r="Q177" s="213"/>
      <c r="R177" s="213"/>
      <c r="S177" s="213"/>
      <c r="T177" s="214"/>
      <c r="AT177" s="215" t="s">
        <v>147</v>
      </c>
      <c r="AU177" s="215" t="s">
        <v>79</v>
      </c>
      <c r="AV177" s="11" t="s">
        <v>79</v>
      </c>
      <c r="AW177" s="11" t="s">
        <v>33</v>
      </c>
      <c r="AX177" s="11" t="s">
        <v>69</v>
      </c>
      <c r="AY177" s="215" t="s">
        <v>136</v>
      </c>
    </row>
    <row r="178" spans="2:51" s="12" customFormat="1" ht="13.5">
      <c r="B178" s="216"/>
      <c r="C178" s="217"/>
      <c r="D178" s="202" t="s">
        <v>147</v>
      </c>
      <c r="E178" s="218" t="s">
        <v>21</v>
      </c>
      <c r="F178" s="219" t="s">
        <v>165</v>
      </c>
      <c r="G178" s="217"/>
      <c r="H178" s="220">
        <v>2035.5</v>
      </c>
      <c r="I178" s="221"/>
      <c r="J178" s="217"/>
      <c r="K178" s="217"/>
      <c r="L178" s="222"/>
      <c r="M178" s="223"/>
      <c r="N178" s="224"/>
      <c r="O178" s="224"/>
      <c r="P178" s="224"/>
      <c r="Q178" s="224"/>
      <c r="R178" s="224"/>
      <c r="S178" s="224"/>
      <c r="T178" s="225"/>
      <c r="AT178" s="226" t="s">
        <v>147</v>
      </c>
      <c r="AU178" s="226" t="s">
        <v>79</v>
      </c>
      <c r="AV178" s="12" t="s">
        <v>143</v>
      </c>
      <c r="AW178" s="12" t="s">
        <v>33</v>
      </c>
      <c r="AX178" s="12" t="s">
        <v>77</v>
      </c>
      <c r="AY178" s="226" t="s">
        <v>136</v>
      </c>
    </row>
    <row r="179" spans="2:65" s="1" customFormat="1" ht="25.5" customHeight="1">
      <c r="B179" s="39"/>
      <c r="C179" s="190" t="s">
        <v>297</v>
      </c>
      <c r="D179" s="190" t="s">
        <v>138</v>
      </c>
      <c r="E179" s="191" t="s">
        <v>298</v>
      </c>
      <c r="F179" s="192" t="s">
        <v>299</v>
      </c>
      <c r="G179" s="193" t="s">
        <v>300</v>
      </c>
      <c r="H179" s="194">
        <v>3</v>
      </c>
      <c r="I179" s="195"/>
      <c r="J179" s="196">
        <f>ROUND(I179*H179,2)</f>
        <v>0</v>
      </c>
      <c r="K179" s="192" t="s">
        <v>142</v>
      </c>
      <c r="L179" s="59"/>
      <c r="M179" s="197" t="s">
        <v>21</v>
      </c>
      <c r="N179" s="198" t="s">
        <v>40</v>
      </c>
      <c r="O179" s="40"/>
      <c r="P179" s="199">
        <f>O179*H179</f>
        <v>0</v>
      </c>
      <c r="Q179" s="199">
        <v>0</v>
      </c>
      <c r="R179" s="199">
        <f>Q179*H179</f>
        <v>0</v>
      </c>
      <c r="S179" s="199">
        <v>0</v>
      </c>
      <c r="T179" s="200">
        <f>S179*H179</f>
        <v>0</v>
      </c>
      <c r="AR179" s="22" t="s">
        <v>143</v>
      </c>
      <c r="AT179" s="22" t="s">
        <v>138</v>
      </c>
      <c r="AU179" s="22" t="s">
        <v>79</v>
      </c>
      <c r="AY179" s="22" t="s">
        <v>136</v>
      </c>
      <c r="BE179" s="201">
        <f>IF(N179="základní",J179,0)</f>
        <v>0</v>
      </c>
      <c r="BF179" s="201">
        <f>IF(N179="snížená",J179,0)</f>
        <v>0</v>
      </c>
      <c r="BG179" s="201">
        <f>IF(N179="zákl. přenesená",J179,0)</f>
        <v>0</v>
      </c>
      <c r="BH179" s="201">
        <f>IF(N179="sníž. přenesená",J179,0)</f>
        <v>0</v>
      </c>
      <c r="BI179" s="201">
        <f>IF(N179="nulová",J179,0)</f>
        <v>0</v>
      </c>
      <c r="BJ179" s="22" t="s">
        <v>77</v>
      </c>
      <c r="BK179" s="201">
        <f>ROUND(I179*H179,2)</f>
        <v>0</v>
      </c>
      <c r="BL179" s="22" t="s">
        <v>143</v>
      </c>
      <c r="BM179" s="22" t="s">
        <v>301</v>
      </c>
    </row>
    <row r="180" spans="2:47" s="1" customFormat="1" ht="54">
      <c r="B180" s="39"/>
      <c r="C180" s="61"/>
      <c r="D180" s="202" t="s">
        <v>145</v>
      </c>
      <c r="E180" s="61"/>
      <c r="F180" s="203" t="s">
        <v>302</v>
      </c>
      <c r="G180" s="61"/>
      <c r="H180" s="61"/>
      <c r="I180" s="161"/>
      <c r="J180" s="61"/>
      <c r="K180" s="61"/>
      <c r="L180" s="59"/>
      <c r="M180" s="204"/>
      <c r="N180" s="40"/>
      <c r="O180" s="40"/>
      <c r="P180" s="40"/>
      <c r="Q180" s="40"/>
      <c r="R180" s="40"/>
      <c r="S180" s="40"/>
      <c r="T180" s="76"/>
      <c r="AT180" s="22" t="s">
        <v>145</v>
      </c>
      <c r="AU180" s="22" t="s">
        <v>79</v>
      </c>
    </row>
    <row r="181" spans="2:51" s="11" customFormat="1" ht="13.5">
      <c r="B181" s="205"/>
      <c r="C181" s="206"/>
      <c r="D181" s="202" t="s">
        <v>147</v>
      </c>
      <c r="E181" s="207" t="s">
        <v>21</v>
      </c>
      <c r="F181" s="208" t="s">
        <v>153</v>
      </c>
      <c r="G181" s="206"/>
      <c r="H181" s="209">
        <v>3</v>
      </c>
      <c r="I181" s="210"/>
      <c r="J181" s="206"/>
      <c r="K181" s="206"/>
      <c r="L181" s="211"/>
      <c r="M181" s="212"/>
      <c r="N181" s="213"/>
      <c r="O181" s="213"/>
      <c r="P181" s="213"/>
      <c r="Q181" s="213"/>
      <c r="R181" s="213"/>
      <c r="S181" s="213"/>
      <c r="T181" s="214"/>
      <c r="AT181" s="215" t="s">
        <v>147</v>
      </c>
      <c r="AU181" s="215" t="s">
        <v>79</v>
      </c>
      <c r="AV181" s="11" t="s">
        <v>79</v>
      </c>
      <c r="AW181" s="11" t="s">
        <v>33</v>
      </c>
      <c r="AX181" s="11" t="s">
        <v>77</v>
      </c>
      <c r="AY181" s="215" t="s">
        <v>136</v>
      </c>
    </row>
    <row r="182" spans="2:65" s="1" customFormat="1" ht="16.5" customHeight="1">
      <c r="B182" s="39"/>
      <c r="C182" s="227" t="s">
        <v>303</v>
      </c>
      <c r="D182" s="227" t="s">
        <v>243</v>
      </c>
      <c r="E182" s="228" t="s">
        <v>304</v>
      </c>
      <c r="F182" s="229" t="s">
        <v>305</v>
      </c>
      <c r="G182" s="230" t="s">
        <v>300</v>
      </c>
      <c r="H182" s="231">
        <v>3</v>
      </c>
      <c r="I182" s="232"/>
      <c r="J182" s="233">
        <f>ROUND(I182*H182,2)</f>
        <v>0</v>
      </c>
      <c r="K182" s="229" t="s">
        <v>21</v>
      </c>
      <c r="L182" s="234"/>
      <c r="M182" s="235" t="s">
        <v>21</v>
      </c>
      <c r="N182" s="236" t="s">
        <v>40</v>
      </c>
      <c r="O182" s="40"/>
      <c r="P182" s="199">
        <f>O182*H182</f>
        <v>0</v>
      </c>
      <c r="Q182" s="199">
        <v>0</v>
      </c>
      <c r="R182" s="199">
        <f>Q182*H182</f>
        <v>0</v>
      </c>
      <c r="S182" s="199">
        <v>0</v>
      </c>
      <c r="T182" s="200">
        <f>S182*H182</f>
        <v>0</v>
      </c>
      <c r="AR182" s="22" t="s">
        <v>184</v>
      </c>
      <c r="AT182" s="22" t="s">
        <v>243</v>
      </c>
      <c r="AU182" s="22" t="s">
        <v>79</v>
      </c>
      <c r="AY182" s="22" t="s">
        <v>136</v>
      </c>
      <c r="BE182" s="201">
        <f>IF(N182="základní",J182,0)</f>
        <v>0</v>
      </c>
      <c r="BF182" s="201">
        <f>IF(N182="snížená",J182,0)</f>
        <v>0</v>
      </c>
      <c r="BG182" s="201">
        <f>IF(N182="zákl. přenesená",J182,0)</f>
        <v>0</v>
      </c>
      <c r="BH182" s="201">
        <f>IF(N182="sníž. přenesená",J182,0)</f>
        <v>0</v>
      </c>
      <c r="BI182" s="201">
        <f>IF(N182="nulová",J182,0)</f>
        <v>0</v>
      </c>
      <c r="BJ182" s="22" t="s">
        <v>77</v>
      </c>
      <c r="BK182" s="201">
        <f>ROUND(I182*H182,2)</f>
        <v>0</v>
      </c>
      <c r="BL182" s="22" t="s">
        <v>143</v>
      </c>
      <c r="BM182" s="22" t="s">
        <v>306</v>
      </c>
    </row>
    <row r="183" spans="2:51" s="11" customFormat="1" ht="13.5">
      <c r="B183" s="205"/>
      <c r="C183" s="206"/>
      <c r="D183" s="202" t="s">
        <v>147</v>
      </c>
      <c r="E183" s="207" t="s">
        <v>21</v>
      </c>
      <c r="F183" s="208" t="s">
        <v>307</v>
      </c>
      <c r="G183" s="206"/>
      <c r="H183" s="209">
        <v>3</v>
      </c>
      <c r="I183" s="210"/>
      <c r="J183" s="206"/>
      <c r="K183" s="206"/>
      <c r="L183" s="211"/>
      <c r="M183" s="212"/>
      <c r="N183" s="213"/>
      <c r="O183" s="213"/>
      <c r="P183" s="213"/>
      <c r="Q183" s="213"/>
      <c r="R183" s="213"/>
      <c r="S183" s="213"/>
      <c r="T183" s="214"/>
      <c r="AT183" s="215" t="s">
        <v>147</v>
      </c>
      <c r="AU183" s="215" t="s">
        <v>79</v>
      </c>
      <c r="AV183" s="11" t="s">
        <v>79</v>
      </c>
      <c r="AW183" s="11" t="s">
        <v>33</v>
      </c>
      <c r="AX183" s="11" t="s">
        <v>77</v>
      </c>
      <c r="AY183" s="215" t="s">
        <v>136</v>
      </c>
    </row>
    <row r="184" spans="2:63" s="10" customFormat="1" ht="29.85" customHeight="1">
      <c r="B184" s="174"/>
      <c r="C184" s="175"/>
      <c r="D184" s="176" t="s">
        <v>68</v>
      </c>
      <c r="E184" s="188" t="s">
        <v>79</v>
      </c>
      <c r="F184" s="188" t="s">
        <v>308</v>
      </c>
      <c r="G184" s="175"/>
      <c r="H184" s="175"/>
      <c r="I184" s="178"/>
      <c r="J184" s="189">
        <f>BK184</f>
        <v>0</v>
      </c>
      <c r="K184" s="175"/>
      <c r="L184" s="180"/>
      <c r="M184" s="181"/>
      <c r="N184" s="182"/>
      <c r="O184" s="182"/>
      <c r="P184" s="183">
        <f>SUM(P185:P192)</f>
        <v>0</v>
      </c>
      <c r="Q184" s="182"/>
      <c r="R184" s="183">
        <f>SUM(R185:R192)</f>
        <v>0.6443</v>
      </c>
      <c r="S184" s="182"/>
      <c r="T184" s="184">
        <f>SUM(T185:T192)</f>
        <v>0</v>
      </c>
      <c r="AR184" s="185" t="s">
        <v>77</v>
      </c>
      <c r="AT184" s="186" t="s">
        <v>68</v>
      </c>
      <c r="AU184" s="186" t="s">
        <v>77</v>
      </c>
      <c r="AY184" s="185" t="s">
        <v>136</v>
      </c>
      <c r="BK184" s="187">
        <f>SUM(BK185:BK192)</f>
        <v>0</v>
      </c>
    </row>
    <row r="185" spans="2:65" s="1" customFormat="1" ht="25.5" customHeight="1">
      <c r="B185" s="39"/>
      <c r="C185" s="190" t="s">
        <v>309</v>
      </c>
      <c r="D185" s="190" t="s">
        <v>138</v>
      </c>
      <c r="E185" s="191" t="s">
        <v>310</v>
      </c>
      <c r="F185" s="192" t="s">
        <v>311</v>
      </c>
      <c r="G185" s="193" t="s">
        <v>141</v>
      </c>
      <c r="H185" s="194">
        <v>680</v>
      </c>
      <c r="I185" s="195"/>
      <c r="J185" s="196">
        <f>ROUND(I185*H185,2)</f>
        <v>0</v>
      </c>
      <c r="K185" s="192" t="s">
        <v>142</v>
      </c>
      <c r="L185" s="59"/>
      <c r="M185" s="197" t="s">
        <v>21</v>
      </c>
      <c r="N185" s="198" t="s">
        <v>40</v>
      </c>
      <c r="O185" s="40"/>
      <c r="P185" s="199">
        <f>O185*H185</f>
        <v>0</v>
      </c>
      <c r="Q185" s="199">
        <v>0.00017</v>
      </c>
      <c r="R185" s="199">
        <f>Q185*H185</f>
        <v>0.11560000000000001</v>
      </c>
      <c r="S185" s="199">
        <v>0</v>
      </c>
      <c r="T185" s="200">
        <f>S185*H185</f>
        <v>0</v>
      </c>
      <c r="AR185" s="22" t="s">
        <v>143</v>
      </c>
      <c r="AT185" s="22" t="s">
        <v>138</v>
      </c>
      <c r="AU185" s="22" t="s">
        <v>79</v>
      </c>
      <c r="AY185" s="22" t="s">
        <v>136</v>
      </c>
      <c r="BE185" s="201">
        <f>IF(N185="základní",J185,0)</f>
        <v>0</v>
      </c>
      <c r="BF185" s="201">
        <f>IF(N185="snížená",J185,0)</f>
        <v>0</v>
      </c>
      <c r="BG185" s="201">
        <f>IF(N185="zákl. přenesená",J185,0)</f>
        <v>0</v>
      </c>
      <c r="BH185" s="201">
        <f>IF(N185="sníž. přenesená",J185,0)</f>
        <v>0</v>
      </c>
      <c r="BI185" s="201">
        <f>IF(N185="nulová",J185,0)</f>
        <v>0</v>
      </c>
      <c r="BJ185" s="22" t="s">
        <v>77</v>
      </c>
      <c r="BK185" s="201">
        <f>ROUND(I185*H185,2)</f>
        <v>0</v>
      </c>
      <c r="BL185" s="22" t="s">
        <v>143</v>
      </c>
      <c r="BM185" s="22" t="s">
        <v>312</v>
      </c>
    </row>
    <row r="186" spans="2:47" s="1" customFormat="1" ht="189">
      <c r="B186" s="39"/>
      <c r="C186" s="61"/>
      <c r="D186" s="202" t="s">
        <v>145</v>
      </c>
      <c r="E186" s="61"/>
      <c r="F186" s="203" t="s">
        <v>313</v>
      </c>
      <c r="G186" s="61"/>
      <c r="H186" s="61"/>
      <c r="I186" s="161"/>
      <c r="J186" s="61"/>
      <c r="K186" s="61"/>
      <c r="L186" s="59"/>
      <c r="M186" s="204"/>
      <c r="N186" s="40"/>
      <c r="O186" s="40"/>
      <c r="P186" s="40"/>
      <c r="Q186" s="40"/>
      <c r="R186" s="40"/>
      <c r="S186" s="40"/>
      <c r="T186" s="76"/>
      <c r="AT186" s="22" t="s">
        <v>145</v>
      </c>
      <c r="AU186" s="22" t="s">
        <v>79</v>
      </c>
    </row>
    <row r="187" spans="2:51" s="11" customFormat="1" ht="13.5">
      <c r="B187" s="205"/>
      <c r="C187" s="206"/>
      <c r="D187" s="202" t="s">
        <v>147</v>
      </c>
      <c r="E187" s="207" t="s">
        <v>21</v>
      </c>
      <c r="F187" s="208" t="s">
        <v>314</v>
      </c>
      <c r="G187" s="206"/>
      <c r="H187" s="209">
        <v>680</v>
      </c>
      <c r="I187" s="210"/>
      <c r="J187" s="206"/>
      <c r="K187" s="206"/>
      <c r="L187" s="211"/>
      <c r="M187" s="212"/>
      <c r="N187" s="213"/>
      <c r="O187" s="213"/>
      <c r="P187" s="213"/>
      <c r="Q187" s="213"/>
      <c r="R187" s="213"/>
      <c r="S187" s="213"/>
      <c r="T187" s="214"/>
      <c r="AT187" s="215" t="s">
        <v>147</v>
      </c>
      <c r="AU187" s="215" t="s">
        <v>79</v>
      </c>
      <c r="AV187" s="11" t="s">
        <v>79</v>
      </c>
      <c r="AW187" s="11" t="s">
        <v>33</v>
      </c>
      <c r="AX187" s="11" t="s">
        <v>77</v>
      </c>
      <c r="AY187" s="215" t="s">
        <v>136</v>
      </c>
    </row>
    <row r="188" spans="2:65" s="1" customFormat="1" ht="16.5" customHeight="1">
      <c r="B188" s="39"/>
      <c r="C188" s="227" t="s">
        <v>315</v>
      </c>
      <c r="D188" s="227" t="s">
        <v>243</v>
      </c>
      <c r="E188" s="228" t="s">
        <v>316</v>
      </c>
      <c r="F188" s="229" t="s">
        <v>317</v>
      </c>
      <c r="G188" s="230" t="s">
        <v>141</v>
      </c>
      <c r="H188" s="231">
        <v>680</v>
      </c>
      <c r="I188" s="232"/>
      <c r="J188" s="233">
        <f>ROUND(I188*H188,2)</f>
        <v>0</v>
      </c>
      <c r="K188" s="229" t="s">
        <v>142</v>
      </c>
      <c r="L188" s="234"/>
      <c r="M188" s="235" t="s">
        <v>21</v>
      </c>
      <c r="N188" s="236" t="s">
        <v>40</v>
      </c>
      <c r="O188" s="40"/>
      <c r="P188" s="199">
        <f>O188*H188</f>
        <v>0</v>
      </c>
      <c r="Q188" s="199">
        <v>0.0003</v>
      </c>
      <c r="R188" s="199">
        <f>Q188*H188</f>
        <v>0.204</v>
      </c>
      <c r="S188" s="199">
        <v>0</v>
      </c>
      <c r="T188" s="200">
        <f>S188*H188</f>
        <v>0</v>
      </c>
      <c r="AR188" s="22" t="s">
        <v>184</v>
      </c>
      <c r="AT188" s="22" t="s">
        <v>243</v>
      </c>
      <c r="AU188" s="22" t="s">
        <v>79</v>
      </c>
      <c r="AY188" s="22" t="s">
        <v>136</v>
      </c>
      <c r="BE188" s="201">
        <f>IF(N188="základní",J188,0)</f>
        <v>0</v>
      </c>
      <c r="BF188" s="201">
        <f>IF(N188="snížená",J188,0)</f>
        <v>0</v>
      </c>
      <c r="BG188" s="201">
        <f>IF(N188="zákl. přenesená",J188,0)</f>
        <v>0</v>
      </c>
      <c r="BH188" s="201">
        <f>IF(N188="sníž. přenesená",J188,0)</f>
        <v>0</v>
      </c>
      <c r="BI188" s="201">
        <f>IF(N188="nulová",J188,0)</f>
        <v>0</v>
      </c>
      <c r="BJ188" s="22" t="s">
        <v>77</v>
      </c>
      <c r="BK188" s="201">
        <f>ROUND(I188*H188,2)</f>
        <v>0</v>
      </c>
      <c r="BL188" s="22" t="s">
        <v>143</v>
      </c>
      <c r="BM188" s="22" t="s">
        <v>318</v>
      </c>
    </row>
    <row r="189" spans="2:51" s="11" customFormat="1" ht="13.5">
      <c r="B189" s="205"/>
      <c r="C189" s="206"/>
      <c r="D189" s="202" t="s">
        <v>147</v>
      </c>
      <c r="E189" s="207" t="s">
        <v>21</v>
      </c>
      <c r="F189" s="208" t="s">
        <v>319</v>
      </c>
      <c r="G189" s="206"/>
      <c r="H189" s="209">
        <v>680</v>
      </c>
      <c r="I189" s="210"/>
      <c r="J189" s="206"/>
      <c r="K189" s="206"/>
      <c r="L189" s="211"/>
      <c r="M189" s="212"/>
      <c r="N189" s="213"/>
      <c r="O189" s="213"/>
      <c r="P189" s="213"/>
      <c r="Q189" s="213"/>
      <c r="R189" s="213"/>
      <c r="S189" s="213"/>
      <c r="T189" s="214"/>
      <c r="AT189" s="215" t="s">
        <v>147</v>
      </c>
      <c r="AU189" s="215" t="s">
        <v>79</v>
      </c>
      <c r="AV189" s="11" t="s">
        <v>79</v>
      </c>
      <c r="AW189" s="11" t="s">
        <v>33</v>
      </c>
      <c r="AX189" s="11" t="s">
        <v>77</v>
      </c>
      <c r="AY189" s="215" t="s">
        <v>136</v>
      </c>
    </row>
    <row r="190" spans="2:65" s="1" customFormat="1" ht="16.5" customHeight="1">
      <c r="B190" s="39"/>
      <c r="C190" s="190" t="s">
        <v>320</v>
      </c>
      <c r="D190" s="190" t="s">
        <v>138</v>
      </c>
      <c r="E190" s="191" t="s">
        <v>321</v>
      </c>
      <c r="F190" s="192" t="s">
        <v>322</v>
      </c>
      <c r="G190" s="193" t="s">
        <v>180</v>
      </c>
      <c r="H190" s="194">
        <v>170</v>
      </c>
      <c r="I190" s="195"/>
      <c r="J190" s="196">
        <f>ROUND(I190*H190,2)</f>
        <v>0</v>
      </c>
      <c r="K190" s="192" t="s">
        <v>142</v>
      </c>
      <c r="L190" s="59"/>
      <c r="M190" s="197" t="s">
        <v>21</v>
      </c>
      <c r="N190" s="198" t="s">
        <v>40</v>
      </c>
      <c r="O190" s="40"/>
      <c r="P190" s="199">
        <f>O190*H190</f>
        <v>0</v>
      </c>
      <c r="Q190" s="199">
        <v>0.00191</v>
      </c>
      <c r="R190" s="199">
        <f>Q190*H190</f>
        <v>0.3247</v>
      </c>
      <c r="S190" s="199">
        <v>0</v>
      </c>
      <c r="T190" s="200">
        <f>S190*H190</f>
        <v>0</v>
      </c>
      <c r="AR190" s="22" t="s">
        <v>143</v>
      </c>
      <c r="AT190" s="22" t="s">
        <v>138</v>
      </c>
      <c r="AU190" s="22" t="s">
        <v>79</v>
      </c>
      <c r="AY190" s="22" t="s">
        <v>136</v>
      </c>
      <c r="BE190" s="201">
        <f>IF(N190="základní",J190,0)</f>
        <v>0</v>
      </c>
      <c r="BF190" s="201">
        <f>IF(N190="snížená",J190,0)</f>
        <v>0</v>
      </c>
      <c r="BG190" s="201">
        <f>IF(N190="zákl. přenesená",J190,0)</f>
        <v>0</v>
      </c>
      <c r="BH190" s="201">
        <f>IF(N190="sníž. přenesená",J190,0)</f>
        <v>0</v>
      </c>
      <c r="BI190" s="201">
        <f>IF(N190="nulová",J190,0)</f>
        <v>0</v>
      </c>
      <c r="BJ190" s="22" t="s">
        <v>77</v>
      </c>
      <c r="BK190" s="201">
        <f>ROUND(I190*H190,2)</f>
        <v>0</v>
      </c>
      <c r="BL190" s="22" t="s">
        <v>143</v>
      </c>
      <c r="BM190" s="22" t="s">
        <v>323</v>
      </c>
    </row>
    <row r="191" spans="2:47" s="1" customFormat="1" ht="54">
      <c r="B191" s="39"/>
      <c r="C191" s="61"/>
      <c r="D191" s="202" t="s">
        <v>145</v>
      </c>
      <c r="E191" s="61"/>
      <c r="F191" s="203" t="s">
        <v>324</v>
      </c>
      <c r="G191" s="61"/>
      <c r="H191" s="61"/>
      <c r="I191" s="161"/>
      <c r="J191" s="61"/>
      <c r="K191" s="61"/>
      <c r="L191" s="59"/>
      <c r="M191" s="204"/>
      <c r="N191" s="40"/>
      <c r="O191" s="40"/>
      <c r="P191" s="40"/>
      <c r="Q191" s="40"/>
      <c r="R191" s="40"/>
      <c r="S191" s="40"/>
      <c r="T191" s="76"/>
      <c r="AT191" s="22" t="s">
        <v>145</v>
      </c>
      <c r="AU191" s="22" t="s">
        <v>79</v>
      </c>
    </row>
    <row r="192" spans="2:51" s="11" customFormat="1" ht="13.5">
      <c r="B192" s="205"/>
      <c r="C192" s="206"/>
      <c r="D192" s="202" t="s">
        <v>147</v>
      </c>
      <c r="E192" s="207" t="s">
        <v>21</v>
      </c>
      <c r="F192" s="208" t="s">
        <v>325</v>
      </c>
      <c r="G192" s="206"/>
      <c r="H192" s="209">
        <v>170</v>
      </c>
      <c r="I192" s="210"/>
      <c r="J192" s="206"/>
      <c r="K192" s="206"/>
      <c r="L192" s="211"/>
      <c r="M192" s="212"/>
      <c r="N192" s="213"/>
      <c r="O192" s="213"/>
      <c r="P192" s="213"/>
      <c r="Q192" s="213"/>
      <c r="R192" s="213"/>
      <c r="S192" s="213"/>
      <c r="T192" s="214"/>
      <c r="AT192" s="215" t="s">
        <v>147</v>
      </c>
      <c r="AU192" s="215" t="s">
        <v>79</v>
      </c>
      <c r="AV192" s="11" t="s">
        <v>79</v>
      </c>
      <c r="AW192" s="11" t="s">
        <v>33</v>
      </c>
      <c r="AX192" s="11" t="s">
        <v>77</v>
      </c>
      <c r="AY192" s="215" t="s">
        <v>136</v>
      </c>
    </row>
    <row r="193" spans="2:63" s="10" customFormat="1" ht="29.85" customHeight="1">
      <c r="B193" s="174"/>
      <c r="C193" s="175"/>
      <c r="D193" s="176" t="s">
        <v>68</v>
      </c>
      <c r="E193" s="188" t="s">
        <v>143</v>
      </c>
      <c r="F193" s="188" t="s">
        <v>326</v>
      </c>
      <c r="G193" s="175"/>
      <c r="H193" s="175"/>
      <c r="I193" s="178"/>
      <c r="J193" s="189">
        <f>BK193</f>
        <v>0</v>
      </c>
      <c r="K193" s="175"/>
      <c r="L193" s="180"/>
      <c r="M193" s="181"/>
      <c r="N193" s="182"/>
      <c r="O193" s="182"/>
      <c r="P193" s="183">
        <f>SUM(P194:P204)</f>
        <v>0</v>
      </c>
      <c r="Q193" s="182"/>
      <c r="R193" s="183">
        <f>SUM(R194:R204)</f>
        <v>94.9288</v>
      </c>
      <c r="S193" s="182"/>
      <c r="T193" s="184">
        <f>SUM(T194:T204)</f>
        <v>0</v>
      </c>
      <c r="AR193" s="185" t="s">
        <v>77</v>
      </c>
      <c r="AT193" s="186" t="s">
        <v>68</v>
      </c>
      <c r="AU193" s="186" t="s">
        <v>77</v>
      </c>
      <c r="AY193" s="185" t="s">
        <v>136</v>
      </c>
      <c r="BK193" s="187">
        <f>SUM(BK194:BK204)</f>
        <v>0</v>
      </c>
    </row>
    <row r="194" spans="2:65" s="1" customFormat="1" ht="25.5" customHeight="1">
      <c r="B194" s="39"/>
      <c r="C194" s="190" t="s">
        <v>327</v>
      </c>
      <c r="D194" s="190" t="s">
        <v>138</v>
      </c>
      <c r="E194" s="191" t="s">
        <v>328</v>
      </c>
      <c r="F194" s="192" t="s">
        <v>329</v>
      </c>
      <c r="G194" s="193" t="s">
        <v>300</v>
      </c>
      <c r="H194" s="194">
        <v>13</v>
      </c>
      <c r="I194" s="195"/>
      <c r="J194" s="196">
        <f>ROUND(I194*H194,2)</f>
        <v>0</v>
      </c>
      <c r="K194" s="192" t="s">
        <v>142</v>
      </c>
      <c r="L194" s="59"/>
      <c r="M194" s="197" t="s">
        <v>21</v>
      </c>
      <c r="N194" s="198" t="s">
        <v>40</v>
      </c>
      <c r="O194" s="40"/>
      <c r="P194" s="199">
        <f>O194*H194</f>
        <v>0</v>
      </c>
      <c r="Q194" s="199">
        <v>0.0066</v>
      </c>
      <c r="R194" s="199">
        <f>Q194*H194</f>
        <v>0.0858</v>
      </c>
      <c r="S194" s="199">
        <v>0</v>
      </c>
      <c r="T194" s="200">
        <f>S194*H194</f>
        <v>0</v>
      </c>
      <c r="AR194" s="22" t="s">
        <v>143</v>
      </c>
      <c r="AT194" s="22" t="s">
        <v>138</v>
      </c>
      <c r="AU194" s="22" t="s">
        <v>79</v>
      </c>
      <c r="AY194" s="22" t="s">
        <v>136</v>
      </c>
      <c r="BE194" s="201">
        <f>IF(N194="základní",J194,0)</f>
        <v>0</v>
      </c>
      <c r="BF194" s="201">
        <f>IF(N194="snížená",J194,0)</f>
        <v>0</v>
      </c>
      <c r="BG194" s="201">
        <f>IF(N194="zákl. přenesená",J194,0)</f>
        <v>0</v>
      </c>
      <c r="BH194" s="201">
        <f>IF(N194="sníž. přenesená",J194,0)</f>
        <v>0</v>
      </c>
      <c r="BI194" s="201">
        <f>IF(N194="nulová",J194,0)</f>
        <v>0</v>
      </c>
      <c r="BJ194" s="22" t="s">
        <v>77</v>
      </c>
      <c r="BK194" s="201">
        <f>ROUND(I194*H194,2)</f>
        <v>0</v>
      </c>
      <c r="BL194" s="22" t="s">
        <v>143</v>
      </c>
      <c r="BM194" s="22" t="s">
        <v>330</v>
      </c>
    </row>
    <row r="195" spans="2:47" s="1" customFormat="1" ht="40.5">
      <c r="B195" s="39"/>
      <c r="C195" s="61"/>
      <c r="D195" s="202" t="s">
        <v>145</v>
      </c>
      <c r="E195" s="61"/>
      <c r="F195" s="203" t="s">
        <v>331</v>
      </c>
      <c r="G195" s="61"/>
      <c r="H195" s="61"/>
      <c r="I195" s="161"/>
      <c r="J195" s="61"/>
      <c r="K195" s="61"/>
      <c r="L195" s="59"/>
      <c r="M195" s="204"/>
      <c r="N195" s="40"/>
      <c r="O195" s="40"/>
      <c r="P195" s="40"/>
      <c r="Q195" s="40"/>
      <c r="R195" s="40"/>
      <c r="S195" s="40"/>
      <c r="T195" s="76"/>
      <c r="AT195" s="22" t="s">
        <v>145</v>
      </c>
      <c r="AU195" s="22" t="s">
        <v>79</v>
      </c>
    </row>
    <row r="196" spans="2:51" s="11" customFormat="1" ht="13.5">
      <c r="B196" s="205"/>
      <c r="C196" s="206"/>
      <c r="D196" s="202" t="s">
        <v>147</v>
      </c>
      <c r="E196" s="207" t="s">
        <v>21</v>
      </c>
      <c r="F196" s="208" t="s">
        <v>220</v>
      </c>
      <c r="G196" s="206"/>
      <c r="H196" s="209">
        <v>13</v>
      </c>
      <c r="I196" s="210"/>
      <c r="J196" s="206"/>
      <c r="K196" s="206"/>
      <c r="L196" s="211"/>
      <c r="M196" s="212"/>
      <c r="N196" s="213"/>
      <c r="O196" s="213"/>
      <c r="P196" s="213"/>
      <c r="Q196" s="213"/>
      <c r="R196" s="213"/>
      <c r="S196" s="213"/>
      <c r="T196" s="214"/>
      <c r="AT196" s="215" t="s">
        <v>147</v>
      </c>
      <c r="AU196" s="215" t="s">
        <v>79</v>
      </c>
      <c r="AV196" s="11" t="s">
        <v>79</v>
      </c>
      <c r="AW196" s="11" t="s">
        <v>33</v>
      </c>
      <c r="AX196" s="11" t="s">
        <v>77</v>
      </c>
      <c r="AY196" s="215" t="s">
        <v>136</v>
      </c>
    </row>
    <row r="197" spans="2:65" s="1" customFormat="1" ht="16.5" customHeight="1">
      <c r="B197" s="39"/>
      <c r="C197" s="227" t="s">
        <v>332</v>
      </c>
      <c r="D197" s="227" t="s">
        <v>243</v>
      </c>
      <c r="E197" s="228" t="s">
        <v>333</v>
      </c>
      <c r="F197" s="229" t="s">
        <v>334</v>
      </c>
      <c r="G197" s="230" t="s">
        <v>300</v>
      </c>
      <c r="H197" s="231">
        <v>13</v>
      </c>
      <c r="I197" s="232"/>
      <c r="J197" s="233">
        <f>ROUND(I197*H197,2)</f>
        <v>0</v>
      </c>
      <c r="K197" s="229" t="s">
        <v>142</v>
      </c>
      <c r="L197" s="234"/>
      <c r="M197" s="235" t="s">
        <v>21</v>
      </c>
      <c r="N197" s="236" t="s">
        <v>40</v>
      </c>
      <c r="O197" s="40"/>
      <c r="P197" s="199">
        <f>O197*H197</f>
        <v>0</v>
      </c>
      <c r="Q197" s="199">
        <v>0.068</v>
      </c>
      <c r="R197" s="199">
        <f>Q197*H197</f>
        <v>0.8840000000000001</v>
      </c>
      <c r="S197" s="199">
        <v>0</v>
      </c>
      <c r="T197" s="200">
        <f>S197*H197</f>
        <v>0</v>
      </c>
      <c r="AR197" s="22" t="s">
        <v>184</v>
      </c>
      <c r="AT197" s="22" t="s">
        <v>243</v>
      </c>
      <c r="AU197" s="22" t="s">
        <v>79</v>
      </c>
      <c r="AY197" s="22" t="s">
        <v>136</v>
      </c>
      <c r="BE197" s="201">
        <f>IF(N197="základní",J197,0)</f>
        <v>0</v>
      </c>
      <c r="BF197" s="201">
        <f>IF(N197="snížená",J197,0)</f>
        <v>0</v>
      </c>
      <c r="BG197" s="201">
        <f>IF(N197="zákl. přenesená",J197,0)</f>
        <v>0</v>
      </c>
      <c r="BH197" s="201">
        <f>IF(N197="sníž. přenesená",J197,0)</f>
        <v>0</v>
      </c>
      <c r="BI197" s="201">
        <f>IF(N197="nulová",J197,0)</f>
        <v>0</v>
      </c>
      <c r="BJ197" s="22" t="s">
        <v>77</v>
      </c>
      <c r="BK197" s="201">
        <f>ROUND(I197*H197,2)</f>
        <v>0</v>
      </c>
      <c r="BL197" s="22" t="s">
        <v>143</v>
      </c>
      <c r="BM197" s="22" t="s">
        <v>335</v>
      </c>
    </row>
    <row r="198" spans="2:51" s="11" customFormat="1" ht="13.5">
      <c r="B198" s="205"/>
      <c r="C198" s="206"/>
      <c r="D198" s="202" t="s">
        <v>147</v>
      </c>
      <c r="E198" s="207" t="s">
        <v>21</v>
      </c>
      <c r="F198" s="208" t="s">
        <v>220</v>
      </c>
      <c r="G198" s="206"/>
      <c r="H198" s="209">
        <v>13</v>
      </c>
      <c r="I198" s="210"/>
      <c r="J198" s="206"/>
      <c r="K198" s="206"/>
      <c r="L198" s="211"/>
      <c r="M198" s="212"/>
      <c r="N198" s="213"/>
      <c r="O198" s="213"/>
      <c r="P198" s="213"/>
      <c r="Q198" s="213"/>
      <c r="R198" s="213"/>
      <c r="S198" s="213"/>
      <c r="T198" s="214"/>
      <c r="AT198" s="215" t="s">
        <v>147</v>
      </c>
      <c r="AU198" s="215" t="s">
        <v>79</v>
      </c>
      <c r="AV198" s="11" t="s">
        <v>79</v>
      </c>
      <c r="AW198" s="11" t="s">
        <v>33</v>
      </c>
      <c r="AX198" s="11" t="s">
        <v>77</v>
      </c>
      <c r="AY198" s="215" t="s">
        <v>136</v>
      </c>
    </row>
    <row r="199" spans="2:65" s="1" customFormat="1" ht="25.5" customHeight="1">
      <c r="B199" s="39"/>
      <c r="C199" s="190" t="s">
        <v>336</v>
      </c>
      <c r="D199" s="190" t="s">
        <v>138</v>
      </c>
      <c r="E199" s="191" t="s">
        <v>337</v>
      </c>
      <c r="F199" s="192" t="s">
        <v>338</v>
      </c>
      <c r="G199" s="193" t="s">
        <v>192</v>
      </c>
      <c r="H199" s="194">
        <v>8.5</v>
      </c>
      <c r="I199" s="195"/>
      <c r="J199" s="196">
        <f>ROUND(I199*H199,2)</f>
        <v>0</v>
      </c>
      <c r="K199" s="192" t="s">
        <v>142</v>
      </c>
      <c r="L199" s="59"/>
      <c r="M199" s="197" t="s">
        <v>21</v>
      </c>
      <c r="N199" s="198" t="s">
        <v>40</v>
      </c>
      <c r="O199" s="40"/>
      <c r="P199" s="199">
        <f>O199*H199</f>
        <v>0</v>
      </c>
      <c r="Q199" s="199">
        <v>2.234</v>
      </c>
      <c r="R199" s="199">
        <f>Q199*H199</f>
        <v>18.989</v>
      </c>
      <c r="S199" s="199">
        <v>0</v>
      </c>
      <c r="T199" s="200">
        <f>S199*H199</f>
        <v>0</v>
      </c>
      <c r="AR199" s="22" t="s">
        <v>143</v>
      </c>
      <c r="AT199" s="22" t="s">
        <v>138</v>
      </c>
      <c r="AU199" s="22" t="s">
        <v>79</v>
      </c>
      <c r="AY199" s="22" t="s">
        <v>136</v>
      </c>
      <c r="BE199" s="201">
        <f>IF(N199="základní",J199,0)</f>
        <v>0</v>
      </c>
      <c r="BF199" s="201">
        <f>IF(N199="snížená",J199,0)</f>
        <v>0</v>
      </c>
      <c r="BG199" s="201">
        <f>IF(N199="zákl. přenesená",J199,0)</f>
        <v>0</v>
      </c>
      <c r="BH199" s="201">
        <f>IF(N199="sníž. přenesená",J199,0)</f>
        <v>0</v>
      </c>
      <c r="BI199" s="201">
        <f>IF(N199="nulová",J199,0)</f>
        <v>0</v>
      </c>
      <c r="BJ199" s="22" t="s">
        <v>77</v>
      </c>
      <c r="BK199" s="201">
        <f>ROUND(I199*H199,2)</f>
        <v>0</v>
      </c>
      <c r="BL199" s="22" t="s">
        <v>143</v>
      </c>
      <c r="BM199" s="22" t="s">
        <v>339</v>
      </c>
    </row>
    <row r="200" spans="2:47" s="1" customFormat="1" ht="40.5">
      <c r="B200" s="39"/>
      <c r="C200" s="61"/>
      <c r="D200" s="202" t="s">
        <v>145</v>
      </c>
      <c r="E200" s="61"/>
      <c r="F200" s="203" t="s">
        <v>340</v>
      </c>
      <c r="G200" s="61"/>
      <c r="H200" s="61"/>
      <c r="I200" s="161"/>
      <c r="J200" s="61"/>
      <c r="K200" s="61"/>
      <c r="L200" s="59"/>
      <c r="M200" s="204"/>
      <c r="N200" s="40"/>
      <c r="O200" s="40"/>
      <c r="P200" s="40"/>
      <c r="Q200" s="40"/>
      <c r="R200" s="40"/>
      <c r="S200" s="40"/>
      <c r="T200" s="76"/>
      <c r="AT200" s="22" t="s">
        <v>145</v>
      </c>
      <c r="AU200" s="22" t="s">
        <v>79</v>
      </c>
    </row>
    <row r="201" spans="2:51" s="11" customFormat="1" ht="13.5">
      <c r="B201" s="205"/>
      <c r="C201" s="206"/>
      <c r="D201" s="202" t="s">
        <v>147</v>
      </c>
      <c r="E201" s="207" t="s">
        <v>21</v>
      </c>
      <c r="F201" s="208" t="s">
        <v>341</v>
      </c>
      <c r="G201" s="206"/>
      <c r="H201" s="209">
        <v>8.5</v>
      </c>
      <c r="I201" s="210"/>
      <c r="J201" s="206"/>
      <c r="K201" s="206"/>
      <c r="L201" s="211"/>
      <c r="M201" s="212"/>
      <c r="N201" s="213"/>
      <c r="O201" s="213"/>
      <c r="P201" s="213"/>
      <c r="Q201" s="213"/>
      <c r="R201" s="213"/>
      <c r="S201" s="213"/>
      <c r="T201" s="214"/>
      <c r="AT201" s="215" t="s">
        <v>147</v>
      </c>
      <c r="AU201" s="215" t="s">
        <v>79</v>
      </c>
      <c r="AV201" s="11" t="s">
        <v>79</v>
      </c>
      <c r="AW201" s="11" t="s">
        <v>33</v>
      </c>
      <c r="AX201" s="11" t="s">
        <v>77</v>
      </c>
      <c r="AY201" s="215" t="s">
        <v>136</v>
      </c>
    </row>
    <row r="202" spans="2:65" s="1" customFormat="1" ht="25.5" customHeight="1">
      <c r="B202" s="39"/>
      <c r="C202" s="190" t="s">
        <v>342</v>
      </c>
      <c r="D202" s="190" t="s">
        <v>138</v>
      </c>
      <c r="E202" s="191" t="s">
        <v>343</v>
      </c>
      <c r="F202" s="192" t="s">
        <v>344</v>
      </c>
      <c r="G202" s="193" t="s">
        <v>192</v>
      </c>
      <c r="H202" s="194">
        <v>34</v>
      </c>
      <c r="I202" s="195"/>
      <c r="J202" s="196">
        <f>ROUND(I202*H202,2)</f>
        <v>0</v>
      </c>
      <c r="K202" s="192" t="s">
        <v>142</v>
      </c>
      <c r="L202" s="59"/>
      <c r="M202" s="197" t="s">
        <v>21</v>
      </c>
      <c r="N202" s="198" t="s">
        <v>40</v>
      </c>
      <c r="O202" s="40"/>
      <c r="P202" s="199">
        <f>O202*H202</f>
        <v>0</v>
      </c>
      <c r="Q202" s="199">
        <v>2.205</v>
      </c>
      <c r="R202" s="199">
        <f>Q202*H202</f>
        <v>74.97</v>
      </c>
      <c r="S202" s="199">
        <v>0</v>
      </c>
      <c r="T202" s="200">
        <f>S202*H202</f>
        <v>0</v>
      </c>
      <c r="AR202" s="22" t="s">
        <v>143</v>
      </c>
      <c r="AT202" s="22" t="s">
        <v>138</v>
      </c>
      <c r="AU202" s="22" t="s">
        <v>79</v>
      </c>
      <c r="AY202" s="22" t="s">
        <v>136</v>
      </c>
      <c r="BE202" s="201">
        <f>IF(N202="základní",J202,0)</f>
        <v>0</v>
      </c>
      <c r="BF202" s="201">
        <f>IF(N202="snížená",J202,0)</f>
        <v>0</v>
      </c>
      <c r="BG202" s="201">
        <f>IF(N202="zákl. přenesená",J202,0)</f>
        <v>0</v>
      </c>
      <c r="BH202" s="201">
        <f>IF(N202="sníž. přenesená",J202,0)</f>
        <v>0</v>
      </c>
      <c r="BI202" s="201">
        <f>IF(N202="nulová",J202,0)</f>
        <v>0</v>
      </c>
      <c r="BJ202" s="22" t="s">
        <v>77</v>
      </c>
      <c r="BK202" s="201">
        <f>ROUND(I202*H202,2)</f>
        <v>0</v>
      </c>
      <c r="BL202" s="22" t="s">
        <v>143</v>
      </c>
      <c r="BM202" s="22" t="s">
        <v>345</v>
      </c>
    </row>
    <row r="203" spans="2:47" s="1" customFormat="1" ht="81">
      <c r="B203" s="39"/>
      <c r="C203" s="61"/>
      <c r="D203" s="202" t="s">
        <v>145</v>
      </c>
      <c r="E203" s="61"/>
      <c r="F203" s="203" t="s">
        <v>346</v>
      </c>
      <c r="G203" s="61"/>
      <c r="H203" s="61"/>
      <c r="I203" s="161"/>
      <c r="J203" s="61"/>
      <c r="K203" s="61"/>
      <c r="L203" s="59"/>
      <c r="M203" s="204"/>
      <c r="N203" s="40"/>
      <c r="O203" s="40"/>
      <c r="P203" s="40"/>
      <c r="Q203" s="40"/>
      <c r="R203" s="40"/>
      <c r="S203" s="40"/>
      <c r="T203" s="76"/>
      <c r="AT203" s="22" t="s">
        <v>145</v>
      </c>
      <c r="AU203" s="22" t="s">
        <v>79</v>
      </c>
    </row>
    <row r="204" spans="2:51" s="11" customFormat="1" ht="13.5">
      <c r="B204" s="205"/>
      <c r="C204" s="206"/>
      <c r="D204" s="202" t="s">
        <v>147</v>
      </c>
      <c r="E204" s="207" t="s">
        <v>21</v>
      </c>
      <c r="F204" s="208" t="s">
        <v>347</v>
      </c>
      <c r="G204" s="206"/>
      <c r="H204" s="209">
        <v>34</v>
      </c>
      <c r="I204" s="210"/>
      <c r="J204" s="206"/>
      <c r="K204" s="206"/>
      <c r="L204" s="211"/>
      <c r="M204" s="212"/>
      <c r="N204" s="213"/>
      <c r="O204" s="213"/>
      <c r="P204" s="213"/>
      <c r="Q204" s="213"/>
      <c r="R204" s="213"/>
      <c r="S204" s="213"/>
      <c r="T204" s="214"/>
      <c r="AT204" s="215" t="s">
        <v>147</v>
      </c>
      <c r="AU204" s="215" t="s">
        <v>79</v>
      </c>
      <c r="AV204" s="11" t="s">
        <v>79</v>
      </c>
      <c r="AW204" s="11" t="s">
        <v>33</v>
      </c>
      <c r="AX204" s="11" t="s">
        <v>77</v>
      </c>
      <c r="AY204" s="215" t="s">
        <v>136</v>
      </c>
    </row>
    <row r="205" spans="2:63" s="10" customFormat="1" ht="29.85" customHeight="1">
      <c r="B205" s="174"/>
      <c r="C205" s="175"/>
      <c r="D205" s="176" t="s">
        <v>68</v>
      </c>
      <c r="E205" s="188" t="s">
        <v>166</v>
      </c>
      <c r="F205" s="188" t="s">
        <v>348</v>
      </c>
      <c r="G205" s="175"/>
      <c r="H205" s="175"/>
      <c r="I205" s="178"/>
      <c r="J205" s="189">
        <f>BK205</f>
        <v>0</v>
      </c>
      <c r="K205" s="175"/>
      <c r="L205" s="180"/>
      <c r="M205" s="181"/>
      <c r="N205" s="182"/>
      <c r="O205" s="182"/>
      <c r="P205" s="183">
        <f>SUM(P206:P250)</f>
        <v>0</v>
      </c>
      <c r="Q205" s="182"/>
      <c r="R205" s="183">
        <f>SUM(R206:R250)</f>
        <v>1512.8447320000002</v>
      </c>
      <c r="S205" s="182"/>
      <c r="T205" s="184">
        <f>SUM(T206:T250)</f>
        <v>0</v>
      </c>
      <c r="AR205" s="185" t="s">
        <v>77</v>
      </c>
      <c r="AT205" s="186" t="s">
        <v>68</v>
      </c>
      <c r="AU205" s="186" t="s">
        <v>77</v>
      </c>
      <c r="AY205" s="185" t="s">
        <v>136</v>
      </c>
      <c r="BK205" s="187">
        <f>SUM(BK206:BK250)</f>
        <v>0</v>
      </c>
    </row>
    <row r="206" spans="2:65" s="1" customFormat="1" ht="25.5" customHeight="1">
      <c r="B206" s="39"/>
      <c r="C206" s="190" t="s">
        <v>349</v>
      </c>
      <c r="D206" s="190" t="s">
        <v>138</v>
      </c>
      <c r="E206" s="191" t="s">
        <v>350</v>
      </c>
      <c r="F206" s="192" t="s">
        <v>351</v>
      </c>
      <c r="G206" s="193" t="s">
        <v>141</v>
      </c>
      <c r="H206" s="194">
        <v>535</v>
      </c>
      <c r="I206" s="195"/>
      <c r="J206" s="196">
        <f>ROUND(I206*H206,2)</f>
        <v>0</v>
      </c>
      <c r="K206" s="192" t="s">
        <v>142</v>
      </c>
      <c r="L206" s="59"/>
      <c r="M206" s="197" t="s">
        <v>21</v>
      </c>
      <c r="N206" s="198" t="s">
        <v>40</v>
      </c>
      <c r="O206" s="40"/>
      <c r="P206" s="199">
        <f>O206*H206</f>
        <v>0</v>
      </c>
      <c r="Q206" s="199">
        <v>0.299</v>
      </c>
      <c r="R206" s="199">
        <f>Q206*H206</f>
        <v>159.965</v>
      </c>
      <c r="S206" s="199">
        <v>0</v>
      </c>
      <c r="T206" s="200">
        <f>S206*H206</f>
        <v>0</v>
      </c>
      <c r="AR206" s="22" t="s">
        <v>143</v>
      </c>
      <c r="AT206" s="22" t="s">
        <v>138</v>
      </c>
      <c r="AU206" s="22" t="s">
        <v>79</v>
      </c>
      <c r="AY206" s="22" t="s">
        <v>136</v>
      </c>
      <c r="BE206" s="201">
        <f>IF(N206="základní",J206,0)</f>
        <v>0</v>
      </c>
      <c r="BF206" s="201">
        <f>IF(N206="snížená",J206,0)</f>
        <v>0</v>
      </c>
      <c r="BG206" s="201">
        <f>IF(N206="zákl. přenesená",J206,0)</f>
        <v>0</v>
      </c>
      <c r="BH206" s="201">
        <f>IF(N206="sníž. přenesená",J206,0)</f>
        <v>0</v>
      </c>
      <c r="BI206" s="201">
        <f>IF(N206="nulová",J206,0)</f>
        <v>0</v>
      </c>
      <c r="BJ206" s="22" t="s">
        <v>77</v>
      </c>
      <c r="BK206" s="201">
        <f>ROUND(I206*H206,2)</f>
        <v>0</v>
      </c>
      <c r="BL206" s="22" t="s">
        <v>143</v>
      </c>
      <c r="BM206" s="22" t="s">
        <v>352</v>
      </c>
    </row>
    <row r="207" spans="2:51" s="11" customFormat="1" ht="13.5">
      <c r="B207" s="205"/>
      <c r="C207" s="206"/>
      <c r="D207" s="202" t="s">
        <v>147</v>
      </c>
      <c r="E207" s="207" t="s">
        <v>21</v>
      </c>
      <c r="F207" s="208" t="s">
        <v>353</v>
      </c>
      <c r="G207" s="206"/>
      <c r="H207" s="209">
        <v>535</v>
      </c>
      <c r="I207" s="210"/>
      <c r="J207" s="206"/>
      <c r="K207" s="206"/>
      <c r="L207" s="211"/>
      <c r="M207" s="212"/>
      <c r="N207" s="213"/>
      <c r="O207" s="213"/>
      <c r="P207" s="213"/>
      <c r="Q207" s="213"/>
      <c r="R207" s="213"/>
      <c r="S207" s="213"/>
      <c r="T207" s="214"/>
      <c r="AT207" s="215" t="s">
        <v>147</v>
      </c>
      <c r="AU207" s="215" t="s">
        <v>79</v>
      </c>
      <c r="AV207" s="11" t="s">
        <v>79</v>
      </c>
      <c r="AW207" s="11" t="s">
        <v>33</v>
      </c>
      <c r="AX207" s="11" t="s">
        <v>69</v>
      </c>
      <c r="AY207" s="215" t="s">
        <v>136</v>
      </c>
    </row>
    <row r="208" spans="2:51" s="12" customFormat="1" ht="13.5">
      <c r="B208" s="216"/>
      <c r="C208" s="217"/>
      <c r="D208" s="202" t="s">
        <v>147</v>
      </c>
      <c r="E208" s="218" t="s">
        <v>21</v>
      </c>
      <c r="F208" s="219" t="s">
        <v>165</v>
      </c>
      <c r="G208" s="217"/>
      <c r="H208" s="220">
        <v>535</v>
      </c>
      <c r="I208" s="221"/>
      <c r="J208" s="217"/>
      <c r="K208" s="217"/>
      <c r="L208" s="222"/>
      <c r="M208" s="223"/>
      <c r="N208" s="224"/>
      <c r="O208" s="224"/>
      <c r="P208" s="224"/>
      <c r="Q208" s="224"/>
      <c r="R208" s="224"/>
      <c r="S208" s="224"/>
      <c r="T208" s="225"/>
      <c r="AT208" s="226" t="s">
        <v>147</v>
      </c>
      <c r="AU208" s="226" t="s">
        <v>79</v>
      </c>
      <c r="AV208" s="12" t="s">
        <v>143</v>
      </c>
      <c r="AW208" s="12" t="s">
        <v>33</v>
      </c>
      <c r="AX208" s="12" t="s">
        <v>77</v>
      </c>
      <c r="AY208" s="226" t="s">
        <v>136</v>
      </c>
    </row>
    <row r="209" spans="2:65" s="1" customFormat="1" ht="25.5" customHeight="1">
      <c r="B209" s="39"/>
      <c r="C209" s="190" t="s">
        <v>354</v>
      </c>
      <c r="D209" s="190" t="s">
        <v>138</v>
      </c>
      <c r="E209" s="191" t="s">
        <v>355</v>
      </c>
      <c r="F209" s="192" t="s">
        <v>356</v>
      </c>
      <c r="G209" s="193" t="s">
        <v>141</v>
      </c>
      <c r="H209" s="194">
        <v>1545.3</v>
      </c>
      <c r="I209" s="195"/>
      <c r="J209" s="196">
        <f>ROUND(I209*H209,2)</f>
        <v>0</v>
      </c>
      <c r="K209" s="192" t="s">
        <v>142</v>
      </c>
      <c r="L209" s="59"/>
      <c r="M209" s="197" t="s">
        <v>21</v>
      </c>
      <c r="N209" s="198" t="s">
        <v>40</v>
      </c>
      <c r="O209" s="40"/>
      <c r="P209" s="199">
        <f>O209*H209</f>
        <v>0</v>
      </c>
      <c r="Q209" s="199">
        <v>0.27994</v>
      </c>
      <c r="R209" s="199">
        <f>Q209*H209</f>
        <v>432.59128200000004</v>
      </c>
      <c r="S209" s="199">
        <v>0</v>
      </c>
      <c r="T209" s="200">
        <f>S209*H209</f>
        <v>0</v>
      </c>
      <c r="AR209" s="22" t="s">
        <v>143</v>
      </c>
      <c r="AT209" s="22" t="s">
        <v>138</v>
      </c>
      <c r="AU209" s="22" t="s">
        <v>79</v>
      </c>
      <c r="AY209" s="22" t="s">
        <v>136</v>
      </c>
      <c r="BE209" s="201">
        <f>IF(N209="základní",J209,0)</f>
        <v>0</v>
      </c>
      <c r="BF209" s="201">
        <f>IF(N209="snížená",J209,0)</f>
        <v>0</v>
      </c>
      <c r="BG209" s="201">
        <f>IF(N209="zákl. přenesená",J209,0)</f>
        <v>0</v>
      </c>
      <c r="BH209" s="201">
        <f>IF(N209="sníž. přenesená",J209,0)</f>
        <v>0</v>
      </c>
      <c r="BI209" s="201">
        <f>IF(N209="nulová",J209,0)</f>
        <v>0</v>
      </c>
      <c r="BJ209" s="22" t="s">
        <v>77</v>
      </c>
      <c r="BK209" s="201">
        <f>ROUND(I209*H209,2)</f>
        <v>0</v>
      </c>
      <c r="BL209" s="22" t="s">
        <v>143</v>
      </c>
      <c r="BM209" s="22" t="s">
        <v>357</v>
      </c>
    </row>
    <row r="210" spans="2:51" s="11" customFormat="1" ht="13.5">
      <c r="B210" s="205"/>
      <c r="C210" s="206"/>
      <c r="D210" s="202" t="s">
        <v>147</v>
      </c>
      <c r="E210" s="207" t="s">
        <v>21</v>
      </c>
      <c r="F210" s="208" t="s">
        <v>291</v>
      </c>
      <c r="G210" s="206"/>
      <c r="H210" s="209">
        <v>675</v>
      </c>
      <c r="I210" s="210"/>
      <c r="J210" s="206"/>
      <c r="K210" s="206"/>
      <c r="L210" s="211"/>
      <c r="M210" s="212"/>
      <c r="N210" s="213"/>
      <c r="O210" s="213"/>
      <c r="P210" s="213"/>
      <c r="Q210" s="213"/>
      <c r="R210" s="213"/>
      <c r="S210" s="213"/>
      <c r="T210" s="214"/>
      <c r="AT210" s="215" t="s">
        <v>147</v>
      </c>
      <c r="AU210" s="215" t="s">
        <v>79</v>
      </c>
      <c r="AV210" s="11" t="s">
        <v>79</v>
      </c>
      <c r="AW210" s="11" t="s">
        <v>33</v>
      </c>
      <c r="AX210" s="11" t="s">
        <v>69</v>
      </c>
      <c r="AY210" s="215" t="s">
        <v>136</v>
      </c>
    </row>
    <row r="211" spans="2:51" s="11" customFormat="1" ht="13.5">
      <c r="B211" s="205"/>
      <c r="C211" s="206"/>
      <c r="D211" s="202" t="s">
        <v>147</v>
      </c>
      <c r="E211" s="207" t="s">
        <v>21</v>
      </c>
      <c r="F211" s="208" t="s">
        <v>292</v>
      </c>
      <c r="G211" s="206"/>
      <c r="H211" s="209">
        <v>52</v>
      </c>
      <c r="I211" s="210"/>
      <c r="J211" s="206"/>
      <c r="K211" s="206"/>
      <c r="L211" s="211"/>
      <c r="M211" s="212"/>
      <c r="N211" s="213"/>
      <c r="O211" s="213"/>
      <c r="P211" s="213"/>
      <c r="Q211" s="213"/>
      <c r="R211" s="213"/>
      <c r="S211" s="213"/>
      <c r="T211" s="214"/>
      <c r="AT211" s="215" t="s">
        <v>147</v>
      </c>
      <c r="AU211" s="215" t="s">
        <v>79</v>
      </c>
      <c r="AV211" s="11" t="s">
        <v>79</v>
      </c>
      <c r="AW211" s="11" t="s">
        <v>33</v>
      </c>
      <c r="AX211" s="11" t="s">
        <v>69</v>
      </c>
      <c r="AY211" s="215" t="s">
        <v>136</v>
      </c>
    </row>
    <row r="212" spans="2:51" s="11" customFormat="1" ht="13.5">
      <c r="B212" s="205"/>
      <c r="C212" s="206"/>
      <c r="D212" s="202" t="s">
        <v>147</v>
      </c>
      <c r="E212" s="207" t="s">
        <v>21</v>
      </c>
      <c r="F212" s="208" t="s">
        <v>293</v>
      </c>
      <c r="G212" s="206"/>
      <c r="H212" s="209">
        <v>103</v>
      </c>
      <c r="I212" s="210"/>
      <c r="J212" s="206"/>
      <c r="K212" s="206"/>
      <c r="L212" s="211"/>
      <c r="M212" s="212"/>
      <c r="N212" s="213"/>
      <c r="O212" s="213"/>
      <c r="P212" s="213"/>
      <c r="Q212" s="213"/>
      <c r="R212" s="213"/>
      <c r="S212" s="213"/>
      <c r="T212" s="214"/>
      <c r="AT212" s="215" t="s">
        <v>147</v>
      </c>
      <c r="AU212" s="215" t="s">
        <v>79</v>
      </c>
      <c r="AV212" s="11" t="s">
        <v>79</v>
      </c>
      <c r="AW212" s="11" t="s">
        <v>33</v>
      </c>
      <c r="AX212" s="11" t="s">
        <v>69</v>
      </c>
      <c r="AY212" s="215" t="s">
        <v>136</v>
      </c>
    </row>
    <row r="213" spans="2:51" s="11" customFormat="1" ht="13.5">
      <c r="B213" s="205"/>
      <c r="C213" s="206"/>
      <c r="D213" s="202" t="s">
        <v>147</v>
      </c>
      <c r="E213" s="207" t="s">
        <v>21</v>
      </c>
      <c r="F213" s="208" t="s">
        <v>295</v>
      </c>
      <c r="G213" s="206"/>
      <c r="H213" s="209">
        <v>535</v>
      </c>
      <c r="I213" s="210"/>
      <c r="J213" s="206"/>
      <c r="K213" s="206"/>
      <c r="L213" s="211"/>
      <c r="M213" s="212"/>
      <c r="N213" s="213"/>
      <c r="O213" s="213"/>
      <c r="P213" s="213"/>
      <c r="Q213" s="213"/>
      <c r="R213" s="213"/>
      <c r="S213" s="213"/>
      <c r="T213" s="214"/>
      <c r="AT213" s="215" t="s">
        <v>147</v>
      </c>
      <c r="AU213" s="215" t="s">
        <v>79</v>
      </c>
      <c r="AV213" s="11" t="s">
        <v>79</v>
      </c>
      <c r="AW213" s="11" t="s">
        <v>33</v>
      </c>
      <c r="AX213" s="11" t="s">
        <v>69</v>
      </c>
      <c r="AY213" s="215" t="s">
        <v>136</v>
      </c>
    </row>
    <row r="214" spans="2:51" s="11" customFormat="1" ht="13.5">
      <c r="B214" s="205"/>
      <c r="C214" s="206"/>
      <c r="D214" s="202" t="s">
        <v>147</v>
      </c>
      <c r="E214" s="207" t="s">
        <v>21</v>
      </c>
      <c r="F214" s="208" t="s">
        <v>358</v>
      </c>
      <c r="G214" s="206"/>
      <c r="H214" s="209">
        <v>180.3</v>
      </c>
      <c r="I214" s="210"/>
      <c r="J214" s="206"/>
      <c r="K214" s="206"/>
      <c r="L214" s="211"/>
      <c r="M214" s="212"/>
      <c r="N214" s="213"/>
      <c r="O214" s="213"/>
      <c r="P214" s="213"/>
      <c r="Q214" s="213"/>
      <c r="R214" s="213"/>
      <c r="S214" s="213"/>
      <c r="T214" s="214"/>
      <c r="AT214" s="215" t="s">
        <v>147</v>
      </c>
      <c r="AU214" s="215" t="s">
        <v>79</v>
      </c>
      <c r="AV214" s="11" t="s">
        <v>79</v>
      </c>
      <c r="AW214" s="11" t="s">
        <v>33</v>
      </c>
      <c r="AX214" s="11" t="s">
        <v>69</v>
      </c>
      <c r="AY214" s="215" t="s">
        <v>136</v>
      </c>
    </row>
    <row r="215" spans="2:51" s="12" customFormat="1" ht="13.5">
      <c r="B215" s="216"/>
      <c r="C215" s="217"/>
      <c r="D215" s="202" t="s">
        <v>147</v>
      </c>
      <c r="E215" s="218" t="s">
        <v>21</v>
      </c>
      <c r="F215" s="219" t="s">
        <v>165</v>
      </c>
      <c r="G215" s="217"/>
      <c r="H215" s="220">
        <v>1545.3</v>
      </c>
      <c r="I215" s="221"/>
      <c r="J215" s="217"/>
      <c r="K215" s="217"/>
      <c r="L215" s="222"/>
      <c r="M215" s="223"/>
      <c r="N215" s="224"/>
      <c r="O215" s="224"/>
      <c r="P215" s="224"/>
      <c r="Q215" s="224"/>
      <c r="R215" s="224"/>
      <c r="S215" s="224"/>
      <c r="T215" s="225"/>
      <c r="AT215" s="226" t="s">
        <v>147</v>
      </c>
      <c r="AU215" s="226" t="s">
        <v>79</v>
      </c>
      <c r="AV215" s="12" t="s">
        <v>143</v>
      </c>
      <c r="AW215" s="12" t="s">
        <v>33</v>
      </c>
      <c r="AX215" s="12" t="s">
        <v>77</v>
      </c>
      <c r="AY215" s="226" t="s">
        <v>136</v>
      </c>
    </row>
    <row r="216" spans="2:65" s="1" customFormat="1" ht="25.5" customHeight="1">
      <c r="B216" s="39"/>
      <c r="C216" s="190" t="s">
        <v>359</v>
      </c>
      <c r="D216" s="190" t="s">
        <v>138</v>
      </c>
      <c r="E216" s="191" t="s">
        <v>360</v>
      </c>
      <c r="F216" s="192" t="s">
        <v>361</v>
      </c>
      <c r="G216" s="193" t="s">
        <v>141</v>
      </c>
      <c r="H216" s="194">
        <v>1010.3</v>
      </c>
      <c r="I216" s="195"/>
      <c r="J216" s="196">
        <f>ROUND(I216*H216,2)</f>
        <v>0</v>
      </c>
      <c r="K216" s="192" t="s">
        <v>142</v>
      </c>
      <c r="L216" s="59"/>
      <c r="M216" s="197" t="s">
        <v>21</v>
      </c>
      <c r="N216" s="198" t="s">
        <v>40</v>
      </c>
      <c r="O216" s="40"/>
      <c r="P216" s="199">
        <f>O216*H216</f>
        <v>0</v>
      </c>
      <c r="Q216" s="199">
        <v>0.3719</v>
      </c>
      <c r="R216" s="199">
        <f>Q216*H216</f>
        <v>375.73057</v>
      </c>
      <c r="S216" s="199">
        <v>0</v>
      </c>
      <c r="T216" s="200">
        <f>S216*H216</f>
        <v>0</v>
      </c>
      <c r="AR216" s="22" t="s">
        <v>143</v>
      </c>
      <c r="AT216" s="22" t="s">
        <v>138</v>
      </c>
      <c r="AU216" s="22" t="s">
        <v>79</v>
      </c>
      <c r="AY216" s="22" t="s">
        <v>136</v>
      </c>
      <c r="BE216" s="201">
        <f>IF(N216="základní",J216,0)</f>
        <v>0</v>
      </c>
      <c r="BF216" s="201">
        <f>IF(N216="snížená",J216,0)</f>
        <v>0</v>
      </c>
      <c r="BG216" s="201">
        <f>IF(N216="zákl. přenesená",J216,0)</f>
        <v>0</v>
      </c>
      <c r="BH216" s="201">
        <f>IF(N216="sníž. přenesená",J216,0)</f>
        <v>0</v>
      </c>
      <c r="BI216" s="201">
        <f>IF(N216="nulová",J216,0)</f>
        <v>0</v>
      </c>
      <c r="BJ216" s="22" t="s">
        <v>77</v>
      </c>
      <c r="BK216" s="201">
        <f>ROUND(I216*H216,2)</f>
        <v>0</v>
      </c>
      <c r="BL216" s="22" t="s">
        <v>143</v>
      </c>
      <c r="BM216" s="22" t="s">
        <v>362</v>
      </c>
    </row>
    <row r="217" spans="2:47" s="1" customFormat="1" ht="67.5">
      <c r="B217" s="39"/>
      <c r="C217" s="61"/>
      <c r="D217" s="202" t="s">
        <v>145</v>
      </c>
      <c r="E217" s="61"/>
      <c r="F217" s="203" t="s">
        <v>363</v>
      </c>
      <c r="G217" s="61"/>
      <c r="H217" s="61"/>
      <c r="I217" s="161"/>
      <c r="J217" s="61"/>
      <c r="K217" s="61"/>
      <c r="L217" s="59"/>
      <c r="M217" s="204"/>
      <c r="N217" s="40"/>
      <c r="O217" s="40"/>
      <c r="P217" s="40"/>
      <c r="Q217" s="40"/>
      <c r="R217" s="40"/>
      <c r="S217" s="40"/>
      <c r="T217" s="76"/>
      <c r="AT217" s="22" t="s">
        <v>145</v>
      </c>
      <c r="AU217" s="22" t="s">
        <v>79</v>
      </c>
    </row>
    <row r="218" spans="2:51" s="11" customFormat="1" ht="13.5">
      <c r="B218" s="205"/>
      <c r="C218" s="206"/>
      <c r="D218" s="202" t="s">
        <v>147</v>
      </c>
      <c r="E218" s="207" t="s">
        <v>21</v>
      </c>
      <c r="F218" s="208" t="s">
        <v>291</v>
      </c>
      <c r="G218" s="206"/>
      <c r="H218" s="209">
        <v>675</v>
      </c>
      <c r="I218" s="210"/>
      <c r="J218" s="206"/>
      <c r="K218" s="206"/>
      <c r="L218" s="211"/>
      <c r="M218" s="212"/>
      <c r="N218" s="213"/>
      <c r="O218" s="213"/>
      <c r="P218" s="213"/>
      <c r="Q218" s="213"/>
      <c r="R218" s="213"/>
      <c r="S218" s="213"/>
      <c r="T218" s="214"/>
      <c r="AT218" s="215" t="s">
        <v>147</v>
      </c>
      <c r="AU218" s="215" t="s">
        <v>79</v>
      </c>
      <c r="AV218" s="11" t="s">
        <v>79</v>
      </c>
      <c r="AW218" s="11" t="s">
        <v>33</v>
      </c>
      <c r="AX218" s="11" t="s">
        <v>69</v>
      </c>
      <c r="AY218" s="215" t="s">
        <v>136</v>
      </c>
    </row>
    <row r="219" spans="2:51" s="11" customFormat="1" ht="13.5">
      <c r="B219" s="205"/>
      <c r="C219" s="206"/>
      <c r="D219" s="202" t="s">
        <v>147</v>
      </c>
      <c r="E219" s="207" t="s">
        <v>21</v>
      </c>
      <c r="F219" s="208" t="s">
        <v>292</v>
      </c>
      <c r="G219" s="206"/>
      <c r="H219" s="209">
        <v>52</v>
      </c>
      <c r="I219" s="210"/>
      <c r="J219" s="206"/>
      <c r="K219" s="206"/>
      <c r="L219" s="211"/>
      <c r="M219" s="212"/>
      <c r="N219" s="213"/>
      <c r="O219" s="213"/>
      <c r="P219" s="213"/>
      <c r="Q219" s="213"/>
      <c r="R219" s="213"/>
      <c r="S219" s="213"/>
      <c r="T219" s="214"/>
      <c r="AT219" s="215" t="s">
        <v>147</v>
      </c>
      <c r="AU219" s="215" t="s">
        <v>79</v>
      </c>
      <c r="AV219" s="11" t="s">
        <v>79</v>
      </c>
      <c r="AW219" s="11" t="s">
        <v>33</v>
      </c>
      <c r="AX219" s="11" t="s">
        <v>69</v>
      </c>
      <c r="AY219" s="215" t="s">
        <v>136</v>
      </c>
    </row>
    <row r="220" spans="2:51" s="11" customFormat="1" ht="13.5">
      <c r="B220" s="205"/>
      <c r="C220" s="206"/>
      <c r="D220" s="202" t="s">
        <v>147</v>
      </c>
      <c r="E220" s="207" t="s">
        <v>21</v>
      </c>
      <c r="F220" s="208" t="s">
        <v>293</v>
      </c>
      <c r="G220" s="206"/>
      <c r="H220" s="209">
        <v>103</v>
      </c>
      <c r="I220" s="210"/>
      <c r="J220" s="206"/>
      <c r="K220" s="206"/>
      <c r="L220" s="211"/>
      <c r="M220" s="212"/>
      <c r="N220" s="213"/>
      <c r="O220" s="213"/>
      <c r="P220" s="213"/>
      <c r="Q220" s="213"/>
      <c r="R220" s="213"/>
      <c r="S220" s="213"/>
      <c r="T220" s="214"/>
      <c r="AT220" s="215" t="s">
        <v>147</v>
      </c>
      <c r="AU220" s="215" t="s">
        <v>79</v>
      </c>
      <c r="AV220" s="11" t="s">
        <v>79</v>
      </c>
      <c r="AW220" s="11" t="s">
        <v>33</v>
      </c>
      <c r="AX220" s="11" t="s">
        <v>69</v>
      </c>
      <c r="AY220" s="215" t="s">
        <v>136</v>
      </c>
    </row>
    <row r="221" spans="2:51" s="11" customFormat="1" ht="13.5">
      <c r="B221" s="205"/>
      <c r="C221" s="206"/>
      <c r="D221" s="202" t="s">
        <v>147</v>
      </c>
      <c r="E221" s="207" t="s">
        <v>21</v>
      </c>
      <c r="F221" s="208" t="s">
        <v>358</v>
      </c>
      <c r="G221" s="206"/>
      <c r="H221" s="209">
        <v>180.3</v>
      </c>
      <c r="I221" s="210"/>
      <c r="J221" s="206"/>
      <c r="K221" s="206"/>
      <c r="L221" s="211"/>
      <c r="M221" s="212"/>
      <c r="N221" s="213"/>
      <c r="O221" s="213"/>
      <c r="P221" s="213"/>
      <c r="Q221" s="213"/>
      <c r="R221" s="213"/>
      <c r="S221" s="213"/>
      <c r="T221" s="214"/>
      <c r="AT221" s="215" t="s">
        <v>147</v>
      </c>
      <c r="AU221" s="215" t="s">
        <v>79</v>
      </c>
      <c r="AV221" s="11" t="s">
        <v>79</v>
      </c>
      <c r="AW221" s="11" t="s">
        <v>33</v>
      </c>
      <c r="AX221" s="11" t="s">
        <v>69</v>
      </c>
      <c r="AY221" s="215" t="s">
        <v>136</v>
      </c>
    </row>
    <row r="222" spans="2:51" s="12" customFormat="1" ht="13.5">
      <c r="B222" s="216"/>
      <c r="C222" s="217"/>
      <c r="D222" s="202" t="s">
        <v>147</v>
      </c>
      <c r="E222" s="218" t="s">
        <v>21</v>
      </c>
      <c r="F222" s="219" t="s">
        <v>165</v>
      </c>
      <c r="G222" s="217"/>
      <c r="H222" s="220">
        <v>1010.3</v>
      </c>
      <c r="I222" s="221"/>
      <c r="J222" s="217"/>
      <c r="K222" s="217"/>
      <c r="L222" s="222"/>
      <c r="M222" s="223"/>
      <c r="N222" s="224"/>
      <c r="O222" s="224"/>
      <c r="P222" s="224"/>
      <c r="Q222" s="224"/>
      <c r="R222" s="224"/>
      <c r="S222" s="224"/>
      <c r="T222" s="225"/>
      <c r="AT222" s="226" t="s">
        <v>147</v>
      </c>
      <c r="AU222" s="226" t="s">
        <v>79</v>
      </c>
      <c r="AV222" s="12" t="s">
        <v>143</v>
      </c>
      <c r="AW222" s="12" t="s">
        <v>33</v>
      </c>
      <c r="AX222" s="12" t="s">
        <v>77</v>
      </c>
      <c r="AY222" s="226" t="s">
        <v>136</v>
      </c>
    </row>
    <row r="223" spans="2:65" s="1" customFormat="1" ht="25.5" customHeight="1">
      <c r="B223" s="39"/>
      <c r="C223" s="190" t="s">
        <v>364</v>
      </c>
      <c r="D223" s="190" t="s">
        <v>138</v>
      </c>
      <c r="E223" s="191" t="s">
        <v>365</v>
      </c>
      <c r="F223" s="192" t="s">
        <v>366</v>
      </c>
      <c r="G223" s="193" t="s">
        <v>141</v>
      </c>
      <c r="H223" s="194">
        <v>447</v>
      </c>
      <c r="I223" s="195"/>
      <c r="J223" s="196">
        <f>ROUND(I223*H223,2)</f>
        <v>0</v>
      </c>
      <c r="K223" s="192" t="s">
        <v>142</v>
      </c>
      <c r="L223" s="59"/>
      <c r="M223" s="197" t="s">
        <v>21</v>
      </c>
      <c r="N223" s="198" t="s">
        <v>40</v>
      </c>
      <c r="O223" s="40"/>
      <c r="P223" s="199">
        <f>O223*H223</f>
        <v>0</v>
      </c>
      <c r="Q223" s="199">
        <v>0.49587</v>
      </c>
      <c r="R223" s="199">
        <f>Q223*H223</f>
        <v>221.65389</v>
      </c>
      <c r="S223" s="199">
        <v>0</v>
      </c>
      <c r="T223" s="200">
        <f>S223*H223</f>
        <v>0</v>
      </c>
      <c r="AR223" s="22" t="s">
        <v>143</v>
      </c>
      <c r="AT223" s="22" t="s">
        <v>138</v>
      </c>
      <c r="AU223" s="22" t="s">
        <v>79</v>
      </c>
      <c r="AY223" s="22" t="s">
        <v>136</v>
      </c>
      <c r="BE223" s="201">
        <f>IF(N223="základní",J223,0)</f>
        <v>0</v>
      </c>
      <c r="BF223" s="201">
        <f>IF(N223="snížená",J223,0)</f>
        <v>0</v>
      </c>
      <c r="BG223" s="201">
        <f>IF(N223="zákl. přenesená",J223,0)</f>
        <v>0</v>
      </c>
      <c r="BH223" s="201">
        <f>IF(N223="sníž. přenesená",J223,0)</f>
        <v>0</v>
      </c>
      <c r="BI223" s="201">
        <f>IF(N223="nulová",J223,0)</f>
        <v>0</v>
      </c>
      <c r="BJ223" s="22" t="s">
        <v>77</v>
      </c>
      <c r="BK223" s="201">
        <f>ROUND(I223*H223,2)</f>
        <v>0</v>
      </c>
      <c r="BL223" s="22" t="s">
        <v>143</v>
      </c>
      <c r="BM223" s="22" t="s">
        <v>367</v>
      </c>
    </row>
    <row r="224" spans="2:47" s="1" customFormat="1" ht="67.5">
      <c r="B224" s="39"/>
      <c r="C224" s="61"/>
      <c r="D224" s="202" t="s">
        <v>145</v>
      </c>
      <c r="E224" s="61"/>
      <c r="F224" s="203" t="s">
        <v>363</v>
      </c>
      <c r="G224" s="61"/>
      <c r="H224" s="61"/>
      <c r="I224" s="161"/>
      <c r="J224" s="61"/>
      <c r="K224" s="61"/>
      <c r="L224" s="59"/>
      <c r="M224" s="204"/>
      <c r="N224" s="40"/>
      <c r="O224" s="40"/>
      <c r="P224" s="40"/>
      <c r="Q224" s="40"/>
      <c r="R224" s="40"/>
      <c r="S224" s="40"/>
      <c r="T224" s="76"/>
      <c r="AT224" s="22" t="s">
        <v>145</v>
      </c>
      <c r="AU224" s="22" t="s">
        <v>79</v>
      </c>
    </row>
    <row r="225" spans="2:51" s="11" customFormat="1" ht="13.5">
      <c r="B225" s="205"/>
      <c r="C225" s="206"/>
      <c r="D225" s="202" t="s">
        <v>147</v>
      </c>
      <c r="E225" s="207" t="s">
        <v>21</v>
      </c>
      <c r="F225" s="208" t="s">
        <v>294</v>
      </c>
      <c r="G225" s="206"/>
      <c r="H225" s="209">
        <v>447</v>
      </c>
      <c r="I225" s="210"/>
      <c r="J225" s="206"/>
      <c r="K225" s="206"/>
      <c r="L225" s="211"/>
      <c r="M225" s="212"/>
      <c r="N225" s="213"/>
      <c r="O225" s="213"/>
      <c r="P225" s="213"/>
      <c r="Q225" s="213"/>
      <c r="R225" s="213"/>
      <c r="S225" s="213"/>
      <c r="T225" s="214"/>
      <c r="AT225" s="215" t="s">
        <v>147</v>
      </c>
      <c r="AU225" s="215" t="s">
        <v>79</v>
      </c>
      <c r="AV225" s="11" t="s">
        <v>79</v>
      </c>
      <c r="AW225" s="11" t="s">
        <v>33</v>
      </c>
      <c r="AX225" s="11" t="s">
        <v>69</v>
      </c>
      <c r="AY225" s="215" t="s">
        <v>136</v>
      </c>
    </row>
    <row r="226" spans="2:51" s="12" customFormat="1" ht="13.5">
      <c r="B226" s="216"/>
      <c r="C226" s="217"/>
      <c r="D226" s="202" t="s">
        <v>147</v>
      </c>
      <c r="E226" s="218" t="s">
        <v>21</v>
      </c>
      <c r="F226" s="219" t="s">
        <v>165</v>
      </c>
      <c r="G226" s="217"/>
      <c r="H226" s="220">
        <v>447</v>
      </c>
      <c r="I226" s="221"/>
      <c r="J226" s="217"/>
      <c r="K226" s="217"/>
      <c r="L226" s="222"/>
      <c r="M226" s="223"/>
      <c r="N226" s="224"/>
      <c r="O226" s="224"/>
      <c r="P226" s="224"/>
      <c r="Q226" s="224"/>
      <c r="R226" s="224"/>
      <c r="S226" s="224"/>
      <c r="T226" s="225"/>
      <c r="AT226" s="226" t="s">
        <v>147</v>
      </c>
      <c r="AU226" s="226" t="s">
        <v>79</v>
      </c>
      <c r="AV226" s="12" t="s">
        <v>143</v>
      </c>
      <c r="AW226" s="12" t="s">
        <v>33</v>
      </c>
      <c r="AX226" s="12" t="s">
        <v>77</v>
      </c>
      <c r="AY226" s="226" t="s">
        <v>136</v>
      </c>
    </row>
    <row r="227" spans="2:65" s="1" customFormat="1" ht="51" customHeight="1">
      <c r="B227" s="39"/>
      <c r="C227" s="190" t="s">
        <v>368</v>
      </c>
      <c r="D227" s="190" t="s">
        <v>138</v>
      </c>
      <c r="E227" s="191" t="s">
        <v>369</v>
      </c>
      <c r="F227" s="192" t="s">
        <v>370</v>
      </c>
      <c r="G227" s="193" t="s">
        <v>141</v>
      </c>
      <c r="H227" s="194">
        <v>455</v>
      </c>
      <c r="I227" s="195"/>
      <c r="J227" s="196">
        <f>ROUND(I227*H227,2)</f>
        <v>0</v>
      </c>
      <c r="K227" s="192" t="s">
        <v>142</v>
      </c>
      <c r="L227" s="59"/>
      <c r="M227" s="197" t="s">
        <v>21</v>
      </c>
      <c r="N227" s="198" t="s">
        <v>40</v>
      </c>
      <c r="O227" s="40"/>
      <c r="P227" s="199">
        <f>O227*H227</f>
        <v>0</v>
      </c>
      <c r="Q227" s="199">
        <v>0.08425</v>
      </c>
      <c r="R227" s="199">
        <f>Q227*H227</f>
        <v>38.33375</v>
      </c>
      <c r="S227" s="199">
        <v>0</v>
      </c>
      <c r="T227" s="200">
        <f>S227*H227</f>
        <v>0</v>
      </c>
      <c r="AR227" s="22" t="s">
        <v>143</v>
      </c>
      <c r="AT227" s="22" t="s">
        <v>138</v>
      </c>
      <c r="AU227" s="22" t="s">
        <v>79</v>
      </c>
      <c r="AY227" s="22" t="s">
        <v>136</v>
      </c>
      <c r="BE227" s="201">
        <f>IF(N227="základní",J227,0)</f>
        <v>0</v>
      </c>
      <c r="BF227" s="201">
        <f>IF(N227="snížená",J227,0)</f>
        <v>0</v>
      </c>
      <c r="BG227" s="201">
        <f>IF(N227="zákl. přenesená",J227,0)</f>
        <v>0</v>
      </c>
      <c r="BH227" s="201">
        <f>IF(N227="sníž. přenesená",J227,0)</f>
        <v>0</v>
      </c>
      <c r="BI227" s="201">
        <f>IF(N227="nulová",J227,0)</f>
        <v>0</v>
      </c>
      <c r="BJ227" s="22" t="s">
        <v>77</v>
      </c>
      <c r="BK227" s="201">
        <f>ROUND(I227*H227,2)</f>
        <v>0</v>
      </c>
      <c r="BL227" s="22" t="s">
        <v>143</v>
      </c>
      <c r="BM227" s="22" t="s">
        <v>371</v>
      </c>
    </row>
    <row r="228" spans="2:47" s="1" customFormat="1" ht="121.5">
      <c r="B228" s="39"/>
      <c r="C228" s="61"/>
      <c r="D228" s="202" t="s">
        <v>145</v>
      </c>
      <c r="E228" s="61"/>
      <c r="F228" s="203" t="s">
        <v>372</v>
      </c>
      <c r="G228" s="61"/>
      <c r="H228" s="61"/>
      <c r="I228" s="161"/>
      <c r="J228" s="61"/>
      <c r="K228" s="61"/>
      <c r="L228" s="59"/>
      <c r="M228" s="204"/>
      <c r="N228" s="40"/>
      <c r="O228" s="40"/>
      <c r="P228" s="40"/>
      <c r="Q228" s="40"/>
      <c r="R228" s="40"/>
      <c r="S228" s="40"/>
      <c r="T228" s="76"/>
      <c r="AT228" s="22" t="s">
        <v>145</v>
      </c>
      <c r="AU228" s="22" t="s">
        <v>79</v>
      </c>
    </row>
    <row r="229" spans="2:51" s="11" customFormat="1" ht="13.5">
      <c r="B229" s="205"/>
      <c r="C229" s="206"/>
      <c r="D229" s="202" t="s">
        <v>147</v>
      </c>
      <c r="E229" s="207" t="s">
        <v>21</v>
      </c>
      <c r="F229" s="208" t="s">
        <v>373</v>
      </c>
      <c r="G229" s="206"/>
      <c r="H229" s="209">
        <v>415</v>
      </c>
      <c r="I229" s="210"/>
      <c r="J229" s="206"/>
      <c r="K229" s="206"/>
      <c r="L229" s="211"/>
      <c r="M229" s="212"/>
      <c r="N229" s="213"/>
      <c r="O229" s="213"/>
      <c r="P229" s="213"/>
      <c r="Q229" s="213"/>
      <c r="R229" s="213"/>
      <c r="S229" s="213"/>
      <c r="T229" s="214"/>
      <c r="AT229" s="215" t="s">
        <v>147</v>
      </c>
      <c r="AU229" s="215" t="s">
        <v>79</v>
      </c>
      <c r="AV229" s="11" t="s">
        <v>79</v>
      </c>
      <c r="AW229" s="11" t="s">
        <v>33</v>
      </c>
      <c r="AX229" s="11" t="s">
        <v>69</v>
      </c>
      <c r="AY229" s="215" t="s">
        <v>136</v>
      </c>
    </row>
    <row r="230" spans="2:51" s="11" customFormat="1" ht="13.5">
      <c r="B230" s="205"/>
      <c r="C230" s="206"/>
      <c r="D230" s="202" t="s">
        <v>147</v>
      </c>
      <c r="E230" s="207" t="s">
        <v>21</v>
      </c>
      <c r="F230" s="208" t="s">
        <v>374</v>
      </c>
      <c r="G230" s="206"/>
      <c r="H230" s="209">
        <v>35</v>
      </c>
      <c r="I230" s="210"/>
      <c r="J230" s="206"/>
      <c r="K230" s="206"/>
      <c r="L230" s="211"/>
      <c r="M230" s="212"/>
      <c r="N230" s="213"/>
      <c r="O230" s="213"/>
      <c r="P230" s="213"/>
      <c r="Q230" s="213"/>
      <c r="R230" s="213"/>
      <c r="S230" s="213"/>
      <c r="T230" s="214"/>
      <c r="AT230" s="215" t="s">
        <v>147</v>
      </c>
      <c r="AU230" s="215" t="s">
        <v>79</v>
      </c>
      <c r="AV230" s="11" t="s">
        <v>79</v>
      </c>
      <c r="AW230" s="11" t="s">
        <v>33</v>
      </c>
      <c r="AX230" s="11" t="s">
        <v>69</v>
      </c>
      <c r="AY230" s="215" t="s">
        <v>136</v>
      </c>
    </row>
    <row r="231" spans="2:51" s="11" customFormat="1" ht="13.5">
      <c r="B231" s="205"/>
      <c r="C231" s="206"/>
      <c r="D231" s="202" t="s">
        <v>147</v>
      </c>
      <c r="E231" s="207" t="s">
        <v>21</v>
      </c>
      <c r="F231" s="208" t="s">
        <v>375</v>
      </c>
      <c r="G231" s="206"/>
      <c r="H231" s="209">
        <v>5</v>
      </c>
      <c r="I231" s="210"/>
      <c r="J231" s="206"/>
      <c r="K231" s="206"/>
      <c r="L231" s="211"/>
      <c r="M231" s="212"/>
      <c r="N231" s="213"/>
      <c r="O231" s="213"/>
      <c r="P231" s="213"/>
      <c r="Q231" s="213"/>
      <c r="R231" s="213"/>
      <c r="S231" s="213"/>
      <c r="T231" s="214"/>
      <c r="AT231" s="215" t="s">
        <v>147</v>
      </c>
      <c r="AU231" s="215" t="s">
        <v>79</v>
      </c>
      <c r="AV231" s="11" t="s">
        <v>79</v>
      </c>
      <c r="AW231" s="11" t="s">
        <v>33</v>
      </c>
      <c r="AX231" s="11" t="s">
        <v>69</v>
      </c>
      <c r="AY231" s="215" t="s">
        <v>136</v>
      </c>
    </row>
    <row r="232" spans="2:51" s="12" customFormat="1" ht="13.5">
      <c r="B232" s="216"/>
      <c r="C232" s="217"/>
      <c r="D232" s="202" t="s">
        <v>147</v>
      </c>
      <c r="E232" s="218" t="s">
        <v>21</v>
      </c>
      <c r="F232" s="219" t="s">
        <v>165</v>
      </c>
      <c r="G232" s="217"/>
      <c r="H232" s="220">
        <v>455</v>
      </c>
      <c r="I232" s="221"/>
      <c r="J232" s="217"/>
      <c r="K232" s="217"/>
      <c r="L232" s="222"/>
      <c r="M232" s="223"/>
      <c r="N232" s="224"/>
      <c r="O232" s="224"/>
      <c r="P232" s="224"/>
      <c r="Q232" s="224"/>
      <c r="R232" s="224"/>
      <c r="S232" s="224"/>
      <c r="T232" s="225"/>
      <c r="AT232" s="226" t="s">
        <v>147</v>
      </c>
      <c r="AU232" s="226" t="s">
        <v>79</v>
      </c>
      <c r="AV232" s="12" t="s">
        <v>143</v>
      </c>
      <c r="AW232" s="12" t="s">
        <v>33</v>
      </c>
      <c r="AX232" s="12" t="s">
        <v>77</v>
      </c>
      <c r="AY232" s="226" t="s">
        <v>136</v>
      </c>
    </row>
    <row r="233" spans="2:65" s="1" customFormat="1" ht="16.5" customHeight="1">
      <c r="B233" s="39"/>
      <c r="C233" s="227" t="s">
        <v>376</v>
      </c>
      <c r="D233" s="227" t="s">
        <v>243</v>
      </c>
      <c r="E233" s="228" t="s">
        <v>377</v>
      </c>
      <c r="F233" s="229" t="s">
        <v>378</v>
      </c>
      <c r="G233" s="230" t="s">
        <v>141</v>
      </c>
      <c r="H233" s="231">
        <v>415</v>
      </c>
      <c r="I233" s="232"/>
      <c r="J233" s="233">
        <f>ROUND(I233*H233,2)</f>
        <v>0</v>
      </c>
      <c r="K233" s="229" t="s">
        <v>21</v>
      </c>
      <c r="L233" s="234"/>
      <c r="M233" s="235" t="s">
        <v>21</v>
      </c>
      <c r="N233" s="236" t="s">
        <v>40</v>
      </c>
      <c r="O233" s="40"/>
      <c r="P233" s="199">
        <f>O233*H233</f>
        <v>0</v>
      </c>
      <c r="Q233" s="199">
        <v>0.131</v>
      </c>
      <c r="R233" s="199">
        <f>Q233*H233</f>
        <v>54.365</v>
      </c>
      <c r="S233" s="199">
        <v>0</v>
      </c>
      <c r="T233" s="200">
        <f>S233*H233</f>
        <v>0</v>
      </c>
      <c r="AR233" s="22" t="s">
        <v>184</v>
      </c>
      <c r="AT233" s="22" t="s">
        <v>243</v>
      </c>
      <c r="AU233" s="22" t="s">
        <v>79</v>
      </c>
      <c r="AY233" s="22" t="s">
        <v>136</v>
      </c>
      <c r="BE233" s="201">
        <f>IF(N233="základní",J233,0)</f>
        <v>0</v>
      </c>
      <c r="BF233" s="201">
        <f>IF(N233="snížená",J233,0)</f>
        <v>0</v>
      </c>
      <c r="BG233" s="201">
        <f>IF(N233="zákl. přenesená",J233,0)</f>
        <v>0</v>
      </c>
      <c r="BH233" s="201">
        <f>IF(N233="sníž. přenesená",J233,0)</f>
        <v>0</v>
      </c>
      <c r="BI233" s="201">
        <f>IF(N233="nulová",J233,0)</f>
        <v>0</v>
      </c>
      <c r="BJ233" s="22" t="s">
        <v>77</v>
      </c>
      <c r="BK233" s="201">
        <f>ROUND(I233*H233,2)</f>
        <v>0</v>
      </c>
      <c r="BL233" s="22" t="s">
        <v>143</v>
      </c>
      <c r="BM233" s="22" t="s">
        <v>379</v>
      </c>
    </row>
    <row r="234" spans="2:51" s="11" customFormat="1" ht="13.5">
      <c r="B234" s="205"/>
      <c r="C234" s="206"/>
      <c r="D234" s="202" t="s">
        <v>147</v>
      </c>
      <c r="E234" s="207" t="s">
        <v>21</v>
      </c>
      <c r="F234" s="208" t="s">
        <v>380</v>
      </c>
      <c r="G234" s="206"/>
      <c r="H234" s="209">
        <v>415</v>
      </c>
      <c r="I234" s="210"/>
      <c r="J234" s="206"/>
      <c r="K234" s="206"/>
      <c r="L234" s="211"/>
      <c r="M234" s="212"/>
      <c r="N234" s="213"/>
      <c r="O234" s="213"/>
      <c r="P234" s="213"/>
      <c r="Q234" s="213"/>
      <c r="R234" s="213"/>
      <c r="S234" s="213"/>
      <c r="T234" s="214"/>
      <c r="AT234" s="215" t="s">
        <v>147</v>
      </c>
      <c r="AU234" s="215" t="s">
        <v>79</v>
      </c>
      <c r="AV234" s="11" t="s">
        <v>79</v>
      </c>
      <c r="AW234" s="11" t="s">
        <v>33</v>
      </c>
      <c r="AX234" s="11" t="s">
        <v>77</v>
      </c>
      <c r="AY234" s="215" t="s">
        <v>136</v>
      </c>
    </row>
    <row r="235" spans="2:65" s="1" customFormat="1" ht="16.5" customHeight="1">
      <c r="B235" s="39"/>
      <c r="C235" s="227" t="s">
        <v>381</v>
      </c>
      <c r="D235" s="227" t="s">
        <v>243</v>
      </c>
      <c r="E235" s="228" t="s">
        <v>382</v>
      </c>
      <c r="F235" s="229" t="s">
        <v>383</v>
      </c>
      <c r="G235" s="230" t="s">
        <v>141</v>
      </c>
      <c r="H235" s="231">
        <v>40</v>
      </c>
      <c r="I235" s="232"/>
      <c r="J235" s="233">
        <f>ROUND(I235*H235,2)</f>
        <v>0</v>
      </c>
      <c r="K235" s="229" t="s">
        <v>21</v>
      </c>
      <c r="L235" s="234"/>
      <c r="M235" s="235" t="s">
        <v>21</v>
      </c>
      <c r="N235" s="236" t="s">
        <v>40</v>
      </c>
      <c r="O235" s="40"/>
      <c r="P235" s="199">
        <f>O235*H235</f>
        <v>0</v>
      </c>
      <c r="Q235" s="199">
        <v>0.131</v>
      </c>
      <c r="R235" s="199">
        <f>Q235*H235</f>
        <v>5.24</v>
      </c>
      <c r="S235" s="199">
        <v>0</v>
      </c>
      <c r="T235" s="200">
        <f>S235*H235</f>
        <v>0</v>
      </c>
      <c r="AR235" s="22" t="s">
        <v>184</v>
      </c>
      <c r="AT235" s="22" t="s">
        <v>243</v>
      </c>
      <c r="AU235" s="22" t="s">
        <v>79</v>
      </c>
      <c r="AY235" s="22" t="s">
        <v>136</v>
      </c>
      <c r="BE235" s="201">
        <f>IF(N235="základní",J235,0)</f>
        <v>0</v>
      </c>
      <c r="BF235" s="201">
        <f>IF(N235="snížená",J235,0)</f>
        <v>0</v>
      </c>
      <c r="BG235" s="201">
        <f>IF(N235="zákl. přenesená",J235,0)</f>
        <v>0</v>
      </c>
      <c r="BH235" s="201">
        <f>IF(N235="sníž. přenesená",J235,0)</f>
        <v>0</v>
      </c>
      <c r="BI235" s="201">
        <f>IF(N235="nulová",J235,0)</f>
        <v>0</v>
      </c>
      <c r="BJ235" s="22" t="s">
        <v>77</v>
      </c>
      <c r="BK235" s="201">
        <f>ROUND(I235*H235,2)</f>
        <v>0</v>
      </c>
      <c r="BL235" s="22" t="s">
        <v>143</v>
      </c>
      <c r="BM235" s="22" t="s">
        <v>384</v>
      </c>
    </row>
    <row r="236" spans="2:51" s="11" customFormat="1" ht="13.5">
      <c r="B236" s="205"/>
      <c r="C236" s="206"/>
      <c r="D236" s="202" t="s">
        <v>147</v>
      </c>
      <c r="E236" s="207" t="s">
        <v>21</v>
      </c>
      <c r="F236" s="208" t="s">
        <v>385</v>
      </c>
      <c r="G236" s="206"/>
      <c r="H236" s="209">
        <v>40</v>
      </c>
      <c r="I236" s="210"/>
      <c r="J236" s="206"/>
      <c r="K236" s="206"/>
      <c r="L236" s="211"/>
      <c r="M236" s="212"/>
      <c r="N236" s="213"/>
      <c r="O236" s="213"/>
      <c r="P236" s="213"/>
      <c r="Q236" s="213"/>
      <c r="R236" s="213"/>
      <c r="S236" s="213"/>
      <c r="T236" s="214"/>
      <c r="AT236" s="215" t="s">
        <v>147</v>
      </c>
      <c r="AU236" s="215" t="s">
        <v>79</v>
      </c>
      <c r="AV236" s="11" t="s">
        <v>79</v>
      </c>
      <c r="AW236" s="11" t="s">
        <v>33</v>
      </c>
      <c r="AX236" s="11" t="s">
        <v>77</v>
      </c>
      <c r="AY236" s="215" t="s">
        <v>136</v>
      </c>
    </row>
    <row r="237" spans="2:65" s="1" customFormat="1" ht="51" customHeight="1">
      <c r="B237" s="39"/>
      <c r="C237" s="190" t="s">
        <v>386</v>
      </c>
      <c r="D237" s="190" t="s">
        <v>138</v>
      </c>
      <c r="E237" s="191" t="s">
        <v>387</v>
      </c>
      <c r="F237" s="192" t="s">
        <v>388</v>
      </c>
      <c r="G237" s="193" t="s">
        <v>141</v>
      </c>
      <c r="H237" s="194">
        <v>727</v>
      </c>
      <c r="I237" s="195"/>
      <c r="J237" s="196">
        <f>ROUND(I237*H237,2)</f>
        <v>0</v>
      </c>
      <c r="K237" s="192" t="s">
        <v>142</v>
      </c>
      <c r="L237" s="59"/>
      <c r="M237" s="197" t="s">
        <v>21</v>
      </c>
      <c r="N237" s="198" t="s">
        <v>40</v>
      </c>
      <c r="O237" s="40"/>
      <c r="P237" s="199">
        <f>O237*H237</f>
        <v>0</v>
      </c>
      <c r="Q237" s="199">
        <v>0.10362</v>
      </c>
      <c r="R237" s="199">
        <f>Q237*H237</f>
        <v>75.33174</v>
      </c>
      <c r="S237" s="199">
        <v>0</v>
      </c>
      <c r="T237" s="200">
        <f>S237*H237</f>
        <v>0</v>
      </c>
      <c r="AR237" s="22" t="s">
        <v>143</v>
      </c>
      <c r="AT237" s="22" t="s">
        <v>138</v>
      </c>
      <c r="AU237" s="22" t="s">
        <v>79</v>
      </c>
      <c r="AY237" s="22" t="s">
        <v>136</v>
      </c>
      <c r="BE237" s="201">
        <f>IF(N237="základní",J237,0)</f>
        <v>0</v>
      </c>
      <c r="BF237" s="201">
        <f>IF(N237="snížená",J237,0)</f>
        <v>0</v>
      </c>
      <c r="BG237" s="201">
        <f>IF(N237="zákl. přenesená",J237,0)</f>
        <v>0</v>
      </c>
      <c r="BH237" s="201">
        <f>IF(N237="sníž. přenesená",J237,0)</f>
        <v>0</v>
      </c>
      <c r="BI237" s="201">
        <f>IF(N237="nulová",J237,0)</f>
        <v>0</v>
      </c>
      <c r="BJ237" s="22" t="s">
        <v>77</v>
      </c>
      <c r="BK237" s="201">
        <f>ROUND(I237*H237,2)</f>
        <v>0</v>
      </c>
      <c r="BL237" s="22" t="s">
        <v>143</v>
      </c>
      <c r="BM237" s="22" t="s">
        <v>389</v>
      </c>
    </row>
    <row r="238" spans="2:47" s="1" customFormat="1" ht="121.5">
      <c r="B238" s="39"/>
      <c r="C238" s="61"/>
      <c r="D238" s="202" t="s">
        <v>145</v>
      </c>
      <c r="E238" s="61"/>
      <c r="F238" s="203" t="s">
        <v>390</v>
      </c>
      <c r="G238" s="61"/>
      <c r="H238" s="61"/>
      <c r="I238" s="161"/>
      <c r="J238" s="61"/>
      <c r="K238" s="61"/>
      <c r="L238" s="59"/>
      <c r="M238" s="204"/>
      <c r="N238" s="40"/>
      <c r="O238" s="40"/>
      <c r="P238" s="40"/>
      <c r="Q238" s="40"/>
      <c r="R238" s="40"/>
      <c r="S238" s="40"/>
      <c r="T238" s="76"/>
      <c r="AT238" s="22" t="s">
        <v>145</v>
      </c>
      <c r="AU238" s="22" t="s">
        <v>79</v>
      </c>
    </row>
    <row r="239" spans="2:51" s="11" customFormat="1" ht="13.5">
      <c r="B239" s="205"/>
      <c r="C239" s="206"/>
      <c r="D239" s="202" t="s">
        <v>147</v>
      </c>
      <c r="E239" s="207" t="s">
        <v>21</v>
      </c>
      <c r="F239" s="208" t="s">
        <v>391</v>
      </c>
      <c r="G239" s="206"/>
      <c r="H239" s="209">
        <v>675</v>
      </c>
      <c r="I239" s="210"/>
      <c r="J239" s="206"/>
      <c r="K239" s="206"/>
      <c r="L239" s="211"/>
      <c r="M239" s="212"/>
      <c r="N239" s="213"/>
      <c r="O239" s="213"/>
      <c r="P239" s="213"/>
      <c r="Q239" s="213"/>
      <c r="R239" s="213"/>
      <c r="S239" s="213"/>
      <c r="T239" s="214"/>
      <c r="AT239" s="215" t="s">
        <v>147</v>
      </c>
      <c r="AU239" s="215" t="s">
        <v>79</v>
      </c>
      <c r="AV239" s="11" t="s">
        <v>79</v>
      </c>
      <c r="AW239" s="11" t="s">
        <v>33</v>
      </c>
      <c r="AX239" s="11" t="s">
        <v>69</v>
      </c>
      <c r="AY239" s="215" t="s">
        <v>136</v>
      </c>
    </row>
    <row r="240" spans="2:51" s="11" customFormat="1" ht="13.5">
      <c r="B240" s="205"/>
      <c r="C240" s="206"/>
      <c r="D240" s="202" t="s">
        <v>147</v>
      </c>
      <c r="E240" s="207" t="s">
        <v>21</v>
      </c>
      <c r="F240" s="208" t="s">
        <v>292</v>
      </c>
      <c r="G240" s="206"/>
      <c r="H240" s="209">
        <v>52</v>
      </c>
      <c r="I240" s="210"/>
      <c r="J240" s="206"/>
      <c r="K240" s="206"/>
      <c r="L240" s="211"/>
      <c r="M240" s="212"/>
      <c r="N240" s="213"/>
      <c r="O240" s="213"/>
      <c r="P240" s="213"/>
      <c r="Q240" s="213"/>
      <c r="R240" s="213"/>
      <c r="S240" s="213"/>
      <c r="T240" s="214"/>
      <c r="AT240" s="215" t="s">
        <v>147</v>
      </c>
      <c r="AU240" s="215" t="s">
        <v>79</v>
      </c>
      <c r="AV240" s="11" t="s">
        <v>79</v>
      </c>
      <c r="AW240" s="11" t="s">
        <v>33</v>
      </c>
      <c r="AX240" s="11" t="s">
        <v>69</v>
      </c>
      <c r="AY240" s="215" t="s">
        <v>136</v>
      </c>
    </row>
    <row r="241" spans="2:51" s="12" customFormat="1" ht="13.5">
      <c r="B241" s="216"/>
      <c r="C241" s="217"/>
      <c r="D241" s="202" t="s">
        <v>147</v>
      </c>
      <c r="E241" s="218" t="s">
        <v>21</v>
      </c>
      <c r="F241" s="219" t="s">
        <v>165</v>
      </c>
      <c r="G241" s="217"/>
      <c r="H241" s="220">
        <v>727</v>
      </c>
      <c r="I241" s="221"/>
      <c r="J241" s="217"/>
      <c r="K241" s="217"/>
      <c r="L241" s="222"/>
      <c r="M241" s="223"/>
      <c r="N241" s="224"/>
      <c r="O241" s="224"/>
      <c r="P241" s="224"/>
      <c r="Q241" s="224"/>
      <c r="R241" s="224"/>
      <c r="S241" s="224"/>
      <c r="T241" s="225"/>
      <c r="AT241" s="226" t="s">
        <v>147</v>
      </c>
      <c r="AU241" s="226" t="s">
        <v>79</v>
      </c>
      <c r="AV241" s="12" t="s">
        <v>143</v>
      </c>
      <c r="AW241" s="12" t="s">
        <v>33</v>
      </c>
      <c r="AX241" s="12" t="s">
        <v>77</v>
      </c>
      <c r="AY241" s="226" t="s">
        <v>136</v>
      </c>
    </row>
    <row r="242" spans="2:65" s="1" customFormat="1" ht="16.5" customHeight="1">
      <c r="B242" s="39"/>
      <c r="C242" s="227" t="s">
        <v>392</v>
      </c>
      <c r="D242" s="227" t="s">
        <v>243</v>
      </c>
      <c r="E242" s="228" t="s">
        <v>393</v>
      </c>
      <c r="F242" s="229" t="s">
        <v>394</v>
      </c>
      <c r="G242" s="230" t="s">
        <v>141</v>
      </c>
      <c r="H242" s="231">
        <v>675</v>
      </c>
      <c r="I242" s="232"/>
      <c r="J242" s="233">
        <f>ROUND(I242*H242,2)</f>
        <v>0</v>
      </c>
      <c r="K242" s="229" t="s">
        <v>21</v>
      </c>
      <c r="L242" s="234"/>
      <c r="M242" s="235" t="s">
        <v>21</v>
      </c>
      <c r="N242" s="236" t="s">
        <v>40</v>
      </c>
      <c r="O242" s="40"/>
      <c r="P242" s="199">
        <f>O242*H242</f>
        <v>0</v>
      </c>
      <c r="Q242" s="199">
        <v>0.176</v>
      </c>
      <c r="R242" s="199">
        <f>Q242*H242</f>
        <v>118.8</v>
      </c>
      <c r="S242" s="199">
        <v>0</v>
      </c>
      <c r="T242" s="200">
        <f>S242*H242</f>
        <v>0</v>
      </c>
      <c r="AR242" s="22" t="s">
        <v>184</v>
      </c>
      <c r="AT242" s="22" t="s">
        <v>243</v>
      </c>
      <c r="AU242" s="22" t="s">
        <v>79</v>
      </c>
      <c r="AY242" s="22" t="s">
        <v>136</v>
      </c>
      <c r="BE242" s="201">
        <f>IF(N242="základní",J242,0)</f>
        <v>0</v>
      </c>
      <c r="BF242" s="201">
        <f>IF(N242="snížená",J242,0)</f>
        <v>0</v>
      </c>
      <c r="BG242" s="201">
        <f>IF(N242="zákl. přenesená",J242,0)</f>
        <v>0</v>
      </c>
      <c r="BH242" s="201">
        <f>IF(N242="sníž. přenesená",J242,0)</f>
        <v>0</v>
      </c>
      <c r="BI242" s="201">
        <f>IF(N242="nulová",J242,0)</f>
        <v>0</v>
      </c>
      <c r="BJ242" s="22" t="s">
        <v>77</v>
      </c>
      <c r="BK242" s="201">
        <f>ROUND(I242*H242,2)</f>
        <v>0</v>
      </c>
      <c r="BL242" s="22" t="s">
        <v>143</v>
      </c>
      <c r="BM242" s="22" t="s">
        <v>395</v>
      </c>
    </row>
    <row r="243" spans="2:51" s="11" customFormat="1" ht="13.5">
      <c r="B243" s="205"/>
      <c r="C243" s="206"/>
      <c r="D243" s="202" t="s">
        <v>147</v>
      </c>
      <c r="E243" s="207" t="s">
        <v>21</v>
      </c>
      <c r="F243" s="208" t="s">
        <v>396</v>
      </c>
      <c r="G243" s="206"/>
      <c r="H243" s="209">
        <v>675</v>
      </c>
      <c r="I243" s="210"/>
      <c r="J243" s="206"/>
      <c r="K243" s="206"/>
      <c r="L243" s="211"/>
      <c r="M243" s="212"/>
      <c r="N243" s="213"/>
      <c r="O243" s="213"/>
      <c r="P243" s="213"/>
      <c r="Q243" s="213"/>
      <c r="R243" s="213"/>
      <c r="S243" s="213"/>
      <c r="T243" s="214"/>
      <c r="AT243" s="215" t="s">
        <v>147</v>
      </c>
      <c r="AU243" s="215" t="s">
        <v>79</v>
      </c>
      <c r="AV243" s="11" t="s">
        <v>79</v>
      </c>
      <c r="AW243" s="11" t="s">
        <v>33</v>
      </c>
      <c r="AX243" s="11" t="s">
        <v>77</v>
      </c>
      <c r="AY243" s="215" t="s">
        <v>136</v>
      </c>
    </row>
    <row r="244" spans="2:65" s="1" customFormat="1" ht="16.5" customHeight="1">
      <c r="B244" s="39"/>
      <c r="C244" s="227" t="s">
        <v>397</v>
      </c>
      <c r="D244" s="227" t="s">
        <v>243</v>
      </c>
      <c r="E244" s="228" t="s">
        <v>398</v>
      </c>
      <c r="F244" s="229" t="s">
        <v>399</v>
      </c>
      <c r="G244" s="230" t="s">
        <v>141</v>
      </c>
      <c r="H244" s="231">
        <v>52</v>
      </c>
      <c r="I244" s="232"/>
      <c r="J244" s="233">
        <f>ROUND(I244*H244,2)</f>
        <v>0</v>
      </c>
      <c r="K244" s="229" t="s">
        <v>21</v>
      </c>
      <c r="L244" s="234"/>
      <c r="M244" s="235" t="s">
        <v>21</v>
      </c>
      <c r="N244" s="236" t="s">
        <v>40</v>
      </c>
      <c r="O244" s="40"/>
      <c r="P244" s="199">
        <f>O244*H244</f>
        <v>0</v>
      </c>
      <c r="Q244" s="199">
        <v>0.176</v>
      </c>
      <c r="R244" s="199">
        <f>Q244*H244</f>
        <v>9.152</v>
      </c>
      <c r="S244" s="199">
        <v>0</v>
      </c>
      <c r="T244" s="200">
        <f>S244*H244</f>
        <v>0</v>
      </c>
      <c r="AR244" s="22" t="s">
        <v>184</v>
      </c>
      <c r="AT244" s="22" t="s">
        <v>243</v>
      </c>
      <c r="AU244" s="22" t="s">
        <v>79</v>
      </c>
      <c r="AY244" s="22" t="s">
        <v>136</v>
      </c>
      <c r="BE244" s="201">
        <f>IF(N244="základní",J244,0)</f>
        <v>0</v>
      </c>
      <c r="BF244" s="201">
        <f>IF(N244="snížená",J244,0)</f>
        <v>0</v>
      </c>
      <c r="BG244" s="201">
        <f>IF(N244="zákl. přenesená",J244,0)</f>
        <v>0</v>
      </c>
      <c r="BH244" s="201">
        <f>IF(N244="sníž. přenesená",J244,0)</f>
        <v>0</v>
      </c>
      <c r="BI244" s="201">
        <f>IF(N244="nulová",J244,0)</f>
        <v>0</v>
      </c>
      <c r="BJ244" s="22" t="s">
        <v>77</v>
      </c>
      <c r="BK244" s="201">
        <f>ROUND(I244*H244,2)</f>
        <v>0</v>
      </c>
      <c r="BL244" s="22" t="s">
        <v>143</v>
      </c>
      <c r="BM244" s="22" t="s">
        <v>400</v>
      </c>
    </row>
    <row r="245" spans="2:51" s="11" customFormat="1" ht="13.5">
      <c r="B245" s="205"/>
      <c r="C245" s="206"/>
      <c r="D245" s="202" t="s">
        <v>147</v>
      </c>
      <c r="E245" s="207" t="s">
        <v>21</v>
      </c>
      <c r="F245" s="208" t="s">
        <v>401</v>
      </c>
      <c r="G245" s="206"/>
      <c r="H245" s="209">
        <v>52</v>
      </c>
      <c r="I245" s="210"/>
      <c r="J245" s="206"/>
      <c r="K245" s="206"/>
      <c r="L245" s="211"/>
      <c r="M245" s="212"/>
      <c r="N245" s="213"/>
      <c r="O245" s="213"/>
      <c r="P245" s="213"/>
      <c r="Q245" s="213"/>
      <c r="R245" s="213"/>
      <c r="S245" s="213"/>
      <c r="T245" s="214"/>
      <c r="AT245" s="215" t="s">
        <v>147</v>
      </c>
      <c r="AU245" s="215" t="s">
        <v>79</v>
      </c>
      <c r="AV245" s="11" t="s">
        <v>79</v>
      </c>
      <c r="AW245" s="11" t="s">
        <v>33</v>
      </c>
      <c r="AX245" s="11" t="s">
        <v>77</v>
      </c>
      <c r="AY245" s="215" t="s">
        <v>136</v>
      </c>
    </row>
    <row r="246" spans="2:65" s="1" customFormat="1" ht="51" customHeight="1">
      <c r="B246" s="39"/>
      <c r="C246" s="190" t="s">
        <v>402</v>
      </c>
      <c r="D246" s="190" t="s">
        <v>138</v>
      </c>
      <c r="E246" s="191" t="s">
        <v>403</v>
      </c>
      <c r="F246" s="192" t="s">
        <v>404</v>
      </c>
      <c r="G246" s="193" t="s">
        <v>141</v>
      </c>
      <c r="H246" s="194">
        <v>103</v>
      </c>
      <c r="I246" s="195"/>
      <c r="J246" s="196">
        <f>ROUND(I246*H246,2)</f>
        <v>0</v>
      </c>
      <c r="K246" s="192" t="s">
        <v>142</v>
      </c>
      <c r="L246" s="59"/>
      <c r="M246" s="197" t="s">
        <v>21</v>
      </c>
      <c r="N246" s="198" t="s">
        <v>40</v>
      </c>
      <c r="O246" s="40"/>
      <c r="P246" s="199">
        <f>O246*H246</f>
        <v>0</v>
      </c>
      <c r="Q246" s="199">
        <v>0.098</v>
      </c>
      <c r="R246" s="199">
        <f>Q246*H246</f>
        <v>10.094000000000001</v>
      </c>
      <c r="S246" s="199">
        <v>0</v>
      </c>
      <c r="T246" s="200">
        <f>S246*H246</f>
        <v>0</v>
      </c>
      <c r="AR246" s="22" t="s">
        <v>143</v>
      </c>
      <c r="AT246" s="22" t="s">
        <v>138</v>
      </c>
      <c r="AU246" s="22" t="s">
        <v>79</v>
      </c>
      <c r="AY246" s="22" t="s">
        <v>136</v>
      </c>
      <c r="BE246" s="201">
        <f>IF(N246="základní",J246,0)</f>
        <v>0</v>
      </c>
      <c r="BF246" s="201">
        <f>IF(N246="snížená",J246,0)</f>
        <v>0</v>
      </c>
      <c r="BG246" s="201">
        <f>IF(N246="zákl. přenesená",J246,0)</f>
        <v>0</v>
      </c>
      <c r="BH246" s="201">
        <f>IF(N246="sníž. přenesená",J246,0)</f>
        <v>0</v>
      </c>
      <c r="BI246" s="201">
        <f>IF(N246="nulová",J246,0)</f>
        <v>0</v>
      </c>
      <c r="BJ246" s="22" t="s">
        <v>77</v>
      </c>
      <c r="BK246" s="201">
        <f>ROUND(I246*H246,2)</f>
        <v>0</v>
      </c>
      <c r="BL246" s="22" t="s">
        <v>143</v>
      </c>
      <c r="BM246" s="22" t="s">
        <v>405</v>
      </c>
    </row>
    <row r="247" spans="2:47" s="1" customFormat="1" ht="108">
      <c r="B247" s="39"/>
      <c r="C247" s="61"/>
      <c r="D247" s="202" t="s">
        <v>145</v>
      </c>
      <c r="E247" s="61"/>
      <c r="F247" s="203" t="s">
        <v>406</v>
      </c>
      <c r="G247" s="61"/>
      <c r="H247" s="61"/>
      <c r="I247" s="161"/>
      <c r="J247" s="61"/>
      <c r="K247" s="61"/>
      <c r="L247" s="59"/>
      <c r="M247" s="204"/>
      <c r="N247" s="40"/>
      <c r="O247" s="40"/>
      <c r="P247" s="40"/>
      <c r="Q247" s="40"/>
      <c r="R247" s="40"/>
      <c r="S247" s="40"/>
      <c r="T247" s="76"/>
      <c r="AT247" s="22" t="s">
        <v>145</v>
      </c>
      <c r="AU247" s="22" t="s">
        <v>79</v>
      </c>
    </row>
    <row r="248" spans="2:51" s="11" customFormat="1" ht="13.5">
      <c r="B248" s="205"/>
      <c r="C248" s="206"/>
      <c r="D248" s="202" t="s">
        <v>147</v>
      </c>
      <c r="E248" s="207" t="s">
        <v>21</v>
      </c>
      <c r="F248" s="208" t="s">
        <v>407</v>
      </c>
      <c r="G248" s="206"/>
      <c r="H248" s="209">
        <v>103</v>
      </c>
      <c r="I248" s="210"/>
      <c r="J248" s="206"/>
      <c r="K248" s="206"/>
      <c r="L248" s="211"/>
      <c r="M248" s="212"/>
      <c r="N248" s="213"/>
      <c r="O248" s="213"/>
      <c r="P248" s="213"/>
      <c r="Q248" s="213"/>
      <c r="R248" s="213"/>
      <c r="S248" s="213"/>
      <c r="T248" s="214"/>
      <c r="AT248" s="215" t="s">
        <v>147</v>
      </c>
      <c r="AU248" s="215" t="s">
        <v>79</v>
      </c>
      <c r="AV248" s="11" t="s">
        <v>79</v>
      </c>
      <c r="AW248" s="11" t="s">
        <v>33</v>
      </c>
      <c r="AX248" s="11" t="s">
        <v>77</v>
      </c>
      <c r="AY248" s="215" t="s">
        <v>136</v>
      </c>
    </row>
    <row r="249" spans="2:65" s="1" customFormat="1" ht="16.5" customHeight="1">
      <c r="B249" s="39"/>
      <c r="C249" s="227" t="s">
        <v>408</v>
      </c>
      <c r="D249" s="227" t="s">
        <v>243</v>
      </c>
      <c r="E249" s="228" t="s">
        <v>409</v>
      </c>
      <c r="F249" s="229" t="s">
        <v>410</v>
      </c>
      <c r="G249" s="230" t="s">
        <v>141</v>
      </c>
      <c r="H249" s="231">
        <v>103</v>
      </c>
      <c r="I249" s="232"/>
      <c r="J249" s="233">
        <f>ROUND(I249*H249,2)</f>
        <v>0</v>
      </c>
      <c r="K249" s="229" t="s">
        <v>142</v>
      </c>
      <c r="L249" s="234"/>
      <c r="M249" s="235" t="s">
        <v>21</v>
      </c>
      <c r="N249" s="236" t="s">
        <v>40</v>
      </c>
      <c r="O249" s="40"/>
      <c r="P249" s="199">
        <f>O249*H249</f>
        <v>0</v>
      </c>
      <c r="Q249" s="199">
        <v>0.1125</v>
      </c>
      <c r="R249" s="199">
        <f>Q249*H249</f>
        <v>11.5875</v>
      </c>
      <c r="S249" s="199">
        <v>0</v>
      </c>
      <c r="T249" s="200">
        <f>S249*H249</f>
        <v>0</v>
      </c>
      <c r="AR249" s="22" t="s">
        <v>184</v>
      </c>
      <c r="AT249" s="22" t="s">
        <v>243</v>
      </c>
      <c r="AU249" s="22" t="s">
        <v>79</v>
      </c>
      <c r="AY249" s="22" t="s">
        <v>136</v>
      </c>
      <c r="BE249" s="201">
        <f>IF(N249="základní",J249,0)</f>
        <v>0</v>
      </c>
      <c r="BF249" s="201">
        <f>IF(N249="snížená",J249,0)</f>
        <v>0</v>
      </c>
      <c r="BG249" s="201">
        <f>IF(N249="zákl. přenesená",J249,0)</f>
        <v>0</v>
      </c>
      <c r="BH249" s="201">
        <f>IF(N249="sníž. přenesená",J249,0)</f>
        <v>0</v>
      </c>
      <c r="BI249" s="201">
        <f>IF(N249="nulová",J249,0)</f>
        <v>0</v>
      </c>
      <c r="BJ249" s="22" t="s">
        <v>77</v>
      </c>
      <c r="BK249" s="201">
        <f>ROUND(I249*H249,2)</f>
        <v>0</v>
      </c>
      <c r="BL249" s="22" t="s">
        <v>143</v>
      </c>
      <c r="BM249" s="22" t="s">
        <v>411</v>
      </c>
    </row>
    <row r="250" spans="2:51" s="11" customFormat="1" ht="13.5">
      <c r="B250" s="205"/>
      <c r="C250" s="206"/>
      <c r="D250" s="202" t="s">
        <v>147</v>
      </c>
      <c r="E250" s="207" t="s">
        <v>21</v>
      </c>
      <c r="F250" s="208" t="s">
        <v>412</v>
      </c>
      <c r="G250" s="206"/>
      <c r="H250" s="209">
        <v>103</v>
      </c>
      <c r="I250" s="210"/>
      <c r="J250" s="206"/>
      <c r="K250" s="206"/>
      <c r="L250" s="211"/>
      <c r="M250" s="212"/>
      <c r="N250" s="213"/>
      <c r="O250" s="213"/>
      <c r="P250" s="213"/>
      <c r="Q250" s="213"/>
      <c r="R250" s="213"/>
      <c r="S250" s="213"/>
      <c r="T250" s="214"/>
      <c r="AT250" s="215" t="s">
        <v>147</v>
      </c>
      <c r="AU250" s="215" t="s">
        <v>79</v>
      </c>
      <c r="AV250" s="11" t="s">
        <v>79</v>
      </c>
      <c r="AW250" s="11" t="s">
        <v>33</v>
      </c>
      <c r="AX250" s="11" t="s">
        <v>77</v>
      </c>
      <c r="AY250" s="215" t="s">
        <v>136</v>
      </c>
    </row>
    <row r="251" spans="2:63" s="10" customFormat="1" ht="29.85" customHeight="1">
      <c r="B251" s="174"/>
      <c r="C251" s="175"/>
      <c r="D251" s="176" t="s">
        <v>68</v>
      </c>
      <c r="E251" s="188" t="s">
        <v>184</v>
      </c>
      <c r="F251" s="188" t="s">
        <v>413</v>
      </c>
      <c r="G251" s="175"/>
      <c r="H251" s="175"/>
      <c r="I251" s="178"/>
      <c r="J251" s="189">
        <f>BK251</f>
        <v>0</v>
      </c>
      <c r="K251" s="175"/>
      <c r="L251" s="180"/>
      <c r="M251" s="181"/>
      <c r="N251" s="182"/>
      <c r="O251" s="182"/>
      <c r="P251" s="183">
        <f>SUM(P252:P257)</f>
        <v>0</v>
      </c>
      <c r="Q251" s="182"/>
      <c r="R251" s="183">
        <f>SUM(R252:R257)</f>
        <v>5.89408</v>
      </c>
      <c r="S251" s="182"/>
      <c r="T251" s="184">
        <f>SUM(T252:T257)</f>
        <v>0</v>
      </c>
      <c r="AR251" s="185" t="s">
        <v>77</v>
      </c>
      <c r="AT251" s="186" t="s">
        <v>68</v>
      </c>
      <c r="AU251" s="186" t="s">
        <v>77</v>
      </c>
      <c r="AY251" s="185" t="s">
        <v>136</v>
      </c>
      <c r="BK251" s="187">
        <f>SUM(BK252:BK257)</f>
        <v>0</v>
      </c>
    </row>
    <row r="252" spans="2:65" s="1" customFormat="1" ht="16.5" customHeight="1">
      <c r="B252" s="39"/>
      <c r="C252" s="190" t="s">
        <v>414</v>
      </c>
      <c r="D252" s="190" t="s">
        <v>138</v>
      </c>
      <c r="E252" s="191" t="s">
        <v>415</v>
      </c>
      <c r="F252" s="192" t="s">
        <v>416</v>
      </c>
      <c r="G252" s="193" t="s">
        <v>300</v>
      </c>
      <c r="H252" s="194">
        <v>1</v>
      </c>
      <c r="I252" s="195"/>
      <c r="J252" s="196">
        <f>ROUND(I252*H252,2)</f>
        <v>0</v>
      </c>
      <c r="K252" s="192" t="s">
        <v>142</v>
      </c>
      <c r="L252" s="59"/>
      <c r="M252" s="197" t="s">
        <v>21</v>
      </c>
      <c r="N252" s="198" t="s">
        <v>40</v>
      </c>
      <c r="O252" s="40"/>
      <c r="P252" s="199">
        <f>O252*H252</f>
        <v>0</v>
      </c>
      <c r="Q252" s="199">
        <v>0.42368</v>
      </c>
      <c r="R252" s="199">
        <f>Q252*H252</f>
        <v>0.42368</v>
      </c>
      <c r="S252" s="199">
        <v>0</v>
      </c>
      <c r="T252" s="200">
        <f>S252*H252</f>
        <v>0</v>
      </c>
      <c r="AR252" s="22" t="s">
        <v>143</v>
      </c>
      <c r="AT252" s="22" t="s">
        <v>138</v>
      </c>
      <c r="AU252" s="22" t="s">
        <v>79</v>
      </c>
      <c r="AY252" s="22" t="s">
        <v>136</v>
      </c>
      <c r="BE252" s="201">
        <f>IF(N252="základní",J252,0)</f>
        <v>0</v>
      </c>
      <c r="BF252" s="201">
        <f>IF(N252="snížená",J252,0)</f>
        <v>0</v>
      </c>
      <c r="BG252" s="201">
        <f>IF(N252="zákl. přenesená",J252,0)</f>
        <v>0</v>
      </c>
      <c r="BH252" s="201">
        <f>IF(N252="sníž. přenesená",J252,0)</f>
        <v>0</v>
      </c>
      <c r="BI252" s="201">
        <f>IF(N252="nulová",J252,0)</f>
        <v>0</v>
      </c>
      <c r="BJ252" s="22" t="s">
        <v>77</v>
      </c>
      <c r="BK252" s="201">
        <f>ROUND(I252*H252,2)</f>
        <v>0</v>
      </c>
      <c r="BL252" s="22" t="s">
        <v>143</v>
      </c>
      <c r="BM252" s="22" t="s">
        <v>417</v>
      </c>
    </row>
    <row r="253" spans="2:47" s="1" customFormat="1" ht="108">
      <c r="B253" s="39"/>
      <c r="C253" s="61"/>
      <c r="D253" s="202" t="s">
        <v>145</v>
      </c>
      <c r="E253" s="61"/>
      <c r="F253" s="203" t="s">
        <v>418</v>
      </c>
      <c r="G253" s="61"/>
      <c r="H253" s="61"/>
      <c r="I253" s="161"/>
      <c r="J253" s="61"/>
      <c r="K253" s="61"/>
      <c r="L253" s="59"/>
      <c r="M253" s="204"/>
      <c r="N253" s="40"/>
      <c r="O253" s="40"/>
      <c r="P253" s="40"/>
      <c r="Q253" s="40"/>
      <c r="R253" s="40"/>
      <c r="S253" s="40"/>
      <c r="T253" s="76"/>
      <c r="AT253" s="22" t="s">
        <v>145</v>
      </c>
      <c r="AU253" s="22" t="s">
        <v>79</v>
      </c>
    </row>
    <row r="254" spans="2:51" s="11" customFormat="1" ht="13.5">
      <c r="B254" s="205"/>
      <c r="C254" s="206"/>
      <c r="D254" s="202" t="s">
        <v>147</v>
      </c>
      <c r="E254" s="207" t="s">
        <v>21</v>
      </c>
      <c r="F254" s="208" t="s">
        <v>77</v>
      </c>
      <c r="G254" s="206"/>
      <c r="H254" s="209">
        <v>1</v>
      </c>
      <c r="I254" s="210"/>
      <c r="J254" s="206"/>
      <c r="K254" s="206"/>
      <c r="L254" s="211"/>
      <c r="M254" s="212"/>
      <c r="N254" s="213"/>
      <c r="O254" s="213"/>
      <c r="P254" s="213"/>
      <c r="Q254" s="213"/>
      <c r="R254" s="213"/>
      <c r="S254" s="213"/>
      <c r="T254" s="214"/>
      <c r="AT254" s="215" t="s">
        <v>147</v>
      </c>
      <c r="AU254" s="215" t="s">
        <v>79</v>
      </c>
      <c r="AV254" s="11" t="s">
        <v>79</v>
      </c>
      <c r="AW254" s="11" t="s">
        <v>33</v>
      </c>
      <c r="AX254" s="11" t="s">
        <v>77</v>
      </c>
      <c r="AY254" s="215" t="s">
        <v>136</v>
      </c>
    </row>
    <row r="255" spans="2:65" s="1" customFormat="1" ht="16.5" customHeight="1">
      <c r="B255" s="39"/>
      <c r="C255" s="190" t="s">
        <v>419</v>
      </c>
      <c r="D255" s="190" t="s">
        <v>138</v>
      </c>
      <c r="E255" s="191" t="s">
        <v>420</v>
      </c>
      <c r="F255" s="192" t="s">
        <v>421</v>
      </c>
      <c r="G255" s="193" t="s">
        <v>300</v>
      </c>
      <c r="H255" s="194">
        <v>13</v>
      </c>
      <c r="I255" s="195"/>
      <c r="J255" s="196">
        <f>ROUND(I255*H255,2)</f>
        <v>0</v>
      </c>
      <c r="K255" s="192" t="s">
        <v>142</v>
      </c>
      <c r="L255" s="59"/>
      <c r="M255" s="197" t="s">
        <v>21</v>
      </c>
      <c r="N255" s="198" t="s">
        <v>40</v>
      </c>
      <c r="O255" s="40"/>
      <c r="P255" s="199">
        <f>O255*H255</f>
        <v>0</v>
      </c>
      <c r="Q255" s="199">
        <v>0.4208</v>
      </c>
      <c r="R255" s="199">
        <f>Q255*H255</f>
        <v>5.4704</v>
      </c>
      <c r="S255" s="199">
        <v>0</v>
      </c>
      <c r="T255" s="200">
        <f>S255*H255</f>
        <v>0</v>
      </c>
      <c r="AR255" s="22" t="s">
        <v>143</v>
      </c>
      <c r="AT255" s="22" t="s">
        <v>138</v>
      </c>
      <c r="AU255" s="22" t="s">
        <v>79</v>
      </c>
      <c r="AY255" s="22" t="s">
        <v>136</v>
      </c>
      <c r="BE255" s="201">
        <f>IF(N255="základní",J255,0)</f>
        <v>0</v>
      </c>
      <c r="BF255" s="201">
        <f>IF(N255="snížená",J255,0)</f>
        <v>0</v>
      </c>
      <c r="BG255" s="201">
        <f>IF(N255="zákl. přenesená",J255,0)</f>
        <v>0</v>
      </c>
      <c r="BH255" s="201">
        <f>IF(N255="sníž. přenesená",J255,0)</f>
        <v>0</v>
      </c>
      <c r="BI255" s="201">
        <f>IF(N255="nulová",J255,0)</f>
        <v>0</v>
      </c>
      <c r="BJ255" s="22" t="s">
        <v>77</v>
      </c>
      <c r="BK255" s="201">
        <f>ROUND(I255*H255,2)</f>
        <v>0</v>
      </c>
      <c r="BL255" s="22" t="s">
        <v>143</v>
      </c>
      <c r="BM255" s="22" t="s">
        <v>422</v>
      </c>
    </row>
    <row r="256" spans="2:47" s="1" customFormat="1" ht="108">
      <c r="B256" s="39"/>
      <c r="C256" s="61"/>
      <c r="D256" s="202" t="s">
        <v>145</v>
      </c>
      <c r="E256" s="61"/>
      <c r="F256" s="203" t="s">
        <v>418</v>
      </c>
      <c r="G256" s="61"/>
      <c r="H256" s="61"/>
      <c r="I256" s="161"/>
      <c r="J256" s="61"/>
      <c r="K256" s="61"/>
      <c r="L256" s="59"/>
      <c r="M256" s="204"/>
      <c r="N256" s="40"/>
      <c r="O256" s="40"/>
      <c r="P256" s="40"/>
      <c r="Q256" s="40"/>
      <c r="R256" s="40"/>
      <c r="S256" s="40"/>
      <c r="T256" s="76"/>
      <c r="AT256" s="22" t="s">
        <v>145</v>
      </c>
      <c r="AU256" s="22" t="s">
        <v>79</v>
      </c>
    </row>
    <row r="257" spans="2:51" s="11" customFormat="1" ht="13.5">
      <c r="B257" s="205"/>
      <c r="C257" s="206"/>
      <c r="D257" s="202" t="s">
        <v>147</v>
      </c>
      <c r="E257" s="207" t="s">
        <v>21</v>
      </c>
      <c r="F257" s="208" t="s">
        <v>423</v>
      </c>
      <c r="G257" s="206"/>
      <c r="H257" s="209">
        <v>13</v>
      </c>
      <c r="I257" s="210"/>
      <c r="J257" s="206"/>
      <c r="K257" s="206"/>
      <c r="L257" s="211"/>
      <c r="M257" s="212"/>
      <c r="N257" s="213"/>
      <c r="O257" s="213"/>
      <c r="P257" s="213"/>
      <c r="Q257" s="213"/>
      <c r="R257" s="213"/>
      <c r="S257" s="213"/>
      <c r="T257" s="214"/>
      <c r="AT257" s="215" t="s">
        <v>147</v>
      </c>
      <c r="AU257" s="215" t="s">
        <v>79</v>
      </c>
      <c r="AV257" s="11" t="s">
        <v>79</v>
      </c>
      <c r="AW257" s="11" t="s">
        <v>33</v>
      </c>
      <c r="AX257" s="11" t="s">
        <v>77</v>
      </c>
      <c r="AY257" s="215" t="s">
        <v>136</v>
      </c>
    </row>
    <row r="258" spans="2:63" s="10" customFormat="1" ht="29.85" customHeight="1">
      <c r="B258" s="174"/>
      <c r="C258" s="175"/>
      <c r="D258" s="176" t="s">
        <v>68</v>
      </c>
      <c r="E258" s="188" t="s">
        <v>189</v>
      </c>
      <c r="F258" s="188" t="s">
        <v>424</v>
      </c>
      <c r="G258" s="175"/>
      <c r="H258" s="175"/>
      <c r="I258" s="178"/>
      <c r="J258" s="189">
        <f>BK258</f>
        <v>0</v>
      </c>
      <c r="K258" s="175"/>
      <c r="L258" s="180"/>
      <c r="M258" s="181"/>
      <c r="N258" s="182"/>
      <c r="O258" s="182"/>
      <c r="P258" s="183">
        <f>SUM(P259:P314)</f>
        <v>0</v>
      </c>
      <c r="Q258" s="182"/>
      <c r="R258" s="183">
        <f>SUM(R259:R314)</f>
        <v>212.16858000000002</v>
      </c>
      <c r="S258" s="182"/>
      <c r="T258" s="184">
        <f>SUM(T259:T314)</f>
        <v>8.889999999999999</v>
      </c>
      <c r="AR258" s="185" t="s">
        <v>77</v>
      </c>
      <c r="AT258" s="186" t="s">
        <v>68</v>
      </c>
      <c r="AU258" s="186" t="s">
        <v>77</v>
      </c>
      <c r="AY258" s="185" t="s">
        <v>136</v>
      </c>
      <c r="BK258" s="187">
        <f>SUM(BK259:BK314)</f>
        <v>0</v>
      </c>
    </row>
    <row r="259" spans="2:65" s="1" customFormat="1" ht="16.5" customHeight="1">
      <c r="B259" s="39"/>
      <c r="C259" s="190" t="s">
        <v>425</v>
      </c>
      <c r="D259" s="190" t="s">
        <v>138</v>
      </c>
      <c r="E259" s="191" t="s">
        <v>426</v>
      </c>
      <c r="F259" s="192" t="s">
        <v>427</v>
      </c>
      <c r="G259" s="193" t="s">
        <v>300</v>
      </c>
      <c r="H259" s="194">
        <v>1</v>
      </c>
      <c r="I259" s="195"/>
      <c r="J259" s="196">
        <f>ROUND(I259*H259,2)</f>
        <v>0</v>
      </c>
      <c r="K259" s="192" t="s">
        <v>21</v>
      </c>
      <c r="L259" s="59"/>
      <c r="M259" s="197" t="s">
        <v>21</v>
      </c>
      <c r="N259" s="198" t="s">
        <v>40</v>
      </c>
      <c r="O259" s="40"/>
      <c r="P259" s="199">
        <f>O259*H259</f>
        <v>0</v>
      </c>
      <c r="Q259" s="199">
        <v>0</v>
      </c>
      <c r="R259" s="199">
        <f>Q259*H259</f>
        <v>0</v>
      </c>
      <c r="S259" s="199">
        <v>0</v>
      </c>
      <c r="T259" s="200">
        <f>S259*H259</f>
        <v>0</v>
      </c>
      <c r="AR259" s="22" t="s">
        <v>143</v>
      </c>
      <c r="AT259" s="22" t="s">
        <v>138</v>
      </c>
      <c r="AU259" s="22" t="s">
        <v>79</v>
      </c>
      <c r="AY259" s="22" t="s">
        <v>136</v>
      </c>
      <c r="BE259" s="201">
        <f>IF(N259="základní",J259,0)</f>
        <v>0</v>
      </c>
      <c r="BF259" s="201">
        <f>IF(N259="snížená",J259,0)</f>
        <v>0</v>
      </c>
      <c r="BG259" s="201">
        <f>IF(N259="zákl. přenesená",J259,0)</f>
        <v>0</v>
      </c>
      <c r="BH259" s="201">
        <f>IF(N259="sníž. přenesená",J259,0)</f>
        <v>0</v>
      </c>
      <c r="BI259" s="201">
        <f>IF(N259="nulová",J259,0)</f>
        <v>0</v>
      </c>
      <c r="BJ259" s="22" t="s">
        <v>77</v>
      </c>
      <c r="BK259" s="201">
        <f>ROUND(I259*H259,2)</f>
        <v>0</v>
      </c>
      <c r="BL259" s="22" t="s">
        <v>143</v>
      </c>
      <c r="BM259" s="22" t="s">
        <v>428</v>
      </c>
    </row>
    <row r="260" spans="2:51" s="11" customFormat="1" ht="13.5">
      <c r="B260" s="205"/>
      <c r="C260" s="206"/>
      <c r="D260" s="202" t="s">
        <v>147</v>
      </c>
      <c r="E260" s="207" t="s">
        <v>21</v>
      </c>
      <c r="F260" s="208" t="s">
        <v>77</v>
      </c>
      <c r="G260" s="206"/>
      <c r="H260" s="209">
        <v>1</v>
      </c>
      <c r="I260" s="210"/>
      <c r="J260" s="206"/>
      <c r="K260" s="206"/>
      <c r="L260" s="211"/>
      <c r="M260" s="212"/>
      <c r="N260" s="213"/>
      <c r="O260" s="213"/>
      <c r="P260" s="213"/>
      <c r="Q260" s="213"/>
      <c r="R260" s="213"/>
      <c r="S260" s="213"/>
      <c r="T260" s="214"/>
      <c r="AT260" s="215" t="s">
        <v>147</v>
      </c>
      <c r="AU260" s="215" t="s">
        <v>79</v>
      </c>
      <c r="AV260" s="11" t="s">
        <v>79</v>
      </c>
      <c r="AW260" s="11" t="s">
        <v>33</v>
      </c>
      <c r="AX260" s="11" t="s">
        <v>77</v>
      </c>
      <c r="AY260" s="215" t="s">
        <v>136</v>
      </c>
    </row>
    <row r="261" spans="2:65" s="1" customFormat="1" ht="16.5" customHeight="1">
      <c r="B261" s="39"/>
      <c r="C261" s="190" t="s">
        <v>429</v>
      </c>
      <c r="D261" s="190" t="s">
        <v>138</v>
      </c>
      <c r="E261" s="191" t="s">
        <v>430</v>
      </c>
      <c r="F261" s="192" t="s">
        <v>431</v>
      </c>
      <c r="G261" s="193" t="s">
        <v>300</v>
      </c>
      <c r="H261" s="194">
        <v>1</v>
      </c>
      <c r="I261" s="195"/>
      <c r="J261" s="196">
        <f>ROUND(I261*H261,2)</f>
        <v>0</v>
      </c>
      <c r="K261" s="192" t="s">
        <v>21</v>
      </c>
      <c r="L261" s="59"/>
      <c r="M261" s="197" t="s">
        <v>21</v>
      </c>
      <c r="N261" s="198" t="s">
        <v>40</v>
      </c>
      <c r="O261" s="40"/>
      <c r="P261" s="199">
        <f>O261*H261</f>
        <v>0</v>
      </c>
      <c r="Q261" s="199">
        <v>0</v>
      </c>
      <c r="R261" s="199">
        <f>Q261*H261</f>
        <v>0</v>
      </c>
      <c r="S261" s="199">
        <v>0</v>
      </c>
      <c r="T261" s="200">
        <f>S261*H261</f>
        <v>0</v>
      </c>
      <c r="AR261" s="22" t="s">
        <v>143</v>
      </c>
      <c r="AT261" s="22" t="s">
        <v>138</v>
      </c>
      <c r="AU261" s="22" t="s">
        <v>79</v>
      </c>
      <c r="AY261" s="22" t="s">
        <v>136</v>
      </c>
      <c r="BE261" s="201">
        <f>IF(N261="základní",J261,0)</f>
        <v>0</v>
      </c>
      <c r="BF261" s="201">
        <f>IF(N261="snížená",J261,0)</f>
        <v>0</v>
      </c>
      <c r="BG261" s="201">
        <f>IF(N261="zákl. přenesená",J261,0)</f>
        <v>0</v>
      </c>
      <c r="BH261" s="201">
        <f>IF(N261="sníž. přenesená",J261,0)</f>
        <v>0</v>
      </c>
      <c r="BI261" s="201">
        <f>IF(N261="nulová",J261,0)</f>
        <v>0</v>
      </c>
      <c r="BJ261" s="22" t="s">
        <v>77</v>
      </c>
      <c r="BK261" s="201">
        <f>ROUND(I261*H261,2)</f>
        <v>0</v>
      </c>
      <c r="BL261" s="22" t="s">
        <v>143</v>
      </c>
      <c r="BM261" s="22" t="s">
        <v>432</v>
      </c>
    </row>
    <row r="262" spans="2:51" s="11" customFormat="1" ht="13.5">
      <c r="B262" s="205"/>
      <c r="C262" s="206"/>
      <c r="D262" s="202" t="s">
        <v>147</v>
      </c>
      <c r="E262" s="207" t="s">
        <v>21</v>
      </c>
      <c r="F262" s="208" t="s">
        <v>77</v>
      </c>
      <c r="G262" s="206"/>
      <c r="H262" s="209">
        <v>1</v>
      </c>
      <c r="I262" s="210"/>
      <c r="J262" s="206"/>
      <c r="K262" s="206"/>
      <c r="L262" s="211"/>
      <c r="M262" s="212"/>
      <c r="N262" s="213"/>
      <c r="O262" s="213"/>
      <c r="P262" s="213"/>
      <c r="Q262" s="213"/>
      <c r="R262" s="213"/>
      <c r="S262" s="213"/>
      <c r="T262" s="214"/>
      <c r="AT262" s="215" t="s">
        <v>147</v>
      </c>
      <c r="AU262" s="215" t="s">
        <v>79</v>
      </c>
      <c r="AV262" s="11" t="s">
        <v>79</v>
      </c>
      <c r="AW262" s="11" t="s">
        <v>33</v>
      </c>
      <c r="AX262" s="11" t="s">
        <v>77</v>
      </c>
      <c r="AY262" s="215" t="s">
        <v>136</v>
      </c>
    </row>
    <row r="263" spans="2:65" s="1" customFormat="1" ht="25.5" customHeight="1">
      <c r="B263" s="39"/>
      <c r="C263" s="190" t="s">
        <v>433</v>
      </c>
      <c r="D263" s="190" t="s">
        <v>138</v>
      </c>
      <c r="E263" s="191" t="s">
        <v>434</v>
      </c>
      <c r="F263" s="192" t="s">
        <v>435</v>
      </c>
      <c r="G263" s="193" t="s">
        <v>300</v>
      </c>
      <c r="H263" s="194">
        <v>5</v>
      </c>
      <c r="I263" s="195"/>
      <c r="J263" s="196">
        <f>ROUND(I263*H263,2)</f>
        <v>0</v>
      </c>
      <c r="K263" s="192" t="s">
        <v>142</v>
      </c>
      <c r="L263" s="59"/>
      <c r="M263" s="197" t="s">
        <v>21</v>
      </c>
      <c r="N263" s="198" t="s">
        <v>40</v>
      </c>
      <c r="O263" s="40"/>
      <c r="P263" s="199">
        <f>O263*H263</f>
        <v>0</v>
      </c>
      <c r="Q263" s="199">
        <v>0.0007</v>
      </c>
      <c r="R263" s="199">
        <f>Q263*H263</f>
        <v>0.0035</v>
      </c>
      <c r="S263" s="199">
        <v>0</v>
      </c>
      <c r="T263" s="200">
        <f>S263*H263</f>
        <v>0</v>
      </c>
      <c r="AR263" s="22" t="s">
        <v>143</v>
      </c>
      <c r="AT263" s="22" t="s">
        <v>138</v>
      </c>
      <c r="AU263" s="22" t="s">
        <v>79</v>
      </c>
      <c r="AY263" s="22" t="s">
        <v>136</v>
      </c>
      <c r="BE263" s="201">
        <f>IF(N263="základní",J263,0)</f>
        <v>0</v>
      </c>
      <c r="BF263" s="201">
        <f>IF(N263="snížená",J263,0)</f>
        <v>0</v>
      </c>
      <c r="BG263" s="201">
        <f>IF(N263="zákl. přenesená",J263,0)</f>
        <v>0</v>
      </c>
      <c r="BH263" s="201">
        <f>IF(N263="sníž. přenesená",J263,0)</f>
        <v>0</v>
      </c>
      <c r="BI263" s="201">
        <f>IF(N263="nulová",J263,0)</f>
        <v>0</v>
      </c>
      <c r="BJ263" s="22" t="s">
        <v>77</v>
      </c>
      <c r="BK263" s="201">
        <f>ROUND(I263*H263,2)</f>
        <v>0</v>
      </c>
      <c r="BL263" s="22" t="s">
        <v>143</v>
      </c>
      <c r="BM263" s="22" t="s">
        <v>436</v>
      </c>
    </row>
    <row r="264" spans="2:47" s="1" customFormat="1" ht="135">
      <c r="B264" s="39"/>
      <c r="C264" s="61"/>
      <c r="D264" s="202" t="s">
        <v>145</v>
      </c>
      <c r="E264" s="61"/>
      <c r="F264" s="203" t="s">
        <v>437</v>
      </c>
      <c r="G264" s="61"/>
      <c r="H264" s="61"/>
      <c r="I264" s="161"/>
      <c r="J264" s="61"/>
      <c r="K264" s="61"/>
      <c r="L264" s="59"/>
      <c r="M264" s="204"/>
      <c r="N264" s="40"/>
      <c r="O264" s="40"/>
      <c r="P264" s="40"/>
      <c r="Q264" s="40"/>
      <c r="R264" s="40"/>
      <c r="S264" s="40"/>
      <c r="T264" s="76"/>
      <c r="AT264" s="22" t="s">
        <v>145</v>
      </c>
      <c r="AU264" s="22" t="s">
        <v>79</v>
      </c>
    </row>
    <row r="265" spans="2:51" s="11" customFormat="1" ht="13.5">
      <c r="B265" s="205"/>
      <c r="C265" s="206"/>
      <c r="D265" s="202" t="s">
        <v>147</v>
      </c>
      <c r="E265" s="207" t="s">
        <v>21</v>
      </c>
      <c r="F265" s="208" t="s">
        <v>438</v>
      </c>
      <c r="G265" s="206"/>
      <c r="H265" s="209">
        <v>2</v>
      </c>
      <c r="I265" s="210"/>
      <c r="J265" s="206"/>
      <c r="K265" s="206"/>
      <c r="L265" s="211"/>
      <c r="M265" s="212"/>
      <c r="N265" s="213"/>
      <c r="O265" s="213"/>
      <c r="P265" s="213"/>
      <c r="Q265" s="213"/>
      <c r="R265" s="213"/>
      <c r="S265" s="213"/>
      <c r="T265" s="214"/>
      <c r="AT265" s="215" t="s">
        <v>147</v>
      </c>
      <c r="AU265" s="215" t="s">
        <v>79</v>
      </c>
      <c r="AV265" s="11" t="s">
        <v>79</v>
      </c>
      <c r="AW265" s="11" t="s">
        <v>33</v>
      </c>
      <c r="AX265" s="11" t="s">
        <v>69</v>
      </c>
      <c r="AY265" s="215" t="s">
        <v>136</v>
      </c>
    </row>
    <row r="266" spans="2:51" s="11" customFormat="1" ht="13.5">
      <c r="B266" s="205"/>
      <c r="C266" s="206"/>
      <c r="D266" s="202" t="s">
        <v>147</v>
      </c>
      <c r="E266" s="207" t="s">
        <v>21</v>
      </c>
      <c r="F266" s="208" t="s">
        <v>439</v>
      </c>
      <c r="G266" s="206"/>
      <c r="H266" s="209">
        <v>1</v>
      </c>
      <c r="I266" s="210"/>
      <c r="J266" s="206"/>
      <c r="K266" s="206"/>
      <c r="L266" s="211"/>
      <c r="M266" s="212"/>
      <c r="N266" s="213"/>
      <c r="O266" s="213"/>
      <c r="P266" s="213"/>
      <c r="Q266" s="213"/>
      <c r="R266" s="213"/>
      <c r="S266" s="213"/>
      <c r="T266" s="214"/>
      <c r="AT266" s="215" t="s">
        <v>147</v>
      </c>
      <c r="AU266" s="215" t="s">
        <v>79</v>
      </c>
      <c r="AV266" s="11" t="s">
        <v>79</v>
      </c>
      <c r="AW266" s="11" t="s">
        <v>33</v>
      </c>
      <c r="AX266" s="11" t="s">
        <v>69</v>
      </c>
      <c r="AY266" s="215" t="s">
        <v>136</v>
      </c>
    </row>
    <row r="267" spans="2:51" s="11" customFormat="1" ht="13.5">
      <c r="B267" s="205"/>
      <c r="C267" s="206"/>
      <c r="D267" s="202" t="s">
        <v>147</v>
      </c>
      <c r="E267" s="207" t="s">
        <v>21</v>
      </c>
      <c r="F267" s="208" t="s">
        <v>440</v>
      </c>
      <c r="G267" s="206"/>
      <c r="H267" s="209">
        <v>2</v>
      </c>
      <c r="I267" s="210"/>
      <c r="J267" s="206"/>
      <c r="K267" s="206"/>
      <c r="L267" s="211"/>
      <c r="M267" s="212"/>
      <c r="N267" s="213"/>
      <c r="O267" s="213"/>
      <c r="P267" s="213"/>
      <c r="Q267" s="213"/>
      <c r="R267" s="213"/>
      <c r="S267" s="213"/>
      <c r="T267" s="214"/>
      <c r="AT267" s="215" t="s">
        <v>147</v>
      </c>
      <c r="AU267" s="215" t="s">
        <v>79</v>
      </c>
      <c r="AV267" s="11" t="s">
        <v>79</v>
      </c>
      <c r="AW267" s="11" t="s">
        <v>33</v>
      </c>
      <c r="AX267" s="11" t="s">
        <v>69</v>
      </c>
      <c r="AY267" s="215" t="s">
        <v>136</v>
      </c>
    </row>
    <row r="268" spans="2:51" s="12" customFormat="1" ht="13.5">
      <c r="B268" s="216"/>
      <c r="C268" s="217"/>
      <c r="D268" s="202" t="s">
        <v>147</v>
      </c>
      <c r="E268" s="218" t="s">
        <v>21</v>
      </c>
      <c r="F268" s="219" t="s">
        <v>165</v>
      </c>
      <c r="G268" s="217"/>
      <c r="H268" s="220">
        <v>5</v>
      </c>
      <c r="I268" s="221"/>
      <c r="J268" s="217"/>
      <c r="K268" s="217"/>
      <c r="L268" s="222"/>
      <c r="M268" s="223"/>
      <c r="N268" s="224"/>
      <c r="O268" s="224"/>
      <c r="P268" s="224"/>
      <c r="Q268" s="224"/>
      <c r="R268" s="224"/>
      <c r="S268" s="224"/>
      <c r="T268" s="225"/>
      <c r="AT268" s="226" t="s">
        <v>147</v>
      </c>
      <c r="AU268" s="226" t="s">
        <v>79</v>
      </c>
      <c r="AV268" s="12" t="s">
        <v>143</v>
      </c>
      <c r="AW268" s="12" t="s">
        <v>33</v>
      </c>
      <c r="AX268" s="12" t="s">
        <v>77</v>
      </c>
      <c r="AY268" s="226" t="s">
        <v>136</v>
      </c>
    </row>
    <row r="269" spans="2:65" s="1" customFormat="1" ht="16.5" customHeight="1">
      <c r="B269" s="39"/>
      <c r="C269" s="227" t="s">
        <v>401</v>
      </c>
      <c r="D269" s="227" t="s">
        <v>243</v>
      </c>
      <c r="E269" s="228" t="s">
        <v>441</v>
      </c>
      <c r="F269" s="229" t="s">
        <v>442</v>
      </c>
      <c r="G269" s="230" t="s">
        <v>443</v>
      </c>
      <c r="H269" s="231">
        <v>5</v>
      </c>
      <c r="I269" s="232"/>
      <c r="J269" s="233">
        <f>ROUND(I269*H269,2)</f>
        <v>0</v>
      </c>
      <c r="K269" s="229" t="s">
        <v>21</v>
      </c>
      <c r="L269" s="234"/>
      <c r="M269" s="235" t="s">
        <v>21</v>
      </c>
      <c r="N269" s="236" t="s">
        <v>40</v>
      </c>
      <c r="O269" s="40"/>
      <c r="P269" s="199">
        <f>O269*H269</f>
        <v>0</v>
      </c>
      <c r="Q269" s="199">
        <v>0</v>
      </c>
      <c r="R269" s="199">
        <f>Q269*H269</f>
        <v>0</v>
      </c>
      <c r="S269" s="199">
        <v>0</v>
      </c>
      <c r="T269" s="200">
        <f>S269*H269</f>
        <v>0</v>
      </c>
      <c r="AR269" s="22" t="s">
        <v>184</v>
      </c>
      <c r="AT269" s="22" t="s">
        <v>243</v>
      </c>
      <c r="AU269" s="22" t="s">
        <v>79</v>
      </c>
      <c r="AY269" s="22" t="s">
        <v>136</v>
      </c>
      <c r="BE269" s="201">
        <f>IF(N269="základní",J269,0)</f>
        <v>0</v>
      </c>
      <c r="BF269" s="201">
        <f>IF(N269="snížená",J269,0)</f>
        <v>0</v>
      </c>
      <c r="BG269" s="201">
        <f>IF(N269="zákl. přenesená",J269,0)</f>
        <v>0</v>
      </c>
      <c r="BH269" s="201">
        <f>IF(N269="sníž. přenesená",J269,0)</f>
        <v>0</v>
      </c>
      <c r="BI269" s="201">
        <f>IF(N269="nulová",J269,0)</f>
        <v>0</v>
      </c>
      <c r="BJ269" s="22" t="s">
        <v>77</v>
      </c>
      <c r="BK269" s="201">
        <f>ROUND(I269*H269,2)</f>
        <v>0</v>
      </c>
      <c r="BL269" s="22" t="s">
        <v>143</v>
      </c>
      <c r="BM269" s="22" t="s">
        <v>444</v>
      </c>
    </row>
    <row r="270" spans="2:51" s="11" customFormat="1" ht="13.5">
      <c r="B270" s="205"/>
      <c r="C270" s="206"/>
      <c r="D270" s="202" t="s">
        <v>147</v>
      </c>
      <c r="E270" s="207" t="s">
        <v>21</v>
      </c>
      <c r="F270" s="208" t="s">
        <v>438</v>
      </c>
      <c r="G270" s="206"/>
      <c r="H270" s="209">
        <v>2</v>
      </c>
      <c r="I270" s="210"/>
      <c r="J270" s="206"/>
      <c r="K270" s="206"/>
      <c r="L270" s="211"/>
      <c r="M270" s="212"/>
      <c r="N270" s="213"/>
      <c r="O270" s="213"/>
      <c r="P270" s="213"/>
      <c r="Q270" s="213"/>
      <c r="R270" s="213"/>
      <c r="S270" s="213"/>
      <c r="T270" s="214"/>
      <c r="AT270" s="215" t="s">
        <v>147</v>
      </c>
      <c r="AU270" s="215" t="s">
        <v>79</v>
      </c>
      <c r="AV270" s="11" t="s">
        <v>79</v>
      </c>
      <c r="AW270" s="11" t="s">
        <v>33</v>
      </c>
      <c r="AX270" s="11" t="s">
        <v>69</v>
      </c>
      <c r="AY270" s="215" t="s">
        <v>136</v>
      </c>
    </row>
    <row r="271" spans="2:51" s="11" customFormat="1" ht="13.5">
      <c r="B271" s="205"/>
      <c r="C271" s="206"/>
      <c r="D271" s="202" t="s">
        <v>147</v>
      </c>
      <c r="E271" s="207" t="s">
        <v>21</v>
      </c>
      <c r="F271" s="208" t="s">
        <v>439</v>
      </c>
      <c r="G271" s="206"/>
      <c r="H271" s="209">
        <v>1</v>
      </c>
      <c r="I271" s="210"/>
      <c r="J271" s="206"/>
      <c r="K271" s="206"/>
      <c r="L271" s="211"/>
      <c r="M271" s="212"/>
      <c r="N271" s="213"/>
      <c r="O271" s="213"/>
      <c r="P271" s="213"/>
      <c r="Q271" s="213"/>
      <c r="R271" s="213"/>
      <c r="S271" s="213"/>
      <c r="T271" s="214"/>
      <c r="AT271" s="215" t="s">
        <v>147</v>
      </c>
      <c r="AU271" s="215" t="s">
        <v>79</v>
      </c>
      <c r="AV271" s="11" t="s">
        <v>79</v>
      </c>
      <c r="AW271" s="11" t="s">
        <v>33</v>
      </c>
      <c r="AX271" s="11" t="s">
        <v>69</v>
      </c>
      <c r="AY271" s="215" t="s">
        <v>136</v>
      </c>
    </row>
    <row r="272" spans="2:51" s="11" customFormat="1" ht="13.5">
      <c r="B272" s="205"/>
      <c r="C272" s="206"/>
      <c r="D272" s="202" t="s">
        <v>147</v>
      </c>
      <c r="E272" s="207" t="s">
        <v>21</v>
      </c>
      <c r="F272" s="208" t="s">
        <v>440</v>
      </c>
      <c r="G272" s="206"/>
      <c r="H272" s="209">
        <v>2</v>
      </c>
      <c r="I272" s="210"/>
      <c r="J272" s="206"/>
      <c r="K272" s="206"/>
      <c r="L272" s="211"/>
      <c r="M272" s="212"/>
      <c r="N272" s="213"/>
      <c r="O272" s="213"/>
      <c r="P272" s="213"/>
      <c r="Q272" s="213"/>
      <c r="R272" s="213"/>
      <c r="S272" s="213"/>
      <c r="T272" s="214"/>
      <c r="AT272" s="215" t="s">
        <v>147</v>
      </c>
      <c r="AU272" s="215" t="s">
        <v>79</v>
      </c>
      <c r="AV272" s="11" t="s">
        <v>79</v>
      </c>
      <c r="AW272" s="11" t="s">
        <v>33</v>
      </c>
      <c r="AX272" s="11" t="s">
        <v>69</v>
      </c>
      <c r="AY272" s="215" t="s">
        <v>136</v>
      </c>
    </row>
    <row r="273" spans="2:51" s="12" customFormat="1" ht="13.5">
      <c r="B273" s="216"/>
      <c r="C273" s="217"/>
      <c r="D273" s="202" t="s">
        <v>147</v>
      </c>
      <c r="E273" s="218" t="s">
        <v>21</v>
      </c>
      <c r="F273" s="219" t="s">
        <v>165</v>
      </c>
      <c r="G273" s="217"/>
      <c r="H273" s="220">
        <v>5</v>
      </c>
      <c r="I273" s="221"/>
      <c r="J273" s="217"/>
      <c r="K273" s="217"/>
      <c r="L273" s="222"/>
      <c r="M273" s="223"/>
      <c r="N273" s="224"/>
      <c r="O273" s="224"/>
      <c r="P273" s="224"/>
      <c r="Q273" s="224"/>
      <c r="R273" s="224"/>
      <c r="S273" s="224"/>
      <c r="T273" s="225"/>
      <c r="AT273" s="226" t="s">
        <v>147</v>
      </c>
      <c r="AU273" s="226" t="s">
        <v>79</v>
      </c>
      <c r="AV273" s="12" t="s">
        <v>143</v>
      </c>
      <c r="AW273" s="12" t="s">
        <v>33</v>
      </c>
      <c r="AX273" s="12" t="s">
        <v>77</v>
      </c>
      <c r="AY273" s="226" t="s">
        <v>136</v>
      </c>
    </row>
    <row r="274" spans="2:65" s="1" customFormat="1" ht="25.5" customHeight="1">
      <c r="B274" s="39"/>
      <c r="C274" s="190" t="s">
        <v>445</v>
      </c>
      <c r="D274" s="190" t="s">
        <v>138</v>
      </c>
      <c r="E274" s="191" t="s">
        <v>446</v>
      </c>
      <c r="F274" s="192" t="s">
        <v>447</v>
      </c>
      <c r="G274" s="193" t="s">
        <v>300</v>
      </c>
      <c r="H274" s="194">
        <v>5</v>
      </c>
      <c r="I274" s="195"/>
      <c r="J274" s="196">
        <f>ROUND(I274*H274,2)</f>
        <v>0</v>
      </c>
      <c r="K274" s="192" t="s">
        <v>21</v>
      </c>
      <c r="L274" s="59"/>
      <c r="M274" s="197" t="s">
        <v>21</v>
      </c>
      <c r="N274" s="198" t="s">
        <v>40</v>
      </c>
      <c r="O274" s="40"/>
      <c r="P274" s="199">
        <f>O274*H274</f>
        <v>0</v>
      </c>
      <c r="Q274" s="199">
        <v>0.0007</v>
      </c>
      <c r="R274" s="199">
        <f>Q274*H274</f>
        <v>0.0035</v>
      </c>
      <c r="S274" s="199">
        <v>0</v>
      </c>
      <c r="T274" s="200">
        <f>S274*H274</f>
        <v>0</v>
      </c>
      <c r="AR274" s="22" t="s">
        <v>143</v>
      </c>
      <c r="AT274" s="22" t="s">
        <v>138</v>
      </c>
      <c r="AU274" s="22" t="s">
        <v>79</v>
      </c>
      <c r="AY274" s="22" t="s">
        <v>136</v>
      </c>
      <c r="BE274" s="201">
        <f>IF(N274="základní",J274,0)</f>
        <v>0</v>
      </c>
      <c r="BF274" s="201">
        <f>IF(N274="snížená",J274,0)</f>
        <v>0</v>
      </c>
      <c r="BG274" s="201">
        <f>IF(N274="zákl. přenesená",J274,0)</f>
        <v>0</v>
      </c>
      <c r="BH274" s="201">
        <f>IF(N274="sníž. přenesená",J274,0)</f>
        <v>0</v>
      </c>
      <c r="BI274" s="201">
        <f>IF(N274="nulová",J274,0)</f>
        <v>0</v>
      </c>
      <c r="BJ274" s="22" t="s">
        <v>77</v>
      </c>
      <c r="BK274" s="201">
        <f>ROUND(I274*H274,2)</f>
        <v>0</v>
      </c>
      <c r="BL274" s="22" t="s">
        <v>143</v>
      </c>
      <c r="BM274" s="22" t="s">
        <v>448</v>
      </c>
    </row>
    <row r="275" spans="2:47" s="1" customFormat="1" ht="135">
      <c r="B275" s="39"/>
      <c r="C275" s="61"/>
      <c r="D275" s="202" t="s">
        <v>145</v>
      </c>
      <c r="E275" s="61"/>
      <c r="F275" s="203" t="s">
        <v>437</v>
      </c>
      <c r="G275" s="61"/>
      <c r="H275" s="61"/>
      <c r="I275" s="161"/>
      <c r="J275" s="61"/>
      <c r="K275" s="61"/>
      <c r="L275" s="59"/>
      <c r="M275" s="204"/>
      <c r="N275" s="40"/>
      <c r="O275" s="40"/>
      <c r="P275" s="40"/>
      <c r="Q275" s="40"/>
      <c r="R275" s="40"/>
      <c r="S275" s="40"/>
      <c r="T275" s="76"/>
      <c r="AT275" s="22" t="s">
        <v>145</v>
      </c>
      <c r="AU275" s="22" t="s">
        <v>79</v>
      </c>
    </row>
    <row r="276" spans="2:51" s="11" customFormat="1" ht="13.5">
      <c r="B276" s="205"/>
      <c r="C276" s="206"/>
      <c r="D276" s="202" t="s">
        <v>147</v>
      </c>
      <c r="E276" s="207" t="s">
        <v>21</v>
      </c>
      <c r="F276" s="208" t="s">
        <v>449</v>
      </c>
      <c r="G276" s="206"/>
      <c r="H276" s="209">
        <v>5</v>
      </c>
      <c r="I276" s="210"/>
      <c r="J276" s="206"/>
      <c r="K276" s="206"/>
      <c r="L276" s="211"/>
      <c r="M276" s="212"/>
      <c r="N276" s="213"/>
      <c r="O276" s="213"/>
      <c r="P276" s="213"/>
      <c r="Q276" s="213"/>
      <c r="R276" s="213"/>
      <c r="S276" s="213"/>
      <c r="T276" s="214"/>
      <c r="AT276" s="215" t="s">
        <v>147</v>
      </c>
      <c r="AU276" s="215" t="s">
        <v>79</v>
      </c>
      <c r="AV276" s="11" t="s">
        <v>79</v>
      </c>
      <c r="AW276" s="11" t="s">
        <v>33</v>
      </c>
      <c r="AX276" s="11" t="s">
        <v>77</v>
      </c>
      <c r="AY276" s="215" t="s">
        <v>136</v>
      </c>
    </row>
    <row r="277" spans="2:65" s="1" customFormat="1" ht="25.5" customHeight="1">
      <c r="B277" s="39"/>
      <c r="C277" s="190" t="s">
        <v>450</v>
      </c>
      <c r="D277" s="190" t="s">
        <v>138</v>
      </c>
      <c r="E277" s="191" t="s">
        <v>451</v>
      </c>
      <c r="F277" s="192" t="s">
        <v>452</v>
      </c>
      <c r="G277" s="193" t="s">
        <v>300</v>
      </c>
      <c r="H277" s="194">
        <v>2</v>
      </c>
      <c r="I277" s="195"/>
      <c r="J277" s="196">
        <f>ROUND(I277*H277,2)</f>
        <v>0</v>
      </c>
      <c r="K277" s="192" t="s">
        <v>142</v>
      </c>
      <c r="L277" s="59"/>
      <c r="M277" s="197" t="s">
        <v>21</v>
      </c>
      <c r="N277" s="198" t="s">
        <v>40</v>
      </c>
      <c r="O277" s="40"/>
      <c r="P277" s="199">
        <f>O277*H277</f>
        <v>0</v>
      </c>
      <c r="Q277" s="199">
        <v>0.10941</v>
      </c>
      <c r="R277" s="199">
        <f>Q277*H277</f>
        <v>0.21882</v>
      </c>
      <c r="S277" s="199">
        <v>0</v>
      </c>
      <c r="T277" s="200">
        <f>S277*H277</f>
        <v>0</v>
      </c>
      <c r="AR277" s="22" t="s">
        <v>143</v>
      </c>
      <c r="AT277" s="22" t="s">
        <v>138</v>
      </c>
      <c r="AU277" s="22" t="s">
        <v>79</v>
      </c>
      <c r="AY277" s="22" t="s">
        <v>136</v>
      </c>
      <c r="BE277" s="201">
        <f>IF(N277="základní",J277,0)</f>
        <v>0</v>
      </c>
      <c r="BF277" s="201">
        <f>IF(N277="snížená",J277,0)</f>
        <v>0</v>
      </c>
      <c r="BG277" s="201">
        <f>IF(N277="zákl. přenesená",J277,0)</f>
        <v>0</v>
      </c>
      <c r="BH277" s="201">
        <f>IF(N277="sníž. přenesená",J277,0)</f>
        <v>0</v>
      </c>
      <c r="BI277" s="201">
        <f>IF(N277="nulová",J277,0)</f>
        <v>0</v>
      </c>
      <c r="BJ277" s="22" t="s">
        <v>77</v>
      </c>
      <c r="BK277" s="201">
        <f>ROUND(I277*H277,2)</f>
        <v>0</v>
      </c>
      <c r="BL277" s="22" t="s">
        <v>143</v>
      </c>
      <c r="BM277" s="22" t="s">
        <v>453</v>
      </c>
    </row>
    <row r="278" spans="2:47" s="1" customFormat="1" ht="94.5">
      <c r="B278" s="39"/>
      <c r="C278" s="61"/>
      <c r="D278" s="202" t="s">
        <v>145</v>
      </c>
      <c r="E278" s="61"/>
      <c r="F278" s="203" t="s">
        <v>454</v>
      </c>
      <c r="G278" s="61"/>
      <c r="H278" s="61"/>
      <c r="I278" s="161"/>
      <c r="J278" s="61"/>
      <c r="K278" s="61"/>
      <c r="L278" s="59"/>
      <c r="M278" s="204"/>
      <c r="N278" s="40"/>
      <c r="O278" s="40"/>
      <c r="P278" s="40"/>
      <c r="Q278" s="40"/>
      <c r="R278" s="40"/>
      <c r="S278" s="40"/>
      <c r="T278" s="76"/>
      <c r="AT278" s="22" t="s">
        <v>145</v>
      </c>
      <c r="AU278" s="22" t="s">
        <v>79</v>
      </c>
    </row>
    <row r="279" spans="2:51" s="11" customFormat="1" ht="13.5">
      <c r="B279" s="205"/>
      <c r="C279" s="206"/>
      <c r="D279" s="202" t="s">
        <v>147</v>
      </c>
      <c r="E279" s="207" t="s">
        <v>21</v>
      </c>
      <c r="F279" s="208" t="s">
        <v>79</v>
      </c>
      <c r="G279" s="206"/>
      <c r="H279" s="209">
        <v>2</v>
      </c>
      <c r="I279" s="210"/>
      <c r="J279" s="206"/>
      <c r="K279" s="206"/>
      <c r="L279" s="211"/>
      <c r="M279" s="212"/>
      <c r="N279" s="213"/>
      <c r="O279" s="213"/>
      <c r="P279" s="213"/>
      <c r="Q279" s="213"/>
      <c r="R279" s="213"/>
      <c r="S279" s="213"/>
      <c r="T279" s="214"/>
      <c r="AT279" s="215" t="s">
        <v>147</v>
      </c>
      <c r="AU279" s="215" t="s">
        <v>79</v>
      </c>
      <c r="AV279" s="11" t="s">
        <v>79</v>
      </c>
      <c r="AW279" s="11" t="s">
        <v>33</v>
      </c>
      <c r="AX279" s="11" t="s">
        <v>77</v>
      </c>
      <c r="AY279" s="215" t="s">
        <v>136</v>
      </c>
    </row>
    <row r="280" spans="2:65" s="1" customFormat="1" ht="16.5" customHeight="1">
      <c r="B280" s="39"/>
      <c r="C280" s="190" t="s">
        <v>455</v>
      </c>
      <c r="D280" s="190" t="s">
        <v>138</v>
      </c>
      <c r="E280" s="191" t="s">
        <v>456</v>
      </c>
      <c r="F280" s="192" t="s">
        <v>457</v>
      </c>
      <c r="G280" s="193" t="s">
        <v>300</v>
      </c>
      <c r="H280" s="194">
        <v>5</v>
      </c>
      <c r="I280" s="195"/>
      <c r="J280" s="196">
        <f>ROUND(I280*H280,2)</f>
        <v>0</v>
      </c>
      <c r="K280" s="192" t="s">
        <v>142</v>
      </c>
      <c r="L280" s="59"/>
      <c r="M280" s="197" t="s">
        <v>21</v>
      </c>
      <c r="N280" s="198" t="s">
        <v>40</v>
      </c>
      <c r="O280" s="40"/>
      <c r="P280" s="199">
        <f>O280*H280</f>
        <v>0</v>
      </c>
      <c r="Q280" s="199">
        <v>0.11241</v>
      </c>
      <c r="R280" s="199">
        <f>Q280*H280</f>
        <v>0.5620499999999999</v>
      </c>
      <c r="S280" s="199">
        <v>0</v>
      </c>
      <c r="T280" s="200">
        <f>S280*H280</f>
        <v>0</v>
      </c>
      <c r="AR280" s="22" t="s">
        <v>143</v>
      </c>
      <c r="AT280" s="22" t="s">
        <v>138</v>
      </c>
      <c r="AU280" s="22" t="s">
        <v>79</v>
      </c>
      <c r="AY280" s="22" t="s">
        <v>136</v>
      </c>
      <c r="BE280" s="201">
        <f>IF(N280="základní",J280,0)</f>
        <v>0</v>
      </c>
      <c r="BF280" s="201">
        <f>IF(N280="snížená",J280,0)</f>
        <v>0</v>
      </c>
      <c r="BG280" s="201">
        <f>IF(N280="zákl. přenesená",J280,0)</f>
        <v>0</v>
      </c>
      <c r="BH280" s="201">
        <f>IF(N280="sníž. přenesená",J280,0)</f>
        <v>0</v>
      </c>
      <c r="BI280" s="201">
        <f>IF(N280="nulová",J280,0)</f>
        <v>0</v>
      </c>
      <c r="BJ280" s="22" t="s">
        <v>77</v>
      </c>
      <c r="BK280" s="201">
        <f>ROUND(I280*H280,2)</f>
        <v>0</v>
      </c>
      <c r="BL280" s="22" t="s">
        <v>143</v>
      </c>
      <c r="BM280" s="22" t="s">
        <v>458</v>
      </c>
    </row>
    <row r="281" spans="2:47" s="1" customFormat="1" ht="94.5">
      <c r="B281" s="39"/>
      <c r="C281" s="61"/>
      <c r="D281" s="202" t="s">
        <v>145</v>
      </c>
      <c r="E281" s="61"/>
      <c r="F281" s="203" t="s">
        <v>454</v>
      </c>
      <c r="G281" s="61"/>
      <c r="H281" s="61"/>
      <c r="I281" s="161"/>
      <c r="J281" s="61"/>
      <c r="K281" s="61"/>
      <c r="L281" s="59"/>
      <c r="M281" s="204"/>
      <c r="N281" s="40"/>
      <c r="O281" s="40"/>
      <c r="P281" s="40"/>
      <c r="Q281" s="40"/>
      <c r="R281" s="40"/>
      <c r="S281" s="40"/>
      <c r="T281" s="76"/>
      <c r="AT281" s="22" t="s">
        <v>145</v>
      </c>
      <c r="AU281" s="22" t="s">
        <v>79</v>
      </c>
    </row>
    <row r="282" spans="2:51" s="11" customFormat="1" ht="13.5">
      <c r="B282" s="205"/>
      <c r="C282" s="206"/>
      <c r="D282" s="202" t="s">
        <v>147</v>
      </c>
      <c r="E282" s="207" t="s">
        <v>21</v>
      </c>
      <c r="F282" s="208" t="s">
        <v>166</v>
      </c>
      <c r="G282" s="206"/>
      <c r="H282" s="209">
        <v>5</v>
      </c>
      <c r="I282" s="210"/>
      <c r="J282" s="206"/>
      <c r="K282" s="206"/>
      <c r="L282" s="211"/>
      <c r="M282" s="212"/>
      <c r="N282" s="213"/>
      <c r="O282" s="213"/>
      <c r="P282" s="213"/>
      <c r="Q282" s="213"/>
      <c r="R282" s="213"/>
      <c r="S282" s="213"/>
      <c r="T282" s="214"/>
      <c r="AT282" s="215" t="s">
        <v>147</v>
      </c>
      <c r="AU282" s="215" t="s">
        <v>79</v>
      </c>
      <c r="AV282" s="11" t="s">
        <v>79</v>
      </c>
      <c r="AW282" s="11" t="s">
        <v>33</v>
      </c>
      <c r="AX282" s="11" t="s">
        <v>77</v>
      </c>
      <c r="AY282" s="215" t="s">
        <v>136</v>
      </c>
    </row>
    <row r="283" spans="2:65" s="1" customFormat="1" ht="16.5" customHeight="1">
      <c r="B283" s="39"/>
      <c r="C283" s="227" t="s">
        <v>459</v>
      </c>
      <c r="D283" s="227" t="s">
        <v>243</v>
      </c>
      <c r="E283" s="228" t="s">
        <v>460</v>
      </c>
      <c r="F283" s="229" t="s">
        <v>461</v>
      </c>
      <c r="G283" s="230" t="s">
        <v>300</v>
      </c>
      <c r="H283" s="231">
        <v>5</v>
      </c>
      <c r="I283" s="232"/>
      <c r="J283" s="233">
        <f>ROUND(I283*H283,2)</f>
        <v>0</v>
      </c>
      <c r="K283" s="229" t="s">
        <v>142</v>
      </c>
      <c r="L283" s="234"/>
      <c r="M283" s="235" t="s">
        <v>21</v>
      </c>
      <c r="N283" s="236" t="s">
        <v>40</v>
      </c>
      <c r="O283" s="40"/>
      <c r="P283" s="199">
        <f>O283*H283</f>
        <v>0</v>
      </c>
      <c r="Q283" s="199">
        <v>0.003</v>
      </c>
      <c r="R283" s="199">
        <f>Q283*H283</f>
        <v>0.015</v>
      </c>
      <c r="S283" s="199">
        <v>0</v>
      </c>
      <c r="T283" s="200">
        <f>S283*H283</f>
        <v>0</v>
      </c>
      <c r="AR283" s="22" t="s">
        <v>184</v>
      </c>
      <c r="AT283" s="22" t="s">
        <v>243</v>
      </c>
      <c r="AU283" s="22" t="s">
        <v>79</v>
      </c>
      <c r="AY283" s="22" t="s">
        <v>136</v>
      </c>
      <c r="BE283" s="201">
        <f>IF(N283="základní",J283,0)</f>
        <v>0</v>
      </c>
      <c r="BF283" s="201">
        <f>IF(N283="snížená",J283,0)</f>
        <v>0</v>
      </c>
      <c r="BG283" s="201">
        <f>IF(N283="zákl. přenesená",J283,0)</f>
        <v>0</v>
      </c>
      <c r="BH283" s="201">
        <f>IF(N283="sníž. přenesená",J283,0)</f>
        <v>0</v>
      </c>
      <c r="BI283" s="201">
        <f>IF(N283="nulová",J283,0)</f>
        <v>0</v>
      </c>
      <c r="BJ283" s="22" t="s">
        <v>77</v>
      </c>
      <c r="BK283" s="201">
        <f>ROUND(I283*H283,2)</f>
        <v>0</v>
      </c>
      <c r="BL283" s="22" t="s">
        <v>143</v>
      </c>
      <c r="BM283" s="22" t="s">
        <v>462</v>
      </c>
    </row>
    <row r="284" spans="2:51" s="11" customFormat="1" ht="13.5">
      <c r="B284" s="205"/>
      <c r="C284" s="206"/>
      <c r="D284" s="202" t="s">
        <v>147</v>
      </c>
      <c r="E284" s="207" t="s">
        <v>21</v>
      </c>
      <c r="F284" s="208" t="s">
        <v>166</v>
      </c>
      <c r="G284" s="206"/>
      <c r="H284" s="209">
        <v>5</v>
      </c>
      <c r="I284" s="210"/>
      <c r="J284" s="206"/>
      <c r="K284" s="206"/>
      <c r="L284" s="211"/>
      <c r="M284" s="212"/>
      <c r="N284" s="213"/>
      <c r="O284" s="213"/>
      <c r="P284" s="213"/>
      <c r="Q284" s="213"/>
      <c r="R284" s="213"/>
      <c r="S284" s="213"/>
      <c r="T284" s="214"/>
      <c r="AT284" s="215" t="s">
        <v>147</v>
      </c>
      <c r="AU284" s="215" t="s">
        <v>79</v>
      </c>
      <c r="AV284" s="11" t="s">
        <v>79</v>
      </c>
      <c r="AW284" s="11" t="s">
        <v>33</v>
      </c>
      <c r="AX284" s="11" t="s">
        <v>77</v>
      </c>
      <c r="AY284" s="215" t="s">
        <v>136</v>
      </c>
    </row>
    <row r="285" spans="2:65" s="1" customFormat="1" ht="16.5" customHeight="1">
      <c r="B285" s="39"/>
      <c r="C285" s="227" t="s">
        <v>463</v>
      </c>
      <c r="D285" s="227" t="s">
        <v>243</v>
      </c>
      <c r="E285" s="228" t="s">
        <v>464</v>
      </c>
      <c r="F285" s="229" t="s">
        <v>465</v>
      </c>
      <c r="G285" s="230" t="s">
        <v>300</v>
      </c>
      <c r="H285" s="231">
        <v>5</v>
      </c>
      <c r="I285" s="232"/>
      <c r="J285" s="233">
        <f>ROUND(I285*H285,2)</f>
        <v>0</v>
      </c>
      <c r="K285" s="229" t="s">
        <v>142</v>
      </c>
      <c r="L285" s="234"/>
      <c r="M285" s="235" t="s">
        <v>21</v>
      </c>
      <c r="N285" s="236" t="s">
        <v>40</v>
      </c>
      <c r="O285" s="40"/>
      <c r="P285" s="199">
        <f>O285*H285</f>
        <v>0</v>
      </c>
      <c r="Q285" s="199">
        <v>0.0001</v>
      </c>
      <c r="R285" s="199">
        <f>Q285*H285</f>
        <v>0.0005</v>
      </c>
      <c r="S285" s="199">
        <v>0</v>
      </c>
      <c r="T285" s="200">
        <f>S285*H285</f>
        <v>0</v>
      </c>
      <c r="AR285" s="22" t="s">
        <v>184</v>
      </c>
      <c r="AT285" s="22" t="s">
        <v>243</v>
      </c>
      <c r="AU285" s="22" t="s">
        <v>79</v>
      </c>
      <c r="AY285" s="22" t="s">
        <v>136</v>
      </c>
      <c r="BE285" s="201">
        <f>IF(N285="základní",J285,0)</f>
        <v>0</v>
      </c>
      <c r="BF285" s="201">
        <f>IF(N285="snížená",J285,0)</f>
        <v>0</v>
      </c>
      <c r="BG285" s="201">
        <f>IF(N285="zákl. přenesená",J285,0)</f>
        <v>0</v>
      </c>
      <c r="BH285" s="201">
        <f>IF(N285="sníž. přenesená",J285,0)</f>
        <v>0</v>
      </c>
      <c r="BI285" s="201">
        <f>IF(N285="nulová",J285,0)</f>
        <v>0</v>
      </c>
      <c r="BJ285" s="22" t="s">
        <v>77</v>
      </c>
      <c r="BK285" s="201">
        <f>ROUND(I285*H285,2)</f>
        <v>0</v>
      </c>
      <c r="BL285" s="22" t="s">
        <v>143</v>
      </c>
      <c r="BM285" s="22" t="s">
        <v>466</v>
      </c>
    </row>
    <row r="286" spans="2:51" s="11" customFormat="1" ht="13.5">
      <c r="B286" s="205"/>
      <c r="C286" s="206"/>
      <c r="D286" s="202" t="s">
        <v>147</v>
      </c>
      <c r="E286" s="207" t="s">
        <v>21</v>
      </c>
      <c r="F286" s="208" t="s">
        <v>166</v>
      </c>
      <c r="G286" s="206"/>
      <c r="H286" s="209">
        <v>5</v>
      </c>
      <c r="I286" s="210"/>
      <c r="J286" s="206"/>
      <c r="K286" s="206"/>
      <c r="L286" s="211"/>
      <c r="M286" s="212"/>
      <c r="N286" s="213"/>
      <c r="O286" s="213"/>
      <c r="P286" s="213"/>
      <c r="Q286" s="213"/>
      <c r="R286" s="213"/>
      <c r="S286" s="213"/>
      <c r="T286" s="214"/>
      <c r="AT286" s="215" t="s">
        <v>147</v>
      </c>
      <c r="AU286" s="215" t="s">
        <v>79</v>
      </c>
      <c r="AV286" s="11" t="s">
        <v>79</v>
      </c>
      <c r="AW286" s="11" t="s">
        <v>33</v>
      </c>
      <c r="AX286" s="11" t="s">
        <v>77</v>
      </c>
      <c r="AY286" s="215" t="s">
        <v>136</v>
      </c>
    </row>
    <row r="287" spans="2:65" s="1" customFormat="1" ht="16.5" customHeight="1">
      <c r="B287" s="39"/>
      <c r="C287" s="227" t="s">
        <v>467</v>
      </c>
      <c r="D287" s="227" t="s">
        <v>243</v>
      </c>
      <c r="E287" s="228" t="s">
        <v>468</v>
      </c>
      <c r="F287" s="229" t="s">
        <v>469</v>
      </c>
      <c r="G287" s="230" t="s">
        <v>300</v>
      </c>
      <c r="H287" s="231">
        <v>5</v>
      </c>
      <c r="I287" s="232"/>
      <c r="J287" s="233">
        <f>ROUND(I287*H287,2)</f>
        <v>0</v>
      </c>
      <c r="K287" s="229" t="s">
        <v>142</v>
      </c>
      <c r="L287" s="234"/>
      <c r="M287" s="235" t="s">
        <v>21</v>
      </c>
      <c r="N287" s="236" t="s">
        <v>40</v>
      </c>
      <c r="O287" s="40"/>
      <c r="P287" s="199">
        <f>O287*H287</f>
        <v>0</v>
      </c>
      <c r="Q287" s="199">
        <v>0.00035</v>
      </c>
      <c r="R287" s="199">
        <f>Q287*H287</f>
        <v>0.00175</v>
      </c>
      <c r="S287" s="199">
        <v>0</v>
      </c>
      <c r="T287" s="200">
        <f>S287*H287</f>
        <v>0</v>
      </c>
      <c r="AR287" s="22" t="s">
        <v>184</v>
      </c>
      <c r="AT287" s="22" t="s">
        <v>243</v>
      </c>
      <c r="AU287" s="22" t="s">
        <v>79</v>
      </c>
      <c r="AY287" s="22" t="s">
        <v>136</v>
      </c>
      <c r="BE287" s="201">
        <f>IF(N287="základní",J287,0)</f>
        <v>0</v>
      </c>
      <c r="BF287" s="201">
        <f>IF(N287="snížená",J287,0)</f>
        <v>0</v>
      </c>
      <c r="BG287" s="201">
        <f>IF(N287="zákl. přenesená",J287,0)</f>
        <v>0</v>
      </c>
      <c r="BH287" s="201">
        <f>IF(N287="sníž. přenesená",J287,0)</f>
        <v>0</v>
      </c>
      <c r="BI287" s="201">
        <f>IF(N287="nulová",J287,0)</f>
        <v>0</v>
      </c>
      <c r="BJ287" s="22" t="s">
        <v>77</v>
      </c>
      <c r="BK287" s="201">
        <f>ROUND(I287*H287,2)</f>
        <v>0</v>
      </c>
      <c r="BL287" s="22" t="s">
        <v>143</v>
      </c>
      <c r="BM287" s="22" t="s">
        <v>470</v>
      </c>
    </row>
    <row r="288" spans="2:51" s="11" customFormat="1" ht="13.5">
      <c r="B288" s="205"/>
      <c r="C288" s="206"/>
      <c r="D288" s="202" t="s">
        <v>147</v>
      </c>
      <c r="E288" s="207" t="s">
        <v>21</v>
      </c>
      <c r="F288" s="208" t="s">
        <v>166</v>
      </c>
      <c r="G288" s="206"/>
      <c r="H288" s="209">
        <v>5</v>
      </c>
      <c r="I288" s="210"/>
      <c r="J288" s="206"/>
      <c r="K288" s="206"/>
      <c r="L288" s="211"/>
      <c r="M288" s="212"/>
      <c r="N288" s="213"/>
      <c r="O288" s="213"/>
      <c r="P288" s="213"/>
      <c r="Q288" s="213"/>
      <c r="R288" s="213"/>
      <c r="S288" s="213"/>
      <c r="T288" s="214"/>
      <c r="AT288" s="215" t="s">
        <v>147</v>
      </c>
      <c r="AU288" s="215" t="s">
        <v>79</v>
      </c>
      <c r="AV288" s="11" t="s">
        <v>79</v>
      </c>
      <c r="AW288" s="11" t="s">
        <v>33</v>
      </c>
      <c r="AX288" s="11" t="s">
        <v>77</v>
      </c>
      <c r="AY288" s="215" t="s">
        <v>136</v>
      </c>
    </row>
    <row r="289" spans="2:65" s="1" customFormat="1" ht="16.5" customHeight="1">
      <c r="B289" s="39"/>
      <c r="C289" s="227" t="s">
        <v>471</v>
      </c>
      <c r="D289" s="227" t="s">
        <v>243</v>
      </c>
      <c r="E289" s="228" t="s">
        <v>472</v>
      </c>
      <c r="F289" s="229" t="s">
        <v>473</v>
      </c>
      <c r="G289" s="230" t="s">
        <v>300</v>
      </c>
      <c r="H289" s="231">
        <v>5</v>
      </c>
      <c r="I289" s="232"/>
      <c r="J289" s="233">
        <f>ROUND(I289*H289,2)</f>
        <v>0</v>
      </c>
      <c r="K289" s="229" t="s">
        <v>142</v>
      </c>
      <c r="L289" s="234"/>
      <c r="M289" s="235" t="s">
        <v>21</v>
      </c>
      <c r="N289" s="236" t="s">
        <v>40</v>
      </c>
      <c r="O289" s="40"/>
      <c r="P289" s="199">
        <f>O289*H289</f>
        <v>0</v>
      </c>
      <c r="Q289" s="199">
        <v>0.0061</v>
      </c>
      <c r="R289" s="199">
        <f>Q289*H289</f>
        <v>0.030500000000000003</v>
      </c>
      <c r="S289" s="199">
        <v>0</v>
      </c>
      <c r="T289" s="200">
        <f>S289*H289</f>
        <v>0</v>
      </c>
      <c r="AR289" s="22" t="s">
        <v>184</v>
      </c>
      <c r="AT289" s="22" t="s">
        <v>243</v>
      </c>
      <c r="AU289" s="22" t="s">
        <v>79</v>
      </c>
      <c r="AY289" s="22" t="s">
        <v>136</v>
      </c>
      <c r="BE289" s="201">
        <f>IF(N289="základní",J289,0)</f>
        <v>0</v>
      </c>
      <c r="BF289" s="201">
        <f>IF(N289="snížená",J289,0)</f>
        <v>0</v>
      </c>
      <c r="BG289" s="201">
        <f>IF(N289="zákl. přenesená",J289,0)</f>
        <v>0</v>
      </c>
      <c r="BH289" s="201">
        <f>IF(N289="sníž. přenesená",J289,0)</f>
        <v>0</v>
      </c>
      <c r="BI289" s="201">
        <f>IF(N289="nulová",J289,0)</f>
        <v>0</v>
      </c>
      <c r="BJ289" s="22" t="s">
        <v>77</v>
      </c>
      <c r="BK289" s="201">
        <f>ROUND(I289*H289,2)</f>
        <v>0</v>
      </c>
      <c r="BL289" s="22" t="s">
        <v>143</v>
      </c>
      <c r="BM289" s="22" t="s">
        <v>474</v>
      </c>
    </row>
    <row r="290" spans="2:51" s="11" customFormat="1" ht="13.5">
      <c r="B290" s="205"/>
      <c r="C290" s="206"/>
      <c r="D290" s="202" t="s">
        <v>147</v>
      </c>
      <c r="E290" s="207" t="s">
        <v>21</v>
      </c>
      <c r="F290" s="208" t="s">
        <v>166</v>
      </c>
      <c r="G290" s="206"/>
      <c r="H290" s="209">
        <v>5</v>
      </c>
      <c r="I290" s="210"/>
      <c r="J290" s="206"/>
      <c r="K290" s="206"/>
      <c r="L290" s="211"/>
      <c r="M290" s="212"/>
      <c r="N290" s="213"/>
      <c r="O290" s="213"/>
      <c r="P290" s="213"/>
      <c r="Q290" s="213"/>
      <c r="R290" s="213"/>
      <c r="S290" s="213"/>
      <c r="T290" s="214"/>
      <c r="AT290" s="215" t="s">
        <v>147</v>
      </c>
      <c r="AU290" s="215" t="s">
        <v>79</v>
      </c>
      <c r="AV290" s="11" t="s">
        <v>79</v>
      </c>
      <c r="AW290" s="11" t="s">
        <v>33</v>
      </c>
      <c r="AX290" s="11" t="s">
        <v>77</v>
      </c>
      <c r="AY290" s="215" t="s">
        <v>136</v>
      </c>
    </row>
    <row r="291" spans="2:65" s="1" customFormat="1" ht="51" customHeight="1">
      <c r="B291" s="39"/>
      <c r="C291" s="190" t="s">
        <v>475</v>
      </c>
      <c r="D291" s="190" t="s">
        <v>138</v>
      </c>
      <c r="E291" s="191" t="s">
        <v>476</v>
      </c>
      <c r="F291" s="192" t="s">
        <v>477</v>
      </c>
      <c r="G291" s="193" t="s">
        <v>180</v>
      </c>
      <c r="H291" s="194">
        <v>282</v>
      </c>
      <c r="I291" s="195"/>
      <c r="J291" s="196">
        <f>ROUND(I291*H291,2)</f>
        <v>0</v>
      </c>
      <c r="K291" s="192" t="s">
        <v>142</v>
      </c>
      <c r="L291" s="59"/>
      <c r="M291" s="197" t="s">
        <v>21</v>
      </c>
      <c r="N291" s="198" t="s">
        <v>40</v>
      </c>
      <c r="O291" s="40"/>
      <c r="P291" s="199">
        <f>O291*H291</f>
        <v>0</v>
      </c>
      <c r="Q291" s="199">
        <v>0.08978</v>
      </c>
      <c r="R291" s="199">
        <f>Q291*H291</f>
        <v>25.31796</v>
      </c>
      <c r="S291" s="199">
        <v>0</v>
      </c>
      <c r="T291" s="200">
        <f>S291*H291</f>
        <v>0</v>
      </c>
      <c r="AR291" s="22" t="s">
        <v>143</v>
      </c>
      <c r="AT291" s="22" t="s">
        <v>138</v>
      </c>
      <c r="AU291" s="22" t="s">
        <v>79</v>
      </c>
      <c r="AY291" s="22" t="s">
        <v>136</v>
      </c>
      <c r="BE291" s="201">
        <f>IF(N291="základní",J291,0)</f>
        <v>0</v>
      </c>
      <c r="BF291" s="201">
        <f>IF(N291="snížená",J291,0)</f>
        <v>0</v>
      </c>
      <c r="BG291" s="201">
        <f>IF(N291="zákl. přenesená",J291,0)</f>
        <v>0</v>
      </c>
      <c r="BH291" s="201">
        <f>IF(N291="sníž. přenesená",J291,0)</f>
        <v>0</v>
      </c>
      <c r="BI291" s="201">
        <f>IF(N291="nulová",J291,0)</f>
        <v>0</v>
      </c>
      <c r="BJ291" s="22" t="s">
        <v>77</v>
      </c>
      <c r="BK291" s="201">
        <f>ROUND(I291*H291,2)</f>
        <v>0</v>
      </c>
      <c r="BL291" s="22" t="s">
        <v>143</v>
      </c>
      <c r="BM291" s="22" t="s">
        <v>478</v>
      </c>
    </row>
    <row r="292" spans="2:47" s="1" customFormat="1" ht="135">
      <c r="B292" s="39"/>
      <c r="C292" s="61"/>
      <c r="D292" s="202" t="s">
        <v>145</v>
      </c>
      <c r="E292" s="61"/>
      <c r="F292" s="203" t="s">
        <v>479</v>
      </c>
      <c r="G292" s="61"/>
      <c r="H292" s="61"/>
      <c r="I292" s="161"/>
      <c r="J292" s="61"/>
      <c r="K292" s="61"/>
      <c r="L292" s="59"/>
      <c r="M292" s="204"/>
      <c r="N292" s="40"/>
      <c r="O292" s="40"/>
      <c r="P292" s="40"/>
      <c r="Q292" s="40"/>
      <c r="R292" s="40"/>
      <c r="S292" s="40"/>
      <c r="T292" s="76"/>
      <c r="AT292" s="22" t="s">
        <v>145</v>
      </c>
      <c r="AU292" s="22" t="s">
        <v>79</v>
      </c>
    </row>
    <row r="293" spans="2:51" s="11" customFormat="1" ht="13.5">
      <c r="B293" s="205"/>
      <c r="C293" s="206"/>
      <c r="D293" s="202" t="s">
        <v>147</v>
      </c>
      <c r="E293" s="207" t="s">
        <v>21</v>
      </c>
      <c r="F293" s="208" t="s">
        <v>480</v>
      </c>
      <c r="G293" s="206"/>
      <c r="H293" s="209">
        <v>282</v>
      </c>
      <c r="I293" s="210"/>
      <c r="J293" s="206"/>
      <c r="K293" s="206"/>
      <c r="L293" s="211"/>
      <c r="M293" s="212"/>
      <c r="N293" s="213"/>
      <c r="O293" s="213"/>
      <c r="P293" s="213"/>
      <c r="Q293" s="213"/>
      <c r="R293" s="213"/>
      <c r="S293" s="213"/>
      <c r="T293" s="214"/>
      <c r="AT293" s="215" t="s">
        <v>147</v>
      </c>
      <c r="AU293" s="215" t="s">
        <v>79</v>
      </c>
      <c r="AV293" s="11" t="s">
        <v>79</v>
      </c>
      <c r="AW293" s="11" t="s">
        <v>33</v>
      </c>
      <c r="AX293" s="11" t="s">
        <v>77</v>
      </c>
      <c r="AY293" s="215" t="s">
        <v>136</v>
      </c>
    </row>
    <row r="294" spans="2:65" s="1" customFormat="1" ht="16.5" customHeight="1">
      <c r="B294" s="39"/>
      <c r="C294" s="227" t="s">
        <v>481</v>
      </c>
      <c r="D294" s="227" t="s">
        <v>243</v>
      </c>
      <c r="E294" s="228" t="s">
        <v>482</v>
      </c>
      <c r="F294" s="229" t="s">
        <v>394</v>
      </c>
      <c r="G294" s="230" t="s">
        <v>141</v>
      </c>
      <c r="H294" s="231">
        <v>28.2</v>
      </c>
      <c r="I294" s="232"/>
      <c r="J294" s="233">
        <f>ROUND(I294*H294,2)</f>
        <v>0</v>
      </c>
      <c r="K294" s="229" t="s">
        <v>21</v>
      </c>
      <c r="L294" s="234"/>
      <c r="M294" s="235" t="s">
        <v>21</v>
      </c>
      <c r="N294" s="236" t="s">
        <v>40</v>
      </c>
      <c r="O294" s="40"/>
      <c r="P294" s="199">
        <f>O294*H294</f>
        <v>0</v>
      </c>
      <c r="Q294" s="199">
        <v>0.176</v>
      </c>
      <c r="R294" s="199">
        <f>Q294*H294</f>
        <v>4.9632</v>
      </c>
      <c r="S294" s="199">
        <v>0</v>
      </c>
      <c r="T294" s="200">
        <f>S294*H294</f>
        <v>0</v>
      </c>
      <c r="AR294" s="22" t="s">
        <v>184</v>
      </c>
      <c r="AT294" s="22" t="s">
        <v>243</v>
      </c>
      <c r="AU294" s="22" t="s">
        <v>79</v>
      </c>
      <c r="AY294" s="22" t="s">
        <v>136</v>
      </c>
      <c r="BE294" s="201">
        <f>IF(N294="základní",J294,0)</f>
        <v>0</v>
      </c>
      <c r="BF294" s="201">
        <f>IF(N294="snížená",J294,0)</f>
        <v>0</v>
      </c>
      <c r="BG294" s="201">
        <f>IF(N294="zákl. přenesená",J294,0)</f>
        <v>0</v>
      </c>
      <c r="BH294" s="201">
        <f>IF(N294="sníž. přenesená",J294,0)</f>
        <v>0</v>
      </c>
      <c r="BI294" s="201">
        <f>IF(N294="nulová",J294,0)</f>
        <v>0</v>
      </c>
      <c r="BJ294" s="22" t="s">
        <v>77</v>
      </c>
      <c r="BK294" s="201">
        <f>ROUND(I294*H294,2)</f>
        <v>0</v>
      </c>
      <c r="BL294" s="22" t="s">
        <v>143</v>
      </c>
      <c r="BM294" s="22" t="s">
        <v>483</v>
      </c>
    </row>
    <row r="295" spans="2:51" s="11" customFormat="1" ht="13.5">
      <c r="B295" s="205"/>
      <c r="C295" s="206"/>
      <c r="D295" s="202" t="s">
        <v>147</v>
      </c>
      <c r="E295" s="207" t="s">
        <v>21</v>
      </c>
      <c r="F295" s="208" t="s">
        <v>484</v>
      </c>
      <c r="G295" s="206"/>
      <c r="H295" s="209">
        <v>28.2</v>
      </c>
      <c r="I295" s="210"/>
      <c r="J295" s="206"/>
      <c r="K295" s="206"/>
      <c r="L295" s="211"/>
      <c r="M295" s="212"/>
      <c r="N295" s="213"/>
      <c r="O295" s="213"/>
      <c r="P295" s="213"/>
      <c r="Q295" s="213"/>
      <c r="R295" s="213"/>
      <c r="S295" s="213"/>
      <c r="T295" s="214"/>
      <c r="AT295" s="215" t="s">
        <v>147</v>
      </c>
      <c r="AU295" s="215" t="s">
        <v>79</v>
      </c>
      <c r="AV295" s="11" t="s">
        <v>79</v>
      </c>
      <c r="AW295" s="11" t="s">
        <v>33</v>
      </c>
      <c r="AX295" s="11" t="s">
        <v>77</v>
      </c>
      <c r="AY295" s="215" t="s">
        <v>136</v>
      </c>
    </row>
    <row r="296" spans="2:65" s="1" customFormat="1" ht="38.25" customHeight="1">
      <c r="B296" s="39"/>
      <c r="C296" s="190" t="s">
        <v>485</v>
      </c>
      <c r="D296" s="190" t="s">
        <v>138</v>
      </c>
      <c r="E296" s="191" t="s">
        <v>486</v>
      </c>
      <c r="F296" s="192" t="s">
        <v>487</v>
      </c>
      <c r="G296" s="193" t="s">
        <v>180</v>
      </c>
      <c r="H296" s="194">
        <v>507</v>
      </c>
      <c r="I296" s="195"/>
      <c r="J296" s="196">
        <f>ROUND(I296*H296,2)</f>
        <v>0</v>
      </c>
      <c r="K296" s="192" t="s">
        <v>142</v>
      </c>
      <c r="L296" s="59"/>
      <c r="M296" s="197" t="s">
        <v>21</v>
      </c>
      <c r="N296" s="198" t="s">
        <v>40</v>
      </c>
      <c r="O296" s="40"/>
      <c r="P296" s="199">
        <f>O296*H296</f>
        <v>0</v>
      </c>
      <c r="Q296" s="199">
        <v>0.1554</v>
      </c>
      <c r="R296" s="199">
        <f>Q296*H296</f>
        <v>78.7878</v>
      </c>
      <c r="S296" s="199">
        <v>0</v>
      </c>
      <c r="T296" s="200">
        <f>S296*H296</f>
        <v>0</v>
      </c>
      <c r="AR296" s="22" t="s">
        <v>143</v>
      </c>
      <c r="AT296" s="22" t="s">
        <v>138</v>
      </c>
      <c r="AU296" s="22" t="s">
        <v>79</v>
      </c>
      <c r="AY296" s="22" t="s">
        <v>136</v>
      </c>
      <c r="BE296" s="201">
        <f>IF(N296="základní",J296,0)</f>
        <v>0</v>
      </c>
      <c r="BF296" s="201">
        <f>IF(N296="snížená",J296,0)</f>
        <v>0</v>
      </c>
      <c r="BG296" s="201">
        <f>IF(N296="zákl. přenesená",J296,0)</f>
        <v>0</v>
      </c>
      <c r="BH296" s="201">
        <f>IF(N296="sníž. přenesená",J296,0)</f>
        <v>0</v>
      </c>
      <c r="BI296" s="201">
        <f>IF(N296="nulová",J296,0)</f>
        <v>0</v>
      </c>
      <c r="BJ296" s="22" t="s">
        <v>77</v>
      </c>
      <c r="BK296" s="201">
        <f>ROUND(I296*H296,2)</f>
        <v>0</v>
      </c>
      <c r="BL296" s="22" t="s">
        <v>143</v>
      </c>
      <c r="BM296" s="22" t="s">
        <v>488</v>
      </c>
    </row>
    <row r="297" spans="2:47" s="1" customFormat="1" ht="94.5">
      <c r="B297" s="39"/>
      <c r="C297" s="61"/>
      <c r="D297" s="202" t="s">
        <v>145</v>
      </c>
      <c r="E297" s="61"/>
      <c r="F297" s="203" t="s">
        <v>489</v>
      </c>
      <c r="G297" s="61"/>
      <c r="H297" s="61"/>
      <c r="I297" s="161"/>
      <c r="J297" s="61"/>
      <c r="K297" s="61"/>
      <c r="L297" s="59"/>
      <c r="M297" s="204"/>
      <c r="N297" s="40"/>
      <c r="O297" s="40"/>
      <c r="P297" s="40"/>
      <c r="Q297" s="40"/>
      <c r="R297" s="40"/>
      <c r="S297" s="40"/>
      <c r="T297" s="76"/>
      <c r="AT297" s="22" t="s">
        <v>145</v>
      </c>
      <c r="AU297" s="22" t="s">
        <v>79</v>
      </c>
    </row>
    <row r="298" spans="2:51" s="11" customFormat="1" ht="13.5">
      <c r="B298" s="205"/>
      <c r="C298" s="206"/>
      <c r="D298" s="202" t="s">
        <v>147</v>
      </c>
      <c r="E298" s="207" t="s">
        <v>21</v>
      </c>
      <c r="F298" s="208" t="s">
        <v>490</v>
      </c>
      <c r="G298" s="206"/>
      <c r="H298" s="209">
        <v>507</v>
      </c>
      <c r="I298" s="210"/>
      <c r="J298" s="206"/>
      <c r="K298" s="206"/>
      <c r="L298" s="211"/>
      <c r="M298" s="212"/>
      <c r="N298" s="213"/>
      <c r="O298" s="213"/>
      <c r="P298" s="213"/>
      <c r="Q298" s="213"/>
      <c r="R298" s="213"/>
      <c r="S298" s="213"/>
      <c r="T298" s="214"/>
      <c r="AT298" s="215" t="s">
        <v>147</v>
      </c>
      <c r="AU298" s="215" t="s">
        <v>79</v>
      </c>
      <c r="AV298" s="11" t="s">
        <v>79</v>
      </c>
      <c r="AW298" s="11" t="s">
        <v>33</v>
      </c>
      <c r="AX298" s="11" t="s">
        <v>77</v>
      </c>
      <c r="AY298" s="215" t="s">
        <v>136</v>
      </c>
    </row>
    <row r="299" spans="2:65" s="1" customFormat="1" ht="16.5" customHeight="1">
      <c r="B299" s="39"/>
      <c r="C299" s="227" t="s">
        <v>491</v>
      </c>
      <c r="D299" s="227" t="s">
        <v>243</v>
      </c>
      <c r="E299" s="228" t="s">
        <v>492</v>
      </c>
      <c r="F299" s="229" t="s">
        <v>493</v>
      </c>
      <c r="G299" s="230" t="s">
        <v>180</v>
      </c>
      <c r="H299" s="231">
        <v>507</v>
      </c>
      <c r="I299" s="232"/>
      <c r="J299" s="233">
        <f>ROUND(I299*H299,2)</f>
        <v>0</v>
      </c>
      <c r="K299" s="229" t="s">
        <v>142</v>
      </c>
      <c r="L299" s="234"/>
      <c r="M299" s="235" t="s">
        <v>21</v>
      </c>
      <c r="N299" s="236" t="s">
        <v>40</v>
      </c>
      <c r="O299" s="40"/>
      <c r="P299" s="199">
        <f>O299*H299</f>
        <v>0</v>
      </c>
      <c r="Q299" s="199">
        <v>0.085</v>
      </c>
      <c r="R299" s="199">
        <f>Q299*H299</f>
        <v>43.095000000000006</v>
      </c>
      <c r="S299" s="199">
        <v>0</v>
      </c>
      <c r="T299" s="200">
        <f>S299*H299</f>
        <v>0</v>
      </c>
      <c r="AR299" s="22" t="s">
        <v>184</v>
      </c>
      <c r="AT299" s="22" t="s">
        <v>243</v>
      </c>
      <c r="AU299" s="22" t="s">
        <v>79</v>
      </c>
      <c r="AY299" s="22" t="s">
        <v>136</v>
      </c>
      <c r="BE299" s="201">
        <f>IF(N299="základní",J299,0)</f>
        <v>0</v>
      </c>
      <c r="BF299" s="201">
        <f>IF(N299="snížená",J299,0)</f>
        <v>0</v>
      </c>
      <c r="BG299" s="201">
        <f>IF(N299="zákl. přenesená",J299,0)</f>
        <v>0</v>
      </c>
      <c r="BH299" s="201">
        <f>IF(N299="sníž. přenesená",J299,0)</f>
        <v>0</v>
      </c>
      <c r="BI299" s="201">
        <f>IF(N299="nulová",J299,0)</f>
        <v>0</v>
      </c>
      <c r="BJ299" s="22" t="s">
        <v>77</v>
      </c>
      <c r="BK299" s="201">
        <f>ROUND(I299*H299,2)</f>
        <v>0</v>
      </c>
      <c r="BL299" s="22" t="s">
        <v>143</v>
      </c>
      <c r="BM299" s="22" t="s">
        <v>494</v>
      </c>
    </row>
    <row r="300" spans="2:51" s="11" customFormat="1" ht="13.5">
      <c r="B300" s="205"/>
      <c r="C300" s="206"/>
      <c r="D300" s="202" t="s">
        <v>147</v>
      </c>
      <c r="E300" s="207" t="s">
        <v>21</v>
      </c>
      <c r="F300" s="208" t="s">
        <v>490</v>
      </c>
      <c r="G300" s="206"/>
      <c r="H300" s="209">
        <v>507</v>
      </c>
      <c r="I300" s="210"/>
      <c r="J300" s="206"/>
      <c r="K300" s="206"/>
      <c r="L300" s="211"/>
      <c r="M300" s="212"/>
      <c r="N300" s="213"/>
      <c r="O300" s="213"/>
      <c r="P300" s="213"/>
      <c r="Q300" s="213"/>
      <c r="R300" s="213"/>
      <c r="S300" s="213"/>
      <c r="T300" s="214"/>
      <c r="AT300" s="215" t="s">
        <v>147</v>
      </c>
      <c r="AU300" s="215" t="s">
        <v>79</v>
      </c>
      <c r="AV300" s="11" t="s">
        <v>79</v>
      </c>
      <c r="AW300" s="11" t="s">
        <v>33</v>
      </c>
      <c r="AX300" s="11" t="s">
        <v>77</v>
      </c>
      <c r="AY300" s="215" t="s">
        <v>136</v>
      </c>
    </row>
    <row r="301" spans="2:65" s="1" customFormat="1" ht="38.25" customHeight="1">
      <c r="B301" s="39"/>
      <c r="C301" s="190" t="s">
        <v>495</v>
      </c>
      <c r="D301" s="190" t="s">
        <v>138</v>
      </c>
      <c r="E301" s="191" t="s">
        <v>496</v>
      </c>
      <c r="F301" s="192" t="s">
        <v>497</v>
      </c>
      <c r="G301" s="193" t="s">
        <v>180</v>
      </c>
      <c r="H301" s="194">
        <v>363</v>
      </c>
      <c r="I301" s="195"/>
      <c r="J301" s="196">
        <f>ROUND(I301*H301,2)</f>
        <v>0</v>
      </c>
      <c r="K301" s="192" t="s">
        <v>142</v>
      </c>
      <c r="L301" s="59"/>
      <c r="M301" s="197" t="s">
        <v>21</v>
      </c>
      <c r="N301" s="198" t="s">
        <v>40</v>
      </c>
      <c r="O301" s="40"/>
      <c r="P301" s="199">
        <f>O301*H301</f>
        <v>0</v>
      </c>
      <c r="Q301" s="199">
        <v>0.1295</v>
      </c>
      <c r="R301" s="199">
        <f>Q301*H301</f>
        <v>47.0085</v>
      </c>
      <c r="S301" s="199">
        <v>0</v>
      </c>
      <c r="T301" s="200">
        <f>S301*H301</f>
        <v>0</v>
      </c>
      <c r="AR301" s="22" t="s">
        <v>143</v>
      </c>
      <c r="AT301" s="22" t="s">
        <v>138</v>
      </c>
      <c r="AU301" s="22" t="s">
        <v>79</v>
      </c>
      <c r="AY301" s="22" t="s">
        <v>136</v>
      </c>
      <c r="BE301" s="201">
        <f>IF(N301="základní",J301,0)</f>
        <v>0</v>
      </c>
      <c r="BF301" s="201">
        <f>IF(N301="snížená",J301,0)</f>
        <v>0</v>
      </c>
      <c r="BG301" s="201">
        <f>IF(N301="zákl. přenesená",J301,0)</f>
        <v>0</v>
      </c>
      <c r="BH301" s="201">
        <f>IF(N301="sníž. přenesená",J301,0)</f>
        <v>0</v>
      </c>
      <c r="BI301" s="201">
        <f>IF(N301="nulová",J301,0)</f>
        <v>0</v>
      </c>
      <c r="BJ301" s="22" t="s">
        <v>77</v>
      </c>
      <c r="BK301" s="201">
        <f>ROUND(I301*H301,2)</f>
        <v>0</v>
      </c>
      <c r="BL301" s="22" t="s">
        <v>143</v>
      </c>
      <c r="BM301" s="22" t="s">
        <v>498</v>
      </c>
    </row>
    <row r="302" spans="2:47" s="1" customFormat="1" ht="94.5">
      <c r="B302" s="39"/>
      <c r="C302" s="61"/>
      <c r="D302" s="202" t="s">
        <v>145</v>
      </c>
      <c r="E302" s="61"/>
      <c r="F302" s="203" t="s">
        <v>499</v>
      </c>
      <c r="G302" s="61"/>
      <c r="H302" s="61"/>
      <c r="I302" s="161"/>
      <c r="J302" s="61"/>
      <c r="K302" s="61"/>
      <c r="L302" s="59"/>
      <c r="M302" s="204"/>
      <c r="N302" s="40"/>
      <c r="O302" s="40"/>
      <c r="P302" s="40"/>
      <c r="Q302" s="40"/>
      <c r="R302" s="40"/>
      <c r="S302" s="40"/>
      <c r="T302" s="76"/>
      <c r="AT302" s="22" t="s">
        <v>145</v>
      </c>
      <c r="AU302" s="22" t="s">
        <v>79</v>
      </c>
    </row>
    <row r="303" spans="2:51" s="11" customFormat="1" ht="13.5">
      <c r="B303" s="205"/>
      <c r="C303" s="206"/>
      <c r="D303" s="202" t="s">
        <v>147</v>
      </c>
      <c r="E303" s="207" t="s">
        <v>21</v>
      </c>
      <c r="F303" s="208" t="s">
        <v>500</v>
      </c>
      <c r="G303" s="206"/>
      <c r="H303" s="209">
        <v>288</v>
      </c>
      <c r="I303" s="210"/>
      <c r="J303" s="206"/>
      <c r="K303" s="206"/>
      <c r="L303" s="211"/>
      <c r="M303" s="212"/>
      <c r="N303" s="213"/>
      <c r="O303" s="213"/>
      <c r="P303" s="213"/>
      <c r="Q303" s="213"/>
      <c r="R303" s="213"/>
      <c r="S303" s="213"/>
      <c r="T303" s="214"/>
      <c r="AT303" s="215" t="s">
        <v>147</v>
      </c>
      <c r="AU303" s="215" t="s">
        <v>79</v>
      </c>
      <c r="AV303" s="11" t="s">
        <v>79</v>
      </c>
      <c r="AW303" s="11" t="s">
        <v>33</v>
      </c>
      <c r="AX303" s="11" t="s">
        <v>69</v>
      </c>
      <c r="AY303" s="215" t="s">
        <v>136</v>
      </c>
    </row>
    <row r="304" spans="2:51" s="11" customFormat="1" ht="13.5">
      <c r="B304" s="205"/>
      <c r="C304" s="206"/>
      <c r="D304" s="202" t="s">
        <v>147</v>
      </c>
      <c r="E304" s="207" t="s">
        <v>21</v>
      </c>
      <c r="F304" s="208" t="s">
        <v>501</v>
      </c>
      <c r="G304" s="206"/>
      <c r="H304" s="209">
        <v>75</v>
      </c>
      <c r="I304" s="210"/>
      <c r="J304" s="206"/>
      <c r="K304" s="206"/>
      <c r="L304" s="211"/>
      <c r="M304" s="212"/>
      <c r="N304" s="213"/>
      <c r="O304" s="213"/>
      <c r="P304" s="213"/>
      <c r="Q304" s="213"/>
      <c r="R304" s="213"/>
      <c r="S304" s="213"/>
      <c r="T304" s="214"/>
      <c r="AT304" s="215" t="s">
        <v>147</v>
      </c>
      <c r="AU304" s="215" t="s">
        <v>79</v>
      </c>
      <c r="AV304" s="11" t="s">
        <v>79</v>
      </c>
      <c r="AW304" s="11" t="s">
        <v>33</v>
      </c>
      <c r="AX304" s="11" t="s">
        <v>69</v>
      </c>
      <c r="AY304" s="215" t="s">
        <v>136</v>
      </c>
    </row>
    <row r="305" spans="2:51" s="12" customFormat="1" ht="13.5">
      <c r="B305" s="216"/>
      <c r="C305" s="217"/>
      <c r="D305" s="202" t="s">
        <v>147</v>
      </c>
      <c r="E305" s="218" t="s">
        <v>21</v>
      </c>
      <c r="F305" s="219" t="s">
        <v>165</v>
      </c>
      <c r="G305" s="217"/>
      <c r="H305" s="220">
        <v>363</v>
      </c>
      <c r="I305" s="221"/>
      <c r="J305" s="217"/>
      <c r="K305" s="217"/>
      <c r="L305" s="222"/>
      <c r="M305" s="223"/>
      <c r="N305" s="224"/>
      <c r="O305" s="224"/>
      <c r="P305" s="224"/>
      <c r="Q305" s="224"/>
      <c r="R305" s="224"/>
      <c r="S305" s="224"/>
      <c r="T305" s="225"/>
      <c r="AT305" s="226" t="s">
        <v>147</v>
      </c>
      <c r="AU305" s="226" t="s">
        <v>79</v>
      </c>
      <c r="AV305" s="12" t="s">
        <v>143</v>
      </c>
      <c r="AW305" s="12" t="s">
        <v>33</v>
      </c>
      <c r="AX305" s="12" t="s">
        <v>77</v>
      </c>
      <c r="AY305" s="226" t="s">
        <v>136</v>
      </c>
    </row>
    <row r="306" spans="2:65" s="1" customFormat="1" ht="16.5" customHeight="1">
      <c r="B306" s="39"/>
      <c r="C306" s="227" t="s">
        <v>502</v>
      </c>
      <c r="D306" s="227" t="s">
        <v>243</v>
      </c>
      <c r="E306" s="228" t="s">
        <v>503</v>
      </c>
      <c r="F306" s="229" t="s">
        <v>504</v>
      </c>
      <c r="G306" s="230" t="s">
        <v>180</v>
      </c>
      <c r="H306" s="231">
        <v>363</v>
      </c>
      <c r="I306" s="232"/>
      <c r="J306" s="233">
        <f>ROUND(I306*H306,2)</f>
        <v>0</v>
      </c>
      <c r="K306" s="229" t="s">
        <v>21</v>
      </c>
      <c r="L306" s="234"/>
      <c r="M306" s="235" t="s">
        <v>21</v>
      </c>
      <c r="N306" s="236" t="s">
        <v>40</v>
      </c>
      <c r="O306" s="40"/>
      <c r="P306" s="199">
        <f>O306*H306</f>
        <v>0</v>
      </c>
      <c r="Q306" s="199">
        <v>0.0335</v>
      </c>
      <c r="R306" s="199">
        <f>Q306*H306</f>
        <v>12.1605</v>
      </c>
      <c r="S306" s="199">
        <v>0</v>
      </c>
      <c r="T306" s="200">
        <f>S306*H306</f>
        <v>0</v>
      </c>
      <c r="AR306" s="22" t="s">
        <v>184</v>
      </c>
      <c r="AT306" s="22" t="s">
        <v>243</v>
      </c>
      <c r="AU306" s="22" t="s">
        <v>79</v>
      </c>
      <c r="AY306" s="22" t="s">
        <v>136</v>
      </c>
      <c r="BE306" s="201">
        <f>IF(N306="základní",J306,0)</f>
        <v>0</v>
      </c>
      <c r="BF306" s="201">
        <f>IF(N306="snížená",J306,0)</f>
        <v>0</v>
      </c>
      <c r="BG306" s="201">
        <f>IF(N306="zákl. přenesená",J306,0)</f>
        <v>0</v>
      </c>
      <c r="BH306" s="201">
        <f>IF(N306="sníž. přenesená",J306,0)</f>
        <v>0</v>
      </c>
      <c r="BI306" s="201">
        <f>IF(N306="nulová",J306,0)</f>
        <v>0</v>
      </c>
      <c r="BJ306" s="22" t="s">
        <v>77</v>
      </c>
      <c r="BK306" s="201">
        <f>ROUND(I306*H306,2)</f>
        <v>0</v>
      </c>
      <c r="BL306" s="22" t="s">
        <v>143</v>
      </c>
      <c r="BM306" s="22" t="s">
        <v>505</v>
      </c>
    </row>
    <row r="307" spans="2:51" s="11" customFormat="1" ht="13.5">
      <c r="B307" s="205"/>
      <c r="C307" s="206"/>
      <c r="D307" s="202" t="s">
        <v>147</v>
      </c>
      <c r="E307" s="207" t="s">
        <v>21</v>
      </c>
      <c r="F307" s="208" t="s">
        <v>506</v>
      </c>
      <c r="G307" s="206"/>
      <c r="H307" s="209">
        <v>363</v>
      </c>
      <c r="I307" s="210"/>
      <c r="J307" s="206"/>
      <c r="K307" s="206"/>
      <c r="L307" s="211"/>
      <c r="M307" s="212"/>
      <c r="N307" s="213"/>
      <c r="O307" s="213"/>
      <c r="P307" s="213"/>
      <c r="Q307" s="213"/>
      <c r="R307" s="213"/>
      <c r="S307" s="213"/>
      <c r="T307" s="214"/>
      <c r="AT307" s="215" t="s">
        <v>147</v>
      </c>
      <c r="AU307" s="215" t="s">
        <v>79</v>
      </c>
      <c r="AV307" s="11" t="s">
        <v>79</v>
      </c>
      <c r="AW307" s="11" t="s">
        <v>33</v>
      </c>
      <c r="AX307" s="11" t="s">
        <v>77</v>
      </c>
      <c r="AY307" s="215" t="s">
        <v>136</v>
      </c>
    </row>
    <row r="308" spans="2:65" s="1" customFormat="1" ht="51" customHeight="1">
      <c r="B308" s="39"/>
      <c r="C308" s="190" t="s">
        <v>507</v>
      </c>
      <c r="D308" s="190" t="s">
        <v>138</v>
      </c>
      <c r="E308" s="191" t="s">
        <v>508</v>
      </c>
      <c r="F308" s="192" t="s">
        <v>509</v>
      </c>
      <c r="G308" s="193" t="s">
        <v>180</v>
      </c>
      <c r="H308" s="194">
        <v>24</v>
      </c>
      <c r="I308" s="195"/>
      <c r="J308" s="196">
        <f>ROUND(I308*H308,2)</f>
        <v>0</v>
      </c>
      <c r="K308" s="192" t="s">
        <v>142</v>
      </c>
      <c r="L308" s="59"/>
      <c r="M308" s="197" t="s">
        <v>21</v>
      </c>
      <c r="N308" s="198" t="s">
        <v>40</v>
      </c>
      <c r="O308" s="40"/>
      <c r="P308" s="199">
        <f>O308*H308</f>
        <v>0</v>
      </c>
      <c r="Q308" s="199">
        <v>0</v>
      </c>
      <c r="R308" s="199">
        <f>Q308*H308</f>
        <v>0</v>
      </c>
      <c r="S308" s="199">
        <v>0.035</v>
      </c>
      <c r="T308" s="200">
        <f>S308*H308</f>
        <v>0.8400000000000001</v>
      </c>
      <c r="AR308" s="22" t="s">
        <v>143</v>
      </c>
      <c r="AT308" s="22" t="s">
        <v>138</v>
      </c>
      <c r="AU308" s="22" t="s">
        <v>79</v>
      </c>
      <c r="AY308" s="22" t="s">
        <v>136</v>
      </c>
      <c r="BE308" s="201">
        <f>IF(N308="základní",J308,0)</f>
        <v>0</v>
      </c>
      <c r="BF308" s="201">
        <f>IF(N308="snížená",J308,0)</f>
        <v>0</v>
      </c>
      <c r="BG308" s="201">
        <f>IF(N308="zákl. přenesená",J308,0)</f>
        <v>0</v>
      </c>
      <c r="BH308" s="201">
        <f>IF(N308="sníž. přenesená",J308,0)</f>
        <v>0</v>
      </c>
      <c r="BI308" s="201">
        <f>IF(N308="nulová",J308,0)</f>
        <v>0</v>
      </c>
      <c r="BJ308" s="22" t="s">
        <v>77</v>
      </c>
      <c r="BK308" s="201">
        <f>ROUND(I308*H308,2)</f>
        <v>0</v>
      </c>
      <c r="BL308" s="22" t="s">
        <v>143</v>
      </c>
      <c r="BM308" s="22" t="s">
        <v>510</v>
      </c>
    </row>
    <row r="309" spans="2:47" s="1" customFormat="1" ht="108">
      <c r="B309" s="39"/>
      <c r="C309" s="61"/>
      <c r="D309" s="202" t="s">
        <v>145</v>
      </c>
      <c r="E309" s="61"/>
      <c r="F309" s="203" t="s">
        <v>511</v>
      </c>
      <c r="G309" s="61"/>
      <c r="H309" s="61"/>
      <c r="I309" s="161"/>
      <c r="J309" s="61"/>
      <c r="K309" s="61"/>
      <c r="L309" s="59"/>
      <c r="M309" s="204"/>
      <c r="N309" s="40"/>
      <c r="O309" s="40"/>
      <c r="P309" s="40"/>
      <c r="Q309" s="40"/>
      <c r="R309" s="40"/>
      <c r="S309" s="40"/>
      <c r="T309" s="76"/>
      <c r="AT309" s="22" t="s">
        <v>145</v>
      </c>
      <c r="AU309" s="22" t="s">
        <v>79</v>
      </c>
    </row>
    <row r="310" spans="2:51" s="11" customFormat="1" ht="13.5">
      <c r="B310" s="205"/>
      <c r="C310" s="206"/>
      <c r="D310" s="202" t="s">
        <v>147</v>
      </c>
      <c r="E310" s="207" t="s">
        <v>21</v>
      </c>
      <c r="F310" s="208" t="s">
        <v>512</v>
      </c>
      <c r="G310" s="206"/>
      <c r="H310" s="209">
        <v>24</v>
      </c>
      <c r="I310" s="210"/>
      <c r="J310" s="206"/>
      <c r="K310" s="206"/>
      <c r="L310" s="211"/>
      <c r="M310" s="212"/>
      <c r="N310" s="213"/>
      <c r="O310" s="213"/>
      <c r="P310" s="213"/>
      <c r="Q310" s="213"/>
      <c r="R310" s="213"/>
      <c r="S310" s="213"/>
      <c r="T310" s="214"/>
      <c r="AT310" s="215" t="s">
        <v>147</v>
      </c>
      <c r="AU310" s="215" t="s">
        <v>79</v>
      </c>
      <c r="AV310" s="11" t="s">
        <v>79</v>
      </c>
      <c r="AW310" s="11" t="s">
        <v>33</v>
      </c>
      <c r="AX310" s="11" t="s">
        <v>77</v>
      </c>
      <c r="AY310" s="215" t="s">
        <v>136</v>
      </c>
    </row>
    <row r="311" spans="2:65" s="1" customFormat="1" ht="51" customHeight="1">
      <c r="B311" s="39"/>
      <c r="C311" s="190" t="s">
        <v>513</v>
      </c>
      <c r="D311" s="190" t="s">
        <v>138</v>
      </c>
      <c r="E311" s="191" t="s">
        <v>514</v>
      </c>
      <c r="F311" s="192" t="s">
        <v>515</v>
      </c>
      <c r="G311" s="193" t="s">
        <v>180</v>
      </c>
      <c r="H311" s="194">
        <v>23</v>
      </c>
      <c r="I311" s="195"/>
      <c r="J311" s="196">
        <f>ROUND(I311*H311,2)</f>
        <v>0</v>
      </c>
      <c r="K311" s="192" t="s">
        <v>142</v>
      </c>
      <c r="L311" s="59"/>
      <c r="M311" s="197" t="s">
        <v>21</v>
      </c>
      <c r="N311" s="198" t="s">
        <v>40</v>
      </c>
      <c r="O311" s="40"/>
      <c r="P311" s="199">
        <f>O311*H311</f>
        <v>0</v>
      </c>
      <c r="Q311" s="199">
        <v>0</v>
      </c>
      <c r="R311" s="199">
        <f>Q311*H311</f>
        <v>0</v>
      </c>
      <c r="S311" s="199">
        <v>0.35</v>
      </c>
      <c r="T311" s="200">
        <f>S311*H311</f>
        <v>8.049999999999999</v>
      </c>
      <c r="AR311" s="22" t="s">
        <v>143</v>
      </c>
      <c r="AT311" s="22" t="s">
        <v>138</v>
      </c>
      <c r="AU311" s="22" t="s">
        <v>79</v>
      </c>
      <c r="AY311" s="22" t="s">
        <v>136</v>
      </c>
      <c r="BE311" s="201">
        <f>IF(N311="základní",J311,0)</f>
        <v>0</v>
      </c>
      <c r="BF311" s="201">
        <f>IF(N311="snížená",J311,0)</f>
        <v>0</v>
      </c>
      <c r="BG311" s="201">
        <f>IF(N311="zákl. přenesená",J311,0)</f>
        <v>0</v>
      </c>
      <c r="BH311" s="201">
        <f>IF(N311="sníž. přenesená",J311,0)</f>
        <v>0</v>
      </c>
      <c r="BI311" s="201">
        <f>IF(N311="nulová",J311,0)</f>
        <v>0</v>
      </c>
      <c r="BJ311" s="22" t="s">
        <v>77</v>
      </c>
      <c r="BK311" s="201">
        <f>ROUND(I311*H311,2)</f>
        <v>0</v>
      </c>
      <c r="BL311" s="22" t="s">
        <v>143</v>
      </c>
      <c r="BM311" s="22" t="s">
        <v>516</v>
      </c>
    </row>
    <row r="312" spans="2:47" s="1" customFormat="1" ht="67.5">
      <c r="B312" s="39"/>
      <c r="C312" s="61"/>
      <c r="D312" s="202" t="s">
        <v>145</v>
      </c>
      <c r="E312" s="61"/>
      <c r="F312" s="203" t="s">
        <v>517</v>
      </c>
      <c r="G312" s="61"/>
      <c r="H312" s="61"/>
      <c r="I312" s="161"/>
      <c r="J312" s="61"/>
      <c r="K312" s="61"/>
      <c r="L312" s="59"/>
      <c r="M312" s="204"/>
      <c r="N312" s="40"/>
      <c r="O312" s="40"/>
      <c r="P312" s="40"/>
      <c r="Q312" s="40"/>
      <c r="R312" s="40"/>
      <c r="S312" s="40"/>
      <c r="T312" s="76"/>
      <c r="AT312" s="22" t="s">
        <v>145</v>
      </c>
      <c r="AU312" s="22" t="s">
        <v>79</v>
      </c>
    </row>
    <row r="313" spans="2:51" s="11" customFormat="1" ht="13.5">
      <c r="B313" s="205"/>
      <c r="C313" s="206"/>
      <c r="D313" s="202" t="s">
        <v>147</v>
      </c>
      <c r="E313" s="207" t="s">
        <v>21</v>
      </c>
      <c r="F313" s="208" t="s">
        <v>518</v>
      </c>
      <c r="G313" s="206"/>
      <c r="H313" s="209">
        <v>23</v>
      </c>
      <c r="I313" s="210"/>
      <c r="J313" s="206"/>
      <c r="K313" s="206"/>
      <c r="L313" s="211"/>
      <c r="M313" s="212"/>
      <c r="N313" s="213"/>
      <c r="O313" s="213"/>
      <c r="P313" s="213"/>
      <c r="Q313" s="213"/>
      <c r="R313" s="213"/>
      <c r="S313" s="213"/>
      <c r="T313" s="214"/>
      <c r="AT313" s="215" t="s">
        <v>147</v>
      </c>
      <c r="AU313" s="215" t="s">
        <v>79</v>
      </c>
      <c r="AV313" s="11" t="s">
        <v>79</v>
      </c>
      <c r="AW313" s="11" t="s">
        <v>33</v>
      </c>
      <c r="AX313" s="11" t="s">
        <v>77</v>
      </c>
      <c r="AY313" s="215" t="s">
        <v>136</v>
      </c>
    </row>
    <row r="314" spans="2:65" s="1" customFormat="1" ht="16.5" customHeight="1">
      <c r="B314" s="39"/>
      <c r="C314" s="190" t="s">
        <v>519</v>
      </c>
      <c r="D314" s="190" t="s">
        <v>138</v>
      </c>
      <c r="E314" s="191" t="s">
        <v>520</v>
      </c>
      <c r="F314" s="192" t="s">
        <v>521</v>
      </c>
      <c r="G314" s="193" t="s">
        <v>300</v>
      </c>
      <c r="H314" s="194">
        <v>2</v>
      </c>
      <c r="I314" s="195"/>
      <c r="J314" s="196">
        <f>ROUND(I314*H314,2)</f>
        <v>0</v>
      </c>
      <c r="K314" s="192" t="s">
        <v>21</v>
      </c>
      <c r="L314" s="59"/>
      <c r="M314" s="197" t="s">
        <v>21</v>
      </c>
      <c r="N314" s="198" t="s">
        <v>40</v>
      </c>
      <c r="O314" s="40"/>
      <c r="P314" s="199">
        <f>O314*H314</f>
        <v>0</v>
      </c>
      <c r="Q314" s="199">
        <v>0</v>
      </c>
      <c r="R314" s="199">
        <f>Q314*H314</f>
        <v>0</v>
      </c>
      <c r="S314" s="199">
        <v>0</v>
      </c>
      <c r="T314" s="200">
        <f>S314*H314</f>
        <v>0</v>
      </c>
      <c r="AR314" s="22" t="s">
        <v>143</v>
      </c>
      <c r="AT314" s="22" t="s">
        <v>138</v>
      </c>
      <c r="AU314" s="22" t="s">
        <v>79</v>
      </c>
      <c r="AY314" s="22" t="s">
        <v>136</v>
      </c>
      <c r="BE314" s="201">
        <f>IF(N314="základní",J314,0)</f>
        <v>0</v>
      </c>
      <c r="BF314" s="201">
        <f>IF(N314="snížená",J314,0)</f>
        <v>0</v>
      </c>
      <c r="BG314" s="201">
        <f>IF(N314="zákl. přenesená",J314,0)</f>
        <v>0</v>
      </c>
      <c r="BH314" s="201">
        <f>IF(N314="sníž. přenesená",J314,0)</f>
        <v>0</v>
      </c>
      <c r="BI314" s="201">
        <f>IF(N314="nulová",J314,0)</f>
        <v>0</v>
      </c>
      <c r="BJ314" s="22" t="s">
        <v>77</v>
      </c>
      <c r="BK314" s="201">
        <f>ROUND(I314*H314,2)</f>
        <v>0</v>
      </c>
      <c r="BL314" s="22" t="s">
        <v>143</v>
      </c>
      <c r="BM314" s="22" t="s">
        <v>522</v>
      </c>
    </row>
    <row r="315" spans="2:63" s="10" customFormat="1" ht="29.85" customHeight="1">
      <c r="B315" s="174"/>
      <c r="C315" s="175"/>
      <c r="D315" s="176" t="s">
        <v>68</v>
      </c>
      <c r="E315" s="188" t="s">
        <v>523</v>
      </c>
      <c r="F315" s="188" t="s">
        <v>524</v>
      </c>
      <c r="G315" s="175"/>
      <c r="H315" s="175"/>
      <c r="I315" s="178"/>
      <c r="J315" s="189">
        <f>BK315</f>
        <v>0</v>
      </c>
      <c r="K315" s="175"/>
      <c r="L315" s="180"/>
      <c r="M315" s="181"/>
      <c r="N315" s="182"/>
      <c r="O315" s="182"/>
      <c r="P315" s="183">
        <f>SUM(P316:P339)</f>
        <v>0</v>
      </c>
      <c r="Q315" s="182"/>
      <c r="R315" s="183">
        <f>SUM(R316:R339)</f>
        <v>0</v>
      </c>
      <c r="S315" s="182"/>
      <c r="T315" s="184">
        <f>SUM(T316:T339)</f>
        <v>0</v>
      </c>
      <c r="AR315" s="185" t="s">
        <v>77</v>
      </c>
      <c r="AT315" s="186" t="s">
        <v>68</v>
      </c>
      <c r="AU315" s="186" t="s">
        <v>77</v>
      </c>
      <c r="AY315" s="185" t="s">
        <v>136</v>
      </c>
      <c r="BK315" s="187">
        <f>SUM(BK316:BK339)</f>
        <v>0</v>
      </c>
    </row>
    <row r="316" spans="2:65" s="1" customFormat="1" ht="25.5" customHeight="1">
      <c r="B316" s="39"/>
      <c r="C316" s="190" t="s">
        <v>525</v>
      </c>
      <c r="D316" s="190" t="s">
        <v>138</v>
      </c>
      <c r="E316" s="191" t="s">
        <v>526</v>
      </c>
      <c r="F316" s="192" t="s">
        <v>527</v>
      </c>
      <c r="G316" s="193" t="s">
        <v>246</v>
      </c>
      <c r="H316" s="194">
        <v>722.945</v>
      </c>
      <c r="I316" s="195"/>
      <c r="J316" s="196">
        <f>ROUND(I316*H316,2)</f>
        <v>0</v>
      </c>
      <c r="K316" s="192" t="s">
        <v>142</v>
      </c>
      <c r="L316" s="59"/>
      <c r="M316" s="197" t="s">
        <v>21</v>
      </c>
      <c r="N316" s="198" t="s">
        <v>40</v>
      </c>
      <c r="O316" s="40"/>
      <c r="P316" s="199">
        <f>O316*H316</f>
        <v>0</v>
      </c>
      <c r="Q316" s="199">
        <v>0</v>
      </c>
      <c r="R316" s="199">
        <f>Q316*H316</f>
        <v>0</v>
      </c>
      <c r="S316" s="199">
        <v>0</v>
      </c>
      <c r="T316" s="200">
        <f>S316*H316</f>
        <v>0</v>
      </c>
      <c r="AR316" s="22" t="s">
        <v>143</v>
      </c>
      <c r="AT316" s="22" t="s">
        <v>138</v>
      </c>
      <c r="AU316" s="22" t="s">
        <v>79</v>
      </c>
      <c r="AY316" s="22" t="s">
        <v>136</v>
      </c>
      <c r="BE316" s="201">
        <f>IF(N316="základní",J316,0)</f>
        <v>0</v>
      </c>
      <c r="BF316" s="201">
        <f>IF(N316="snížená",J316,0)</f>
        <v>0</v>
      </c>
      <c r="BG316" s="201">
        <f>IF(N316="zákl. přenesená",J316,0)</f>
        <v>0</v>
      </c>
      <c r="BH316" s="201">
        <f>IF(N316="sníž. přenesená",J316,0)</f>
        <v>0</v>
      </c>
      <c r="BI316" s="201">
        <f>IF(N316="nulová",J316,0)</f>
        <v>0</v>
      </c>
      <c r="BJ316" s="22" t="s">
        <v>77</v>
      </c>
      <c r="BK316" s="201">
        <f>ROUND(I316*H316,2)</f>
        <v>0</v>
      </c>
      <c r="BL316" s="22" t="s">
        <v>143</v>
      </c>
      <c r="BM316" s="22" t="s">
        <v>528</v>
      </c>
    </row>
    <row r="317" spans="2:47" s="1" customFormat="1" ht="94.5">
      <c r="B317" s="39"/>
      <c r="C317" s="61"/>
      <c r="D317" s="202" t="s">
        <v>145</v>
      </c>
      <c r="E317" s="61"/>
      <c r="F317" s="203" t="s">
        <v>529</v>
      </c>
      <c r="G317" s="61"/>
      <c r="H317" s="61"/>
      <c r="I317" s="161"/>
      <c r="J317" s="61"/>
      <c r="K317" s="61"/>
      <c r="L317" s="59"/>
      <c r="M317" s="204"/>
      <c r="N317" s="40"/>
      <c r="O317" s="40"/>
      <c r="P317" s="40"/>
      <c r="Q317" s="40"/>
      <c r="R317" s="40"/>
      <c r="S317" s="40"/>
      <c r="T317" s="76"/>
      <c r="AT317" s="22" t="s">
        <v>145</v>
      </c>
      <c r="AU317" s="22" t="s">
        <v>79</v>
      </c>
    </row>
    <row r="318" spans="2:51" s="11" customFormat="1" ht="13.5">
      <c r="B318" s="205"/>
      <c r="C318" s="206"/>
      <c r="D318" s="202" t="s">
        <v>147</v>
      </c>
      <c r="E318" s="207" t="s">
        <v>21</v>
      </c>
      <c r="F318" s="208" t="s">
        <v>530</v>
      </c>
      <c r="G318" s="206"/>
      <c r="H318" s="209">
        <v>551.57</v>
      </c>
      <c r="I318" s="210"/>
      <c r="J318" s="206"/>
      <c r="K318" s="206"/>
      <c r="L318" s="211"/>
      <c r="M318" s="212"/>
      <c r="N318" s="213"/>
      <c r="O318" s="213"/>
      <c r="P318" s="213"/>
      <c r="Q318" s="213"/>
      <c r="R318" s="213"/>
      <c r="S318" s="213"/>
      <c r="T318" s="214"/>
      <c r="AT318" s="215" t="s">
        <v>147</v>
      </c>
      <c r="AU318" s="215" t="s">
        <v>79</v>
      </c>
      <c r="AV318" s="11" t="s">
        <v>79</v>
      </c>
      <c r="AW318" s="11" t="s">
        <v>33</v>
      </c>
      <c r="AX318" s="11" t="s">
        <v>69</v>
      </c>
      <c r="AY318" s="215" t="s">
        <v>136</v>
      </c>
    </row>
    <row r="319" spans="2:51" s="11" customFormat="1" ht="13.5">
      <c r="B319" s="205"/>
      <c r="C319" s="206"/>
      <c r="D319" s="202" t="s">
        <v>147</v>
      </c>
      <c r="E319" s="207" t="s">
        <v>21</v>
      </c>
      <c r="F319" s="208" t="s">
        <v>531</v>
      </c>
      <c r="G319" s="206"/>
      <c r="H319" s="209">
        <v>171.375</v>
      </c>
      <c r="I319" s="210"/>
      <c r="J319" s="206"/>
      <c r="K319" s="206"/>
      <c r="L319" s="211"/>
      <c r="M319" s="212"/>
      <c r="N319" s="213"/>
      <c r="O319" s="213"/>
      <c r="P319" s="213"/>
      <c r="Q319" s="213"/>
      <c r="R319" s="213"/>
      <c r="S319" s="213"/>
      <c r="T319" s="214"/>
      <c r="AT319" s="215" t="s">
        <v>147</v>
      </c>
      <c r="AU319" s="215" t="s">
        <v>79</v>
      </c>
      <c r="AV319" s="11" t="s">
        <v>79</v>
      </c>
      <c r="AW319" s="11" t="s">
        <v>33</v>
      </c>
      <c r="AX319" s="11" t="s">
        <v>69</v>
      </c>
      <c r="AY319" s="215" t="s">
        <v>136</v>
      </c>
    </row>
    <row r="320" spans="2:51" s="12" customFormat="1" ht="13.5">
      <c r="B320" s="216"/>
      <c r="C320" s="217"/>
      <c r="D320" s="202" t="s">
        <v>147</v>
      </c>
      <c r="E320" s="218" t="s">
        <v>21</v>
      </c>
      <c r="F320" s="219" t="s">
        <v>165</v>
      </c>
      <c r="G320" s="217"/>
      <c r="H320" s="220">
        <v>722.945</v>
      </c>
      <c r="I320" s="221"/>
      <c r="J320" s="217"/>
      <c r="K320" s="217"/>
      <c r="L320" s="222"/>
      <c r="M320" s="223"/>
      <c r="N320" s="224"/>
      <c r="O320" s="224"/>
      <c r="P320" s="224"/>
      <c r="Q320" s="224"/>
      <c r="R320" s="224"/>
      <c r="S320" s="224"/>
      <c r="T320" s="225"/>
      <c r="AT320" s="226" t="s">
        <v>147</v>
      </c>
      <c r="AU320" s="226" t="s">
        <v>79</v>
      </c>
      <c r="AV320" s="12" t="s">
        <v>143</v>
      </c>
      <c r="AW320" s="12" t="s">
        <v>33</v>
      </c>
      <c r="AX320" s="12" t="s">
        <v>77</v>
      </c>
      <c r="AY320" s="226" t="s">
        <v>136</v>
      </c>
    </row>
    <row r="321" spans="2:65" s="1" customFormat="1" ht="25.5" customHeight="1">
      <c r="B321" s="39"/>
      <c r="C321" s="190" t="s">
        <v>532</v>
      </c>
      <c r="D321" s="190" t="s">
        <v>138</v>
      </c>
      <c r="E321" s="191" t="s">
        <v>533</v>
      </c>
      <c r="F321" s="192" t="s">
        <v>534</v>
      </c>
      <c r="G321" s="193" t="s">
        <v>246</v>
      </c>
      <c r="H321" s="194">
        <v>19438.88</v>
      </c>
      <c r="I321" s="195"/>
      <c r="J321" s="196">
        <f>ROUND(I321*H321,2)</f>
        <v>0</v>
      </c>
      <c r="K321" s="192" t="s">
        <v>142</v>
      </c>
      <c r="L321" s="59"/>
      <c r="M321" s="197" t="s">
        <v>21</v>
      </c>
      <c r="N321" s="198" t="s">
        <v>40</v>
      </c>
      <c r="O321" s="40"/>
      <c r="P321" s="199">
        <f>O321*H321</f>
        <v>0</v>
      </c>
      <c r="Q321" s="199">
        <v>0</v>
      </c>
      <c r="R321" s="199">
        <f>Q321*H321</f>
        <v>0</v>
      </c>
      <c r="S321" s="199">
        <v>0</v>
      </c>
      <c r="T321" s="200">
        <f>S321*H321</f>
        <v>0</v>
      </c>
      <c r="AR321" s="22" t="s">
        <v>143</v>
      </c>
      <c r="AT321" s="22" t="s">
        <v>138</v>
      </c>
      <c r="AU321" s="22" t="s">
        <v>79</v>
      </c>
      <c r="AY321" s="22" t="s">
        <v>136</v>
      </c>
      <c r="BE321" s="201">
        <f>IF(N321="základní",J321,0)</f>
        <v>0</v>
      </c>
      <c r="BF321" s="201">
        <f>IF(N321="snížená",J321,0)</f>
        <v>0</v>
      </c>
      <c r="BG321" s="201">
        <f>IF(N321="zákl. přenesená",J321,0)</f>
        <v>0</v>
      </c>
      <c r="BH321" s="201">
        <f>IF(N321="sníž. přenesená",J321,0)</f>
        <v>0</v>
      </c>
      <c r="BI321" s="201">
        <f>IF(N321="nulová",J321,0)</f>
        <v>0</v>
      </c>
      <c r="BJ321" s="22" t="s">
        <v>77</v>
      </c>
      <c r="BK321" s="201">
        <f>ROUND(I321*H321,2)</f>
        <v>0</v>
      </c>
      <c r="BL321" s="22" t="s">
        <v>143</v>
      </c>
      <c r="BM321" s="22" t="s">
        <v>535</v>
      </c>
    </row>
    <row r="322" spans="2:47" s="1" customFormat="1" ht="94.5">
      <c r="B322" s="39"/>
      <c r="C322" s="61"/>
      <c r="D322" s="202" t="s">
        <v>145</v>
      </c>
      <c r="E322" s="61"/>
      <c r="F322" s="203" t="s">
        <v>529</v>
      </c>
      <c r="G322" s="61"/>
      <c r="H322" s="61"/>
      <c r="I322" s="161"/>
      <c r="J322" s="61"/>
      <c r="K322" s="61"/>
      <c r="L322" s="59"/>
      <c r="M322" s="204"/>
      <c r="N322" s="40"/>
      <c r="O322" s="40"/>
      <c r="P322" s="40"/>
      <c r="Q322" s="40"/>
      <c r="R322" s="40"/>
      <c r="S322" s="40"/>
      <c r="T322" s="76"/>
      <c r="AT322" s="22" t="s">
        <v>145</v>
      </c>
      <c r="AU322" s="22" t="s">
        <v>79</v>
      </c>
    </row>
    <row r="323" spans="2:51" s="11" customFormat="1" ht="13.5">
      <c r="B323" s="205"/>
      <c r="C323" s="206"/>
      <c r="D323" s="202" t="s">
        <v>147</v>
      </c>
      <c r="E323" s="207" t="s">
        <v>21</v>
      </c>
      <c r="F323" s="208" t="s">
        <v>536</v>
      </c>
      <c r="G323" s="206"/>
      <c r="H323" s="209">
        <v>19438.88</v>
      </c>
      <c r="I323" s="210"/>
      <c r="J323" s="206"/>
      <c r="K323" s="206"/>
      <c r="L323" s="211"/>
      <c r="M323" s="212"/>
      <c r="N323" s="213"/>
      <c r="O323" s="213"/>
      <c r="P323" s="213"/>
      <c r="Q323" s="213"/>
      <c r="R323" s="213"/>
      <c r="S323" s="213"/>
      <c r="T323" s="214"/>
      <c r="AT323" s="215" t="s">
        <v>147</v>
      </c>
      <c r="AU323" s="215" t="s">
        <v>79</v>
      </c>
      <c r="AV323" s="11" t="s">
        <v>79</v>
      </c>
      <c r="AW323" s="11" t="s">
        <v>33</v>
      </c>
      <c r="AX323" s="11" t="s">
        <v>77</v>
      </c>
      <c r="AY323" s="215" t="s">
        <v>136</v>
      </c>
    </row>
    <row r="324" spans="2:65" s="1" customFormat="1" ht="25.5" customHeight="1">
      <c r="B324" s="39"/>
      <c r="C324" s="190" t="s">
        <v>537</v>
      </c>
      <c r="D324" s="190" t="s">
        <v>138</v>
      </c>
      <c r="E324" s="191" t="s">
        <v>538</v>
      </c>
      <c r="F324" s="192" t="s">
        <v>539</v>
      </c>
      <c r="G324" s="193" t="s">
        <v>246</v>
      </c>
      <c r="H324" s="194">
        <v>20.345</v>
      </c>
      <c r="I324" s="195"/>
      <c r="J324" s="196">
        <f>ROUND(I324*H324,2)</f>
        <v>0</v>
      </c>
      <c r="K324" s="192" t="s">
        <v>142</v>
      </c>
      <c r="L324" s="59"/>
      <c r="M324" s="197" t="s">
        <v>21</v>
      </c>
      <c r="N324" s="198" t="s">
        <v>40</v>
      </c>
      <c r="O324" s="40"/>
      <c r="P324" s="199">
        <f>O324*H324</f>
        <v>0</v>
      </c>
      <c r="Q324" s="199">
        <v>0</v>
      </c>
      <c r="R324" s="199">
        <f>Q324*H324</f>
        <v>0</v>
      </c>
      <c r="S324" s="199">
        <v>0</v>
      </c>
      <c r="T324" s="200">
        <f>S324*H324</f>
        <v>0</v>
      </c>
      <c r="AR324" s="22" t="s">
        <v>143</v>
      </c>
      <c r="AT324" s="22" t="s">
        <v>138</v>
      </c>
      <c r="AU324" s="22" t="s">
        <v>79</v>
      </c>
      <c r="AY324" s="22" t="s">
        <v>136</v>
      </c>
      <c r="BE324" s="201">
        <f>IF(N324="základní",J324,0)</f>
        <v>0</v>
      </c>
      <c r="BF324" s="201">
        <f>IF(N324="snížená",J324,0)</f>
        <v>0</v>
      </c>
      <c r="BG324" s="201">
        <f>IF(N324="zákl. přenesená",J324,0)</f>
        <v>0</v>
      </c>
      <c r="BH324" s="201">
        <f>IF(N324="sníž. přenesená",J324,0)</f>
        <v>0</v>
      </c>
      <c r="BI324" s="201">
        <f>IF(N324="nulová",J324,0)</f>
        <v>0</v>
      </c>
      <c r="BJ324" s="22" t="s">
        <v>77</v>
      </c>
      <c r="BK324" s="201">
        <f>ROUND(I324*H324,2)</f>
        <v>0</v>
      </c>
      <c r="BL324" s="22" t="s">
        <v>143</v>
      </c>
      <c r="BM324" s="22" t="s">
        <v>540</v>
      </c>
    </row>
    <row r="325" spans="2:47" s="1" customFormat="1" ht="94.5">
      <c r="B325" s="39"/>
      <c r="C325" s="61"/>
      <c r="D325" s="202" t="s">
        <v>145</v>
      </c>
      <c r="E325" s="61"/>
      <c r="F325" s="203" t="s">
        <v>529</v>
      </c>
      <c r="G325" s="61"/>
      <c r="H325" s="61"/>
      <c r="I325" s="161"/>
      <c r="J325" s="61"/>
      <c r="K325" s="61"/>
      <c r="L325" s="59"/>
      <c r="M325" s="204"/>
      <c r="N325" s="40"/>
      <c r="O325" s="40"/>
      <c r="P325" s="40"/>
      <c r="Q325" s="40"/>
      <c r="R325" s="40"/>
      <c r="S325" s="40"/>
      <c r="T325" s="76"/>
      <c r="AT325" s="22" t="s">
        <v>145</v>
      </c>
      <c r="AU325" s="22" t="s">
        <v>79</v>
      </c>
    </row>
    <row r="326" spans="2:51" s="11" customFormat="1" ht="13.5">
      <c r="B326" s="205"/>
      <c r="C326" s="206"/>
      <c r="D326" s="202" t="s">
        <v>147</v>
      </c>
      <c r="E326" s="207" t="s">
        <v>21</v>
      </c>
      <c r="F326" s="208" t="s">
        <v>541</v>
      </c>
      <c r="G326" s="206"/>
      <c r="H326" s="209">
        <v>8.05</v>
      </c>
      <c r="I326" s="210"/>
      <c r="J326" s="206"/>
      <c r="K326" s="206"/>
      <c r="L326" s="211"/>
      <c r="M326" s="212"/>
      <c r="N326" s="213"/>
      <c r="O326" s="213"/>
      <c r="P326" s="213"/>
      <c r="Q326" s="213"/>
      <c r="R326" s="213"/>
      <c r="S326" s="213"/>
      <c r="T326" s="214"/>
      <c r="AT326" s="215" t="s">
        <v>147</v>
      </c>
      <c r="AU326" s="215" t="s">
        <v>79</v>
      </c>
      <c r="AV326" s="11" t="s">
        <v>79</v>
      </c>
      <c r="AW326" s="11" t="s">
        <v>33</v>
      </c>
      <c r="AX326" s="11" t="s">
        <v>69</v>
      </c>
      <c r="AY326" s="215" t="s">
        <v>136</v>
      </c>
    </row>
    <row r="327" spans="2:51" s="11" customFormat="1" ht="13.5">
      <c r="B327" s="205"/>
      <c r="C327" s="206"/>
      <c r="D327" s="202" t="s">
        <v>147</v>
      </c>
      <c r="E327" s="207" t="s">
        <v>21</v>
      </c>
      <c r="F327" s="208" t="s">
        <v>542</v>
      </c>
      <c r="G327" s="206"/>
      <c r="H327" s="209">
        <v>3</v>
      </c>
      <c r="I327" s="210"/>
      <c r="J327" s="206"/>
      <c r="K327" s="206"/>
      <c r="L327" s="211"/>
      <c r="M327" s="212"/>
      <c r="N327" s="213"/>
      <c r="O327" s="213"/>
      <c r="P327" s="213"/>
      <c r="Q327" s="213"/>
      <c r="R327" s="213"/>
      <c r="S327" s="213"/>
      <c r="T327" s="214"/>
      <c r="AT327" s="215" t="s">
        <v>147</v>
      </c>
      <c r="AU327" s="215" t="s">
        <v>79</v>
      </c>
      <c r="AV327" s="11" t="s">
        <v>79</v>
      </c>
      <c r="AW327" s="11" t="s">
        <v>33</v>
      </c>
      <c r="AX327" s="11" t="s">
        <v>69</v>
      </c>
      <c r="AY327" s="215" t="s">
        <v>136</v>
      </c>
    </row>
    <row r="328" spans="2:51" s="11" customFormat="1" ht="13.5">
      <c r="B328" s="205"/>
      <c r="C328" s="206"/>
      <c r="D328" s="202" t="s">
        <v>147</v>
      </c>
      <c r="E328" s="207" t="s">
        <v>21</v>
      </c>
      <c r="F328" s="208" t="s">
        <v>543</v>
      </c>
      <c r="G328" s="206"/>
      <c r="H328" s="209">
        <v>0.84</v>
      </c>
      <c r="I328" s="210"/>
      <c r="J328" s="206"/>
      <c r="K328" s="206"/>
      <c r="L328" s="211"/>
      <c r="M328" s="212"/>
      <c r="N328" s="213"/>
      <c r="O328" s="213"/>
      <c r="P328" s="213"/>
      <c r="Q328" s="213"/>
      <c r="R328" s="213"/>
      <c r="S328" s="213"/>
      <c r="T328" s="214"/>
      <c r="AT328" s="215" t="s">
        <v>147</v>
      </c>
      <c r="AU328" s="215" t="s">
        <v>79</v>
      </c>
      <c r="AV328" s="11" t="s">
        <v>79</v>
      </c>
      <c r="AW328" s="11" t="s">
        <v>33</v>
      </c>
      <c r="AX328" s="11" t="s">
        <v>69</v>
      </c>
      <c r="AY328" s="215" t="s">
        <v>136</v>
      </c>
    </row>
    <row r="329" spans="2:51" s="11" customFormat="1" ht="13.5">
      <c r="B329" s="205"/>
      <c r="C329" s="206"/>
      <c r="D329" s="202" t="s">
        <v>147</v>
      </c>
      <c r="E329" s="207" t="s">
        <v>21</v>
      </c>
      <c r="F329" s="208" t="s">
        <v>544</v>
      </c>
      <c r="G329" s="206"/>
      <c r="H329" s="209">
        <v>8.455</v>
      </c>
      <c r="I329" s="210"/>
      <c r="J329" s="206"/>
      <c r="K329" s="206"/>
      <c r="L329" s="211"/>
      <c r="M329" s="212"/>
      <c r="N329" s="213"/>
      <c r="O329" s="213"/>
      <c r="P329" s="213"/>
      <c r="Q329" s="213"/>
      <c r="R329" s="213"/>
      <c r="S329" s="213"/>
      <c r="T329" s="214"/>
      <c r="AT329" s="215" t="s">
        <v>147</v>
      </c>
      <c r="AU329" s="215" t="s">
        <v>79</v>
      </c>
      <c r="AV329" s="11" t="s">
        <v>79</v>
      </c>
      <c r="AW329" s="11" t="s">
        <v>33</v>
      </c>
      <c r="AX329" s="11" t="s">
        <v>69</v>
      </c>
      <c r="AY329" s="215" t="s">
        <v>136</v>
      </c>
    </row>
    <row r="330" spans="2:51" s="12" customFormat="1" ht="13.5">
      <c r="B330" s="216"/>
      <c r="C330" s="217"/>
      <c r="D330" s="202" t="s">
        <v>147</v>
      </c>
      <c r="E330" s="218" t="s">
        <v>21</v>
      </c>
      <c r="F330" s="219" t="s">
        <v>165</v>
      </c>
      <c r="G330" s="217"/>
      <c r="H330" s="220">
        <v>20.345</v>
      </c>
      <c r="I330" s="221"/>
      <c r="J330" s="217"/>
      <c r="K330" s="217"/>
      <c r="L330" s="222"/>
      <c r="M330" s="223"/>
      <c r="N330" s="224"/>
      <c r="O330" s="224"/>
      <c r="P330" s="224"/>
      <c r="Q330" s="224"/>
      <c r="R330" s="224"/>
      <c r="S330" s="224"/>
      <c r="T330" s="225"/>
      <c r="AT330" s="226" t="s">
        <v>147</v>
      </c>
      <c r="AU330" s="226" t="s">
        <v>79</v>
      </c>
      <c r="AV330" s="12" t="s">
        <v>143</v>
      </c>
      <c r="AW330" s="12" t="s">
        <v>33</v>
      </c>
      <c r="AX330" s="12" t="s">
        <v>77</v>
      </c>
      <c r="AY330" s="226" t="s">
        <v>136</v>
      </c>
    </row>
    <row r="331" spans="2:65" s="1" customFormat="1" ht="25.5" customHeight="1">
      <c r="B331" s="39"/>
      <c r="C331" s="190" t="s">
        <v>545</v>
      </c>
      <c r="D331" s="190" t="s">
        <v>138</v>
      </c>
      <c r="E331" s="191" t="s">
        <v>546</v>
      </c>
      <c r="F331" s="192" t="s">
        <v>534</v>
      </c>
      <c r="G331" s="193" t="s">
        <v>246</v>
      </c>
      <c r="H331" s="194">
        <v>488.28</v>
      </c>
      <c r="I331" s="195"/>
      <c r="J331" s="196">
        <f>ROUND(I331*H331,2)</f>
        <v>0</v>
      </c>
      <c r="K331" s="192" t="s">
        <v>142</v>
      </c>
      <c r="L331" s="59"/>
      <c r="M331" s="197" t="s">
        <v>21</v>
      </c>
      <c r="N331" s="198" t="s">
        <v>40</v>
      </c>
      <c r="O331" s="40"/>
      <c r="P331" s="199">
        <f>O331*H331</f>
        <v>0</v>
      </c>
      <c r="Q331" s="199">
        <v>0</v>
      </c>
      <c r="R331" s="199">
        <f>Q331*H331</f>
        <v>0</v>
      </c>
      <c r="S331" s="199">
        <v>0</v>
      </c>
      <c r="T331" s="200">
        <f>S331*H331</f>
        <v>0</v>
      </c>
      <c r="AR331" s="22" t="s">
        <v>143</v>
      </c>
      <c r="AT331" s="22" t="s">
        <v>138</v>
      </c>
      <c r="AU331" s="22" t="s">
        <v>79</v>
      </c>
      <c r="AY331" s="22" t="s">
        <v>136</v>
      </c>
      <c r="BE331" s="201">
        <f>IF(N331="základní",J331,0)</f>
        <v>0</v>
      </c>
      <c r="BF331" s="201">
        <f>IF(N331="snížená",J331,0)</f>
        <v>0</v>
      </c>
      <c r="BG331" s="201">
        <f>IF(N331="zákl. přenesená",J331,0)</f>
        <v>0</v>
      </c>
      <c r="BH331" s="201">
        <f>IF(N331="sníž. přenesená",J331,0)</f>
        <v>0</v>
      </c>
      <c r="BI331" s="201">
        <f>IF(N331="nulová",J331,0)</f>
        <v>0</v>
      </c>
      <c r="BJ331" s="22" t="s">
        <v>77</v>
      </c>
      <c r="BK331" s="201">
        <f>ROUND(I331*H331,2)</f>
        <v>0</v>
      </c>
      <c r="BL331" s="22" t="s">
        <v>143</v>
      </c>
      <c r="BM331" s="22" t="s">
        <v>547</v>
      </c>
    </row>
    <row r="332" spans="2:47" s="1" customFormat="1" ht="94.5">
      <c r="B332" s="39"/>
      <c r="C332" s="61"/>
      <c r="D332" s="202" t="s">
        <v>145</v>
      </c>
      <c r="E332" s="61"/>
      <c r="F332" s="203" t="s">
        <v>529</v>
      </c>
      <c r="G332" s="61"/>
      <c r="H332" s="61"/>
      <c r="I332" s="161"/>
      <c r="J332" s="61"/>
      <c r="K332" s="61"/>
      <c r="L332" s="59"/>
      <c r="M332" s="204"/>
      <c r="N332" s="40"/>
      <c r="O332" s="40"/>
      <c r="P332" s="40"/>
      <c r="Q332" s="40"/>
      <c r="R332" s="40"/>
      <c r="S332" s="40"/>
      <c r="T332" s="76"/>
      <c r="AT332" s="22" t="s">
        <v>145</v>
      </c>
      <c r="AU332" s="22" t="s">
        <v>79</v>
      </c>
    </row>
    <row r="333" spans="2:51" s="11" customFormat="1" ht="13.5">
      <c r="B333" s="205"/>
      <c r="C333" s="206"/>
      <c r="D333" s="202" t="s">
        <v>147</v>
      </c>
      <c r="E333" s="207" t="s">
        <v>21</v>
      </c>
      <c r="F333" s="208" t="s">
        <v>548</v>
      </c>
      <c r="G333" s="206"/>
      <c r="H333" s="209">
        <v>488.28</v>
      </c>
      <c r="I333" s="210"/>
      <c r="J333" s="206"/>
      <c r="K333" s="206"/>
      <c r="L333" s="211"/>
      <c r="M333" s="212"/>
      <c r="N333" s="213"/>
      <c r="O333" s="213"/>
      <c r="P333" s="213"/>
      <c r="Q333" s="213"/>
      <c r="R333" s="213"/>
      <c r="S333" s="213"/>
      <c r="T333" s="214"/>
      <c r="AT333" s="215" t="s">
        <v>147</v>
      </c>
      <c r="AU333" s="215" t="s">
        <v>79</v>
      </c>
      <c r="AV333" s="11" t="s">
        <v>79</v>
      </c>
      <c r="AW333" s="11" t="s">
        <v>33</v>
      </c>
      <c r="AX333" s="11" t="s">
        <v>77</v>
      </c>
      <c r="AY333" s="215" t="s">
        <v>136</v>
      </c>
    </row>
    <row r="334" spans="2:65" s="1" customFormat="1" ht="25.5" customHeight="1">
      <c r="B334" s="39"/>
      <c r="C334" s="190" t="s">
        <v>549</v>
      </c>
      <c r="D334" s="190" t="s">
        <v>138</v>
      </c>
      <c r="E334" s="191" t="s">
        <v>550</v>
      </c>
      <c r="F334" s="192" t="s">
        <v>551</v>
      </c>
      <c r="G334" s="193" t="s">
        <v>246</v>
      </c>
      <c r="H334" s="194">
        <v>19.505</v>
      </c>
      <c r="I334" s="195"/>
      <c r="J334" s="196">
        <f>ROUND(I334*H334,2)</f>
        <v>0</v>
      </c>
      <c r="K334" s="192" t="s">
        <v>142</v>
      </c>
      <c r="L334" s="59"/>
      <c r="M334" s="197" t="s">
        <v>21</v>
      </c>
      <c r="N334" s="198" t="s">
        <v>40</v>
      </c>
      <c r="O334" s="40"/>
      <c r="P334" s="199">
        <f>O334*H334</f>
        <v>0</v>
      </c>
      <c r="Q334" s="199">
        <v>0</v>
      </c>
      <c r="R334" s="199">
        <f>Q334*H334</f>
        <v>0</v>
      </c>
      <c r="S334" s="199">
        <v>0</v>
      </c>
      <c r="T334" s="200">
        <f>S334*H334</f>
        <v>0</v>
      </c>
      <c r="AR334" s="22" t="s">
        <v>143</v>
      </c>
      <c r="AT334" s="22" t="s">
        <v>138</v>
      </c>
      <c r="AU334" s="22" t="s">
        <v>79</v>
      </c>
      <c r="AY334" s="22" t="s">
        <v>136</v>
      </c>
      <c r="BE334" s="201">
        <f>IF(N334="základní",J334,0)</f>
        <v>0</v>
      </c>
      <c r="BF334" s="201">
        <f>IF(N334="snížená",J334,0)</f>
        <v>0</v>
      </c>
      <c r="BG334" s="201">
        <f>IF(N334="zákl. přenesená",J334,0)</f>
        <v>0</v>
      </c>
      <c r="BH334" s="201">
        <f>IF(N334="sníž. přenesená",J334,0)</f>
        <v>0</v>
      </c>
      <c r="BI334" s="201">
        <f>IF(N334="nulová",J334,0)</f>
        <v>0</v>
      </c>
      <c r="BJ334" s="22" t="s">
        <v>77</v>
      </c>
      <c r="BK334" s="201">
        <f>ROUND(I334*H334,2)</f>
        <v>0</v>
      </c>
      <c r="BL334" s="22" t="s">
        <v>143</v>
      </c>
      <c r="BM334" s="22" t="s">
        <v>552</v>
      </c>
    </row>
    <row r="335" spans="2:47" s="1" customFormat="1" ht="81">
      <c r="B335" s="39"/>
      <c r="C335" s="61"/>
      <c r="D335" s="202" t="s">
        <v>145</v>
      </c>
      <c r="E335" s="61"/>
      <c r="F335" s="203" t="s">
        <v>553</v>
      </c>
      <c r="G335" s="61"/>
      <c r="H335" s="61"/>
      <c r="I335" s="161"/>
      <c r="J335" s="61"/>
      <c r="K335" s="61"/>
      <c r="L335" s="59"/>
      <c r="M335" s="204"/>
      <c r="N335" s="40"/>
      <c r="O335" s="40"/>
      <c r="P335" s="40"/>
      <c r="Q335" s="40"/>
      <c r="R335" s="40"/>
      <c r="S335" s="40"/>
      <c r="T335" s="76"/>
      <c r="AT335" s="22" t="s">
        <v>145</v>
      </c>
      <c r="AU335" s="22" t="s">
        <v>79</v>
      </c>
    </row>
    <row r="336" spans="2:51" s="11" customFormat="1" ht="13.5">
      <c r="B336" s="205"/>
      <c r="C336" s="206"/>
      <c r="D336" s="202" t="s">
        <v>147</v>
      </c>
      <c r="E336" s="207" t="s">
        <v>21</v>
      </c>
      <c r="F336" s="208" t="s">
        <v>554</v>
      </c>
      <c r="G336" s="206"/>
      <c r="H336" s="209">
        <v>19.505</v>
      </c>
      <c r="I336" s="210"/>
      <c r="J336" s="206"/>
      <c r="K336" s="206"/>
      <c r="L336" s="211"/>
      <c r="M336" s="212"/>
      <c r="N336" s="213"/>
      <c r="O336" s="213"/>
      <c r="P336" s="213"/>
      <c r="Q336" s="213"/>
      <c r="R336" s="213"/>
      <c r="S336" s="213"/>
      <c r="T336" s="214"/>
      <c r="AT336" s="215" t="s">
        <v>147</v>
      </c>
      <c r="AU336" s="215" t="s">
        <v>79</v>
      </c>
      <c r="AV336" s="11" t="s">
        <v>79</v>
      </c>
      <c r="AW336" s="11" t="s">
        <v>33</v>
      </c>
      <c r="AX336" s="11" t="s">
        <v>77</v>
      </c>
      <c r="AY336" s="215" t="s">
        <v>136</v>
      </c>
    </row>
    <row r="337" spans="2:65" s="1" customFormat="1" ht="25.5" customHeight="1">
      <c r="B337" s="39"/>
      <c r="C337" s="190" t="s">
        <v>555</v>
      </c>
      <c r="D337" s="190" t="s">
        <v>138</v>
      </c>
      <c r="E337" s="191" t="s">
        <v>556</v>
      </c>
      <c r="F337" s="192" t="s">
        <v>257</v>
      </c>
      <c r="G337" s="193" t="s">
        <v>246</v>
      </c>
      <c r="H337" s="194">
        <v>551.57</v>
      </c>
      <c r="I337" s="195"/>
      <c r="J337" s="196">
        <f>ROUND(I337*H337,2)</f>
        <v>0</v>
      </c>
      <c r="K337" s="192" t="s">
        <v>142</v>
      </c>
      <c r="L337" s="59"/>
      <c r="M337" s="197" t="s">
        <v>21</v>
      </c>
      <c r="N337" s="198" t="s">
        <v>40</v>
      </c>
      <c r="O337" s="40"/>
      <c r="P337" s="199">
        <f>O337*H337</f>
        <v>0</v>
      </c>
      <c r="Q337" s="199">
        <v>0</v>
      </c>
      <c r="R337" s="199">
        <f>Q337*H337</f>
        <v>0</v>
      </c>
      <c r="S337" s="199">
        <v>0</v>
      </c>
      <c r="T337" s="200">
        <f>S337*H337</f>
        <v>0</v>
      </c>
      <c r="AR337" s="22" t="s">
        <v>143</v>
      </c>
      <c r="AT337" s="22" t="s">
        <v>138</v>
      </c>
      <c r="AU337" s="22" t="s">
        <v>79</v>
      </c>
      <c r="AY337" s="22" t="s">
        <v>136</v>
      </c>
      <c r="BE337" s="201">
        <f>IF(N337="základní",J337,0)</f>
        <v>0</v>
      </c>
      <c r="BF337" s="201">
        <f>IF(N337="snížená",J337,0)</f>
        <v>0</v>
      </c>
      <c r="BG337" s="201">
        <f>IF(N337="zákl. přenesená",J337,0)</f>
        <v>0</v>
      </c>
      <c r="BH337" s="201">
        <f>IF(N337="sníž. přenesená",J337,0)</f>
        <v>0</v>
      </c>
      <c r="BI337" s="201">
        <f>IF(N337="nulová",J337,0)</f>
        <v>0</v>
      </c>
      <c r="BJ337" s="22" t="s">
        <v>77</v>
      </c>
      <c r="BK337" s="201">
        <f>ROUND(I337*H337,2)</f>
        <v>0</v>
      </c>
      <c r="BL337" s="22" t="s">
        <v>143</v>
      </c>
      <c r="BM337" s="22" t="s">
        <v>557</v>
      </c>
    </row>
    <row r="338" spans="2:47" s="1" customFormat="1" ht="81">
      <c r="B338" s="39"/>
      <c r="C338" s="61"/>
      <c r="D338" s="202" t="s">
        <v>145</v>
      </c>
      <c r="E338" s="61"/>
      <c r="F338" s="203" t="s">
        <v>553</v>
      </c>
      <c r="G338" s="61"/>
      <c r="H338" s="61"/>
      <c r="I338" s="161"/>
      <c r="J338" s="61"/>
      <c r="K338" s="61"/>
      <c r="L338" s="59"/>
      <c r="M338" s="204"/>
      <c r="N338" s="40"/>
      <c r="O338" s="40"/>
      <c r="P338" s="40"/>
      <c r="Q338" s="40"/>
      <c r="R338" s="40"/>
      <c r="S338" s="40"/>
      <c r="T338" s="76"/>
      <c r="AT338" s="22" t="s">
        <v>145</v>
      </c>
      <c r="AU338" s="22" t="s">
        <v>79</v>
      </c>
    </row>
    <row r="339" spans="2:51" s="11" customFormat="1" ht="13.5">
      <c r="B339" s="205"/>
      <c r="C339" s="206"/>
      <c r="D339" s="202" t="s">
        <v>147</v>
      </c>
      <c r="E339" s="207" t="s">
        <v>21</v>
      </c>
      <c r="F339" s="208" t="s">
        <v>558</v>
      </c>
      <c r="G339" s="206"/>
      <c r="H339" s="209">
        <v>551.57</v>
      </c>
      <c r="I339" s="210"/>
      <c r="J339" s="206"/>
      <c r="K339" s="206"/>
      <c r="L339" s="211"/>
      <c r="M339" s="212"/>
      <c r="N339" s="213"/>
      <c r="O339" s="213"/>
      <c r="P339" s="213"/>
      <c r="Q339" s="213"/>
      <c r="R339" s="213"/>
      <c r="S339" s="213"/>
      <c r="T339" s="214"/>
      <c r="AT339" s="215" t="s">
        <v>147</v>
      </c>
      <c r="AU339" s="215" t="s">
        <v>79</v>
      </c>
      <c r="AV339" s="11" t="s">
        <v>79</v>
      </c>
      <c r="AW339" s="11" t="s">
        <v>33</v>
      </c>
      <c r="AX339" s="11" t="s">
        <v>77</v>
      </c>
      <c r="AY339" s="215" t="s">
        <v>136</v>
      </c>
    </row>
    <row r="340" spans="2:63" s="10" customFormat="1" ht="29.85" customHeight="1">
      <c r="B340" s="174"/>
      <c r="C340" s="175"/>
      <c r="D340" s="176" t="s">
        <v>68</v>
      </c>
      <c r="E340" s="188" t="s">
        <v>559</v>
      </c>
      <c r="F340" s="188" t="s">
        <v>560</v>
      </c>
      <c r="G340" s="175"/>
      <c r="H340" s="175"/>
      <c r="I340" s="178"/>
      <c r="J340" s="189">
        <f>BK340</f>
        <v>0</v>
      </c>
      <c r="K340" s="175"/>
      <c r="L340" s="180"/>
      <c r="M340" s="181"/>
      <c r="N340" s="182"/>
      <c r="O340" s="182"/>
      <c r="P340" s="183">
        <f>SUM(P341:P342)</f>
        <v>0</v>
      </c>
      <c r="Q340" s="182"/>
      <c r="R340" s="183">
        <f>SUM(R341:R342)</f>
        <v>0</v>
      </c>
      <c r="S340" s="182"/>
      <c r="T340" s="184">
        <f>SUM(T341:T342)</f>
        <v>0</v>
      </c>
      <c r="AR340" s="185" t="s">
        <v>77</v>
      </c>
      <c r="AT340" s="186" t="s">
        <v>68</v>
      </c>
      <c r="AU340" s="186" t="s">
        <v>77</v>
      </c>
      <c r="AY340" s="185" t="s">
        <v>136</v>
      </c>
      <c r="BK340" s="187">
        <f>SUM(BK341:BK342)</f>
        <v>0</v>
      </c>
    </row>
    <row r="341" spans="2:65" s="1" customFormat="1" ht="25.5" customHeight="1">
      <c r="B341" s="39"/>
      <c r="C341" s="190" t="s">
        <v>561</v>
      </c>
      <c r="D341" s="190" t="s">
        <v>138</v>
      </c>
      <c r="E341" s="191" t="s">
        <v>562</v>
      </c>
      <c r="F341" s="192" t="s">
        <v>563</v>
      </c>
      <c r="G341" s="193" t="s">
        <v>246</v>
      </c>
      <c r="H341" s="194">
        <v>2596.154</v>
      </c>
      <c r="I341" s="195"/>
      <c r="J341" s="196">
        <f>ROUND(I341*H341,2)</f>
        <v>0</v>
      </c>
      <c r="K341" s="192" t="s">
        <v>142</v>
      </c>
      <c r="L341" s="59"/>
      <c r="M341" s="197" t="s">
        <v>21</v>
      </c>
      <c r="N341" s="198" t="s">
        <v>40</v>
      </c>
      <c r="O341" s="40"/>
      <c r="P341" s="199">
        <f>O341*H341</f>
        <v>0</v>
      </c>
      <c r="Q341" s="199">
        <v>0</v>
      </c>
      <c r="R341" s="199">
        <f>Q341*H341</f>
        <v>0</v>
      </c>
      <c r="S341" s="199">
        <v>0</v>
      </c>
      <c r="T341" s="200">
        <f>S341*H341</f>
        <v>0</v>
      </c>
      <c r="AR341" s="22" t="s">
        <v>143</v>
      </c>
      <c r="AT341" s="22" t="s">
        <v>138</v>
      </c>
      <c r="AU341" s="22" t="s">
        <v>79</v>
      </c>
      <c r="AY341" s="22" t="s">
        <v>136</v>
      </c>
      <c r="BE341" s="201">
        <f>IF(N341="základní",J341,0)</f>
        <v>0</v>
      </c>
      <c r="BF341" s="201">
        <f>IF(N341="snížená",J341,0)</f>
        <v>0</v>
      </c>
      <c r="BG341" s="201">
        <f>IF(N341="zákl. přenesená",J341,0)</f>
        <v>0</v>
      </c>
      <c r="BH341" s="201">
        <f>IF(N341="sníž. přenesená",J341,0)</f>
        <v>0</v>
      </c>
      <c r="BI341" s="201">
        <f>IF(N341="nulová",J341,0)</f>
        <v>0</v>
      </c>
      <c r="BJ341" s="22" t="s">
        <v>77</v>
      </c>
      <c r="BK341" s="201">
        <f>ROUND(I341*H341,2)</f>
        <v>0</v>
      </c>
      <c r="BL341" s="22" t="s">
        <v>143</v>
      </c>
      <c r="BM341" s="22" t="s">
        <v>564</v>
      </c>
    </row>
    <row r="342" spans="2:47" s="1" customFormat="1" ht="27">
      <c r="B342" s="39"/>
      <c r="C342" s="61"/>
      <c r="D342" s="202" t="s">
        <v>145</v>
      </c>
      <c r="E342" s="61"/>
      <c r="F342" s="203" t="s">
        <v>565</v>
      </c>
      <c r="G342" s="61"/>
      <c r="H342" s="61"/>
      <c r="I342" s="161"/>
      <c r="J342" s="61"/>
      <c r="K342" s="61"/>
      <c r="L342" s="59"/>
      <c r="M342" s="237"/>
      <c r="N342" s="238"/>
      <c r="O342" s="238"/>
      <c r="P342" s="238"/>
      <c r="Q342" s="238"/>
      <c r="R342" s="238"/>
      <c r="S342" s="238"/>
      <c r="T342" s="239"/>
      <c r="AT342" s="22" t="s">
        <v>145</v>
      </c>
      <c r="AU342" s="22" t="s">
        <v>79</v>
      </c>
    </row>
    <row r="343" spans="2:12" s="1" customFormat="1" ht="6.95" customHeight="1">
      <c r="B343" s="54"/>
      <c r="C343" s="55"/>
      <c r="D343" s="55"/>
      <c r="E343" s="55"/>
      <c r="F343" s="55"/>
      <c r="G343" s="55"/>
      <c r="H343" s="55"/>
      <c r="I343" s="137"/>
      <c r="J343" s="55"/>
      <c r="K343" s="55"/>
      <c r="L343" s="59"/>
    </row>
  </sheetData>
  <sheetProtection algorithmName="SHA-512" hashValue="Y/NIpbBNA0cq/je9/qX/y1TwYx+AZGQ5Z8ZLMymw6u41qhWsaNwKp3gBX3GS0vqTMcA7zc4SZ+i+IYDyrsO4PQ==" saltValue="rDiBEKp0RU+mumdBj68lzvTI47EnYUwBY2Pt8Hk1vbF2P8d1c0punQJDaAnX0a4w9vsWBvUYGSal/LpJ7MYbjg==" spinCount="100000" sheet="1" objects="1" scenarios="1" formatColumns="0" formatRows="0" autoFilter="0"/>
  <autoFilter ref="C84:K342"/>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367" t="s">
        <v>99</v>
      </c>
      <c r="H1" s="3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9"/>
      <c r="M2" s="329"/>
      <c r="N2" s="329"/>
      <c r="O2" s="329"/>
      <c r="P2" s="329"/>
      <c r="Q2" s="329"/>
      <c r="R2" s="329"/>
      <c r="S2" s="329"/>
      <c r="T2" s="329"/>
      <c r="U2" s="329"/>
      <c r="V2" s="329"/>
      <c r="AT2" s="22" t="s">
        <v>82</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59" t="str">
        <f>'Rekapitulace stavby'!K6</f>
        <v>Luhov – stavební úprava návsi a silnice III/2051</v>
      </c>
      <c r="F7" s="360"/>
      <c r="G7" s="360"/>
      <c r="H7" s="360"/>
      <c r="I7" s="115"/>
      <c r="J7" s="27"/>
      <c r="K7" s="29"/>
    </row>
    <row r="8" spans="2:11" s="1" customFormat="1" ht="13.5">
      <c r="B8" s="39"/>
      <c r="C8" s="40"/>
      <c r="D8" s="35" t="s">
        <v>104</v>
      </c>
      <c r="E8" s="40"/>
      <c r="F8" s="40"/>
      <c r="G8" s="40"/>
      <c r="H8" s="40"/>
      <c r="I8" s="116"/>
      <c r="J8" s="40"/>
      <c r="K8" s="43"/>
    </row>
    <row r="9" spans="2:11" s="1" customFormat="1" ht="36.95" customHeight="1">
      <c r="B9" s="39"/>
      <c r="C9" s="40"/>
      <c r="D9" s="40"/>
      <c r="E9" s="361" t="s">
        <v>566</v>
      </c>
      <c r="F9" s="362"/>
      <c r="G9" s="362"/>
      <c r="H9" s="36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339" t="s">
        <v>21</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ROUND(J81,2)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ROUND(SUM(BE81:BE170),2)</f>
        <v>0</v>
      </c>
      <c r="G30" s="40"/>
      <c r="H30" s="40"/>
      <c r="I30" s="129">
        <v>0.21</v>
      </c>
      <c r="J30" s="128">
        <f>ROUND(ROUND((SUM(BE81:BE170)),2)*I30,2)</f>
        <v>0</v>
      </c>
      <c r="K30" s="43"/>
    </row>
    <row r="31" spans="2:11" s="1" customFormat="1" ht="14.45" customHeight="1">
      <c r="B31" s="39"/>
      <c r="C31" s="40"/>
      <c r="D31" s="40"/>
      <c r="E31" s="47" t="s">
        <v>41</v>
      </c>
      <c r="F31" s="128">
        <f>ROUND(SUM(BF81:BF170),2)</f>
        <v>0</v>
      </c>
      <c r="G31" s="40"/>
      <c r="H31" s="40"/>
      <c r="I31" s="129">
        <v>0.15</v>
      </c>
      <c r="J31" s="128">
        <f>ROUND(ROUND((SUM(BF81:BF170)),2)*I31,2)</f>
        <v>0</v>
      </c>
      <c r="K31" s="43"/>
    </row>
    <row r="32" spans="2:11" s="1" customFormat="1" ht="14.45" customHeight="1" hidden="1">
      <c r="B32" s="39"/>
      <c r="C32" s="40"/>
      <c r="D32" s="40"/>
      <c r="E32" s="47" t="s">
        <v>42</v>
      </c>
      <c r="F32" s="128">
        <f>ROUND(SUM(BG81:BG170),2)</f>
        <v>0</v>
      </c>
      <c r="G32" s="40"/>
      <c r="H32" s="40"/>
      <c r="I32" s="129">
        <v>0.21</v>
      </c>
      <c r="J32" s="128">
        <v>0</v>
      </c>
      <c r="K32" s="43"/>
    </row>
    <row r="33" spans="2:11" s="1" customFormat="1" ht="14.45" customHeight="1" hidden="1">
      <c r="B33" s="39"/>
      <c r="C33" s="40"/>
      <c r="D33" s="40"/>
      <c r="E33" s="47" t="s">
        <v>43</v>
      </c>
      <c r="F33" s="128">
        <f>ROUND(SUM(BH81:BH170),2)</f>
        <v>0</v>
      </c>
      <c r="G33" s="40"/>
      <c r="H33" s="40"/>
      <c r="I33" s="129">
        <v>0.15</v>
      </c>
      <c r="J33" s="128">
        <v>0</v>
      </c>
      <c r="K33" s="43"/>
    </row>
    <row r="34" spans="2:11" s="1" customFormat="1" ht="14.45" customHeight="1" hidden="1">
      <c r="B34" s="39"/>
      <c r="C34" s="40"/>
      <c r="D34" s="40"/>
      <c r="E34" s="47" t="s">
        <v>44</v>
      </c>
      <c r="F34" s="128">
        <f>ROUND(SUM(BI81:BI170),2)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59" t="str">
        <f>E7</f>
        <v>Luhov – stavební úprava návsi a silnice III/2051</v>
      </c>
      <c r="F45" s="360"/>
      <c r="G45" s="360"/>
      <c r="H45" s="360"/>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361" t="str">
        <f>E9</f>
        <v>SO 110-1 - Komunikace - Uznatelné náklady</v>
      </c>
      <c r="F47" s="362"/>
      <c r="G47" s="362"/>
      <c r="H47" s="36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 xml:space="preserve"> </v>
      </c>
      <c r="G51" s="40"/>
      <c r="H51" s="40"/>
      <c r="I51" s="117" t="s">
        <v>32</v>
      </c>
      <c r="J51" s="339" t="str">
        <f>E21</f>
        <v xml:space="preserve"> </v>
      </c>
      <c r="K51" s="43"/>
    </row>
    <row r="52" spans="2:11" s="1" customFormat="1" ht="14.45" customHeight="1">
      <c r="B52" s="39"/>
      <c r="C52" s="35" t="s">
        <v>30</v>
      </c>
      <c r="D52" s="40"/>
      <c r="E52" s="40"/>
      <c r="F52" s="33" t="str">
        <f>IF(E18="","",E18)</f>
        <v/>
      </c>
      <c r="G52" s="40"/>
      <c r="H52" s="40"/>
      <c r="I52" s="116"/>
      <c r="J52" s="3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J81</f>
        <v>0</v>
      </c>
      <c r="K56" s="43"/>
      <c r="AU56" s="22" t="s">
        <v>110</v>
      </c>
    </row>
    <row r="57" spans="2:11" s="7" customFormat="1" ht="24.95" customHeight="1">
      <c r="B57" s="147"/>
      <c r="C57" s="148"/>
      <c r="D57" s="149" t="s">
        <v>111</v>
      </c>
      <c r="E57" s="150"/>
      <c r="F57" s="150"/>
      <c r="G57" s="150"/>
      <c r="H57" s="150"/>
      <c r="I57" s="151"/>
      <c r="J57" s="152">
        <f>J82</f>
        <v>0</v>
      </c>
      <c r="K57" s="153"/>
    </row>
    <row r="58" spans="2:11" s="8" customFormat="1" ht="19.9" customHeight="1">
      <c r="B58" s="154"/>
      <c r="C58" s="155"/>
      <c r="D58" s="156" t="s">
        <v>112</v>
      </c>
      <c r="E58" s="157"/>
      <c r="F58" s="157"/>
      <c r="G58" s="157"/>
      <c r="H58" s="157"/>
      <c r="I58" s="158"/>
      <c r="J58" s="159">
        <f>J83</f>
        <v>0</v>
      </c>
      <c r="K58" s="160"/>
    </row>
    <row r="59" spans="2:11" s="8" customFormat="1" ht="19.9" customHeight="1">
      <c r="B59" s="154"/>
      <c r="C59" s="155"/>
      <c r="D59" s="156" t="s">
        <v>115</v>
      </c>
      <c r="E59" s="157"/>
      <c r="F59" s="157"/>
      <c r="G59" s="157"/>
      <c r="H59" s="157"/>
      <c r="I59" s="158"/>
      <c r="J59" s="159">
        <f>J121</f>
        <v>0</v>
      </c>
      <c r="K59" s="160"/>
    </row>
    <row r="60" spans="2:11" s="8" customFormat="1" ht="19.9" customHeight="1">
      <c r="B60" s="154"/>
      <c r="C60" s="155"/>
      <c r="D60" s="156" t="s">
        <v>117</v>
      </c>
      <c r="E60" s="157"/>
      <c r="F60" s="157"/>
      <c r="G60" s="157"/>
      <c r="H60" s="157"/>
      <c r="I60" s="158"/>
      <c r="J60" s="159">
        <f>J157</f>
        <v>0</v>
      </c>
      <c r="K60" s="160"/>
    </row>
    <row r="61" spans="2:11" s="8" customFormat="1" ht="19.9" customHeight="1">
      <c r="B61" s="154"/>
      <c r="C61" s="155"/>
      <c r="D61" s="156" t="s">
        <v>119</v>
      </c>
      <c r="E61" s="157"/>
      <c r="F61" s="157"/>
      <c r="G61" s="157"/>
      <c r="H61" s="157"/>
      <c r="I61" s="158"/>
      <c r="J61" s="159">
        <f>J168</f>
        <v>0</v>
      </c>
      <c r="K61" s="160"/>
    </row>
    <row r="62" spans="2:11" s="1" customFormat="1" ht="21.75" customHeight="1">
      <c r="B62" s="39"/>
      <c r="C62" s="40"/>
      <c r="D62" s="40"/>
      <c r="E62" s="40"/>
      <c r="F62" s="40"/>
      <c r="G62" s="40"/>
      <c r="H62" s="40"/>
      <c r="I62" s="116"/>
      <c r="J62" s="40"/>
      <c r="K62" s="43"/>
    </row>
    <row r="63" spans="2:11" s="1" customFormat="1" ht="6.95" customHeight="1">
      <c r="B63" s="54"/>
      <c r="C63" s="55"/>
      <c r="D63" s="55"/>
      <c r="E63" s="55"/>
      <c r="F63" s="55"/>
      <c r="G63" s="55"/>
      <c r="H63" s="55"/>
      <c r="I63" s="137"/>
      <c r="J63" s="55"/>
      <c r="K63" s="56"/>
    </row>
    <row r="67" spans="2:12" s="1" customFormat="1" ht="6.95" customHeight="1">
      <c r="B67" s="57"/>
      <c r="C67" s="58"/>
      <c r="D67" s="58"/>
      <c r="E67" s="58"/>
      <c r="F67" s="58"/>
      <c r="G67" s="58"/>
      <c r="H67" s="58"/>
      <c r="I67" s="140"/>
      <c r="J67" s="58"/>
      <c r="K67" s="58"/>
      <c r="L67" s="59"/>
    </row>
    <row r="68" spans="2:12" s="1" customFormat="1" ht="36.95" customHeight="1">
      <c r="B68" s="39"/>
      <c r="C68" s="60" t="s">
        <v>120</v>
      </c>
      <c r="D68" s="61"/>
      <c r="E68" s="61"/>
      <c r="F68" s="61"/>
      <c r="G68" s="61"/>
      <c r="H68" s="61"/>
      <c r="I68" s="161"/>
      <c r="J68" s="61"/>
      <c r="K68" s="61"/>
      <c r="L68" s="59"/>
    </row>
    <row r="69" spans="2:12" s="1" customFormat="1" ht="6.95" customHeight="1">
      <c r="B69" s="39"/>
      <c r="C69" s="61"/>
      <c r="D69" s="61"/>
      <c r="E69" s="61"/>
      <c r="F69" s="61"/>
      <c r="G69" s="61"/>
      <c r="H69" s="61"/>
      <c r="I69" s="161"/>
      <c r="J69" s="61"/>
      <c r="K69" s="61"/>
      <c r="L69" s="59"/>
    </row>
    <row r="70" spans="2:12" s="1" customFormat="1" ht="14.45" customHeight="1">
      <c r="B70" s="39"/>
      <c r="C70" s="63" t="s">
        <v>18</v>
      </c>
      <c r="D70" s="61"/>
      <c r="E70" s="61"/>
      <c r="F70" s="61"/>
      <c r="G70" s="61"/>
      <c r="H70" s="61"/>
      <c r="I70" s="161"/>
      <c r="J70" s="61"/>
      <c r="K70" s="61"/>
      <c r="L70" s="59"/>
    </row>
    <row r="71" spans="2:12" s="1" customFormat="1" ht="16.5" customHeight="1">
      <c r="B71" s="39"/>
      <c r="C71" s="61"/>
      <c r="D71" s="61"/>
      <c r="E71" s="364" t="str">
        <f>E7</f>
        <v>Luhov – stavební úprava návsi a silnice III/2051</v>
      </c>
      <c r="F71" s="365"/>
      <c r="G71" s="365"/>
      <c r="H71" s="365"/>
      <c r="I71" s="161"/>
      <c r="J71" s="61"/>
      <c r="K71" s="61"/>
      <c r="L71" s="59"/>
    </row>
    <row r="72" spans="2:12" s="1" customFormat="1" ht="14.45" customHeight="1">
      <c r="B72" s="39"/>
      <c r="C72" s="63" t="s">
        <v>104</v>
      </c>
      <c r="D72" s="61"/>
      <c r="E72" s="61"/>
      <c r="F72" s="61"/>
      <c r="G72" s="61"/>
      <c r="H72" s="61"/>
      <c r="I72" s="161"/>
      <c r="J72" s="61"/>
      <c r="K72" s="61"/>
      <c r="L72" s="59"/>
    </row>
    <row r="73" spans="2:12" s="1" customFormat="1" ht="17.25" customHeight="1">
      <c r="B73" s="39"/>
      <c r="C73" s="61"/>
      <c r="D73" s="61"/>
      <c r="E73" s="355" t="str">
        <f>E9</f>
        <v>SO 110-1 - Komunikace - Uznatelné náklady</v>
      </c>
      <c r="F73" s="366"/>
      <c r="G73" s="366"/>
      <c r="H73" s="366"/>
      <c r="I73" s="161"/>
      <c r="J73" s="61"/>
      <c r="K73" s="61"/>
      <c r="L73" s="59"/>
    </row>
    <row r="74" spans="2:12" s="1" customFormat="1" ht="6.95" customHeight="1">
      <c r="B74" s="39"/>
      <c r="C74" s="61"/>
      <c r="D74" s="61"/>
      <c r="E74" s="61"/>
      <c r="F74" s="61"/>
      <c r="G74" s="61"/>
      <c r="H74" s="61"/>
      <c r="I74" s="161"/>
      <c r="J74" s="61"/>
      <c r="K74" s="61"/>
      <c r="L74" s="59"/>
    </row>
    <row r="75" spans="2:12" s="1" customFormat="1" ht="18" customHeight="1">
      <c r="B75" s="39"/>
      <c r="C75" s="63" t="s">
        <v>23</v>
      </c>
      <c r="D75" s="61"/>
      <c r="E75" s="61"/>
      <c r="F75" s="162" t="str">
        <f>F12</f>
        <v xml:space="preserve"> </v>
      </c>
      <c r="G75" s="61"/>
      <c r="H75" s="61"/>
      <c r="I75" s="163" t="s">
        <v>25</v>
      </c>
      <c r="J75" s="71" t="str">
        <f>IF(J12="","",J12)</f>
        <v>10. 1. 2019</v>
      </c>
      <c r="K75" s="61"/>
      <c r="L75" s="59"/>
    </row>
    <row r="76" spans="2:12" s="1" customFormat="1" ht="6.95" customHeight="1">
      <c r="B76" s="39"/>
      <c r="C76" s="61"/>
      <c r="D76" s="61"/>
      <c r="E76" s="61"/>
      <c r="F76" s="61"/>
      <c r="G76" s="61"/>
      <c r="H76" s="61"/>
      <c r="I76" s="161"/>
      <c r="J76" s="61"/>
      <c r="K76" s="61"/>
      <c r="L76" s="59"/>
    </row>
    <row r="77" spans="2:12" s="1" customFormat="1" ht="13.5">
      <c r="B77" s="39"/>
      <c r="C77" s="63" t="s">
        <v>27</v>
      </c>
      <c r="D77" s="61"/>
      <c r="E77" s="61"/>
      <c r="F77" s="162" t="str">
        <f>E15</f>
        <v xml:space="preserve"> </v>
      </c>
      <c r="G77" s="61"/>
      <c r="H77" s="61"/>
      <c r="I77" s="163" t="s">
        <v>32</v>
      </c>
      <c r="J77" s="162" t="str">
        <f>E21</f>
        <v xml:space="preserve"> </v>
      </c>
      <c r="K77" s="61"/>
      <c r="L77" s="59"/>
    </row>
    <row r="78" spans="2:12" s="1" customFormat="1" ht="14.45" customHeight="1">
      <c r="B78" s="39"/>
      <c r="C78" s="63" t="s">
        <v>30</v>
      </c>
      <c r="D78" s="61"/>
      <c r="E78" s="61"/>
      <c r="F78" s="162" t="str">
        <f>IF(E18="","",E18)</f>
        <v/>
      </c>
      <c r="G78" s="61"/>
      <c r="H78" s="61"/>
      <c r="I78" s="161"/>
      <c r="J78" s="61"/>
      <c r="K78" s="61"/>
      <c r="L78" s="59"/>
    </row>
    <row r="79" spans="2:12" s="1" customFormat="1" ht="10.35" customHeight="1">
      <c r="B79" s="39"/>
      <c r="C79" s="61"/>
      <c r="D79" s="61"/>
      <c r="E79" s="61"/>
      <c r="F79" s="61"/>
      <c r="G79" s="61"/>
      <c r="H79" s="61"/>
      <c r="I79" s="161"/>
      <c r="J79" s="61"/>
      <c r="K79" s="61"/>
      <c r="L79" s="59"/>
    </row>
    <row r="80" spans="2:20" s="9" customFormat="1" ht="29.25" customHeight="1">
      <c r="B80" s="164"/>
      <c r="C80" s="165" t="s">
        <v>121</v>
      </c>
      <c r="D80" s="166" t="s">
        <v>54</v>
      </c>
      <c r="E80" s="166" t="s">
        <v>50</v>
      </c>
      <c r="F80" s="166" t="s">
        <v>122</v>
      </c>
      <c r="G80" s="166" t="s">
        <v>123</v>
      </c>
      <c r="H80" s="166" t="s">
        <v>124</v>
      </c>
      <c r="I80" s="167" t="s">
        <v>125</v>
      </c>
      <c r="J80" s="166" t="s">
        <v>108</v>
      </c>
      <c r="K80" s="168" t="s">
        <v>126</v>
      </c>
      <c r="L80" s="169"/>
      <c r="M80" s="79" t="s">
        <v>127</v>
      </c>
      <c r="N80" s="80" t="s">
        <v>39</v>
      </c>
      <c r="O80" s="80" t="s">
        <v>128</v>
      </c>
      <c r="P80" s="80" t="s">
        <v>129</v>
      </c>
      <c r="Q80" s="80" t="s">
        <v>130</v>
      </c>
      <c r="R80" s="80" t="s">
        <v>131</v>
      </c>
      <c r="S80" s="80" t="s">
        <v>132</v>
      </c>
      <c r="T80" s="81" t="s">
        <v>133</v>
      </c>
    </row>
    <row r="81" spans="2:63" s="1" customFormat="1" ht="29.25" customHeight="1">
      <c r="B81" s="39"/>
      <c r="C81" s="85" t="s">
        <v>109</v>
      </c>
      <c r="D81" s="61"/>
      <c r="E81" s="61"/>
      <c r="F81" s="61"/>
      <c r="G81" s="61"/>
      <c r="H81" s="61"/>
      <c r="I81" s="161"/>
      <c r="J81" s="170">
        <f>BK81</f>
        <v>0</v>
      </c>
      <c r="K81" s="61"/>
      <c r="L81" s="59"/>
      <c r="M81" s="82"/>
      <c r="N81" s="83"/>
      <c r="O81" s="83"/>
      <c r="P81" s="171">
        <f>P82</f>
        <v>0</v>
      </c>
      <c r="Q81" s="83"/>
      <c r="R81" s="171">
        <f>R82</f>
        <v>1595.659904</v>
      </c>
      <c r="S81" s="83"/>
      <c r="T81" s="172">
        <f>T82</f>
        <v>0</v>
      </c>
      <c r="AT81" s="22" t="s">
        <v>68</v>
      </c>
      <c r="AU81" s="22" t="s">
        <v>110</v>
      </c>
      <c r="BK81" s="173">
        <f>BK82</f>
        <v>0</v>
      </c>
    </row>
    <row r="82" spans="2:63" s="10" customFormat="1" ht="37.35" customHeight="1">
      <c r="B82" s="174"/>
      <c r="C82" s="175"/>
      <c r="D82" s="176" t="s">
        <v>68</v>
      </c>
      <c r="E82" s="177" t="s">
        <v>134</v>
      </c>
      <c r="F82" s="177" t="s">
        <v>135</v>
      </c>
      <c r="G82" s="175"/>
      <c r="H82" s="175"/>
      <c r="I82" s="178"/>
      <c r="J82" s="179">
        <f>BK82</f>
        <v>0</v>
      </c>
      <c r="K82" s="175"/>
      <c r="L82" s="180"/>
      <c r="M82" s="181"/>
      <c r="N82" s="182"/>
      <c r="O82" s="182"/>
      <c r="P82" s="183">
        <f>P83+P121+P157+P168</f>
        <v>0</v>
      </c>
      <c r="Q82" s="182"/>
      <c r="R82" s="183">
        <f>R83+R121+R157+R168</f>
        <v>1595.659904</v>
      </c>
      <c r="S82" s="182"/>
      <c r="T82" s="184">
        <f>T83+T121+T157+T168</f>
        <v>0</v>
      </c>
      <c r="AR82" s="185" t="s">
        <v>77</v>
      </c>
      <c r="AT82" s="186" t="s">
        <v>68</v>
      </c>
      <c r="AU82" s="186" t="s">
        <v>69</v>
      </c>
      <c r="AY82" s="185" t="s">
        <v>136</v>
      </c>
      <c r="BK82" s="187">
        <f>BK83+BK121+BK157+BK168</f>
        <v>0</v>
      </c>
    </row>
    <row r="83" spans="2:63" s="10" customFormat="1" ht="19.9" customHeight="1">
      <c r="B83" s="174"/>
      <c r="C83" s="175"/>
      <c r="D83" s="176" t="s">
        <v>68</v>
      </c>
      <c r="E83" s="188" t="s">
        <v>77</v>
      </c>
      <c r="F83" s="188" t="s">
        <v>137</v>
      </c>
      <c r="G83" s="175"/>
      <c r="H83" s="175"/>
      <c r="I83" s="178"/>
      <c r="J83" s="189">
        <f>BK83</f>
        <v>0</v>
      </c>
      <c r="K83" s="175"/>
      <c r="L83" s="180"/>
      <c r="M83" s="181"/>
      <c r="N83" s="182"/>
      <c r="O83" s="182"/>
      <c r="P83" s="183">
        <f>SUM(P84:P120)</f>
        <v>0</v>
      </c>
      <c r="Q83" s="182"/>
      <c r="R83" s="183">
        <f>SUM(R84:R120)</f>
        <v>655.5</v>
      </c>
      <c r="S83" s="182"/>
      <c r="T83" s="184">
        <f>SUM(T84:T120)</f>
        <v>0</v>
      </c>
      <c r="AR83" s="185" t="s">
        <v>77</v>
      </c>
      <c r="AT83" s="186" t="s">
        <v>68</v>
      </c>
      <c r="AU83" s="186" t="s">
        <v>77</v>
      </c>
      <c r="AY83" s="185" t="s">
        <v>136</v>
      </c>
      <c r="BK83" s="187">
        <f>SUM(BK84:BK120)</f>
        <v>0</v>
      </c>
    </row>
    <row r="84" spans="2:65" s="1" customFormat="1" ht="38.25" customHeight="1">
      <c r="B84" s="39"/>
      <c r="C84" s="190" t="s">
        <v>77</v>
      </c>
      <c r="D84" s="190" t="s">
        <v>138</v>
      </c>
      <c r="E84" s="191" t="s">
        <v>197</v>
      </c>
      <c r="F84" s="192" t="s">
        <v>198</v>
      </c>
      <c r="G84" s="193" t="s">
        <v>192</v>
      </c>
      <c r="H84" s="194">
        <v>673.697</v>
      </c>
      <c r="I84" s="195"/>
      <c r="J84" s="196">
        <f>ROUND(I84*H84,2)</f>
        <v>0</v>
      </c>
      <c r="K84" s="192" t="s">
        <v>142</v>
      </c>
      <c r="L84" s="59"/>
      <c r="M84" s="197" t="s">
        <v>21</v>
      </c>
      <c r="N84" s="198" t="s">
        <v>40</v>
      </c>
      <c r="O84" s="40"/>
      <c r="P84" s="199">
        <f>O84*H84</f>
        <v>0</v>
      </c>
      <c r="Q84" s="199">
        <v>0</v>
      </c>
      <c r="R84" s="199">
        <f>Q84*H84</f>
        <v>0</v>
      </c>
      <c r="S84" s="199">
        <v>0</v>
      </c>
      <c r="T84" s="200">
        <f>S84*H84</f>
        <v>0</v>
      </c>
      <c r="AR84" s="22" t="s">
        <v>143</v>
      </c>
      <c r="AT84" s="22" t="s">
        <v>138</v>
      </c>
      <c r="AU84" s="22" t="s">
        <v>79</v>
      </c>
      <c r="AY84" s="22" t="s">
        <v>136</v>
      </c>
      <c r="BE84" s="201">
        <f>IF(N84="základní",J84,0)</f>
        <v>0</v>
      </c>
      <c r="BF84" s="201">
        <f>IF(N84="snížená",J84,0)</f>
        <v>0</v>
      </c>
      <c r="BG84" s="201">
        <f>IF(N84="zákl. přenesená",J84,0)</f>
        <v>0</v>
      </c>
      <c r="BH84" s="201">
        <f>IF(N84="sníž. přenesená",J84,0)</f>
        <v>0</v>
      </c>
      <c r="BI84" s="201">
        <f>IF(N84="nulová",J84,0)</f>
        <v>0</v>
      </c>
      <c r="BJ84" s="22" t="s">
        <v>77</v>
      </c>
      <c r="BK84" s="201">
        <f>ROUND(I84*H84,2)</f>
        <v>0</v>
      </c>
      <c r="BL84" s="22" t="s">
        <v>143</v>
      </c>
      <c r="BM84" s="22" t="s">
        <v>199</v>
      </c>
    </row>
    <row r="85" spans="2:47" s="1" customFormat="1" ht="94.5">
      <c r="B85" s="39"/>
      <c r="C85" s="61"/>
      <c r="D85" s="202" t="s">
        <v>145</v>
      </c>
      <c r="E85" s="61"/>
      <c r="F85" s="203" t="s">
        <v>200</v>
      </c>
      <c r="G85" s="61"/>
      <c r="H85" s="61"/>
      <c r="I85" s="161"/>
      <c r="J85" s="61"/>
      <c r="K85" s="61"/>
      <c r="L85" s="59"/>
      <c r="M85" s="204"/>
      <c r="N85" s="40"/>
      <c r="O85" s="40"/>
      <c r="P85" s="40"/>
      <c r="Q85" s="40"/>
      <c r="R85" s="40"/>
      <c r="S85" s="40"/>
      <c r="T85" s="76"/>
      <c r="AT85" s="22" t="s">
        <v>145</v>
      </c>
      <c r="AU85" s="22" t="s">
        <v>79</v>
      </c>
    </row>
    <row r="86" spans="2:51" s="11" customFormat="1" ht="13.5">
      <c r="B86" s="205"/>
      <c r="C86" s="206"/>
      <c r="D86" s="202" t="s">
        <v>147</v>
      </c>
      <c r="E86" s="207" t="s">
        <v>21</v>
      </c>
      <c r="F86" s="208" t="s">
        <v>567</v>
      </c>
      <c r="G86" s="206"/>
      <c r="H86" s="209">
        <v>270.25</v>
      </c>
      <c r="I86" s="210"/>
      <c r="J86" s="206"/>
      <c r="K86" s="206"/>
      <c r="L86" s="211"/>
      <c r="M86" s="212"/>
      <c r="N86" s="213"/>
      <c r="O86" s="213"/>
      <c r="P86" s="213"/>
      <c r="Q86" s="213"/>
      <c r="R86" s="213"/>
      <c r="S86" s="213"/>
      <c r="T86" s="214"/>
      <c r="AT86" s="215" t="s">
        <v>147</v>
      </c>
      <c r="AU86" s="215" t="s">
        <v>79</v>
      </c>
      <c r="AV86" s="11" t="s">
        <v>79</v>
      </c>
      <c r="AW86" s="11" t="s">
        <v>33</v>
      </c>
      <c r="AX86" s="11" t="s">
        <v>69</v>
      </c>
      <c r="AY86" s="215" t="s">
        <v>136</v>
      </c>
    </row>
    <row r="87" spans="2:51" s="11" customFormat="1" ht="13.5">
      <c r="B87" s="205"/>
      <c r="C87" s="206"/>
      <c r="D87" s="202" t="s">
        <v>147</v>
      </c>
      <c r="E87" s="207" t="s">
        <v>21</v>
      </c>
      <c r="F87" s="208" t="s">
        <v>568</v>
      </c>
      <c r="G87" s="206"/>
      <c r="H87" s="209">
        <v>64.26</v>
      </c>
      <c r="I87" s="210"/>
      <c r="J87" s="206"/>
      <c r="K87" s="206"/>
      <c r="L87" s="211"/>
      <c r="M87" s="212"/>
      <c r="N87" s="213"/>
      <c r="O87" s="213"/>
      <c r="P87" s="213"/>
      <c r="Q87" s="213"/>
      <c r="R87" s="213"/>
      <c r="S87" s="213"/>
      <c r="T87" s="214"/>
      <c r="AT87" s="215" t="s">
        <v>147</v>
      </c>
      <c r="AU87" s="215" t="s">
        <v>79</v>
      </c>
      <c r="AV87" s="11" t="s">
        <v>79</v>
      </c>
      <c r="AW87" s="11" t="s">
        <v>33</v>
      </c>
      <c r="AX87" s="11" t="s">
        <v>69</v>
      </c>
      <c r="AY87" s="215" t="s">
        <v>136</v>
      </c>
    </row>
    <row r="88" spans="2:51" s="11" customFormat="1" ht="13.5">
      <c r="B88" s="205"/>
      <c r="C88" s="206"/>
      <c r="D88" s="202" t="s">
        <v>147</v>
      </c>
      <c r="E88" s="207" t="s">
        <v>21</v>
      </c>
      <c r="F88" s="208" t="s">
        <v>569</v>
      </c>
      <c r="G88" s="206"/>
      <c r="H88" s="209">
        <v>52.687</v>
      </c>
      <c r="I88" s="210"/>
      <c r="J88" s="206"/>
      <c r="K88" s="206"/>
      <c r="L88" s="211"/>
      <c r="M88" s="212"/>
      <c r="N88" s="213"/>
      <c r="O88" s="213"/>
      <c r="P88" s="213"/>
      <c r="Q88" s="213"/>
      <c r="R88" s="213"/>
      <c r="S88" s="213"/>
      <c r="T88" s="214"/>
      <c r="AT88" s="215" t="s">
        <v>147</v>
      </c>
      <c r="AU88" s="215" t="s">
        <v>79</v>
      </c>
      <c r="AV88" s="11" t="s">
        <v>79</v>
      </c>
      <c r="AW88" s="11" t="s">
        <v>33</v>
      </c>
      <c r="AX88" s="11" t="s">
        <v>69</v>
      </c>
      <c r="AY88" s="215" t="s">
        <v>136</v>
      </c>
    </row>
    <row r="89" spans="2:51" s="11" customFormat="1" ht="13.5">
      <c r="B89" s="205"/>
      <c r="C89" s="206"/>
      <c r="D89" s="202" t="s">
        <v>147</v>
      </c>
      <c r="E89" s="207" t="s">
        <v>21</v>
      </c>
      <c r="F89" s="208" t="s">
        <v>570</v>
      </c>
      <c r="G89" s="206"/>
      <c r="H89" s="209">
        <v>286.5</v>
      </c>
      <c r="I89" s="210"/>
      <c r="J89" s="206"/>
      <c r="K89" s="206"/>
      <c r="L89" s="211"/>
      <c r="M89" s="212"/>
      <c r="N89" s="213"/>
      <c r="O89" s="213"/>
      <c r="P89" s="213"/>
      <c r="Q89" s="213"/>
      <c r="R89" s="213"/>
      <c r="S89" s="213"/>
      <c r="T89" s="214"/>
      <c r="AT89" s="215" t="s">
        <v>147</v>
      </c>
      <c r="AU89" s="215" t="s">
        <v>79</v>
      </c>
      <c r="AV89" s="11" t="s">
        <v>79</v>
      </c>
      <c r="AW89" s="11" t="s">
        <v>33</v>
      </c>
      <c r="AX89" s="11" t="s">
        <v>69</v>
      </c>
      <c r="AY89" s="215" t="s">
        <v>136</v>
      </c>
    </row>
    <row r="90" spans="2:51" s="12" customFormat="1" ht="13.5">
      <c r="B90" s="216"/>
      <c r="C90" s="217"/>
      <c r="D90" s="202" t="s">
        <v>147</v>
      </c>
      <c r="E90" s="218" t="s">
        <v>21</v>
      </c>
      <c r="F90" s="219" t="s">
        <v>165</v>
      </c>
      <c r="G90" s="217"/>
      <c r="H90" s="220">
        <v>673.697</v>
      </c>
      <c r="I90" s="221"/>
      <c r="J90" s="217"/>
      <c r="K90" s="217"/>
      <c r="L90" s="222"/>
      <c r="M90" s="223"/>
      <c r="N90" s="224"/>
      <c r="O90" s="224"/>
      <c r="P90" s="224"/>
      <c r="Q90" s="224"/>
      <c r="R90" s="224"/>
      <c r="S90" s="224"/>
      <c r="T90" s="225"/>
      <c r="AT90" s="226" t="s">
        <v>147</v>
      </c>
      <c r="AU90" s="226" t="s">
        <v>79</v>
      </c>
      <c r="AV90" s="12" t="s">
        <v>143</v>
      </c>
      <c r="AW90" s="12" t="s">
        <v>33</v>
      </c>
      <c r="AX90" s="12" t="s">
        <v>77</v>
      </c>
      <c r="AY90" s="226" t="s">
        <v>136</v>
      </c>
    </row>
    <row r="91" spans="2:65" s="1" customFormat="1" ht="38.25" customHeight="1">
      <c r="B91" s="39"/>
      <c r="C91" s="190" t="s">
        <v>79</v>
      </c>
      <c r="D91" s="190" t="s">
        <v>138</v>
      </c>
      <c r="E91" s="191" t="s">
        <v>210</v>
      </c>
      <c r="F91" s="192" t="s">
        <v>211</v>
      </c>
      <c r="G91" s="193" t="s">
        <v>192</v>
      </c>
      <c r="H91" s="194">
        <v>336.849</v>
      </c>
      <c r="I91" s="195"/>
      <c r="J91" s="196">
        <f>ROUND(I91*H91,2)</f>
        <v>0</v>
      </c>
      <c r="K91" s="192" t="s">
        <v>142</v>
      </c>
      <c r="L91" s="59"/>
      <c r="M91" s="197" t="s">
        <v>21</v>
      </c>
      <c r="N91" s="198" t="s">
        <v>40</v>
      </c>
      <c r="O91" s="40"/>
      <c r="P91" s="199">
        <f>O91*H91</f>
        <v>0</v>
      </c>
      <c r="Q91" s="199">
        <v>0</v>
      </c>
      <c r="R91" s="199">
        <f>Q91*H91</f>
        <v>0</v>
      </c>
      <c r="S91" s="199">
        <v>0</v>
      </c>
      <c r="T91" s="200">
        <f>S91*H91</f>
        <v>0</v>
      </c>
      <c r="AR91" s="22" t="s">
        <v>143</v>
      </c>
      <c r="AT91" s="22" t="s">
        <v>138</v>
      </c>
      <c r="AU91" s="22" t="s">
        <v>79</v>
      </c>
      <c r="AY91" s="22" t="s">
        <v>136</v>
      </c>
      <c r="BE91" s="201">
        <f>IF(N91="základní",J91,0)</f>
        <v>0</v>
      </c>
      <c r="BF91" s="201">
        <f>IF(N91="snížená",J91,0)</f>
        <v>0</v>
      </c>
      <c r="BG91" s="201">
        <f>IF(N91="zákl. přenesená",J91,0)</f>
        <v>0</v>
      </c>
      <c r="BH91" s="201">
        <f>IF(N91="sníž. přenesená",J91,0)</f>
        <v>0</v>
      </c>
      <c r="BI91" s="201">
        <f>IF(N91="nulová",J91,0)</f>
        <v>0</v>
      </c>
      <c r="BJ91" s="22" t="s">
        <v>77</v>
      </c>
      <c r="BK91" s="201">
        <f>ROUND(I91*H91,2)</f>
        <v>0</v>
      </c>
      <c r="BL91" s="22" t="s">
        <v>143</v>
      </c>
      <c r="BM91" s="22" t="s">
        <v>212</v>
      </c>
    </row>
    <row r="92" spans="2:47" s="1" customFormat="1" ht="94.5">
      <c r="B92" s="39"/>
      <c r="C92" s="61"/>
      <c r="D92" s="202" t="s">
        <v>145</v>
      </c>
      <c r="E92" s="61"/>
      <c r="F92" s="203" t="s">
        <v>200</v>
      </c>
      <c r="G92" s="61"/>
      <c r="H92" s="61"/>
      <c r="I92" s="161"/>
      <c r="J92" s="61"/>
      <c r="K92" s="61"/>
      <c r="L92" s="59"/>
      <c r="M92" s="204"/>
      <c r="N92" s="40"/>
      <c r="O92" s="40"/>
      <c r="P92" s="40"/>
      <c r="Q92" s="40"/>
      <c r="R92" s="40"/>
      <c r="S92" s="40"/>
      <c r="T92" s="76"/>
      <c r="AT92" s="22" t="s">
        <v>145</v>
      </c>
      <c r="AU92" s="22" t="s">
        <v>79</v>
      </c>
    </row>
    <row r="93" spans="2:51" s="11" customFormat="1" ht="13.5">
      <c r="B93" s="205"/>
      <c r="C93" s="206"/>
      <c r="D93" s="202" t="s">
        <v>147</v>
      </c>
      <c r="E93" s="207" t="s">
        <v>21</v>
      </c>
      <c r="F93" s="208" t="s">
        <v>571</v>
      </c>
      <c r="G93" s="206"/>
      <c r="H93" s="209">
        <v>336.849</v>
      </c>
      <c r="I93" s="210"/>
      <c r="J93" s="206"/>
      <c r="K93" s="206"/>
      <c r="L93" s="211"/>
      <c r="M93" s="212"/>
      <c r="N93" s="213"/>
      <c r="O93" s="213"/>
      <c r="P93" s="213"/>
      <c r="Q93" s="213"/>
      <c r="R93" s="213"/>
      <c r="S93" s="213"/>
      <c r="T93" s="214"/>
      <c r="AT93" s="215" t="s">
        <v>147</v>
      </c>
      <c r="AU93" s="215" t="s">
        <v>79</v>
      </c>
      <c r="AV93" s="11" t="s">
        <v>79</v>
      </c>
      <c r="AW93" s="11" t="s">
        <v>33</v>
      </c>
      <c r="AX93" s="11" t="s">
        <v>77</v>
      </c>
      <c r="AY93" s="215" t="s">
        <v>136</v>
      </c>
    </row>
    <row r="94" spans="2:65" s="1" customFormat="1" ht="38.25" customHeight="1">
      <c r="B94" s="39"/>
      <c r="C94" s="190" t="s">
        <v>153</v>
      </c>
      <c r="D94" s="190" t="s">
        <v>138</v>
      </c>
      <c r="E94" s="191" t="s">
        <v>226</v>
      </c>
      <c r="F94" s="192" t="s">
        <v>227</v>
      </c>
      <c r="G94" s="193" t="s">
        <v>192</v>
      </c>
      <c r="H94" s="194">
        <v>673.697</v>
      </c>
      <c r="I94" s="195"/>
      <c r="J94" s="196">
        <f>ROUND(I94*H94,2)</f>
        <v>0</v>
      </c>
      <c r="K94" s="192" t="s">
        <v>142</v>
      </c>
      <c r="L94" s="59"/>
      <c r="M94" s="197" t="s">
        <v>21</v>
      </c>
      <c r="N94" s="198" t="s">
        <v>40</v>
      </c>
      <c r="O94" s="40"/>
      <c r="P94" s="199">
        <f>O94*H94</f>
        <v>0</v>
      </c>
      <c r="Q94" s="199">
        <v>0</v>
      </c>
      <c r="R94" s="199">
        <f>Q94*H94</f>
        <v>0</v>
      </c>
      <c r="S94" s="199">
        <v>0</v>
      </c>
      <c r="T94" s="200">
        <f>S94*H94</f>
        <v>0</v>
      </c>
      <c r="AR94" s="22" t="s">
        <v>143</v>
      </c>
      <c r="AT94" s="22" t="s">
        <v>138</v>
      </c>
      <c r="AU94" s="22" t="s">
        <v>79</v>
      </c>
      <c r="AY94" s="22" t="s">
        <v>136</v>
      </c>
      <c r="BE94" s="201">
        <f>IF(N94="základní",J94,0)</f>
        <v>0</v>
      </c>
      <c r="BF94" s="201">
        <f>IF(N94="snížená",J94,0)</f>
        <v>0</v>
      </c>
      <c r="BG94" s="201">
        <f>IF(N94="zákl. přenesená",J94,0)</f>
        <v>0</v>
      </c>
      <c r="BH94" s="201">
        <f>IF(N94="sníž. přenesená",J94,0)</f>
        <v>0</v>
      </c>
      <c r="BI94" s="201">
        <f>IF(N94="nulová",J94,0)</f>
        <v>0</v>
      </c>
      <c r="BJ94" s="22" t="s">
        <v>77</v>
      </c>
      <c r="BK94" s="201">
        <f>ROUND(I94*H94,2)</f>
        <v>0</v>
      </c>
      <c r="BL94" s="22" t="s">
        <v>143</v>
      </c>
      <c r="BM94" s="22" t="s">
        <v>228</v>
      </c>
    </row>
    <row r="95" spans="2:47" s="1" customFormat="1" ht="189">
      <c r="B95" s="39"/>
      <c r="C95" s="61"/>
      <c r="D95" s="202" t="s">
        <v>145</v>
      </c>
      <c r="E95" s="61"/>
      <c r="F95" s="203" t="s">
        <v>229</v>
      </c>
      <c r="G95" s="61"/>
      <c r="H95" s="61"/>
      <c r="I95" s="161"/>
      <c r="J95" s="61"/>
      <c r="K95" s="61"/>
      <c r="L95" s="59"/>
      <c r="M95" s="204"/>
      <c r="N95" s="40"/>
      <c r="O95" s="40"/>
      <c r="P95" s="40"/>
      <c r="Q95" s="40"/>
      <c r="R95" s="40"/>
      <c r="S95" s="40"/>
      <c r="T95" s="76"/>
      <c r="AT95" s="22" t="s">
        <v>145</v>
      </c>
      <c r="AU95" s="22" t="s">
        <v>79</v>
      </c>
    </row>
    <row r="96" spans="2:51" s="11" customFormat="1" ht="13.5">
      <c r="B96" s="205"/>
      <c r="C96" s="206"/>
      <c r="D96" s="202" t="s">
        <v>147</v>
      </c>
      <c r="E96" s="207" t="s">
        <v>21</v>
      </c>
      <c r="F96" s="208" t="s">
        <v>572</v>
      </c>
      <c r="G96" s="206"/>
      <c r="H96" s="209">
        <v>673.697</v>
      </c>
      <c r="I96" s="210"/>
      <c r="J96" s="206"/>
      <c r="K96" s="206"/>
      <c r="L96" s="211"/>
      <c r="M96" s="212"/>
      <c r="N96" s="213"/>
      <c r="O96" s="213"/>
      <c r="P96" s="213"/>
      <c r="Q96" s="213"/>
      <c r="R96" s="213"/>
      <c r="S96" s="213"/>
      <c r="T96" s="214"/>
      <c r="AT96" s="215" t="s">
        <v>147</v>
      </c>
      <c r="AU96" s="215" t="s">
        <v>79</v>
      </c>
      <c r="AV96" s="11" t="s">
        <v>79</v>
      </c>
      <c r="AW96" s="11" t="s">
        <v>33</v>
      </c>
      <c r="AX96" s="11" t="s">
        <v>69</v>
      </c>
      <c r="AY96" s="215" t="s">
        <v>136</v>
      </c>
    </row>
    <row r="97" spans="2:51" s="12" customFormat="1" ht="13.5">
      <c r="B97" s="216"/>
      <c r="C97" s="217"/>
      <c r="D97" s="202" t="s">
        <v>147</v>
      </c>
      <c r="E97" s="218" t="s">
        <v>21</v>
      </c>
      <c r="F97" s="219" t="s">
        <v>165</v>
      </c>
      <c r="G97" s="217"/>
      <c r="H97" s="220">
        <v>673.697</v>
      </c>
      <c r="I97" s="221"/>
      <c r="J97" s="217"/>
      <c r="K97" s="217"/>
      <c r="L97" s="222"/>
      <c r="M97" s="223"/>
      <c r="N97" s="224"/>
      <c r="O97" s="224"/>
      <c r="P97" s="224"/>
      <c r="Q97" s="224"/>
      <c r="R97" s="224"/>
      <c r="S97" s="224"/>
      <c r="T97" s="225"/>
      <c r="AT97" s="226" t="s">
        <v>147</v>
      </c>
      <c r="AU97" s="226" t="s">
        <v>79</v>
      </c>
      <c r="AV97" s="12" t="s">
        <v>143</v>
      </c>
      <c r="AW97" s="12" t="s">
        <v>33</v>
      </c>
      <c r="AX97" s="12" t="s">
        <v>77</v>
      </c>
      <c r="AY97" s="226" t="s">
        <v>136</v>
      </c>
    </row>
    <row r="98" spans="2:65" s="1" customFormat="1" ht="51" customHeight="1">
      <c r="B98" s="39"/>
      <c r="C98" s="190" t="s">
        <v>143</v>
      </c>
      <c r="D98" s="190" t="s">
        <v>138</v>
      </c>
      <c r="E98" s="191" t="s">
        <v>232</v>
      </c>
      <c r="F98" s="192" t="s">
        <v>233</v>
      </c>
      <c r="G98" s="193" t="s">
        <v>192</v>
      </c>
      <c r="H98" s="194">
        <v>16842.425</v>
      </c>
      <c r="I98" s="195"/>
      <c r="J98" s="196">
        <f>ROUND(I98*H98,2)</f>
        <v>0</v>
      </c>
      <c r="K98" s="192" t="s">
        <v>142</v>
      </c>
      <c r="L98" s="59"/>
      <c r="M98" s="197" t="s">
        <v>21</v>
      </c>
      <c r="N98" s="198" t="s">
        <v>40</v>
      </c>
      <c r="O98" s="40"/>
      <c r="P98" s="199">
        <f>O98*H98</f>
        <v>0</v>
      </c>
      <c r="Q98" s="199">
        <v>0</v>
      </c>
      <c r="R98" s="199">
        <f>Q98*H98</f>
        <v>0</v>
      </c>
      <c r="S98" s="199">
        <v>0</v>
      </c>
      <c r="T98" s="200">
        <f>S98*H98</f>
        <v>0</v>
      </c>
      <c r="AR98" s="22" t="s">
        <v>143</v>
      </c>
      <c r="AT98" s="22" t="s">
        <v>138</v>
      </c>
      <c r="AU98" s="22" t="s">
        <v>79</v>
      </c>
      <c r="AY98" s="22" t="s">
        <v>136</v>
      </c>
      <c r="BE98" s="201">
        <f>IF(N98="základní",J98,0)</f>
        <v>0</v>
      </c>
      <c r="BF98" s="201">
        <f>IF(N98="snížená",J98,0)</f>
        <v>0</v>
      </c>
      <c r="BG98" s="201">
        <f>IF(N98="zákl. přenesená",J98,0)</f>
        <v>0</v>
      </c>
      <c r="BH98" s="201">
        <f>IF(N98="sníž. přenesená",J98,0)</f>
        <v>0</v>
      </c>
      <c r="BI98" s="201">
        <f>IF(N98="nulová",J98,0)</f>
        <v>0</v>
      </c>
      <c r="BJ98" s="22" t="s">
        <v>77</v>
      </c>
      <c r="BK98" s="201">
        <f>ROUND(I98*H98,2)</f>
        <v>0</v>
      </c>
      <c r="BL98" s="22" t="s">
        <v>143</v>
      </c>
      <c r="BM98" s="22" t="s">
        <v>234</v>
      </c>
    </row>
    <row r="99" spans="2:47" s="1" customFormat="1" ht="189">
      <c r="B99" s="39"/>
      <c r="C99" s="61"/>
      <c r="D99" s="202" t="s">
        <v>145</v>
      </c>
      <c r="E99" s="61"/>
      <c r="F99" s="203" t="s">
        <v>229</v>
      </c>
      <c r="G99" s="61"/>
      <c r="H99" s="61"/>
      <c r="I99" s="161"/>
      <c r="J99" s="61"/>
      <c r="K99" s="61"/>
      <c r="L99" s="59"/>
      <c r="M99" s="204"/>
      <c r="N99" s="40"/>
      <c r="O99" s="40"/>
      <c r="P99" s="40"/>
      <c r="Q99" s="40"/>
      <c r="R99" s="40"/>
      <c r="S99" s="40"/>
      <c r="T99" s="76"/>
      <c r="AT99" s="22" t="s">
        <v>145</v>
      </c>
      <c r="AU99" s="22" t="s">
        <v>79</v>
      </c>
    </row>
    <row r="100" spans="2:51" s="11" customFormat="1" ht="13.5">
      <c r="B100" s="205"/>
      <c r="C100" s="206"/>
      <c r="D100" s="202" t="s">
        <v>147</v>
      </c>
      <c r="E100" s="207" t="s">
        <v>21</v>
      </c>
      <c r="F100" s="208" t="s">
        <v>573</v>
      </c>
      <c r="G100" s="206"/>
      <c r="H100" s="209">
        <v>16842.425</v>
      </c>
      <c r="I100" s="210"/>
      <c r="J100" s="206"/>
      <c r="K100" s="206"/>
      <c r="L100" s="211"/>
      <c r="M100" s="212"/>
      <c r="N100" s="213"/>
      <c r="O100" s="213"/>
      <c r="P100" s="213"/>
      <c r="Q100" s="213"/>
      <c r="R100" s="213"/>
      <c r="S100" s="213"/>
      <c r="T100" s="214"/>
      <c r="AT100" s="215" t="s">
        <v>147</v>
      </c>
      <c r="AU100" s="215" t="s">
        <v>79</v>
      </c>
      <c r="AV100" s="11" t="s">
        <v>79</v>
      </c>
      <c r="AW100" s="11" t="s">
        <v>33</v>
      </c>
      <c r="AX100" s="11" t="s">
        <v>77</v>
      </c>
      <c r="AY100" s="215" t="s">
        <v>136</v>
      </c>
    </row>
    <row r="101" spans="2:65" s="1" customFormat="1" ht="38.25" customHeight="1">
      <c r="B101" s="39"/>
      <c r="C101" s="190" t="s">
        <v>166</v>
      </c>
      <c r="D101" s="190" t="s">
        <v>138</v>
      </c>
      <c r="E101" s="191" t="s">
        <v>237</v>
      </c>
      <c r="F101" s="192" t="s">
        <v>238</v>
      </c>
      <c r="G101" s="193" t="s">
        <v>192</v>
      </c>
      <c r="H101" s="194">
        <v>345</v>
      </c>
      <c r="I101" s="195"/>
      <c r="J101" s="196">
        <f>ROUND(I101*H101,2)</f>
        <v>0</v>
      </c>
      <c r="K101" s="192" t="s">
        <v>142</v>
      </c>
      <c r="L101" s="59"/>
      <c r="M101" s="197" t="s">
        <v>21</v>
      </c>
      <c r="N101" s="198" t="s">
        <v>40</v>
      </c>
      <c r="O101" s="40"/>
      <c r="P101" s="199">
        <f>O101*H101</f>
        <v>0</v>
      </c>
      <c r="Q101" s="199">
        <v>0</v>
      </c>
      <c r="R101" s="199">
        <f>Q101*H101</f>
        <v>0</v>
      </c>
      <c r="S101" s="199">
        <v>0</v>
      </c>
      <c r="T101" s="200">
        <f>S101*H101</f>
        <v>0</v>
      </c>
      <c r="AR101" s="22" t="s">
        <v>143</v>
      </c>
      <c r="AT101" s="22" t="s">
        <v>138</v>
      </c>
      <c r="AU101" s="22" t="s">
        <v>79</v>
      </c>
      <c r="AY101" s="22" t="s">
        <v>136</v>
      </c>
      <c r="BE101" s="201">
        <f>IF(N101="základní",J101,0)</f>
        <v>0</v>
      </c>
      <c r="BF101" s="201">
        <f>IF(N101="snížená",J101,0)</f>
        <v>0</v>
      </c>
      <c r="BG101" s="201">
        <f>IF(N101="zákl. přenesená",J101,0)</f>
        <v>0</v>
      </c>
      <c r="BH101" s="201">
        <f>IF(N101="sníž. přenesená",J101,0)</f>
        <v>0</v>
      </c>
      <c r="BI101" s="201">
        <f>IF(N101="nulová",J101,0)</f>
        <v>0</v>
      </c>
      <c r="BJ101" s="22" t="s">
        <v>77</v>
      </c>
      <c r="BK101" s="201">
        <f>ROUND(I101*H101,2)</f>
        <v>0</v>
      </c>
      <c r="BL101" s="22" t="s">
        <v>143</v>
      </c>
      <c r="BM101" s="22" t="s">
        <v>239</v>
      </c>
    </row>
    <row r="102" spans="2:47" s="1" customFormat="1" ht="409.5">
      <c r="B102" s="39"/>
      <c r="C102" s="61"/>
      <c r="D102" s="202" t="s">
        <v>145</v>
      </c>
      <c r="E102" s="61"/>
      <c r="F102" s="203" t="s">
        <v>240</v>
      </c>
      <c r="G102" s="61"/>
      <c r="H102" s="61"/>
      <c r="I102" s="161"/>
      <c r="J102" s="61"/>
      <c r="K102" s="61"/>
      <c r="L102" s="59"/>
      <c r="M102" s="204"/>
      <c r="N102" s="40"/>
      <c r="O102" s="40"/>
      <c r="P102" s="40"/>
      <c r="Q102" s="40"/>
      <c r="R102" s="40"/>
      <c r="S102" s="40"/>
      <c r="T102" s="76"/>
      <c r="AT102" s="22" t="s">
        <v>145</v>
      </c>
      <c r="AU102" s="22" t="s">
        <v>79</v>
      </c>
    </row>
    <row r="103" spans="2:51" s="11" customFormat="1" ht="13.5">
      <c r="B103" s="205"/>
      <c r="C103" s="206"/>
      <c r="D103" s="202" t="s">
        <v>147</v>
      </c>
      <c r="E103" s="207" t="s">
        <v>21</v>
      </c>
      <c r="F103" s="208" t="s">
        <v>574</v>
      </c>
      <c r="G103" s="206"/>
      <c r="H103" s="209">
        <v>345</v>
      </c>
      <c r="I103" s="210"/>
      <c r="J103" s="206"/>
      <c r="K103" s="206"/>
      <c r="L103" s="211"/>
      <c r="M103" s="212"/>
      <c r="N103" s="213"/>
      <c r="O103" s="213"/>
      <c r="P103" s="213"/>
      <c r="Q103" s="213"/>
      <c r="R103" s="213"/>
      <c r="S103" s="213"/>
      <c r="T103" s="214"/>
      <c r="AT103" s="215" t="s">
        <v>147</v>
      </c>
      <c r="AU103" s="215" t="s">
        <v>79</v>
      </c>
      <c r="AV103" s="11" t="s">
        <v>79</v>
      </c>
      <c r="AW103" s="11" t="s">
        <v>33</v>
      </c>
      <c r="AX103" s="11" t="s">
        <v>77</v>
      </c>
      <c r="AY103" s="215" t="s">
        <v>136</v>
      </c>
    </row>
    <row r="104" spans="2:65" s="1" customFormat="1" ht="16.5" customHeight="1">
      <c r="B104" s="39"/>
      <c r="C104" s="227" t="s">
        <v>171</v>
      </c>
      <c r="D104" s="227" t="s">
        <v>243</v>
      </c>
      <c r="E104" s="228" t="s">
        <v>244</v>
      </c>
      <c r="F104" s="229" t="s">
        <v>245</v>
      </c>
      <c r="G104" s="230" t="s">
        <v>246</v>
      </c>
      <c r="H104" s="231">
        <v>655.5</v>
      </c>
      <c r="I104" s="232"/>
      <c r="J104" s="233">
        <f>ROUND(I104*H104,2)</f>
        <v>0</v>
      </c>
      <c r="K104" s="229" t="s">
        <v>142</v>
      </c>
      <c r="L104" s="234"/>
      <c r="M104" s="235" t="s">
        <v>21</v>
      </c>
      <c r="N104" s="236" t="s">
        <v>40</v>
      </c>
      <c r="O104" s="40"/>
      <c r="P104" s="199">
        <f>O104*H104</f>
        <v>0</v>
      </c>
      <c r="Q104" s="199">
        <v>1</v>
      </c>
      <c r="R104" s="199">
        <f>Q104*H104</f>
        <v>655.5</v>
      </c>
      <c r="S104" s="199">
        <v>0</v>
      </c>
      <c r="T104" s="200">
        <f>S104*H104</f>
        <v>0</v>
      </c>
      <c r="AR104" s="22" t="s">
        <v>184</v>
      </c>
      <c r="AT104" s="22" t="s">
        <v>243</v>
      </c>
      <c r="AU104" s="22" t="s">
        <v>79</v>
      </c>
      <c r="AY104" s="22" t="s">
        <v>136</v>
      </c>
      <c r="BE104" s="201">
        <f>IF(N104="základní",J104,0)</f>
        <v>0</v>
      </c>
      <c r="BF104" s="201">
        <f>IF(N104="snížená",J104,0)</f>
        <v>0</v>
      </c>
      <c r="BG104" s="201">
        <f>IF(N104="zákl. přenesená",J104,0)</f>
        <v>0</v>
      </c>
      <c r="BH104" s="201">
        <f>IF(N104="sníž. přenesená",J104,0)</f>
        <v>0</v>
      </c>
      <c r="BI104" s="201">
        <f>IF(N104="nulová",J104,0)</f>
        <v>0</v>
      </c>
      <c r="BJ104" s="22" t="s">
        <v>77</v>
      </c>
      <c r="BK104" s="201">
        <f>ROUND(I104*H104,2)</f>
        <v>0</v>
      </c>
      <c r="BL104" s="22" t="s">
        <v>143</v>
      </c>
      <c r="BM104" s="22" t="s">
        <v>247</v>
      </c>
    </row>
    <row r="105" spans="2:51" s="11" customFormat="1" ht="13.5">
      <c r="B105" s="205"/>
      <c r="C105" s="206"/>
      <c r="D105" s="202" t="s">
        <v>147</v>
      </c>
      <c r="E105" s="207" t="s">
        <v>21</v>
      </c>
      <c r="F105" s="208" t="s">
        <v>575</v>
      </c>
      <c r="G105" s="206"/>
      <c r="H105" s="209">
        <v>655.5</v>
      </c>
      <c r="I105" s="210"/>
      <c r="J105" s="206"/>
      <c r="K105" s="206"/>
      <c r="L105" s="211"/>
      <c r="M105" s="212"/>
      <c r="N105" s="213"/>
      <c r="O105" s="213"/>
      <c r="P105" s="213"/>
      <c r="Q105" s="213"/>
      <c r="R105" s="213"/>
      <c r="S105" s="213"/>
      <c r="T105" s="214"/>
      <c r="AT105" s="215" t="s">
        <v>147</v>
      </c>
      <c r="AU105" s="215" t="s">
        <v>79</v>
      </c>
      <c r="AV105" s="11" t="s">
        <v>79</v>
      </c>
      <c r="AW105" s="11" t="s">
        <v>33</v>
      </c>
      <c r="AX105" s="11" t="s">
        <v>77</v>
      </c>
      <c r="AY105" s="215" t="s">
        <v>136</v>
      </c>
    </row>
    <row r="106" spans="2:65" s="1" customFormat="1" ht="16.5" customHeight="1">
      <c r="B106" s="39"/>
      <c r="C106" s="190" t="s">
        <v>177</v>
      </c>
      <c r="D106" s="190" t="s">
        <v>138</v>
      </c>
      <c r="E106" s="191" t="s">
        <v>250</v>
      </c>
      <c r="F106" s="192" t="s">
        <v>251</v>
      </c>
      <c r="G106" s="193" t="s">
        <v>192</v>
      </c>
      <c r="H106" s="194">
        <v>673.697</v>
      </c>
      <c r="I106" s="195"/>
      <c r="J106" s="196">
        <f>ROUND(I106*H106,2)</f>
        <v>0</v>
      </c>
      <c r="K106" s="192" t="s">
        <v>142</v>
      </c>
      <c r="L106" s="59"/>
      <c r="M106" s="197" t="s">
        <v>21</v>
      </c>
      <c r="N106" s="198" t="s">
        <v>40</v>
      </c>
      <c r="O106" s="40"/>
      <c r="P106" s="199">
        <f>O106*H106</f>
        <v>0</v>
      </c>
      <c r="Q106" s="199">
        <v>0</v>
      </c>
      <c r="R106" s="199">
        <f>Q106*H106</f>
        <v>0</v>
      </c>
      <c r="S106" s="199">
        <v>0</v>
      </c>
      <c r="T106" s="200">
        <f>S106*H106</f>
        <v>0</v>
      </c>
      <c r="AR106" s="22" t="s">
        <v>143</v>
      </c>
      <c r="AT106" s="22" t="s">
        <v>138</v>
      </c>
      <c r="AU106" s="22" t="s">
        <v>79</v>
      </c>
      <c r="AY106" s="22" t="s">
        <v>136</v>
      </c>
      <c r="BE106" s="201">
        <f>IF(N106="základní",J106,0)</f>
        <v>0</v>
      </c>
      <c r="BF106" s="201">
        <f>IF(N106="snížená",J106,0)</f>
        <v>0</v>
      </c>
      <c r="BG106" s="201">
        <f>IF(N106="zákl. přenesená",J106,0)</f>
        <v>0</v>
      </c>
      <c r="BH106" s="201">
        <f>IF(N106="sníž. přenesená",J106,0)</f>
        <v>0</v>
      </c>
      <c r="BI106" s="201">
        <f>IF(N106="nulová",J106,0)</f>
        <v>0</v>
      </c>
      <c r="BJ106" s="22" t="s">
        <v>77</v>
      </c>
      <c r="BK106" s="201">
        <f>ROUND(I106*H106,2)</f>
        <v>0</v>
      </c>
      <c r="BL106" s="22" t="s">
        <v>143</v>
      </c>
      <c r="BM106" s="22" t="s">
        <v>252</v>
      </c>
    </row>
    <row r="107" spans="2:47" s="1" customFormat="1" ht="283.5">
      <c r="B107" s="39"/>
      <c r="C107" s="61"/>
      <c r="D107" s="202" t="s">
        <v>145</v>
      </c>
      <c r="E107" s="61"/>
      <c r="F107" s="203" t="s">
        <v>253</v>
      </c>
      <c r="G107" s="61"/>
      <c r="H107" s="61"/>
      <c r="I107" s="161"/>
      <c r="J107" s="61"/>
      <c r="K107" s="61"/>
      <c r="L107" s="59"/>
      <c r="M107" s="204"/>
      <c r="N107" s="40"/>
      <c r="O107" s="40"/>
      <c r="P107" s="40"/>
      <c r="Q107" s="40"/>
      <c r="R107" s="40"/>
      <c r="S107" s="40"/>
      <c r="T107" s="76"/>
      <c r="AT107" s="22" t="s">
        <v>145</v>
      </c>
      <c r="AU107" s="22" t="s">
        <v>79</v>
      </c>
    </row>
    <row r="108" spans="2:51" s="11" customFormat="1" ht="13.5">
      <c r="B108" s="205"/>
      <c r="C108" s="206"/>
      <c r="D108" s="202" t="s">
        <v>147</v>
      </c>
      <c r="E108" s="207" t="s">
        <v>21</v>
      </c>
      <c r="F108" s="208" t="s">
        <v>572</v>
      </c>
      <c r="G108" s="206"/>
      <c r="H108" s="209">
        <v>673.697</v>
      </c>
      <c r="I108" s="210"/>
      <c r="J108" s="206"/>
      <c r="K108" s="206"/>
      <c r="L108" s="211"/>
      <c r="M108" s="212"/>
      <c r="N108" s="213"/>
      <c r="O108" s="213"/>
      <c r="P108" s="213"/>
      <c r="Q108" s="213"/>
      <c r="R108" s="213"/>
      <c r="S108" s="213"/>
      <c r="T108" s="214"/>
      <c r="AT108" s="215" t="s">
        <v>147</v>
      </c>
      <c r="AU108" s="215" t="s">
        <v>79</v>
      </c>
      <c r="AV108" s="11" t="s">
        <v>79</v>
      </c>
      <c r="AW108" s="11" t="s">
        <v>33</v>
      </c>
      <c r="AX108" s="11" t="s">
        <v>77</v>
      </c>
      <c r="AY108" s="215" t="s">
        <v>136</v>
      </c>
    </row>
    <row r="109" spans="2:65" s="1" customFormat="1" ht="25.5" customHeight="1">
      <c r="B109" s="39"/>
      <c r="C109" s="190" t="s">
        <v>184</v>
      </c>
      <c r="D109" s="190" t="s">
        <v>138</v>
      </c>
      <c r="E109" s="191" t="s">
        <v>256</v>
      </c>
      <c r="F109" s="192" t="s">
        <v>257</v>
      </c>
      <c r="G109" s="193" t="s">
        <v>246</v>
      </c>
      <c r="H109" s="194">
        <v>768.015</v>
      </c>
      <c r="I109" s="195"/>
      <c r="J109" s="196">
        <f>ROUND(I109*H109,2)</f>
        <v>0</v>
      </c>
      <c r="K109" s="192" t="s">
        <v>142</v>
      </c>
      <c r="L109" s="59"/>
      <c r="M109" s="197" t="s">
        <v>21</v>
      </c>
      <c r="N109" s="198" t="s">
        <v>40</v>
      </c>
      <c r="O109" s="40"/>
      <c r="P109" s="199">
        <f>O109*H109</f>
        <v>0</v>
      </c>
      <c r="Q109" s="199">
        <v>0</v>
      </c>
      <c r="R109" s="199">
        <f>Q109*H109</f>
        <v>0</v>
      </c>
      <c r="S109" s="199">
        <v>0</v>
      </c>
      <c r="T109" s="200">
        <f>S109*H109</f>
        <v>0</v>
      </c>
      <c r="AR109" s="22" t="s">
        <v>143</v>
      </c>
      <c r="AT109" s="22" t="s">
        <v>138</v>
      </c>
      <c r="AU109" s="22" t="s">
        <v>79</v>
      </c>
      <c r="AY109" s="22" t="s">
        <v>136</v>
      </c>
      <c r="BE109" s="201">
        <f>IF(N109="základní",J109,0)</f>
        <v>0</v>
      </c>
      <c r="BF109" s="201">
        <f>IF(N109="snížená",J109,0)</f>
        <v>0</v>
      </c>
      <c r="BG109" s="201">
        <f>IF(N109="zákl. přenesená",J109,0)</f>
        <v>0</v>
      </c>
      <c r="BH109" s="201">
        <f>IF(N109="sníž. přenesená",J109,0)</f>
        <v>0</v>
      </c>
      <c r="BI109" s="201">
        <f>IF(N109="nulová",J109,0)</f>
        <v>0</v>
      </c>
      <c r="BJ109" s="22" t="s">
        <v>77</v>
      </c>
      <c r="BK109" s="201">
        <f>ROUND(I109*H109,2)</f>
        <v>0</v>
      </c>
      <c r="BL109" s="22" t="s">
        <v>143</v>
      </c>
      <c r="BM109" s="22" t="s">
        <v>258</v>
      </c>
    </row>
    <row r="110" spans="2:47" s="1" customFormat="1" ht="27">
      <c r="B110" s="39"/>
      <c r="C110" s="61"/>
      <c r="D110" s="202" t="s">
        <v>145</v>
      </c>
      <c r="E110" s="61"/>
      <c r="F110" s="203" t="s">
        <v>259</v>
      </c>
      <c r="G110" s="61"/>
      <c r="H110" s="61"/>
      <c r="I110" s="161"/>
      <c r="J110" s="61"/>
      <c r="K110" s="61"/>
      <c r="L110" s="59"/>
      <c r="M110" s="204"/>
      <c r="N110" s="40"/>
      <c r="O110" s="40"/>
      <c r="P110" s="40"/>
      <c r="Q110" s="40"/>
      <c r="R110" s="40"/>
      <c r="S110" s="40"/>
      <c r="T110" s="76"/>
      <c r="AT110" s="22" t="s">
        <v>145</v>
      </c>
      <c r="AU110" s="22" t="s">
        <v>79</v>
      </c>
    </row>
    <row r="111" spans="2:51" s="11" customFormat="1" ht="13.5">
      <c r="B111" s="205"/>
      <c r="C111" s="206"/>
      <c r="D111" s="202" t="s">
        <v>147</v>
      </c>
      <c r="E111" s="207" t="s">
        <v>21</v>
      </c>
      <c r="F111" s="208" t="s">
        <v>576</v>
      </c>
      <c r="G111" s="206"/>
      <c r="H111" s="209">
        <v>768.015</v>
      </c>
      <c r="I111" s="210"/>
      <c r="J111" s="206"/>
      <c r="K111" s="206"/>
      <c r="L111" s="211"/>
      <c r="M111" s="212"/>
      <c r="N111" s="213"/>
      <c r="O111" s="213"/>
      <c r="P111" s="213"/>
      <c r="Q111" s="213"/>
      <c r="R111" s="213"/>
      <c r="S111" s="213"/>
      <c r="T111" s="214"/>
      <c r="AT111" s="215" t="s">
        <v>147</v>
      </c>
      <c r="AU111" s="215" t="s">
        <v>79</v>
      </c>
      <c r="AV111" s="11" t="s">
        <v>79</v>
      </c>
      <c r="AW111" s="11" t="s">
        <v>33</v>
      </c>
      <c r="AX111" s="11" t="s">
        <v>77</v>
      </c>
      <c r="AY111" s="215" t="s">
        <v>136</v>
      </c>
    </row>
    <row r="112" spans="2:65" s="1" customFormat="1" ht="38.25" customHeight="1">
      <c r="B112" s="39"/>
      <c r="C112" s="190" t="s">
        <v>189</v>
      </c>
      <c r="D112" s="190" t="s">
        <v>138</v>
      </c>
      <c r="E112" s="191" t="s">
        <v>262</v>
      </c>
      <c r="F112" s="192" t="s">
        <v>263</v>
      </c>
      <c r="G112" s="193" t="s">
        <v>246</v>
      </c>
      <c r="H112" s="194">
        <v>512.01</v>
      </c>
      <c r="I112" s="195"/>
      <c r="J112" s="196">
        <f>ROUND(I112*H112,2)</f>
        <v>0</v>
      </c>
      <c r="K112" s="192" t="s">
        <v>21</v>
      </c>
      <c r="L112" s="59"/>
      <c r="M112" s="197" t="s">
        <v>21</v>
      </c>
      <c r="N112" s="198" t="s">
        <v>40</v>
      </c>
      <c r="O112" s="40"/>
      <c r="P112" s="199">
        <f>O112*H112</f>
        <v>0</v>
      </c>
      <c r="Q112" s="199">
        <v>0</v>
      </c>
      <c r="R112" s="199">
        <f>Q112*H112</f>
        <v>0</v>
      </c>
      <c r="S112" s="199">
        <v>0</v>
      </c>
      <c r="T112" s="200">
        <f>S112*H112</f>
        <v>0</v>
      </c>
      <c r="AR112" s="22" t="s">
        <v>143</v>
      </c>
      <c r="AT112" s="22" t="s">
        <v>138</v>
      </c>
      <c r="AU112" s="22" t="s">
        <v>79</v>
      </c>
      <c r="AY112" s="22" t="s">
        <v>136</v>
      </c>
      <c r="BE112" s="201">
        <f>IF(N112="základní",J112,0)</f>
        <v>0</v>
      </c>
      <c r="BF112" s="201">
        <f>IF(N112="snížená",J112,0)</f>
        <v>0</v>
      </c>
      <c r="BG112" s="201">
        <f>IF(N112="zákl. přenesená",J112,0)</f>
        <v>0</v>
      </c>
      <c r="BH112" s="201">
        <f>IF(N112="sníž. přenesená",J112,0)</f>
        <v>0</v>
      </c>
      <c r="BI112" s="201">
        <f>IF(N112="nulová",J112,0)</f>
        <v>0</v>
      </c>
      <c r="BJ112" s="22" t="s">
        <v>77</v>
      </c>
      <c r="BK112" s="201">
        <f>ROUND(I112*H112,2)</f>
        <v>0</v>
      </c>
      <c r="BL112" s="22" t="s">
        <v>143</v>
      </c>
      <c r="BM112" s="22" t="s">
        <v>264</v>
      </c>
    </row>
    <row r="113" spans="2:47" s="1" customFormat="1" ht="27">
      <c r="B113" s="39"/>
      <c r="C113" s="61"/>
      <c r="D113" s="202" t="s">
        <v>145</v>
      </c>
      <c r="E113" s="61"/>
      <c r="F113" s="203" t="s">
        <v>259</v>
      </c>
      <c r="G113" s="61"/>
      <c r="H113" s="61"/>
      <c r="I113" s="161"/>
      <c r="J113" s="61"/>
      <c r="K113" s="61"/>
      <c r="L113" s="59"/>
      <c r="M113" s="204"/>
      <c r="N113" s="40"/>
      <c r="O113" s="40"/>
      <c r="P113" s="40"/>
      <c r="Q113" s="40"/>
      <c r="R113" s="40"/>
      <c r="S113" s="40"/>
      <c r="T113" s="76"/>
      <c r="AT113" s="22" t="s">
        <v>145</v>
      </c>
      <c r="AU113" s="22" t="s">
        <v>79</v>
      </c>
    </row>
    <row r="114" spans="2:51" s="11" customFormat="1" ht="13.5">
      <c r="B114" s="205"/>
      <c r="C114" s="206"/>
      <c r="D114" s="202" t="s">
        <v>147</v>
      </c>
      <c r="E114" s="207" t="s">
        <v>21</v>
      </c>
      <c r="F114" s="208" t="s">
        <v>577</v>
      </c>
      <c r="G114" s="206"/>
      <c r="H114" s="209">
        <v>512.01</v>
      </c>
      <c r="I114" s="210"/>
      <c r="J114" s="206"/>
      <c r="K114" s="206"/>
      <c r="L114" s="211"/>
      <c r="M114" s="212"/>
      <c r="N114" s="213"/>
      <c r="O114" s="213"/>
      <c r="P114" s="213"/>
      <c r="Q114" s="213"/>
      <c r="R114" s="213"/>
      <c r="S114" s="213"/>
      <c r="T114" s="214"/>
      <c r="AT114" s="215" t="s">
        <v>147</v>
      </c>
      <c r="AU114" s="215" t="s">
        <v>79</v>
      </c>
      <c r="AV114" s="11" t="s">
        <v>79</v>
      </c>
      <c r="AW114" s="11" t="s">
        <v>33</v>
      </c>
      <c r="AX114" s="11" t="s">
        <v>77</v>
      </c>
      <c r="AY114" s="215" t="s">
        <v>136</v>
      </c>
    </row>
    <row r="115" spans="2:65" s="1" customFormat="1" ht="25.5" customHeight="1">
      <c r="B115" s="39"/>
      <c r="C115" s="190" t="s">
        <v>196</v>
      </c>
      <c r="D115" s="190" t="s">
        <v>138</v>
      </c>
      <c r="E115" s="191" t="s">
        <v>288</v>
      </c>
      <c r="F115" s="192" t="s">
        <v>289</v>
      </c>
      <c r="G115" s="193" t="s">
        <v>141</v>
      </c>
      <c r="H115" s="194">
        <v>840.1</v>
      </c>
      <c r="I115" s="195"/>
      <c r="J115" s="196">
        <f>ROUND(I115*H115,2)</f>
        <v>0</v>
      </c>
      <c r="K115" s="192" t="s">
        <v>142</v>
      </c>
      <c r="L115" s="59"/>
      <c r="M115" s="197" t="s">
        <v>21</v>
      </c>
      <c r="N115" s="198" t="s">
        <v>40</v>
      </c>
      <c r="O115" s="40"/>
      <c r="P115" s="199">
        <f>O115*H115</f>
        <v>0</v>
      </c>
      <c r="Q115" s="199">
        <v>0</v>
      </c>
      <c r="R115" s="199">
        <f>Q115*H115</f>
        <v>0</v>
      </c>
      <c r="S115" s="199">
        <v>0</v>
      </c>
      <c r="T115" s="200">
        <f>S115*H115</f>
        <v>0</v>
      </c>
      <c r="AR115" s="22" t="s">
        <v>143</v>
      </c>
      <c r="AT115" s="22" t="s">
        <v>138</v>
      </c>
      <c r="AU115" s="22" t="s">
        <v>79</v>
      </c>
      <c r="AY115" s="22" t="s">
        <v>136</v>
      </c>
      <c r="BE115" s="201">
        <f>IF(N115="základní",J115,0)</f>
        <v>0</v>
      </c>
      <c r="BF115" s="201">
        <f>IF(N115="snížená",J115,0)</f>
        <v>0</v>
      </c>
      <c r="BG115" s="201">
        <f>IF(N115="zákl. přenesená",J115,0)</f>
        <v>0</v>
      </c>
      <c r="BH115" s="201">
        <f>IF(N115="sníž. přenesená",J115,0)</f>
        <v>0</v>
      </c>
      <c r="BI115" s="201">
        <f>IF(N115="nulová",J115,0)</f>
        <v>0</v>
      </c>
      <c r="BJ115" s="22" t="s">
        <v>77</v>
      </c>
      <c r="BK115" s="201">
        <f>ROUND(I115*H115,2)</f>
        <v>0</v>
      </c>
      <c r="BL115" s="22" t="s">
        <v>143</v>
      </c>
      <c r="BM115" s="22" t="s">
        <v>290</v>
      </c>
    </row>
    <row r="116" spans="2:47" s="1" customFormat="1" ht="162">
      <c r="B116" s="39"/>
      <c r="C116" s="61"/>
      <c r="D116" s="202" t="s">
        <v>145</v>
      </c>
      <c r="E116" s="61"/>
      <c r="F116" s="203" t="s">
        <v>286</v>
      </c>
      <c r="G116" s="61"/>
      <c r="H116" s="61"/>
      <c r="I116" s="161"/>
      <c r="J116" s="61"/>
      <c r="K116" s="61"/>
      <c r="L116" s="59"/>
      <c r="M116" s="204"/>
      <c r="N116" s="40"/>
      <c r="O116" s="40"/>
      <c r="P116" s="40"/>
      <c r="Q116" s="40"/>
      <c r="R116" s="40"/>
      <c r="S116" s="40"/>
      <c r="T116" s="76"/>
      <c r="AT116" s="22" t="s">
        <v>145</v>
      </c>
      <c r="AU116" s="22" t="s">
        <v>79</v>
      </c>
    </row>
    <row r="117" spans="2:51" s="11" customFormat="1" ht="13.5">
      <c r="B117" s="205"/>
      <c r="C117" s="206"/>
      <c r="D117" s="202" t="s">
        <v>147</v>
      </c>
      <c r="E117" s="207" t="s">
        <v>21</v>
      </c>
      <c r="F117" s="208" t="s">
        <v>578</v>
      </c>
      <c r="G117" s="206"/>
      <c r="H117" s="209">
        <v>575</v>
      </c>
      <c r="I117" s="210"/>
      <c r="J117" s="206"/>
      <c r="K117" s="206"/>
      <c r="L117" s="211"/>
      <c r="M117" s="212"/>
      <c r="N117" s="213"/>
      <c r="O117" s="213"/>
      <c r="P117" s="213"/>
      <c r="Q117" s="213"/>
      <c r="R117" s="213"/>
      <c r="S117" s="213"/>
      <c r="T117" s="214"/>
      <c r="AT117" s="215" t="s">
        <v>147</v>
      </c>
      <c r="AU117" s="215" t="s">
        <v>79</v>
      </c>
      <c r="AV117" s="11" t="s">
        <v>79</v>
      </c>
      <c r="AW117" s="11" t="s">
        <v>33</v>
      </c>
      <c r="AX117" s="11" t="s">
        <v>69</v>
      </c>
      <c r="AY117" s="215" t="s">
        <v>136</v>
      </c>
    </row>
    <row r="118" spans="2:51" s="11" customFormat="1" ht="13.5">
      <c r="B118" s="205"/>
      <c r="C118" s="206"/>
      <c r="D118" s="202" t="s">
        <v>147</v>
      </c>
      <c r="E118" s="207" t="s">
        <v>21</v>
      </c>
      <c r="F118" s="208" t="s">
        <v>579</v>
      </c>
      <c r="G118" s="206"/>
      <c r="H118" s="209">
        <v>153</v>
      </c>
      <c r="I118" s="210"/>
      <c r="J118" s="206"/>
      <c r="K118" s="206"/>
      <c r="L118" s="211"/>
      <c r="M118" s="212"/>
      <c r="N118" s="213"/>
      <c r="O118" s="213"/>
      <c r="P118" s="213"/>
      <c r="Q118" s="213"/>
      <c r="R118" s="213"/>
      <c r="S118" s="213"/>
      <c r="T118" s="214"/>
      <c r="AT118" s="215" t="s">
        <v>147</v>
      </c>
      <c r="AU118" s="215" t="s">
        <v>79</v>
      </c>
      <c r="AV118" s="11" t="s">
        <v>79</v>
      </c>
      <c r="AW118" s="11" t="s">
        <v>33</v>
      </c>
      <c r="AX118" s="11" t="s">
        <v>69</v>
      </c>
      <c r="AY118" s="215" t="s">
        <v>136</v>
      </c>
    </row>
    <row r="119" spans="2:51" s="11" customFormat="1" ht="13.5">
      <c r="B119" s="205"/>
      <c r="C119" s="206"/>
      <c r="D119" s="202" t="s">
        <v>147</v>
      </c>
      <c r="E119" s="207" t="s">
        <v>21</v>
      </c>
      <c r="F119" s="208" t="s">
        <v>580</v>
      </c>
      <c r="G119" s="206"/>
      <c r="H119" s="209">
        <v>112.1</v>
      </c>
      <c r="I119" s="210"/>
      <c r="J119" s="206"/>
      <c r="K119" s="206"/>
      <c r="L119" s="211"/>
      <c r="M119" s="212"/>
      <c r="N119" s="213"/>
      <c r="O119" s="213"/>
      <c r="P119" s="213"/>
      <c r="Q119" s="213"/>
      <c r="R119" s="213"/>
      <c r="S119" s="213"/>
      <c r="T119" s="214"/>
      <c r="AT119" s="215" t="s">
        <v>147</v>
      </c>
      <c r="AU119" s="215" t="s">
        <v>79</v>
      </c>
      <c r="AV119" s="11" t="s">
        <v>79</v>
      </c>
      <c r="AW119" s="11" t="s">
        <v>33</v>
      </c>
      <c r="AX119" s="11" t="s">
        <v>69</v>
      </c>
      <c r="AY119" s="215" t="s">
        <v>136</v>
      </c>
    </row>
    <row r="120" spans="2:51" s="12" customFormat="1" ht="13.5">
      <c r="B120" s="216"/>
      <c r="C120" s="217"/>
      <c r="D120" s="202" t="s">
        <v>147</v>
      </c>
      <c r="E120" s="218" t="s">
        <v>21</v>
      </c>
      <c r="F120" s="219" t="s">
        <v>165</v>
      </c>
      <c r="G120" s="217"/>
      <c r="H120" s="220">
        <v>840.1</v>
      </c>
      <c r="I120" s="221"/>
      <c r="J120" s="217"/>
      <c r="K120" s="217"/>
      <c r="L120" s="222"/>
      <c r="M120" s="223"/>
      <c r="N120" s="224"/>
      <c r="O120" s="224"/>
      <c r="P120" s="224"/>
      <c r="Q120" s="224"/>
      <c r="R120" s="224"/>
      <c r="S120" s="224"/>
      <c r="T120" s="225"/>
      <c r="AT120" s="226" t="s">
        <v>147</v>
      </c>
      <c r="AU120" s="226" t="s">
        <v>79</v>
      </c>
      <c r="AV120" s="12" t="s">
        <v>143</v>
      </c>
      <c r="AW120" s="12" t="s">
        <v>33</v>
      </c>
      <c r="AX120" s="12" t="s">
        <v>77</v>
      </c>
      <c r="AY120" s="226" t="s">
        <v>136</v>
      </c>
    </row>
    <row r="121" spans="2:63" s="10" customFormat="1" ht="29.85" customHeight="1">
      <c r="B121" s="174"/>
      <c r="C121" s="175"/>
      <c r="D121" s="176" t="s">
        <v>68</v>
      </c>
      <c r="E121" s="188" t="s">
        <v>166</v>
      </c>
      <c r="F121" s="188" t="s">
        <v>348</v>
      </c>
      <c r="G121" s="175"/>
      <c r="H121" s="175"/>
      <c r="I121" s="178"/>
      <c r="J121" s="189">
        <f>BK121</f>
        <v>0</v>
      </c>
      <c r="K121" s="175"/>
      <c r="L121" s="180"/>
      <c r="M121" s="181"/>
      <c r="N121" s="182"/>
      <c r="O121" s="182"/>
      <c r="P121" s="183">
        <f>SUM(P122:P156)</f>
        <v>0</v>
      </c>
      <c r="Q121" s="182"/>
      <c r="R121" s="183">
        <f>SUM(R122:R156)</f>
        <v>844.5541440000002</v>
      </c>
      <c r="S121" s="182"/>
      <c r="T121" s="184">
        <f>SUM(T122:T156)</f>
        <v>0</v>
      </c>
      <c r="AR121" s="185" t="s">
        <v>77</v>
      </c>
      <c r="AT121" s="186" t="s">
        <v>68</v>
      </c>
      <c r="AU121" s="186" t="s">
        <v>77</v>
      </c>
      <c r="AY121" s="185" t="s">
        <v>136</v>
      </c>
      <c r="BK121" s="187">
        <f>SUM(BK122:BK156)</f>
        <v>0</v>
      </c>
    </row>
    <row r="122" spans="2:65" s="1" customFormat="1" ht="25.5" customHeight="1">
      <c r="B122" s="39"/>
      <c r="C122" s="190" t="s">
        <v>209</v>
      </c>
      <c r="D122" s="190" t="s">
        <v>138</v>
      </c>
      <c r="E122" s="191" t="s">
        <v>355</v>
      </c>
      <c r="F122" s="192" t="s">
        <v>356</v>
      </c>
      <c r="G122" s="193" t="s">
        <v>141</v>
      </c>
      <c r="H122" s="194">
        <v>840.1</v>
      </c>
      <c r="I122" s="195"/>
      <c r="J122" s="196">
        <f>ROUND(I122*H122,2)</f>
        <v>0</v>
      </c>
      <c r="K122" s="192" t="s">
        <v>142</v>
      </c>
      <c r="L122" s="59"/>
      <c r="M122" s="197" t="s">
        <v>21</v>
      </c>
      <c r="N122" s="198" t="s">
        <v>40</v>
      </c>
      <c r="O122" s="40"/>
      <c r="P122" s="199">
        <f>O122*H122</f>
        <v>0</v>
      </c>
      <c r="Q122" s="199">
        <v>0.27994</v>
      </c>
      <c r="R122" s="199">
        <f>Q122*H122</f>
        <v>235.17759400000003</v>
      </c>
      <c r="S122" s="199">
        <v>0</v>
      </c>
      <c r="T122" s="200">
        <f>S122*H122</f>
        <v>0</v>
      </c>
      <c r="AR122" s="22" t="s">
        <v>143</v>
      </c>
      <c r="AT122" s="22" t="s">
        <v>138</v>
      </c>
      <c r="AU122" s="22" t="s">
        <v>79</v>
      </c>
      <c r="AY122" s="22" t="s">
        <v>136</v>
      </c>
      <c r="BE122" s="201">
        <f>IF(N122="základní",J122,0)</f>
        <v>0</v>
      </c>
      <c r="BF122" s="201">
        <f>IF(N122="snížená",J122,0)</f>
        <v>0</v>
      </c>
      <c r="BG122" s="201">
        <f>IF(N122="zákl. přenesená",J122,0)</f>
        <v>0</v>
      </c>
      <c r="BH122" s="201">
        <f>IF(N122="sníž. přenesená",J122,0)</f>
        <v>0</v>
      </c>
      <c r="BI122" s="201">
        <f>IF(N122="nulová",J122,0)</f>
        <v>0</v>
      </c>
      <c r="BJ122" s="22" t="s">
        <v>77</v>
      </c>
      <c r="BK122" s="201">
        <f>ROUND(I122*H122,2)</f>
        <v>0</v>
      </c>
      <c r="BL122" s="22" t="s">
        <v>143</v>
      </c>
      <c r="BM122" s="22" t="s">
        <v>357</v>
      </c>
    </row>
    <row r="123" spans="2:51" s="11" customFormat="1" ht="13.5">
      <c r="B123" s="205"/>
      <c r="C123" s="206"/>
      <c r="D123" s="202" t="s">
        <v>147</v>
      </c>
      <c r="E123" s="207" t="s">
        <v>21</v>
      </c>
      <c r="F123" s="208" t="s">
        <v>578</v>
      </c>
      <c r="G123" s="206"/>
      <c r="H123" s="209">
        <v>575</v>
      </c>
      <c r="I123" s="210"/>
      <c r="J123" s="206"/>
      <c r="K123" s="206"/>
      <c r="L123" s="211"/>
      <c r="M123" s="212"/>
      <c r="N123" s="213"/>
      <c r="O123" s="213"/>
      <c r="P123" s="213"/>
      <c r="Q123" s="213"/>
      <c r="R123" s="213"/>
      <c r="S123" s="213"/>
      <c r="T123" s="214"/>
      <c r="AT123" s="215" t="s">
        <v>147</v>
      </c>
      <c r="AU123" s="215" t="s">
        <v>79</v>
      </c>
      <c r="AV123" s="11" t="s">
        <v>79</v>
      </c>
      <c r="AW123" s="11" t="s">
        <v>33</v>
      </c>
      <c r="AX123" s="11" t="s">
        <v>69</v>
      </c>
      <c r="AY123" s="215" t="s">
        <v>136</v>
      </c>
    </row>
    <row r="124" spans="2:51" s="11" customFormat="1" ht="13.5">
      <c r="B124" s="205"/>
      <c r="C124" s="206"/>
      <c r="D124" s="202" t="s">
        <v>147</v>
      </c>
      <c r="E124" s="207" t="s">
        <v>21</v>
      </c>
      <c r="F124" s="208" t="s">
        <v>579</v>
      </c>
      <c r="G124" s="206"/>
      <c r="H124" s="209">
        <v>153</v>
      </c>
      <c r="I124" s="210"/>
      <c r="J124" s="206"/>
      <c r="K124" s="206"/>
      <c r="L124" s="211"/>
      <c r="M124" s="212"/>
      <c r="N124" s="213"/>
      <c r="O124" s="213"/>
      <c r="P124" s="213"/>
      <c r="Q124" s="213"/>
      <c r="R124" s="213"/>
      <c r="S124" s="213"/>
      <c r="T124" s="214"/>
      <c r="AT124" s="215" t="s">
        <v>147</v>
      </c>
      <c r="AU124" s="215" t="s">
        <v>79</v>
      </c>
      <c r="AV124" s="11" t="s">
        <v>79</v>
      </c>
      <c r="AW124" s="11" t="s">
        <v>33</v>
      </c>
      <c r="AX124" s="11" t="s">
        <v>69</v>
      </c>
      <c r="AY124" s="215" t="s">
        <v>136</v>
      </c>
    </row>
    <row r="125" spans="2:51" s="11" customFormat="1" ht="13.5">
      <c r="B125" s="205"/>
      <c r="C125" s="206"/>
      <c r="D125" s="202" t="s">
        <v>147</v>
      </c>
      <c r="E125" s="207" t="s">
        <v>21</v>
      </c>
      <c r="F125" s="208" t="s">
        <v>580</v>
      </c>
      <c r="G125" s="206"/>
      <c r="H125" s="209">
        <v>112.1</v>
      </c>
      <c r="I125" s="210"/>
      <c r="J125" s="206"/>
      <c r="K125" s="206"/>
      <c r="L125" s="211"/>
      <c r="M125" s="212"/>
      <c r="N125" s="213"/>
      <c r="O125" s="213"/>
      <c r="P125" s="213"/>
      <c r="Q125" s="213"/>
      <c r="R125" s="213"/>
      <c r="S125" s="213"/>
      <c r="T125" s="214"/>
      <c r="AT125" s="215" t="s">
        <v>147</v>
      </c>
      <c r="AU125" s="215" t="s">
        <v>79</v>
      </c>
      <c r="AV125" s="11" t="s">
        <v>79</v>
      </c>
      <c r="AW125" s="11" t="s">
        <v>33</v>
      </c>
      <c r="AX125" s="11" t="s">
        <v>69</v>
      </c>
      <c r="AY125" s="215" t="s">
        <v>136</v>
      </c>
    </row>
    <row r="126" spans="2:51" s="12" customFormat="1" ht="13.5">
      <c r="B126" s="216"/>
      <c r="C126" s="217"/>
      <c r="D126" s="202" t="s">
        <v>147</v>
      </c>
      <c r="E126" s="218" t="s">
        <v>21</v>
      </c>
      <c r="F126" s="219" t="s">
        <v>165</v>
      </c>
      <c r="G126" s="217"/>
      <c r="H126" s="220">
        <v>840.1</v>
      </c>
      <c r="I126" s="221"/>
      <c r="J126" s="217"/>
      <c r="K126" s="217"/>
      <c r="L126" s="222"/>
      <c r="M126" s="223"/>
      <c r="N126" s="224"/>
      <c r="O126" s="224"/>
      <c r="P126" s="224"/>
      <c r="Q126" s="224"/>
      <c r="R126" s="224"/>
      <c r="S126" s="224"/>
      <c r="T126" s="225"/>
      <c r="AT126" s="226" t="s">
        <v>147</v>
      </c>
      <c r="AU126" s="226" t="s">
        <v>79</v>
      </c>
      <c r="AV126" s="12" t="s">
        <v>143</v>
      </c>
      <c r="AW126" s="12" t="s">
        <v>33</v>
      </c>
      <c r="AX126" s="12" t="s">
        <v>77</v>
      </c>
      <c r="AY126" s="226" t="s">
        <v>136</v>
      </c>
    </row>
    <row r="127" spans="2:65" s="1" customFormat="1" ht="25.5" customHeight="1">
      <c r="B127" s="39"/>
      <c r="C127" s="190" t="s">
        <v>214</v>
      </c>
      <c r="D127" s="190" t="s">
        <v>138</v>
      </c>
      <c r="E127" s="191" t="s">
        <v>360</v>
      </c>
      <c r="F127" s="192" t="s">
        <v>361</v>
      </c>
      <c r="G127" s="193" t="s">
        <v>141</v>
      </c>
      <c r="H127" s="194">
        <v>265.1</v>
      </c>
      <c r="I127" s="195"/>
      <c r="J127" s="196">
        <f>ROUND(I127*H127,2)</f>
        <v>0</v>
      </c>
      <c r="K127" s="192" t="s">
        <v>142</v>
      </c>
      <c r="L127" s="59"/>
      <c r="M127" s="197" t="s">
        <v>21</v>
      </c>
      <c r="N127" s="198" t="s">
        <v>40</v>
      </c>
      <c r="O127" s="40"/>
      <c r="P127" s="199">
        <f>O127*H127</f>
        <v>0</v>
      </c>
      <c r="Q127" s="199">
        <v>0.3719</v>
      </c>
      <c r="R127" s="199">
        <f>Q127*H127</f>
        <v>98.59069000000001</v>
      </c>
      <c r="S127" s="199">
        <v>0</v>
      </c>
      <c r="T127" s="200">
        <f>S127*H127</f>
        <v>0</v>
      </c>
      <c r="AR127" s="22" t="s">
        <v>143</v>
      </c>
      <c r="AT127" s="22" t="s">
        <v>138</v>
      </c>
      <c r="AU127" s="22" t="s">
        <v>79</v>
      </c>
      <c r="AY127" s="22" t="s">
        <v>136</v>
      </c>
      <c r="BE127" s="201">
        <f>IF(N127="základní",J127,0)</f>
        <v>0</v>
      </c>
      <c r="BF127" s="201">
        <f>IF(N127="snížená",J127,0)</f>
        <v>0</v>
      </c>
      <c r="BG127" s="201">
        <f>IF(N127="zákl. přenesená",J127,0)</f>
        <v>0</v>
      </c>
      <c r="BH127" s="201">
        <f>IF(N127="sníž. přenesená",J127,0)</f>
        <v>0</v>
      </c>
      <c r="BI127" s="201">
        <f>IF(N127="nulová",J127,0)</f>
        <v>0</v>
      </c>
      <c r="BJ127" s="22" t="s">
        <v>77</v>
      </c>
      <c r="BK127" s="201">
        <f>ROUND(I127*H127,2)</f>
        <v>0</v>
      </c>
      <c r="BL127" s="22" t="s">
        <v>143</v>
      </c>
      <c r="BM127" s="22" t="s">
        <v>362</v>
      </c>
    </row>
    <row r="128" spans="2:47" s="1" customFormat="1" ht="67.5">
      <c r="B128" s="39"/>
      <c r="C128" s="61"/>
      <c r="D128" s="202" t="s">
        <v>145</v>
      </c>
      <c r="E128" s="61"/>
      <c r="F128" s="203" t="s">
        <v>363</v>
      </c>
      <c r="G128" s="61"/>
      <c r="H128" s="61"/>
      <c r="I128" s="161"/>
      <c r="J128" s="61"/>
      <c r="K128" s="61"/>
      <c r="L128" s="59"/>
      <c r="M128" s="204"/>
      <c r="N128" s="40"/>
      <c r="O128" s="40"/>
      <c r="P128" s="40"/>
      <c r="Q128" s="40"/>
      <c r="R128" s="40"/>
      <c r="S128" s="40"/>
      <c r="T128" s="76"/>
      <c r="AT128" s="22" t="s">
        <v>145</v>
      </c>
      <c r="AU128" s="22" t="s">
        <v>79</v>
      </c>
    </row>
    <row r="129" spans="2:51" s="11" customFormat="1" ht="13.5">
      <c r="B129" s="205"/>
      <c r="C129" s="206"/>
      <c r="D129" s="202" t="s">
        <v>147</v>
      </c>
      <c r="E129" s="207" t="s">
        <v>21</v>
      </c>
      <c r="F129" s="208" t="s">
        <v>579</v>
      </c>
      <c r="G129" s="206"/>
      <c r="H129" s="209">
        <v>153</v>
      </c>
      <c r="I129" s="210"/>
      <c r="J129" s="206"/>
      <c r="K129" s="206"/>
      <c r="L129" s="211"/>
      <c r="M129" s="212"/>
      <c r="N129" s="213"/>
      <c r="O129" s="213"/>
      <c r="P129" s="213"/>
      <c r="Q129" s="213"/>
      <c r="R129" s="213"/>
      <c r="S129" s="213"/>
      <c r="T129" s="214"/>
      <c r="AT129" s="215" t="s">
        <v>147</v>
      </c>
      <c r="AU129" s="215" t="s">
        <v>79</v>
      </c>
      <c r="AV129" s="11" t="s">
        <v>79</v>
      </c>
      <c r="AW129" s="11" t="s">
        <v>33</v>
      </c>
      <c r="AX129" s="11" t="s">
        <v>69</v>
      </c>
      <c r="AY129" s="215" t="s">
        <v>136</v>
      </c>
    </row>
    <row r="130" spans="2:51" s="11" customFormat="1" ht="13.5">
      <c r="B130" s="205"/>
      <c r="C130" s="206"/>
      <c r="D130" s="202" t="s">
        <v>147</v>
      </c>
      <c r="E130" s="207" t="s">
        <v>21</v>
      </c>
      <c r="F130" s="208" t="s">
        <v>580</v>
      </c>
      <c r="G130" s="206"/>
      <c r="H130" s="209">
        <v>112.1</v>
      </c>
      <c r="I130" s="210"/>
      <c r="J130" s="206"/>
      <c r="K130" s="206"/>
      <c r="L130" s="211"/>
      <c r="M130" s="212"/>
      <c r="N130" s="213"/>
      <c r="O130" s="213"/>
      <c r="P130" s="213"/>
      <c r="Q130" s="213"/>
      <c r="R130" s="213"/>
      <c r="S130" s="213"/>
      <c r="T130" s="214"/>
      <c r="AT130" s="215" t="s">
        <v>147</v>
      </c>
      <c r="AU130" s="215" t="s">
        <v>79</v>
      </c>
      <c r="AV130" s="11" t="s">
        <v>79</v>
      </c>
      <c r="AW130" s="11" t="s">
        <v>33</v>
      </c>
      <c r="AX130" s="11" t="s">
        <v>69</v>
      </c>
      <c r="AY130" s="215" t="s">
        <v>136</v>
      </c>
    </row>
    <row r="131" spans="2:51" s="12" customFormat="1" ht="13.5">
      <c r="B131" s="216"/>
      <c r="C131" s="217"/>
      <c r="D131" s="202" t="s">
        <v>147</v>
      </c>
      <c r="E131" s="218" t="s">
        <v>21</v>
      </c>
      <c r="F131" s="219" t="s">
        <v>165</v>
      </c>
      <c r="G131" s="217"/>
      <c r="H131" s="220">
        <v>265.1</v>
      </c>
      <c r="I131" s="221"/>
      <c r="J131" s="217"/>
      <c r="K131" s="217"/>
      <c r="L131" s="222"/>
      <c r="M131" s="223"/>
      <c r="N131" s="224"/>
      <c r="O131" s="224"/>
      <c r="P131" s="224"/>
      <c r="Q131" s="224"/>
      <c r="R131" s="224"/>
      <c r="S131" s="224"/>
      <c r="T131" s="225"/>
      <c r="AT131" s="226" t="s">
        <v>147</v>
      </c>
      <c r="AU131" s="226" t="s">
        <v>79</v>
      </c>
      <c r="AV131" s="12" t="s">
        <v>143</v>
      </c>
      <c r="AW131" s="12" t="s">
        <v>33</v>
      </c>
      <c r="AX131" s="12" t="s">
        <v>77</v>
      </c>
      <c r="AY131" s="226" t="s">
        <v>136</v>
      </c>
    </row>
    <row r="132" spans="2:65" s="1" customFormat="1" ht="25.5" customHeight="1">
      <c r="B132" s="39"/>
      <c r="C132" s="190" t="s">
        <v>220</v>
      </c>
      <c r="D132" s="190" t="s">
        <v>138</v>
      </c>
      <c r="E132" s="191" t="s">
        <v>581</v>
      </c>
      <c r="F132" s="192" t="s">
        <v>582</v>
      </c>
      <c r="G132" s="193" t="s">
        <v>141</v>
      </c>
      <c r="H132" s="194">
        <v>575</v>
      </c>
      <c r="I132" s="195"/>
      <c r="J132" s="196">
        <f>ROUND(I132*H132,2)</f>
        <v>0</v>
      </c>
      <c r="K132" s="192" t="s">
        <v>142</v>
      </c>
      <c r="L132" s="59"/>
      <c r="M132" s="197" t="s">
        <v>21</v>
      </c>
      <c r="N132" s="198" t="s">
        <v>40</v>
      </c>
      <c r="O132" s="40"/>
      <c r="P132" s="199">
        <f>O132*H132</f>
        <v>0</v>
      </c>
      <c r="Q132" s="199">
        <v>0.42149</v>
      </c>
      <c r="R132" s="199">
        <f>Q132*H132</f>
        <v>242.35674999999998</v>
      </c>
      <c r="S132" s="199">
        <v>0</v>
      </c>
      <c r="T132" s="200">
        <f>S132*H132</f>
        <v>0</v>
      </c>
      <c r="AR132" s="22" t="s">
        <v>143</v>
      </c>
      <c r="AT132" s="22" t="s">
        <v>138</v>
      </c>
      <c r="AU132" s="22" t="s">
        <v>79</v>
      </c>
      <c r="AY132" s="22" t="s">
        <v>136</v>
      </c>
      <c r="BE132" s="201">
        <f>IF(N132="základní",J132,0)</f>
        <v>0</v>
      </c>
      <c r="BF132" s="201">
        <f>IF(N132="snížená",J132,0)</f>
        <v>0</v>
      </c>
      <c r="BG132" s="201">
        <f>IF(N132="zákl. přenesená",J132,0)</f>
        <v>0</v>
      </c>
      <c r="BH132" s="201">
        <f>IF(N132="sníž. přenesená",J132,0)</f>
        <v>0</v>
      </c>
      <c r="BI132" s="201">
        <f>IF(N132="nulová",J132,0)</f>
        <v>0</v>
      </c>
      <c r="BJ132" s="22" t="s">
        <v>77</v>
      </c>
      <c r="BK132" s="201">
        <f>ROUND(I132*H132,2)</f>
        <v>0</v>
      </c>
      <c r="BL132" s="22" t="s">
        <v>143</v>
      </c>
      <c r="BM132" s="22" t="s">
        <v>583</v>
      </c>
    </row>
    <row r="133" spans="2:47" s="1" customFormat="1" ht="67.5">
      <c r="B133" s="39"/>
      <c r="C133" s="61"/>
      <c r="D133" s="202" t="s">
        <v>145</v>
      </c>
      <c r="E133" s="61"/>
      <c r="F133" s="203" t="s">
        <v>363</v>
      </c>
      <c r="G133" s="61"/>
      <c r="H133" s="61"/>
      <c r="I133" s="161"/>
      <c r="J133" s="61"/>
      <c r="K133" s="61"/>
      <c r="L133" s="59"/>
      <c r="M133" s="204"/>
      <c r="N133" s="40"/>
      <c r="O133" s="40"/>
      <c r="P133" s="40"/>
      <c r="Q133" s="40"/>
      <c r="R133" s="40"/>
      <c r="S133" s="40"/>
      <c r="T133" s="76"/>
      <c r="AT133" s="22" t="s">
        <v>145</v>
      </c>
      <c r="AU133" s="22" t="s">
        <v>79</v>
      </c>
    </row>
    <row r="134" spans="2:51" s="11" customFormat="1" ht="13.5">
      <c r="B134" s="205"/>
      <c r="C134" s="206"/>
      <c r="D134" s="202" t="s">
        <v>147</v>
      </c>
      <c r="E134" s="207" t="s">
        <v>21</v>
      </c>
      <c r="F134" s="208" t="s">
        <v>578</v>
      </c>
      <c r="G134" s="206"/>
      <c r="H134" s="209">
        <v>575</v>
      </c>
      <c r="I134" s="210"/>
      <c r="J134" s="206"/>
      <c r="K134" s="206"/>
      <c r="L134" s="211"/>
      <c r="M134" s="212"/>
      <c r="N134" s="213"/>
      <c r="O134" s="213"/>
      <c r="P134" s="213"/>
      <c r="Q134" s="213"/>
      <c r="R134" s="213"/>
      <c r="S134" s="213"/>
      <c r="T134" s="214"/>
      <c r="AT134" s="215" t="s">
        <v>147</v>
      </c>
      <c r="AU134" s="215" t="s">
        <v>79</v>
      </c>
      <c r="AV134" s="11" t="s">
        <v>79</v>
      </c>
      <c r="AW134" s="11" t="s">
        <v>33</v>
      </c>
      <c r="AX134" s="11" t="s">
        <v>69</v>
      </c>
      <c r="AY134" s="215" t="s">
        <v>136</v>
      </c>
    </row>
    <row r="135" spans="2:51" s="12" customFormat="1" ht="13.5">
      <c r="B135" s="216"/>
      <c r="C135" s="217"/>
      <c r="D135" s="202" t="s">
        <v>147</v>
      </c>
      <c r="E135" s="218" t="s">
        <v>21</v>
      </c>
      <c r="F135" s="219" t="s">
        <v>165</v>
      </c>
      <c r="G135" s="217"/>
      <c r="H135" s="220">
        <v>575</v>
      </c>
      <c r="I135" s="221"/>
      <c r="J135" s="217"/>
      <c r="K135" s="217"/>
      <c r="L135" s="222"/>
      <c r="M135" s="223"/>
      <c r="N135" s="224"/>
      <c r="O135" s="224"/>
      <c r="P135" s="224"/>
      <c r="Q135" s="224"/>
      <c r="R135" s="224"/>
      <c r="S135" s="224"/>
      <c r="T135" s="225"/>
      <c r="AT135" s="226" t="s">
        <v>147</v>
      </c>
      <c r="AU135" s="226" t="s">
        <v>79</v>
      </c>
      <c r="AV135" s="12" t="s">
        <v>143</v>
      </c>
      <c r="AW135" s="12" t="s">
        <v>33</v>
      </c>
      <c r="AX135" s="12" t="s">
        <v>77</v>
      </c>
      <c r="AY135" s="226" t="s">
        <v>136</v>
      </c>
    </row>
    <row r="136" spans="2:65" s="1" customFormat="1" ht="38.25" customHeight="1">
      <c r="B136" s="39"/>
      <c r="C136" s="190" t="s">
        <v>225</v>
      </c>
      <c r="D136" s="190" t="s">
        <v>138</v>
      </c>
      <c r="E136" s="191" t="s">
        <v>584</v>
      </c>
      <c r="F136" s="192" t="s">
        <v>585</v>
      </c>
      <c r="G136" s="193" t="s">
        <v>141</v>
      </c>
      <c r="H136" s="194">
        <v>575</v>
      </c>
      <c r="I136" s="195"/>
      <c r="J136" s="196">
        <f>ROUND(I136*H136,2)</f>
        <v>0</v>
      </c>
      <c r="K136" s="192" t="s">
        <v>142</v>
      </c>
      <c r="L136" s="59"/>
      <c r="M136" s="197" t="s">
        <v>21</v>
      </c>
      <c r="N136" s="198" t="s">
        <v>40</v>
      </c>
      <c r="O136" s="40"/>
      <c r="P136" s="199">
        <f>O136*H136</f>
        <v>0</v>
      </c>
      <c r="Q136" s="199">
        <v>0.13188</v>
      </c>
      <c r="R136" s="199">
        <f>Q136*H136</f>
        <v>75.831</v>
      </c>
      <c r="S136" s="199">
        <v>0</v>
      </c>
      <c r="T136" s="200">
        <f>S136*H136</f>
        <v>0</v>
      </c>
      <c r="AR136" s="22" t="s">
        <v>143</v>
      </c>
      <c r="AT136" s="22" t="s">
        <v>138</v>
      </c>
      <c r="AU136" s="22" t="s">
        <v>79</v>
      </c>
      <c r="AY136" s="22" t="s">
        <v>136</v>
      </c>
      <c r="BE136" s="201">
        <f>IF(N136="základní",J136,0)</f>
        <v>0</v>
      </c>
      <c r="BF136" s="201">
        <f>IF(N136="snížená",J136,0)</f>
        <v>0</v>
      </c>
      <c r="BG136" s="201">
        <f>IF(N136="zákl. přenesená",J136,0)</f>
        <v>0</v>
      </c>
      <c r="BH136" s="201">
        <f>IF(N136="sníž. přenesená",J136,0)</f>
        <v>0</v>
      </c>
      <c r="BI136" s="201">
        <f>IF(N136="nulová",J136,0)</f>
        <v>0</v>
      </c>
      <c r="BJ136" s="22" t="s">
        <v>77</v>
      </c>
      <c r="BK136" s="201">
        <f>ROUND(I136*H136,2)</f>
        <v>0</v>
      </c>
      <c r="BL136" s="22" t="s">
        <v>143</v>
      </c>
      <c r="BM136" s="22" t="s">
        <v>586</v>
      </c>
    </row>
    <row r="137" spans="2:47" s="1" customFormat="1" ht="27">
      <c r="B137" s="39"/>
      <c r="C137" s="61"/>
      <c r="D137" s="202" t="s">
        <v>145</v>
      </c>
      <c r="E137" s="61"/>
      <c r="F137" s="203" t="s">
        <v>587</v>
      </c>
      <c r="G137" s="61"/>
      <c r="H137" s="61"/>
      <c r="I137" s="161"/>
      <c r="J137" s="61"/>
      <c r="K137" s="61"/>
      <c r="L137" s="59"/>
      <c r="M137" s="204"/>
      <c r="N137" s="40"/>
      <c r="O137" s="40"/>
      <c r="P137" s="40"/>
      <c r="Q137" s="40"/>
      <c r="R137" s="40"/>
      <c r="S137" s="40"/>
      <c r="T137" s="76"/>
      <c r="AT137" s="22" t="s">
        <v>145</v>
      </c>
      <c r="AU137" s="22" t="s">
        <v>79</v>
      </c>
    </row>
    <row r="138" spans="2:51" s="11" customFormat="1" ht="13.5">
      <c r="B138" s="205"/>
      <c r="C138" s="206"/>
      <c r="D138" s="202" t="s">
        <v>147</v>
      </c>
      <c r="E138" s="207" t="s">
        <v>21</v>
      </c>
      <c r="F138" s="208" t="s">
        <v>588</v>
      </c>
      <c r="G138" s="206"/>
      <c r="H138" s="209">
        <v>575</v>
      </c>
      <c r="I138" s="210"/>
      <c r="J138" s="206"/>
      <c r="K138" s="206"/>
      <c r="L138" s="211"/>
      <c r="M138" s="212"/>
      <c r="N138" s="213"/>
      <c r="O138" s="213"/>
      <c r="P138" s="213"/>
      <c r="Q138" s="213"/>
      <c r="R138" s="213"/>
      <c r="S138" s="213"/>
      <c r="T138" s="214"/>
      <c r="AT138" s="215" t="s">
        <v>147</v>
      </c>
      <c r="AU138" s="215" t="s">
        <v>79</v>
      </c>
      <c r="AV138" s="11" t="s">
        <v>79</v>
      </c>
      <c r="AW138" s="11" t="s">
        <v>33</v>
      </c>
      <c r="AX138" s="11" t="s">
        <v>69</v>
      </c>
      <c r="AY138" s="215" t="s">
        <v>136</v>
      </c>
    </row>
    <row r="139" spans="2:51" s="12" customFormat="1" ht="13.5">
      <c r="B139" s="216"/>
      <c r="C139" s="217"/>
      <c r="D139" s="202" t="s">
        <v>147</v>
      </c>
      <c r="E139" s="218" t="s">
        <v>21</v>
      </c>
      <c r="F139" s="219" t="s">
        <v>165</v>
      </c>
      <c r="G139" s="217"/>
      <c r="H139" s="220">
        <v>575</v>
      </c>
      <c r="I139" s="221"/>
      <c r="J139" s="217"/>
      <c r="K139" s="217"/>
      <c r="L139" s="222"/>
      <c r="M139" s="223"/>
      <c r="N139" s="224"/>
      <c r="O139" s="224"/>
      <c r="P139" s="224"/>
      <c r="Q139" s="224"/>
      <c r="R139" s="224"/>
      <c r="S139" s="224"/>
      <c r="T139" s="225"/>
      <c r="AT139" s="226" t="s">
        <v>147</v>
      </c>
      <c r="AU139" s="226" t="s">
        <v>79</v>
      </c>
      <c r="AV139" s="12" t="s">
        <v>143</v>
      </c>
      <c r="AW139" s="12" t="s">
        <v>33</v>
      </c>
      <c r="AX139" s="12" t="s">
        <v>77</v>
      </c>
      <c r="AY139" s="226" t="s">
        <v>136</v>
      </c>
    </row>
    <row r="140" spans="2:65" s="1" customFormat="1" ht="25.5" customHeight="1">
      <c r="B140" s="39"/>
      <c r="C140" s="190" t="s">
        <v>10</v>
      </c>
      <c r="D140" s="190" t="s">
        <v>138</v>
      </c>
      <c r="E140" s="191" t="s">
        <v>589</v>
      </c>
      <c r="F140" s="192" t="s">
        <v>590</v>
      </c>
      <c r="G140" s="193" t="s">
        <v>141</v>
      </c>
      <c r="H140" s="194">
        <v>1725</v>
      </c>
      <c r="I140" s="195"/>
      <c r="J140" s="196">
        <f>ROUND(I140*H140,2)</f>
        <v>0</v>
      </c>
      <c r="K140" s="192" t="s">
        <v>21</v>
      </c>
      <c r="L140" s="59"/>
      <c r="M140" s="197" t="s">
        <v>21</v>
      </c>
      <c r="N140" s="198" t="s">
        <v>40</v>
      </c>
      <c r="O140" s="40"/>
      <c r="P140" s="199">
        <f>O140*H140</f>
        <v>0</v>
      </c>
      <c r="Q140" s="199">
        <v>0.00041</v>
      </c>
      <c r="R140" s="199">
        <f>Q140*H140</f>
        <v>0.7072499999999999</v>
      </c>
      <c r="S140" s="199">
        <v>0</v>
      </c>
      <c r="T140" s="200">
        <f>S140*H140</f>
        <v>0</v>
      </c>
      <c r="AR140" s="22" t="s">
        <v>143</v>
      </c>
      <c r="AT140" s="22" t="s">
        <v>138</v>
      </c>
      <c r="AU140" s="22" t="s">
        <v>79</v>
      </c>
      <c r="AY140" s="22" t="s">
        <v>136</v>
      </c>
      <c r="BE140" s="201">
        <f>IF(N140="základní",J140,0)</f>
        <v>0</v>
      </c>
      <c r="BF140" s="201">
        <f>IF(N140="snížená",J140,0)</f>
        <v>0</v>
      </c>
      <c r="BG140" s="201">
        <f>IF(N140="zákl. přenesená",J140,0)</f>
        <v>0</v>
      </c>
      <c r="BH140" s="201">
        <f>IF(N140="sníž. přenesená",J140,0)</f>
        <v>0</v>
      </c>
      <c r="BI140" s="201">
        <f>IF(N140="nulová",J140,0)</f>
        <v>0</v>
      </c>
      <c r="BJ140" s="22" t="s">
        <v>77</v>
      </c>
      <c r="BK140" s="201">
        <f>ROUND(I140*H140,2)</f>
        <v>0</v>
      </c>
      <c r="BL140" s="22" t="s">
        <v>143</v>
      </c>
      <c r="BM140" s="22" t="s">
        <v>591</v>
      </c>
    </row>
    <row r="141" spans="2:51" s="11" customFormat="1" ht="13.5">
      <c r="B141" s="205"/>
      <c r="C141" s="206"/>
      <c r="D141" s="202" t="s">
        <v>147</v>
      </c>
      <c r="E141" s="207" t="s">
        <v>21</v>
      </c>
      <c r="F141" s="208" t="s">
        <v>592</v>
      </c>
      <c r="G141" s="206"/>
      <c r="H141" s="209">
        <v>1725</v>
      </c>
      <c r="I141" s="210"/>
      <c r="J141" s="206"/>
      <c r="K141" s="206"/>
      <c r="L141" s="211"/>
      <c r="M141" s="212"/>
      <c r="N141" s="213"/>
      <c r="O141" s="213"/>
      <c r="P141" s="213"/>
      <c r="Q141" s="213"/>
      <c r="R141" s="213"/>
      <c r="S141" s="213"/>
      <c r="T141" s="214"/>
      <c r="AT141" s="215" t="s">
        <v>147</v>
      </c>
      <c r="AU141" s="215" t="s">
        <v>79</v>
      </c>
      <c r="AV141" s="11" t="s">
        <v>79</v>
      </c>
      <c r="AW141" s="11" t="s">
        <v>33</v>
      </c>
      <c r="AX141" s="11" t="s">
        <v>69</v>
      </c>
      <c r="AY141" s="215" t="s">
        <v>136</v>
      </c>
    </row>
    <row r="142" spans="2:51" s="12" customFormat="1" ht="13.5">
      <c r="B142" s="216"/>
      <c r="C142" s="217"/>
      <c r="D142" s="202" t="s">
        <v>147</v>
      </c>
      <c r="E142" s="218" t="s">
        <v>21</v>
      </c>
      <c r="F142" s="219" t="s">
        <v>165</v>
      </c>
      <c r="G142" s="217"/>
      <c r="H142" s="220">
        <v>1725</v>
      </c>
      <c r="I142" s="221"/>
      <c r="J142" s="217"/>
      <c r="K142" s="217"/>
      <c r="L142" s="222"/>
      <c r="M142" s="223"/>
      <c r="N142" s="224"/>
      <c r="O142" s="224"/>
      <c r="P142" s="224"/>
      <c r="Q142" s="224"/>
      <c r="R142" s="224"/>
      <c r="S142" s="224"/>
      <c r="T142" s="225"/>
      <c r="AT142" s="226" t="s">
        <v>147</v>
      </c>
      <c r="AU142" s="226" t="s">
        <v>79</v>
      </c>
      <c r="AV142" s="12" t="s">
        <v>143</v>
      </c>
      <c r="AW142" s="12" t="s">
        <v>33</v>
      </c>
      <c r="AX142" s="12" t="s">
        <v>77</v>
      </c>
      <c r="AY142" s="226" t="s">
        <v>136</v>
      </c>
    </row>
    <row r="143" spans="2:65" s="1" customFormat="1" ht="38.25" customHeight="1">
      <c r="B143" s="39"/>
      <c r="C143" s="190" t="s">
        <v>236</v>
      </c>
      <c r="D143" s="190" t="s">
        <v>138</v>
      </c>
      <c r="E143" s="191" t="s">
        <v>593</v>
      </c>
      <c r="F143" s="192" t="s">
        <v>594</v>
      </c>
      <c r="G143" s="193" t="s">
        <v>141</v>
      </c>
      <c r="H143" s="194">
        <v>575</v>
      </c>
      <c r="I143" s="195"/>
      <c r="J143" s="196">
        <f>ROUND(I143*H143,2)</f>
        <v>0</v>
      </c>
      <c r="K143" s="192" t="s">
        <v>142</v>
      </c>
      <c r="L143" s="59"/>
      <c r="M143" s="197" t="s">
        <v>21</v>
      </c>
      <c r="N143" s="198" t="s">
        <v>40</v>
      </c>
      <c r="O143" s="40"/>
      <c r="P143" s="199">
        <f>O143*H143</f>
        <v>0</v>
      </c>
      <c r="Q143" s="199">
        <v>0.10373</v>
      </c>
      <c r="R143" s="199">
        <f>Q143*H143</f>
        <v>59.64475</v>
      </c>
      <c r="S143" s="199">
        <v>0</v>
      </c>
      <c r="T143" s="200">
        <f>S143*H143</f>
        <v>0</v>
      </c>
      <c r="AR143" s="22" t="s">
        <v>143</v>
      </c>
      <c r="AT143" s="22" t="s">
        <v>138</v>
      </c>
      <c r="AU143" s="22" t="s">
        <v>79</v>
      </c>
      <c r="AY143" s="22" t="s">
        <v>136</v>
      </c>
      <c r="BE143" s="201">
        <f>IF(N143="základní",J143,0)</f>
        <v>0</v>
      </c>
      <c r="BF143" s="201">
        <f>IF(N143="snížená",J143,0)</f>
        <v>0</v>
      </c>
      <c r="BG143" s="201">
        <f>IF(N143="zákl. přenesená",J143,0)</f>
        <v>0</v>
      </c>
      <c r="BH143" s="201">
        <f>IF(N143="sníž. přenesená",J143,0)</f>
        <v>0</v>
      </c>
      <c r="BI143" s="201">
        <f>IF(N143="nulová",J143,0)</f>
        <v>0</v>
      </c>
      <c r="BJ143" s="22" t="s">
        <v>77</v>
      </c>
      <c r="BK143" s="201">
        <f>ROUND(I143*H143,2)</f>
        <v>0</v>
      </c>
      <c r="BL143" s="22" t="s">
        <v>143</v>
      </c>
      <c r="BM143" s="22" t="s">
        <v>595</v>
      </c>
    </row>
    <row r="144" spans="2:47" s="1" customFormat="1" ht="27">
      <c r="B144" s="39"/>
      <c r="C144" s="61"/>
      <c r="D144" s="202" t="s">
        <v>145</v>
      </c>
      <c r="E144" s="61"/>
      <c r="F144" s="203" t="s">
        <v>596</v>
      </c>
      <c r="G144" s="61"/>
      <c r="H144" s="61"/>
      <c r="I144" s="161"/>
      <c r="J144" s="61"/>
      <c r="K144" s="61"/>
      <c r="L144" s="59"/>
      <c r="M144" s="204"/>
      <c r="N144" s="40"/>
      <c r="O144" s="40"/>
      <c r="P144" s="40"/>
      <c r="Q144" s="40"/>
      <c r="R144" s="40"/>
      <c r="S144" s="40"/>
      <c r="T144" s="76"/>
      <c r="AT144" s="22" t="s">
        <v>145</v>
      </c>
      <c r="AU144" s="22" t="s">
        <v>79</v>
      </c>
    </row>
    <row r="145" spans="2:51" s="11" customFormat="1" ht="13.5">
      <c r="B145" s="205"/>
      <c r="C145" s="206"/>
      <c r="D145" s="202" t="s">
        <v>147</v>
      </c>
      <c r="E145" s="207" t="s">
        <v>21</v>
      </c>
      <c r="F145" s="208" t="s">
        <v>588</v>
      </c>
      <c r="G145" s="206"/>
      <c r="H145" s="209">
        <v>575</v>
      </c>
      <c r="I145" s="210"/>
      <c r="J145" s="206"/>
      <c r="K145" s="206"/>
      <c r="L145" s="211"/>
      <c r="M145" s="212"/>
      <c r="N145" s="213"/>
      <c r="O145" s="213"/>
      <c r="P145" s="213"/>
      <c r="Q145" s="213"/>
      <c r="R145" s="213"/>
      <c r="S145" s="213"/>
      <c r="T145" s="214"/>
      <c r="AT145" s="215" t="s">
        <v>147</v>
      </c>
      <c r="AU145" s="215" t="s">
        <v>79</v>
      </c>
      <c r="AV145" s="11" t="s">
        <v>79</v>
      </c>
      <c r="AW145" s="11" t="s">
        <v>33</v>
      </c>
      <c r="AX145" s="11" t="s">
        <v>69</v>
      </c>
      <c r="AY145" s="215" t="s">
        <v>136</v>
      </c>
    </row>
    <row r="146" spans="2:51" s="12" customFormat="1" ht="13.5">
      <c r="B146" s="216"/>
      <c r="C146" s="217"/>
      <c r="D146" s="202" t="s">
        <v>147</v>
      </c>
      <c r="E146" s="218" t="s">
        <v>21</v>
      </c>
      <c r="F146" s="219" t="s">
        <v>165</v>
      </c>
      <c r="G146" s="217"/>
      <c r="H146" s="220">
        <v>575</v>
      </c>
      <c r="I146" s="221"/>
      <c r="J146" s="217"/>
      <c r="K146" s="217"/>
      <c r="L146" s="222"/>
      <c r="M146" s="223"/>
      <c r="N146" s="224"/>
      <c r="O146" s="224"/>
      <c r="P146" s="224"/>
      <c r="Q146" s="224"/>
      <c r="R146" s="224"/>
      <c r="S146" s="224"/>
      <c r="T146" s="225"/>
      <c r="AT146" s="226" t="s">
        <v>147</v>
      </c>
      <c r="AU146" s="226" t="s">
        <v>79</v>
      </c>
      <c r="AV146" s="12" t="s">
        <v>143</v>
      </c>
      <c r="AW146" s="12" t="s">
        <v>33</v>
      </c>
      <c r="AX146" s="12" t="s">
        <v>77</v>
      </c>
      <c r="AY146" s="226" t="s">
        <v>136</v>
      </c>
    </row>
    <row r="147" spans="2:65" s="1" customFormat="1" ht="25.5" customHeight="1">
      <c r="B147" s="39"/>
      <c r="C147" s="190" t="s">
        <v>242</v>
      </c>
      <c r="D147" s="190" t="s">
        <v>138</v>
      </c>
      <c r="E147" s="191" t="s">
        <v>597</v>
      </c>
      <c r="F147" s="192" t="s">
        <v>598</v>
      </c>
      <c r="G147" s="193" t="s">
        <v>141</v>
      </c>
      <c r="H147" s="194">
        <v>575</v>
      </c>
      <c r="I147" s="195"/>
      <c r="J147" s="196">
        <f>ROUND(I147*H147,2)</f>
        <v>0</v>
      </c>
      <c r="K147" s="192" t="s">
        <v>142</v>
      </c>
      <c r="L147" s="59"/>
      <c r="M147" s="197" t="s">
        <v>21</v>
      </c>
      <c r="N147" s="198" t="s">
        <v>40</v>
      </c>
      <c r="O147" s="40"/>
      <c r="P147" s="199">
        <f>O147*H147</f>
        <v>0</v>
      </c>
      <c r="Q147" s="199">
        <v>0.15559</v>
      </c>
      <c r="R147" s="199">
        <f>Q147*H147</f>
        <v>89.46425</v>
      </c>
      <c r="S147" s="199">
        <v>0</v>
      </c>
      <c r="T147" s="200">
        <f>S147*H147</f>
        <v>0</v>
      </c>
      <c r="AR147" s="22" t="s">
        <v>143</v>
      </c>
      <c r="AT147" s="22" t="s">
        <v>138</v>
      </c>
      <c r="AU147" s="22" t="s">
        <v>79</v>
      </c>
      <c r="AY147" s="22" t="s">
        <v>136</v>
      </c>
      <c r="BE147" s="201">
        <f>IF(N147="základní",J147,0)</f>
        <v>0</v>
      </c>
      <c r="BF147" s="201">
        <f>IF(N147="snížená",J147,0)</f>
        <v>0</v>
      </c>
      <c r="BG147" s="201">
        <f>IF(N147="zákl. přenesená",J147,0)</f>
        <v>0</v>
      </c>
      <c r="BH147" s="201">
        <f>IF(N147="sníž. přenesená",J147,0)</f>
        <v>0</v>
      </c>
      <c r="BI147" s="201">
        <f>IF(N147="nulová",J147,0)</f>
        <v>0</v>
      </c>
      <c r="BJ147" s="22" t="s">
        <v>77</v>
      </c>
      <c r="BK147" s="201">
        <f>ROUND(I147*H147,2)</f>
        <v>0</v>
      </c>
      <c r="BL147" s="22" t="s">
        <v>143</v>
      </c>
      <c r="BM147" s="22" t="s">
        <v>599</v>
      </c>
    </row>
    <row r="148" spans="2:47" s="1" customFormat="1" ht="27">
      <c r="B148" s="39"/>
      <c r="C148" s="61"/>
      <c r="D148" s="202" t="s">
        <v>145</v>
      </c>
      <c r="E148" s="61"/>
      <c r="F148" s="203" t="s">
        <v>600</v>
      </c>
      <c r="G148" s="61"/>
      <c r="H148" s="61"/>
      <c r="I148" s="161"/>
      <c r="J148" s="61"/>
      <c r="K148" s="61"/>
      <c r="L148" s="59"/>
      <c r="M148" s="204"/>
      <c r="N148" s="40"/>
      <c r="O148" s="40"/>
      <c r="P148" s="40"/>
      <c r="Q148" s="40"/>
      <c r="R148" s="40"/>
      <c r="S148" s="40"/>
      <c r="T148" s="76"/>
      <c r="AT148" s="22" t="s">
        <v>145</v>
      </c>
      <c r="AU148" s="22" t="s">
        <v>79</v>
      </c>
    </row>
    <row r="149" spans="2:51" s="11" customFormat="1" ht="13.5">
      <c r="B149" s="205"/>
      <c r="C149" s="206"/>
      <c r="D149" s="202" t="s">
        <v>147</v>
      </c>
      <c r="E149" s="207" t="s">
        <v>21</v>
      </c>
      <c r="F149" s="208" t="s">
        <v>588</v>
      </c>
      <c r="G149" s="206"/>
      <c r="H149" s="209">
        <v>575</v>
      </c>
      <c r="I149" s="210"/>
      <c r="J149" s="206"/>
      <c r="K149" s="206"/>
      <c r="L149" s="211"/>
      <c r="M149" s="212"/>
      <c r="N149" s="213"/>
      <c r="O149" s="213"/>
      <c r="P149" s="213"/>
      <c r="Q149" s="213"/>
      <c r="R149" s="213"/>
      <c r="S149" s="213"/>
      <c r="T149" s="214"/>
      <c r="AT149" s="215" t="s">
        <v>147</v>
      </c>
      <c r="AU149" s="215" t="s">
        <v>79</v>
      </c>
      <c r="AV149" s="11" t="s">
        <v>79</v>
      </c>
      <c r="AW149" s="11" t="s">
        <v>33</v>
      </c>
      <c r="AX149" s="11" t="s">
        <v>69</v>
      </c>
      <c r="AY149" s="215" t="s">
        <v>136</v>
      </c>
    </row>
    <row r="150" spans="2:51" s="12" customFormat="1" ht="13.5">
      <c r="B150" s="216"/>
      <c r="C150" s="217"/>
      <c r="D150" s="202" t="s">
        <v>147</v>
      </c>
      <c r="E150" s="218" t="s">
        <v>21</v>
      </c>
      <c r="F150" s="219" t="s">
        <v>165</v>
      </c>
      <c r="G150" s="217"/>
      <c r="H150" s="220">
        <v>575</v>
      </c>
      <c r="I150" s="221"/>
      <c r="J150" s="217"/>
      <c r="K150" s="217"/>
      <c r="L150" s="222"/>
      <c r="M150" s="223"/>
      <c r="N150" s="224"/>
      <c r="O150" s="224"/>
      <c r="P150" s="224"/>
      <c r="Q150" s="224"/>
      <c r="R150" s="224"/>
      <c r="S150" s="224"/>
      <c r="T150" s="225"/>
      <c r="AT150" s="226" t="s">
        <v>147</v>
      </c>
      <c r="AU150" s="226" t="s">
        <v>79</v>
      </c>
      <c r="AV150" s="12" t="s">
        <v>143</v>
      </c>
      <c r="AW150" s="12" t="s">
        <v>33</v>
      </c>
      <c r="AX150" s="12" t="s">
        <v>77</v>
      </c>
      <c r="AY150" s="226" t="s">
        <v>136</v>
      </c>
    </row>
    <row r="151" spans="2:65" s="1" customFormat="1" ht="51" customHeight="1">
      <c r="B151" s="39"/>
      <c r="C151" s="190" t="s">
        <v>249</v>
      </c>
      <c r="D151" s="190" t="s">
        <v>138</v>
      </c>
      <c r="E151" s="191" t="s">
        <v>387</v>
      </c>
      <c r="F151" s="192" t="s">
        <v>388</v>
      </c>
      <c r="G151" s="193" t="s">
        <v>141</v>
      </c>
      <c r="H151" s="194">
        <v>153</v>
      </c>
      <c r="I151" s="195"/>
      <c r="J151" s="196">
        <f>ROUND(I151*H151,2)</f>
        <v>0</v>
      </c>
      <c r="K151" s="192" t="s">
        <v>142</v>
      </c>
      <c r="L151" s="59"/>
      <c r="M151" s="197" t="s">
        <v>21</v>
      </c>
      <c r="N151" s="198" t="s">
        <v>40</v>
      </c>
      <c r="O151" s="40"/>
      <c r="P151" s="199">
        <f>O151*H151</f>
        <v>0</v>
      </c>
      <c r="Q151" s="199">
        <v>0.10362</v>
      </c>
      <c r="R151" s="199">
        <f>Q151*H151</f>
        <v>15.853860000000001</v>
      </c>
      <c r="S151" s="199">
        <v>0</v>
      </c>
      <c r="T151" s="200">
        <f>S151*H151</f>
        <v>0</v>
      </c>
      <c r="AR151" s="22" t="s">
        <v>143</v>
      </c>
      <c r="AT151" s="22" t="s">
        <v>138</v>
      </c>
      <c r="AU151" s="22" t="s">
        <v>79</v>
      </c>
      <c r="AY151" s="22" t="s">
        <v>136</v>
      </c>
      <c r="BE151" s="201">
        <f>IF(N151="základní",J151,0)</f>
        <v>0</v>
      </c>
      <c r="BF151" s="201">
        <f>IF(N151="snížená",J151,0)</f>
        <v>0</v>
      </c>
      <c r="BG151" s="201">
        <f>IF(N151="zákl. přenesená",J151,0)</f>
        <v>0</v>
      </c>
      <c r="BH151" s="201">
        <f>IF(N151="sníž. přenesená",J151,0)</f>
        <v>0</v>
      </c>
      <c r="BI151" s="201">
        <f>IF(N151="nulová",J151,0)</f>
        <v>0</v>
      </c>
      <c r="BJ151" s="22" t="s">
        <v>77</v>
      </c>
      <c r="BK151" s="201">
        <f>ROUND(I151*H151,2)</f>
        <v>0</v>
      </c>
      <c r="BL151" s="22" t="s">
        <v>143</v>
      </c>
      <c r="BM151" s="22" t="s">
        <v>389</v>
      </c>
    </row>
    <row r="152" spans="2:47" s="1" customFormat="1" ht="121.5">
      <c r="B152" s="39"/>
      <c r="C152" s="61"/>
      <c r="D152" s="202" t="s">
        <v>145</v>
      </c>
      <c r="E152" s="61"/>
      <c r="F152" s="203" t="s">
        <v>390</v>
      </c>
      <c r="G152" s="61"/>
      <c r="H152" s="61"/>
      <c r="I152" s="161"/>
      <c r="J152" s="61"/>
      <c r="K152" s="61"/>
      <c r="L152" s="59"/>
      <c r="M152" s="204"/>
      <c r="N152" s="40"/>
      <c r="O152" s="40"/>
      <c r="P152" s="40"/>
      <c r="Q152" s="40"/>
      <c r="R152" s="40"/>
      <c r="S152" s="40"/>
      <c r="T152" s="76"/>
      <c r="AT152" s="22" t="s">
        <v>145</v>
      </c>
      <c r="AU152" s="22" t="s">
        <v>79</v>
      </c>
    </row>
    <row r="153" spans="2:51" s="11" customFormat="1" ht="13.5">
      <c r="B153" s="205"/>
      <c r="C153" s="206"/>
      <c r="D153" s="202" t="s">
        <v>147</v>
      </c>
      <c r="E153" s="207" t="s">
        <v>21</v>
      </c>
      <c r="F153" s="208" t="s">
        <v>579</v>
      </c>
      <c r="G153" s="206"/>
      <c r="H153" s="209">
        <v>153</v>
      </c>
      <c r="I153" s="210"/>
      <c r="J153" s="206"/>
      <c r="K153" s="206"/>
      <c r="L153" s="211"/>
      <c r="M153" s="212"/>
      <c r="N153" s="213"/>
      <c r="O153" s="213"/>
      <c r="P153" s="213"/>
      <c r="Q153" s="213"/>
      <c r="R153" s="213"/>
      <c r="S153" s="213"/>
      <c r="T153" s="214"/>
      <c r="AT153" s="215" t="s">
        <v>147</v>
      </c>
      <c r="AU153" s="215" t="s">
        <v>79</v>
      </c>
      <c r="AV153" s="11" t="s">
        <v>79</v>
      </c>
      <c r="AW153" s="11" t="s">
        <v>33</v>
      </c>
      <c r="AX153" s="11" t="s">
        <v>69</v>
      </c>
      <c r="AY153" s="215" t="s">
        <v>136</v>
      </c>
    </row>
    <row r="154" spans="2:51" s="12" customFormat="1" ht="13.5">
      <c r="B154" s="216"/>
      <c r="C154" s="217"/>
      <c r="D154" s="202" t="s">
        <v>147</v>
      </c>
      <c r="E154" s="218" t="s">
        <v>21</v>
      </c>
      <c r="F154" s="219" t="s">
        <v>165</v>
      </c>
      <c r="G154" s="217"/>
      <c r="H154" s="220">
        <v>153</v>
      </c>
      <c r="I154" s="221"/>
      <c r="J154" s="217"/>
      <c r="K154" s="217"/>
      <c r="L154" s="222"/>
      <c r="M154" s="223"/>
      <c r="N154" s="224"/>
      <c r="O154" s="224"/>
      <c r="P154" s="224"/>
      <c r="Q154" s="224"/>
      <c r="R154" s="224"/>
      <c r="S154" s="224"/>
      <c r="T154" s="225"/>
      <c r="AT154" s="226" t="s">
        <v>147</v>
      </c>
      <c r="AU154" s="226" t="s">
        <v>79</v>
      </c>
      <c r="AV154" s="12" t="s">
        <v>143</v>
      </c>
      <c r="AW154" s="12" t="s">
        <v>33</v>
      </c>
      <c r="AX154" s="12" t="s">
        <v>77</v>
      </c>
      <c r="AY154" s="226" t="s">
        <v>136</v>
      </c>
    </row>
    <row r="155" spans="2:65" s="1" customFormat="1" ht="16.5" customHeight="1">
      <c r="B155" s="39"/>
      <c r="C155" s="227" t="s">
        <v>255</v>
      </c>
      <c r="D155" s="227" t="s">
        <v>243</v>
      </c>
      <c r="E155" s="228" t="s">
        <v>398</v>
      </c>
      <c r="F155" s="229" t="s">
        <v>399</v>
      </c>
      <c r="G155" s="230" t="s">
        <v>141</v>
      </c>
      <c r="H155" s="231">
        <v>153</v>
      </c>
      <c r="I155" s="232"/>
      <c r="J155" s="233">
        <f>ROUND(I155*H155,2)</f>
        <v>0</v>
      </c>
      <c r="K155" s="229" t="s">
        <v>21</v>
      </c>
      <c r="L155" s="234"/>
      <c r="M155" s="235" t="s">
        <v>21</v>
      </c>
      <c r="N155" s="236" t="s">
        <v>40</v>
      </c>
      <c r="O155" s="40"/>
      <c r="P155" s="199">
        <f>O155*H155</f>
        <v>0</v>
      </c>
      <c r="Q155" s="199">
        <v>0.176</v>
      </c>
      <c r="R155" s="199">
        <f>Q155*H155</f>
        <v>26.927999999999997</v>
      </c>
      <c r="S155" s="199">
        <v>0</v>
      </c>
      <c r="T155" s="200">
        <f>S155*H155</f>
        <v>0</v>
      </c>
      <c r="AR155" s="22" t="s">
        <v>184</v>
      </c>
      <c r="AT155" s="22" t="s">
        <v>243</v>
      </c>
      <c r="AU155" s="22" t="s">
        <v>79</v>
      </c>
      <c r="AY155" s="22" t="s">
        <v>136</v>
      </c>
      <c r="BE155" s="201">
        <f>IF(N155="základní",J155,0)</f>
        <v>0</v>
      </c>
      <c r="BF155" s="201">
        <f>IF(N155="snížená",J155,0)</f>
        <v>0</v>
      </c>
      <c r="BG155" s="201">
        <f>IF(N155="zákl. přenesená",J155,0)</f>
        <v>0</v>
      </c>
      <c r="BH155" s="201">
        <f>IF(N155="sníž. přenesená",J155,0)</f>
        <v>0</v>
      </c>
      <c r="BI155" s="201">
        <f>IF(N155="nulová",J155,0)</f>
        <v>0</v>
      </c>
      <c r="BJ155" s="22" t="s">
        <v>77</v>
      </c>
      <c r="BK155" s="201">
        <f>ROUND(I155*H155,2)</f>
        <v>0</v>
      </c>
      <c r="BL155" s="22" t="s">
        <v>143</v>
      </c>
      <c r="BM155" s="22" t="s">
        <v>400</v>
      </c>
    </row>
    <row r="156" spans="2:51" s="11" customFormat="1" ht="13.5">
      <c r="B156" s="205"/>
      <c r="C156" s="206"/>
      <c r="D156" s="202" t="s">
        <v>147</v>
      </c>
      <c r="E156" s="207" t="s">
        <v>21</v>
      </c>
      <c r="F156" s="208" t="s">
        <v>601</v>
      </c>
      <c r="G156" s="206"/>
      <c r="H156" s="209">
        <v>153</v>
      </c>
      <c r="I156" s="210"/>
      <c r="J156" s="206"/>
      <c r="K156" s="206"/>
      <c r="L156" s="211"/>
      <c r="M156" s="212"/>
      <c r="N156" s="213"/>
      <c r="O156" s="213"/>
      <c r="P156" s="213"/>
      <c r="Q156" s="213"/>
      <c r="R156" s="213"/>
      <c r="S156" s="213"/>
      <c r="T156" s="214"/>
      <c r="AT156" s="215" t="s">
        <v>147</v>
      </c>
      <c r="AU156" s="215" t="s">
        <v>79</v>
      </c>
      <c r="AV156" s="11" t="s">
        <v>79</v>
      </c>
      <c r="AW156" s="11" t="s">
        <v>33</v>
      </c>
      <c r="AX156" s="11" t="s">
        <v>77</v>
      </c>
      <c r="AY156" s="215" t="s">
        <v>136</v>
      </c>
    </row>
    <row r="157" spans="2:63" s="10" customFormat="1" ht="29.85" customHeight="1">
      <c r="B157" s="174"/>
      <c r="C157" s="175"/>
      <c r="D157" s="176" t="s">
        <v>68</v>
      </c>
      <c r="E157" s="188" t="s">
        <v>189</v>
      </c>
      <c r="F157" s="188" t="s">
        <v>424</v>
      </c>
      <c r="G157" s="175"/>
      <c r="H157" s="175"/>
      <c r="I157" s="178"/>
      <c r="J157" s="189">
        <f>BK157</f>
        <v>0</v>
      </c>
      <c r="K157" s="175"/>
      <c r="L157" s="180"/>
      <c r="M157" s="181"/>
      <c r="N157" s="182"/>
      <c r="O157" s="182"/>
      <c r="P157" s="183">
        <f>SUM(P158:P167)</f>
        <v>0</v>
      </c>
      <c r="Q157" s="182"/>
      <c r="R157" s="183">
        <f>SUM(R158:R167)</f>
        <v>95.60576</v>
      </c>
      <c r="S157" s="182"/>
      <c r="T157" s="184">
        <f>SUM(T158:T167)</f>
        <v>0</v>
      </c>
      <c r="AR157" s="185" t="s">
        <v>77</v>
      </c>
      <c r="AT157" s="186" t="s">
        <v>68</v>
      </c>
      <c r="AU157" s="186" t="s">
        <v>77</v>
      </c>
      <c r="AY157" s="185" t="s">
        <v>136</v>
      </c>
      <c r="BK157" s="187">
        <f>SUM(BK158:BK167)</f>
        <v>0</v>
      </c>
    </row>
    <row r="158" spans="2:65" s="1" customFormat="1" ht="51" customHeight="1">
      <c r="B158" s="39"/>
      <c r="C158" s="190" t="s">
        <v>261</v>
      </c>
      <c r="D158" s="190" t="s">
        <v>138</v>
      </c>
      <c r="E158" s="191" t="s">
        <v>476</v>
      </c>
      <c r="F158" s="192" t="s">
        <v>477</v>
      </c>
      <c r="G158" s="193" t="s">
        <v>180</v>
      </c>
      <c r="H158" s="194">
        <v>212</v>
      </c>
      <c r="I158" s="195"/>
      <c r="J158" s="196">
        <f>ROUND(I158*H158,2)</f>
        <v>0</v>
      </c>
      <c r="K158" s="192" t="s">
        <v>142</v>
      </c>
      <c r="L158" s="59"/>
      <c r="M158" s="197" t="s">
        <v>21</v>
      </c>
      <c r="N158" s="198" t="s">
        <v>40</v>
      </c>
      <c r="O158" s="40"/>
      <c r="P158" s="199">
        <f>O158*H158</f>
        <v>0</v>
      </c>
      <c r="Q158" s="199">
        <v>0.08978</v>
      </c>
      <c r="R158" s="199">
        <f>Q158*H158</f>
        <v>19.03336</v>
      </c>
      <c r="S158" s="199">
        <v>0</v>
      </c>
      <c r="T158" s="200">
        <f>S158*H158</f>
        <v>0</v>
      </c>
      <c r="AR158" s="22" t="s">
        <v>143</v>
      </c>
      <c r="AT158" s="22" t="s">
        <v>138</v>
      </c>
      <c r="AU158" s="22" t="s">
        <v>79</v>
      </c>
      <c r="AY158" s="22" t="s">
        <v>136</v>
      </c>
      <c r="BE158" s="201">
        <f>IF(N158="základní",J158,0)</f>
        <v>0</v>
      </c>
      <c r="BF158" s="201">
        <f>IF(N158="snížená",J158,0)</f>
        <v>0</v>
      </c>
      <c r="BG158" s="201">
        <f>IF(N158="zákl. přenesená",J158,0)</f>
        <v>0</v>
      </c>
      <c r="BH158" s="201">
        <f>IF(N158="sníž. přenesená",J158,0)</f>
        <v>0</v>
      </c>
      <c r="BI158" s="201">
        <f>IF(N158="nulová",J158,0)</f>
        <v>0</v>
      </c>
      <c r="BJ158" s="22" t="s">
        <v>77</v>
      </c>
      <c r="BK158" s="201">
        <f>ROUND(I158*H158,2)</f>
        <v>0</v>
      </c>
      <c r="BL158" s="22" t="s">
        <v>143</v>
      </c>
      <c r="BM158" s="22" t="s">
        <v>478</v>
      </c>
    </row>
    <row r="159" spans="2:47" s="1" customFormat="1" ht="135">
      <c r="B159" s="39"/>
      <c r="C159" s="61"/>
      <c r="D159" s="202" t="s">
        <v>145</v>
      </c>
      <c r="E159" s="61"/>
      <c r="F159" s="203" t="s">
        <v>479</v>
      </c>
      <c r="G159" s="61"/>
      <c r="H159" s="61"/>
      <c r="I159" s="161"/>
      <c r="J159" s="61"/>
      <c r="K159" s="61"/>
      <c r="L159" s="59"/>
      <c r="M159" s="204"/>
      <c r="N159" s="40"/>
      <c r="O159" s="40"/>
      <c r="P159" s="40"/>
      <c r="Q159" s="40"/>
      <c r="R159" s="40"/>
      <c r="S159" s="40"/>
      <c r="T159" s="76"/>
      <c r="AT159" s="22" t="s">
        <v>145</v>
      </c>
      <c r="AU159" s="22" t="s">
        <v>79</v>
      </c>
    </row>
    <row r="160" spans="2:51" s="11" customFormat="1" ht="13.5">
      <c r="B160" s="205"/>
      <c r="C160" s="206"/>
      <c r="D160" s="202" t="s">
        <v>147</v>
      </c>
      <c r="E160" s="207" t="s">
        <v>21</v>
      </c>
      <c r="F160" s="208" t="s">
        <v>602</v>
      </c>
      <c r="G160" s="206"/>
      <c r="H160" s="209">
        <v>212</v>
      </c>
      <c r="I160" s="210"/>
      <c r="J160" s="206"/>
      <c r="K160" s="206"/>
      <c r="L160" s="211"/>
      <c r="M160" s="212"/>
      <c r="N160" s="213"/>
      <c r="O160" s="213"/>
      <c r="P160" s="213"/>
      <c r="Q160" s="213"/>
      <c r="R160" s="213"/>
      <c r="S160" s="213"/>
      <c r="T160" s="214"/>
      <c r="AT160" s="215" t="s">
        <v>147</v>
      </c>
      <c r="AU160" s="215" t="s">
        <v>79</v>
      </c>
      <c r="AV160" s="11" t="s">
        <v>79</v>
      </c>
      <c r="AW160" s="11" t="s">
        <v>33</v>
      </c>
      <c r="AX160" s="11" t="s">
        <v>77</v>
      </c>
      <c r="AY160" s="215" t="s">
        <v>136</v>
      </c>
    </row>
    <row r="161" spans="2:65" s="1" customFormat="1" ht="16.5" customHeight="1">
      <c r="B161" s="39"/>
      <c r="C161" s="227" t="s">
        <v>9</v>
      </c>
      <c r="D161" s="227" t="s">
        <v>243</v>
      </c>
      <c r="E161" s="228" t="s">
        <v>482</v>
      </c>
      <c r="F161" s="229" t="s">
        <v>394</v>
      </c>
      <c r="G161" s="230" t="s">
        <v>141</v>
      </c>
      <c r="H161" s="231">
        <v>21.2</v>
      </c>
      <c r="I161" s="232"/>
      <c r="J161" s="233">
        <f>ROUND(I161*H161,2)</f>
        <v>0</v>
      </c>
      <c r="K161" s="229" t="s">
        <v>21</v>
      </c>
      <c r="L161" s="234"/>
      <c r="M161" s="235" t="s">
        <v>21</v>
      </c>
      <c r="N161" s="236" t="s">
        <v>40</v>
      </c>
      <c r="O161" s="40"/>
      <c r="P161" s="199">
        <f>O161*H161</f>
        <v>0</v>
      </c>
      <c r="Q161" s="199">
        <v>0.176</v>
      </c>
      <c r="R161" s="199">
        <f>Q161*H161</f>
        <v>3.7312</v>
      </c>
      <c r="S161" s="199">
        <v>0</v>
      </c>
      <c r="T161" s="200">
        <f>S161*H161</f>
        <v>0</v>
      </c>
      <c r="AR161" s="22" t="s">
        <v>184</v>
      </c>
      <c r="AT161" s="22" t="s">
        <v>243</v>
      </c>
      <c r="AU161" s="22" t="s">
        <v>79</v>
      </c>
      <c r="AY161" s="22" t="s">
        <v>136</v>
      </c>
      <c r="BE161" s="201">
        <f>IF(N161="základní",J161,0)</f>
        <v>0</v>
      </c>
      <c r="BF161" s="201">
        <f>IF(N161="snížená",J161,0)</f>
        <v>0</v>
      </c>
      <c r="BG161" s="201">
        <f>IF(N161="zákl. přenesená",J161,0)</f>
        <v>0</v>
      </c>
      <c r="BH161" s="201">
        <f>IF(N161="sníž. přenesená",J161,0)</f>
        <v>0</v>
      </c>
      <c r="BI161" s="201">
        <f>IF(N161="nulová",J161,0)</f>
        <v>0</v>
      </c>
      <c r="BJ161" s="22" t="s">
        <v>77</v>
      </c>
      <c r="BK161" s="201">
        <f>ROUND(I161*H161,2)</f>
        <v>0</v>
      </c>
      <c r="BL161" s="22" t="s">
        <v>143</v>
      </c>
      <c r="BM161" s="22" t="s">
        <v>483</v>
      </c>
    </row>
    <row r="162" spans="2:51" s="11" customFormat="1" ht="13.5">
      <c r="B162" s="205"/>
      <c r="C162" s="206"/>
      <c r="D162" s="202" t="s">
        <v>147</v>
      </c>
      <c r="E162" s="207" t="s">
        <v>21</v>
      </c>
      <c r="F162" s="208" t="s">
        <v>603</v>
      </c>
      <c r="G162" s="206"/>
      <c r="H162" s="209">
        <v>21.2</v>
      </c>
      <c r="I162" s="210"/>
      <c r="J162" s="206"/>
      <c r="K162" s="206"/>
      <c r="L162" s="211"/>
      <c r="M162" s="212"/>
      <c r="N162" s="213"/>
      <c r="O162" s="213"/>
      <c r="P162" s="213"/>
      <c r="Q162" s="213"/>
      <c r="R162" s="213"/>
      <c r="S162" s="213"/>
      <c r="T162" s="214"/>
      <c r="AT162" s="215" t="s">
        <v>147</v>
      </c>
      <c r="AU162" s="215" t="s">
        <v>79</v>
      </c>
      <c r="AV162" s="11" t="s">
        <v>79</v>
      </c>
      <c r="AW162" s="11" t="s">
        <v>33</v>
      </c>
      <c r="AX162" s="11" t="s">
        <v>77</v>
      </c>
      <c r="AY162" s="215" t="s">
        <v>136</v>
      </c>
    </row>
    <row r="163" spans="2:65" s="1" customFormat="1" ht="38.25" customHeight="1">
      <c r="B163" s="39"/>
      <c r="C163" s="190" t="s">
        <v>271</v>
      </c>
      <c r="D163" s="190" t="s">
        <v>138</v>
      </c>
      <c r="E163" s="191" t="s">
        <v>486</v>
      </c>
      <c r="F163" s="192" t="s">
        <v>487</v>
      </c>
      <c r="G163" s="193" t="s">
        <v>180</v>
      </c>
      <c r="H163" s="194">
        <v>303</v>
      </c>
      <c r="I163" s="195"/>
      <c r="J163" s="196">
        <f>ROUND(I163*H163,2)</f>
        <v>0</v>
      </c>
      <c r="K163" s="192" t="s">
        <v>142</v>
      </c>
      <c r="L163" s="59"/>
      <c r="M163" s="197" t="s">
        <v>21</v>
      </c>
      <c r="N163" s="198" t="s">
        <v>40</v>
      </c>
      <c r="O163" s="40"/>
      <c r="P163" s="199">
        <f>O163*H163</f>
        <v>0</v>
      </c>
      <c r="Q163" s="199">
        <v>0.1554</v>
      </c>
      <c r="R163" s="199">
        <f>Q163*H163</f>
        <v>47.086200000000005</v>
      </c>
      <c r="S163" s="199">
        <v>0</v>
      </c>
      <c r="T163" s="200">
        <f>S163*H163</f>
        <v>0</v>
      </c>
      <c r="AR163" s="22" t="s">
        <v>143</v>
      </c>
      <c r="AT163" s="22" t="s">
        <v>138</v>
      </c>
      <c r="AU163" s="22" t="s">
        <v>79</v>
      </c>
      <c r="AY163" s="22" t="s">
        <v>136</v>
      </c>
      <c r="BE163" s="201">
        <f>IF(N163="základní",J163,0)</f>
        <v>0</v>
      </c>
      <c r="BF163" s="201">
        <f>IF(N163="snížená",J163,0)</f>
        <v>0</v>
      </c>
      <c r="BG163" s="201">
        <f>IF(N163="zákl. přenesená",J163,0)</f>
        <v>0</v>
      </c>
      <c r="BH163" s="201">
        <f>IF(N163="sníž. přenesená",J163,0)</f>
        <v>0</v>
      </c>
      <c r="BI163" s="201">
        <f>IF(N163="nulová",J163,0)</f>
        <v>0</v>
      </c>
      <c r="BJ163" s="22" t="s">
        <v>77</v>
      </c>
      <c r="BK163" s="201">
        <f>ROUND(I163*H163,2)</f>
        <v>0</v>
      </c>
      <c r="BL163" s="22" t="s">
        <v>143</v>
      </c>
      <c r="BM163" s="22" t="s">
        <v>488</v>
      </c>
    </row>
    <row r="164" spans="2:47" s="1" customFormat="1" ht="94.5">
      <c r="B164" s="39"/>
      <c r="C164" s="61"/>
      <c r="D164" s="202" t="s">
        <v>145</v>
      </c>
      <c r="E164" s="61"/>
      <c r="F164" s="203" t="s">
        <v>489</v>
      </c>
      <c r="G164" s="61"/>
      <c r="H164" s="61"/>
      <c r="I164" s="161"/>
      <c r="J164" s="61"/>
      <c r="K164" s="61"/>
      <c r="L164" s="59"/>
      <c r="M164" s="204"/>
      <c r="N164" s="40"/>
      <c r="O164" s="40"/>
      <c r="P164" s="40"/>
      <c r="Q164" s="40"/>
      <c r="R164" s="40"/>
      <c r="S164" s="40"/>
      <c r="T164" s="76"/>
      <c r="AT164" s="22" t="s">
        <v>145</v>
      </c>
      <c r="AU164" s="22" t="s">
        <v>79</v>
      </c>
    </row>
    <row r="165" spans="2:51" s="11" customFormat="1" ht="13.5">
      <c r="B165" s="205"/>
      <c r="C165" s="206"/>
      <c r="D165" s="202" t="s">
        <v>147</v>
      </c>
      <c r="E165" s="207" t="s">
        <v>21</v>
      </c>
      <c r="F165" s="208" t="s">
        <v>604</v>
      </c>
      <c r="G165" s="206"/>
      <c r="H165" s="209">
        <v>303</v>
      </c>
      <c r="I165" s="210"/>
      <c r="J165" s="206"/>
      <c r="K165" s="206"/>
      <c r="L165" s="211"/>
      <c r="M165" s="212"/>
      <c r="N165" s="213"/>
      <c r="O165" s="213"/>
      <c r="P165" s="213"/>
      <c r="Q165" s="213"/>
      <c r="R165" s="213"/>
      <c r="S165" s="213"/>
      <c r="T165" s="214"/>
      <c r="AT165" s="215" t="s">
        <v>147</v>
      </c>
      <c r="AU165" s="215" t="s">
        <v>79</v>
      </c>
      <c r="AV165" s="11" t="s">
        <v>79</v>
      </c>
      <c r="AW165" s="11" t="s">
        <v>33</v>
      </c>
      <c r="AX165" s="11" t="s">
        <v>77</v>
      </c>
      <c r="AY165" s="215" t="s">
        <v>136</v>
      </c>
    </row>
    <row r="166" spans="2:65" s="1" customFormat="1" ht="16.5" customHeight="1">
      <c r="B166" s="39"/>
      <c r="C166" s="227" t="s">
        <v>276</v>
      </c>
      <c r="D166" s="227" t="s">
        <v>243</v>
      </c>
      <c r="E166" s="228" t="s">
        <v>492</v>
      </c>
      <c r="F166" s="229" t="s">
        <v>493</v>
      </c>
      <c r="G166" s="230" t="s">
        <v>180</v>
      </c>
      <c r="H166" s="231">
        <v>303</v>
      </c>
      <c r="I166" s="232"/>
      <c r="J166" s="233">
        <f>ROUND(I166*H166,2)</f>
        <v>0</v>
      </c>
      <c r="K166" s="229" t="s">
        <v>142</v>
      </c>
      <c r="L166" s="234"/>
      <c r="M166" s="235" t="s">
        <v>21</v>
      </c>
      <c r="N166" s="236" t="s">
        <v>40</v>
      </c>
      <c r="O166" s="40"/>
      <c r="P166" s="199">
        <f>O166*H166</f>
        <v>0</v>
      </c>
      <c r="Q166" s="199">
        <v>0.085</v>
      </c>
      <c r="R166" s="199">
        <f>Q166*H166</f>
        <v>25.755000000000003</v>
      </c>
      <c r="S166" s="199">
        <v>0</v>
      </c>
      <c r="T166" s="200">
        <f>S166*H166</f>
        <v>0</v>
      </c>
      <c r="AR166" s="22" t="s">
        <v>184</v>
      </c>
      <c r="AT166" s="22" t="s">
        <v>243</v>
      </c>
      <c r="AU166" s="22" t="s">
        <v>79</v>
      </c>
      <c r="AY166" s="22" t="s">
        <v>136</v>
      </c>
      <c r="BE166" s="201">
        <f>IF(N166="základní",J166,0)</f>
        <v>0</v>
      </c>
      <c r="BF166" s="201">
        <f>IF(N166="snížená",J166,0)</f>
        <v>0</v>
      </c>
      <c r="BG166" s="201">
        <f>IF(N166="zákl. přenesená",J166,0)</f>
        <v>0</v>
      </c>
      <c r="BH166" s="201">
        <f>IF(N166="sníž. přenesená",J166,0)</f>
        <v>0</v>
      </c>
      <c r="BI166" s="201">
        <f>IF(N166="nulová",J166,0)</f>
        <v>0</v>
      </c>
      <c r="BJ166" s="22" t="s">
        <v>77</v>
      </c>
      <c r="BK166" s="201">
        <f>ROUND(I166*H166,2)</f>
        <v>0</v>
      </c>
      <c r="BL166" s="22" t="s">
        <v>143</v>
      </c>
      <c r="BM166" s="22" t="s">
        <v>494</v>
      </c>
    </row>
    <row r="167" spans="2:51" s="11" customFormat="1" ht="13.5">
      <c r="B167" s="205"/>
      <c r="C167" s="206"/>
      <c r="D167" s="202" t="s">
        <v>147</v>
      </c>
      <c r="E167" s="207" t="s">
        <v>21</v>
      </c>
      <c r="F167" s="208" t="s">
        <v>604</v>
      </c>
      <c r="G167" s="206"/>
      <c r="H167" s="209">
        <v>303</v>
      </c>
      <c r="I167" s="210"/>
      <c r="J167" s="206"/>
      <c r="K167" s="206"/>
      <c r="L167" s="211"/>
      <c r="M167" s="212"/>
      <c r="N167" s="213"/>
      <c r="O167" s="213"/>
      <c r="P167" s="213"/>
      <c r="Q167" s="213"/>
      <c r="R167" s="213"/>
      <c r="S167" s="213"/>
      <c r="T167" s="214"/>
      <c r="AT167" s="215" t="s">
        <v>147</v>
      </c>
      <c r="AU167" s="215" t="s">
        <v>79</v>
      </c>
      <c r="AV167" s="11" t="s">
        <v>79</v>
      </c>
      <c r="AW167" s="11" t="s">
        <v>33</v>
      </c>
      <c r="AX167" s="11" t="s">
        <v>77</v>
      </c>
      <c r="AY167" s="215" t="s">
        <v>136</v>
      </c>
    </row>
    <row r="168" spans="2:63" s="10" customFormat="1" ht="29.85" customHeight="1">
      <c r="B168" s="174"/>
      <c r="C168" s="175"/>
      <c r="D168" s="176" t="s">
        <v>68</v>
      </c>
      <c r="E168" s="188" t="s">
        <v>559</v>
      </c>
      <c r="F168" s="188" t="s">
        <v>560</v>
      </c>
      <c r="G168" s="175"/>
      <c r="H168" s="175"/>
      <c r="I168" s="178"/>
      <c r="J168" s="189">
        <f>BK168</f>
        <v>0</v>
      </c>
      <c r="K168" s="175"/>
      <c r="L168" s="180"/>
      <c r="M168" s="181"/>
      <c r="N168" s="182"/>
      <c r="O168" s="182"/>
      <c r="P168" s="183">
        <f>SUM(P169:P170)</f>
        <v>0</v>
      </c>
      <c r="Q168" s="182"/>
      <c r="R168" s="183">
        <f>SUM(R169:R170)</f>
        <v>0</v>
      </c>
      <c r="S168" s="182"/>
      <c r="T168" s="184">
        <f>SUM(T169:T170)</f>
        <v>0</v>
      </c>
      <c r="AR168" s="185" t="s">
        <v>77</v>
      </c>
      <c r="AT168" s="186" t="s">
        <v>68</v>
      </c>
      <c r="AU168" s="186" t="s">
        <v>77</v>
      </c>
      <c r="AY168" s="185" t="s">
        <v>136</v>
      </c>
      <c r="BK168" s="187">
        <f>SUM(BK169:BK170)</f>
        <v>0</v>
      </c>
    </row>
    <row r="169" spans="2:65" s="1" customFormat="1" ht="25.5" customHeight="1">
      <c r="B169" s="39"/>
      <c r="C169" s="190" t="s">
        <v>282</v>
      </c>
      <c r="D169" s="190" t="s">
        <v>138</v>
      </c>
      <c r="E169" s="191" t="s">
        <v>562</v>
      </c>
      <c r="F169" s="192" t="s">
        <v>563</v>
      </c>
      <c r="G169" s="193" t="s">
        <v>246</v>
      </c>
      <c r="H169" s="194">
        <v>1595.66</v>
      </c>
      <c r="I169" s="195"/>
      <c r="J169" s="196">
        <f>ROUND(I169*H169,2)</f>
        <v>0</v>
      </c>
      <c r="K169" s="192" t="s">
        <v>142</v>
      </c>
      <c r="L169" s="59"/>
      <c r="M169" s="197" t="s">
        <v>21</v>
      </c>
      <c r="N169" s="198" t="s">
        <v>40</v>
      </c>
      <c r="O169" s="40"/>
      <c r="P169" s="199">
        <f>O169*H169</f>
        <v>0</v>
      </c>
      <c r="Q169" s="199">
        <v>0</v>
      </c>
      <c r="R169" s="199">
        <f>Q169*H169</f>
        <v>0</v>
      </c>
      <c r="S169" s="199">
        <v>0</v>
      </c>
      <c r="T169" s="200">
        <f>S169*H169</f>
        <v>0</v>
      </c>
      <c r="AR169" s="22" t="s">
        <v>143</v>
      </c>
      <c r="AT169" s="22" t="s">
        <v>138</v>
      </c>
      <c r="AU169" s="22" t="s">
        <v>79</v>
      </c>
      <c r="AY169" s="22" t="s">
        <v>136</v>
      </c>
      <c r="BE169" s="201">
        <f>IF(N169="základní",J169,0)</f>
        <v>0</v>
      </c>
      <c r="BF169" s="201">
        <f>IF(N169="snížená",J169,0)</f>
        <v>0</v>
      </c>
      <c r="BG169" s="201">
        <f>IF(N169="zákl. přenesená",J169,0)</f>
        <v>0</v>
      </c>
      <c r="BH169" s="201">
        <f>IF(N169="sníž. přenesená",J169,0)</f>
        <v>0</v>
      </c>
      <c r="BI169" s="201">
        <f>IF(N169="nulová",J169,0)</f>
        <v>0</v>
      </c>
      <c r="BJ169" s="22" t="s">
        <v>77</v>
      </c>
      <c r="BK169" s="201">
        <f>ROUND(I169*H169,2)</f>
        <v>0</v>
      </c>
      <c r="BL169" s="22" t="s">
        <v>143</v>
      </c>
      <c r="BM169" s="22" t="s">
        <v>564</v>
      </c>
    </row>
    <row r="170" spans="2:47" s="1" customFormat="1" ht="27">
      <c r="B170" s="39"/>
      <c r="C170" s="61"/>
      <c r="D170" s="202" t="s">
        <v>145</v>
      </c>
      <c r="E170" s="61"/>
      <c r="F170" s="203" t="s">
        <v>565</v>
      </c>
      <c r="G170" s="61"/>
      <c r="H170" s="61"/>
      <c r="I170" s="161"/>
      <c r="J170" s="61"/>
      <c r="K170" s="61"/>
      <c r="L170" s="59"/>
      <c r="M170" s="237"/>
      <c r="N170" s="238"/>
      <c r="O170" s="238"/>
      <c r="P170" s="238"/>
      <c r="Q170" s="238"/>
      <c r="R170" s="238"/>
      <c r="S170" s="238"/>
      <c r="T170" s="239"/>
      <c r="AT170" s="22" t="s">
        <v>145</v>
      </c>
      <c r="AU170" s="22" t="s">
        <v>79</v>
      </c>
    </row>
    <row r="171" spans="2:12" s="1" customFormat="1" ht="6.95" customHeight="1">
      <c r="B171" s="54"/>
      <c r="C171" s="55"/>
      <c r="D171" s="55"/>
      <c r="E171" s="55"/>
      <c r="F171" s="55"/>
      <c r="G171" s="55"/>
      <c r="H171" s="55"/>
      <c r="I171" s="137"/>
      <c r="J171" s="55"/>
      <c r="K171" s="55"/>
      <c r="L171" s="59"/>
    </row>
  </sheetData>
  <sheetProtection algorithmName="SHA-512" hashValue="0W9e2BLK4esFrQXa0816npAqMrtbLbb6i1ils9wTF66Nag9vQrJ5upsFh50fBDrG5w1lkQCBsXYKOx4ZBd3r4w==" saltValue="kmBQB89wX+VgvEmDIj9hjjt+ZaldJkP3n0YCe0BaWnAeqkcWTWaYMjLiYsF0RytaZ43is/QW0tjje6OJNM3nGw==" spinCount="100000" sheet="1" objects="1" scenarios="1" formatColumns="0" formatRows="0" autoFilter="0"/>
  <autoFilter ref="C80:K17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367" t="s">
        <v>99</v>
      </c>
      <c r="H1" s="3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9"/>
      <c r="M2" s="329"/>
      <c r="N2" s="329"/>
      <c r="O2" s="329"/>
      <c r="P2" s="329"/>
      <c r="Q2" s="329"/>
      <c r="R2" s="329"/>
      <c r="S2" s="329"/>
      <c r="T2" s="329"/>
      <c r="U2" s="329"/>
      <c r="V2" s="329"/>
      <c r="AT2" s="22" t="s">
        <v>85</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59" t="str">
        <f>'Rekapitulace stavby'!K6</f>
        <v>Luhov – stavební úprava návsi a silnice III/2051</v>
      </c>
      <c r="F7" s="360"/>
      <c r="G7" s="360"/>
      <c r="H7" s="360"/>
      <c r="I7" s="115"/>
      <c r="J7" s="27"/>
      <c r="K7" s="29"/>
    </row>
    <row r="8" spans="2:11" s="1" customFormat="1" ht="13.5">
      <c r="B8" s="39"/>
      <c r="C8" s="40"/>
      <c r="D8" s="35" t="s">
        <v>104</v>
      </c>
      <c r="E8" s="40"/>
      <c r="F8" s="40"/>
      <c r="G8" s="40"/>
      <c r="H8" s="40"/>
      <c r="I8" s="116"/>
      <c r="J8" s="40"/>
      <c r="K8" s="43"/>
    </row>
    <row r="9" spans="2:11" s="1" customFormat="1" ht="36.95" customHeight="1">
      <c r="B9" s="39"/>
      <c r="C9" s="40"/>
      <c r="D9" s="40"/>
      <c r="E9" s="361" t="s">
        <v>605</v>
      </c>
      <c r="F9" s="362"/>
      <c r="G9" s="362"/>
      <c r="H9" s="36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339" t="s">
        <v>21</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ROUND(J84,2)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ROUND(SUM(BE84:BE257),2)</f>
        <v>0</v>
      </c>
      <c r="G30" s="40"/>
      <c r="H30" s="40"/>
      <c r="I30" s="129">
        <v>0.21</v>
      </c>
      <c r="J30" s="128">
        <f>ROUND(ROUND((SUM(BE84:BE257)),2)*I30,2)</f>
        <v>0</v>
      </c>
      <c r="K30" s="43"/>
    </row>
    <row r="31" spans="2:11" s="1" customFormat="1" ht="14.45" customHeight="1">
      <c r="B31" s="39"/>
      <c r="C31" s="40"/>
      <c r="D31" s="40"/>
      <c r="E31" s="47" t="s">
        <v>41</v>
      </c>
      <c r="F31" s="128">
        <f>ROUND(SUM(BF84:BF257),2)</f>
        <v>0</v>
      </c>
      <c r="G31" s="40"/>
      <c r="H31" s="40"/>
      <c r="I31" s="129">
        <v>0.15</v>
      </c>
      <c r="J31" s="128">
        <f>ROUND(ROUND((SUM(BF84:BF257)),2)*I31,2)</f>
        <v>0</v>
      </c>
      <c r="K31" s="43"/>
    </row>
    <row r="32" spans="2:11" s="1" customFormat="1" ht="14.45" customHeight="1" hidden="1">
      <c r="B32" s="39"/>
      <c r="C32" s="40"/>
      <c r="D32" s="40"/>
      <c r="E32" s="47" t="s">
        <v>42</v>
      </c>
      <c r="F32" s="128">
        <f>ROUND(SUM(BG84:BG257),2)</f>
        <v>0</v>
      </c>
      <c r="G32" s="40"/>
      <c r="H32" s="40"/>
      <c r="I32" s="129">
        <v>0.21</v>
      </c>
      <c r="J32" s="128">
        <v>0</v>
      </c>
      <c r="K32" s="43"/>
    </row>
    <row r="33" spans="2:11" s="1" customFormat="1" ht="14.45" customHeight="1" hidden="1">
      <c r="B33" s="39"/>
      <c r="C33" s="40"/>
      <c r="D33" s="40"/>
      <c r="E33" s="47" t="s">
        <v>43</v>
      </c>
      <c r="F33" s="128">
        <f>ROUND(SUM(BH84:BH257),2)</f>
        <v>0</v>
      </c>
      <c r="G33" s="40"/>
      <c r="H33" s="40"/>
      <c r="I33" s="129">
        <v>0.15</v>
      </c>
      <c r="J33" s="128">
        <v>0</v>
      </c>
      <c r="K33" s="43"/>
    </row>
    <row r="34" spans="2:11" s="1" customFormat="1" ht="14.45" customHeight="1" hidden="1">
      <c r="B34" s="39"/>
      <c r="C34" s="40"/>
      <c r="D34" s="40"/>
      <c r="E34" s="47" t="s">
        <v>44</v>
      </c>
      <c r="F34" s="128">
        <f>ROUND(SUM(BI84:BI257),2)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59" t="str">
        <f>E7</f>
        <v>Luhov – stavební úprava návsi a silnice III/2051</v>
      </c>
      <c r="F45" s="360"/>
      <c r="G45" s="360"/>
      <c r="H45" s="360"/>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361" t="str">
        <f>E9</f>
        <v>SO 120 - Komunikace</v>
      </c>
      <c r="F47" s="362"/>
      <c r="G47" s="362"/>
      <c r="H47" s="36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 xml:space="preserve"> </v>
      </c>
      <c r="G51" s="40"/>
      <c r="H51" s="40"/>
      <c r="I51" s="117" t="s">
        <v>32</v>
      </c>
      <c r="J51" s="339" t="str">
        <f>E21</f>
        <v xml:space="preserve"> </v>
      </c>
      <c r="K51" s="43"/>
    </row>
    <row r="52" spans="2:11" s="1" customFormat="1" ht="14.45" customHeight="1">
      <c r="B52" s="39"/>
      <c r="C52" s="35" t="s">
        <v>30</v>
      </c>
      <c r="D52" s="40"/>
      <c r="E52" s="40"/>
      <c r="F52" s="33" t="str">
        <f>IF(E18="","",E18)</f>
        <v/>
      </c>
      <c r="G52" s="40"/>
      <c r="H52" s="40"/>
      <c r="I52" s="116"/>
      <c r="J52" s="3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J84</f>
        <v>0</v>
      </c>
      <c r="K56" s="43"/>
      <c r="AU56" s="22" t="s">
        <v>110</v>
      </c>
    </row>
    <row r="57" spans="2:11" s="7" customFormat="1" ht="24.95" customHeight="1">
      <c r="B57" s="147"/>
      <c r="C57" s="148"/>
      <c r="D57" s="149" t="s">
        <v>111</v>
      </c>
      <c r="E57" s="150"/>
      <c r="F57" s="150"/>
      <c r="G57" s="150"/>
      <c r="H57" s="150"/>
      <c r="I57" s="151"/>
      <c r="J57" s="152">
        <f>J85</f>
        <v>0</v>
      </c>
      <c r="K57" s="153"/>
    </row>
    <row r="58" spans="2:11" s="8" customFormat="1" ht="19.9" customHeight="1">
      <c r="B58" s="154"/>
      <c r="C58" s="155"/>
      <c r="D58" s="156" t="s">
        <v>112</v>
      </c>
      <c r="E58" s="157"/>
      <c r="F58" s="157"/>
      <c r="G58" s="157"/>
      <c r="H58" s="157"/>
      <c r="I58" s="158"/>
      <c r="J58" s="159">
        <f>J86</f>
        <v>0</v>
      </c>
      <c r="K58" s="160"/>
    </row>
    <row r="59" spans="2:11" s="8" customFormat="1" ht="19.9" customHeight="1">
      <c r="B59" s="154"/>
      <c r="C59" s="155"/>
      <c r="D59" s="156" t="s">
        <v>113</v>
      </c>
      <c r="E59" s="157"/>
      <c r="F59" s="157"/>
      <c r="G59" s="157"/>
      <c r="H59" s="157"/>
      <c r="I59" s="158"/>
      <c r="J59" s="159">
        <f>J134</f>
        <v>0</v>
      </c>
      <c r="K59" s="160"/>
    </row>
    <row r="60" spans="2:11" s="8" customFormat="1" ht="19.9" customHeight="1">
      <c r="B60" s="154"/>
      <c r="C60" s="155"/>
      <c r="D60" s="156" t="s">
        <v>114</v>
      </c>
      <c r="E60" s="157"/>
      <c r="F60" s="157"/>
      <c r="G60" s="157"/>
      <c r="H60" s="157"/>
      <c r="I60" s="158"/>
      <c r="J60" s="159">
        <f>J143</f>
        <v>0</v>
      </c>
      <c r="K60" s="160"/>
    </row>
    <row r="61" spans="2:11" s="8" customFormat="1" ht="19.9" customHeight="1">
      <c r="B61" s="154"/>
      <c r="C61" s="155"/>
      <c r="D61" s="156" t="s">
        <v>115</v>
      </c>
      <c r="E61" s="157"/>
      <c r="F61" s="157"/>
      <c r="G61" s="157"/>
      <c r="H61" s="157"/>
      <c r="I61" s="158"/>
      <c r="J61" s="159">
        <f>J150</f>
        <v>0</v>
      </c>
      <c r="K61" s="160"/>
    </row>
    <row r="62" spans="2:11" s="8" customFormat="1" ht="19.9" customHeight="1">
      <c r="B62" s="154"/>
      <c r="C62" s="155"/>
      <c r="D62" s="156" t="s">
        <v>117</v>
      </c>
      <c r="E62" s="157"/>
      <c r="F62" s="157"/>
      <c r="G62" s="157"/>
      <c r="H62" s="157"/>
      <c r="I62" s="158"/>
      <c r="J62" s="159">
        <f>J180</f>
        <v>0</v>
      </c>
      <c r="K62" s="160"/>
    </row>
    <row r="63" spans="2:11" s="8" customFormat="1" ht="19.9" customHeight="1">
      <c r="B63" s="154"/>
      <c r="C63" s="155"/>
      <c r="D63" s="156" t="s">
        <v>118</v>
      </c>
      <c r="E63" s="157"/>
      <c r="F63" s="157"/>
      <c r="G63" s="157"/>
      <c r="H63" s="157"/>
      <c r="I63" s="158"/>
      <c r="J63" s="159">
        <f>J243</f>
        <v>0</v>
      </c>
      <c r="K63" s="160"/>
    </row>
    <row r="64" spans="2:11" s="8" customFormat="1" ht="19.9" customHeight="1">
      <c r="B64" s="154"/>
      <c r="C64" s="155"/>
      <c r="D64" s="156" t="s">
        <v>119</v>
      </c>
      <c r="E64" s="157"/>
      <c r="F64" s="157"/>
      <c r="G64" s="157"/>
      <c r="H64" s="157"/>
      <c r="I64" s="158"/>
      <c r="J64" s="159">
        <f>J255</f>
        <v>0</v>
      </c>
      <c r="K64" s="160"/>
    </row>
    <row r="65" spans="2:11" s="1" customFormat="1" ht="21.75" customHeight="1">
      <c r="B65" s="39"/>
      <c r="C65" s="40"/>
      <c r="D65" s="40"/>
      <c r="E65" s="40"/>
      <c r="F65" s="40"/>
      <c r="G65" s="40"/>
      <c r="H65" s="40"/>
      <c r="I65" s="116"/>
      <c r="J65" s="40"/>
      <c r="K65" s="43"/>
    </row>
    <row r="66" spans="2:11" s="1" customFormat="1" ht="6.95" customHeight="1">
      <c r="B66" s="54"/>
      <c r="C66" s="55"/>
      <c r="D66" s="55"/>
      <c r="E66" s="55"/>
      <c r="F66" s="55"/>
      <c r="G66" s="55"/>
      <c r="H66" s="55"/>
      <c r="I66" s="137"/>
      <c r="J66" s="55"/>
      <c r="K66" s="56"/>
    </row>
    <row r="70" spans="2:12" s="1" customFormat="1" ht="6.95" customHeight="1">
      <c r="B70" s="57"/>
      <c r="C70" s="58"/>
      <c r="D70" s="58"/>
      <c r="E70" s="58"/>
      <c r="F70" s="58"/>
      <c r="G70" s="58"/>
      <c r="H70" s="58"/>
      <c r="I70" s="140"/>
      <c r="J70" s="58"/>
      <c r="K70" s="58"/>
      <c r="L70" s="59"/>
    </row>
    <row r="71" spans="2:12" s="1" customFormat="1" ht="36.95" customHeight="1">
      <c r="B71" s="39"/>
      <c r="C71" s="60" t="s">
        <v>120</v>
      </c>
      <c r="D71" s="61"/>
      <c r="E71" s="61"/>
      <c r="F71" s="61"/>
      <c r="G71" s="61"/>
      <c r="H71" s="61"/>
      <c r="I71" s="161"/>
      <c r="J71" s="61"/>
      <c r="K71" s="61"/>
      <c r="L71" s="59"/>
    </row>
    <row r="72" spans="2:12" s="1" customFormat="1" ht="6.95" customHeight="1">
      <c r="B72" s="39"/>
      <c r="C72" s="61"/>
      <c r="D72" s="61"/>
      <c r="E72" s="61"/>
      <c r="F72" s="61"/>
      <c r="G72" s="61"/>
      <c r="H72" s="61"/>
      <c r="I72" s="161"/>
      <c r="J72" s="61"/>
      <c r="K72" s="61"/>
      <c r="L72" s="59"/>
    </row>
    <row r="73" spans="2:12" s="1" customFormat="1" ht="14.45" customHeight="1">
      <c r="B73" s="39"/>
      <c r="C73" s="63" t="s">
        <v>18</v>
      </c>
      <c r="D73" s="61"/>
      <c r="E73" s="61"/>
      <c r="F73" s="61"/>
      <c r="G73" s="61"/>
      <c r="H73" s="61"/>
      <c r="I73" s="161"/>
      <c r="J73" s="61"/>
      <c r="K73" s="61"/>
      <c r="L73" s="59"/>
    </row>
    <row r="74" spans="2:12" s="1" customFormat="1" ht="16.5" customHeight="1">
      <c r="B74" s="39"/>
      <c r="C74" s="61"/>
      <c r="D74" s="61"/>
      <c r="E74" s="364" t="str">
        <f>E7</f>
        <v>Luhov – stavební úprava návsi a silnice III/2051</v>
      </c>
      <c r="F74" s="365"/>
      <c r="G74" s="365"/>
      <c r="H74" s="365"/>
      <c r="I74" s="161"/>
      <c r="J74" s="61"/>
      <c r="K74" s="61"/>
      <c r="L74" s="59"/>
    </row>
    <row r="75" spans="2:12" s="1" customFormat="1" ht="14.45" customHeight="1">
      <c r="B75" s="39"/>
      <c r="C75" s="63" t="s">
        <v>104</v>
      </c>
      <c r="D75" s="61"/>
      <c r="E75" s="61"/>
      <c r="F75" s="61"/>
      <c r="G75" s="61"/>
      <c r="H75" s="61"/>
      <c r="I75" s="161"/>
      <c r="J75" s="61"/>
      <c r="K75" s="61"/>
      <c r="L75" s="59"/>
    </row>
    <row r="76" spans="2:12" s="1" customFormat="1" ht="17.25" customHeight="1">
      <c r="B76" s="39"/>
      <c r="C76" s="61"/>
      <c r="D76" s="61"/>
      <c r="E76" s="355" t="str">
        <f>E9</f>
        <v>SO 120 - Komunikace</v>
      </c>
      <c r="F76" s="366"/>
      <c r="G76" s="366"/>
      <c r="H76" s="366"/>
      <c r="I76" s="161"/>
      <c r="J76" s="61"/>
      <c r="K76" s="61"/>
      <c r="L76" s="59"/>
    </row>
    <row r="77" spans="2:12" s="1" customFormat="1" ht="6.95" customHeight="1">
      <c r="B77" s="39"/>
      <c r="C77" s="61"/>
      <c r="D77" s="61"/>
      <c r="E77" s="61"/>
      <c r="F77" s="61"/>
      <c r="G77" s="61"/>
      <c r="H77" s="61"/>
      <c r="I77" s="161"/>
      <c r="J77" s="61"/>
      <c r="K77" s="61"/>
      <c r="L77" s="59"/>
    </row>
    <row r="78" spans="2:12" s="1" customFormat="1" ht="18" customHeight="1">
      <c r="B78" s="39"/>
      <c r="C78" s="63" t="s">
        <v>23</v>
      </c>
      <c r="D78" s="61"/>
      <c r="E78" s="61"/>
      <c r="F78" s="162" t="str">
        <f>F12</f>
        <v xml:space="preserve"> </v>
      </c>
      <c r="G78" s="61"/>
      <c r="H78" s="61"/>
      <c r="I78" s="163" t="s">
        <v>25</v>
      </c>
      <c r="J78" s="71" t="str">
        <f>IF(J12="","",J12)</f>
        <v>10. 1. 2019</v>
      </c>
      <c r="K78" s="61"/>
      <c r="L78" s="59"/>
    </row>
    <row r="79" spans="2:12" s="1" customFormat="1" ht="6.95" customHeight="1">
      <c r="B79" s="39"/>
      <c r="C79" s="61"/>
      <c r="D79" s="61"/>
      <c r="E79" s="61"/>
      <c r="F79" s="61"/>
      <c r="G79" s="61"/>
      <c r="H79" s="61"/>
      <c r="I79" s="161"/>
      <c r="J79" s="61"/>
      <c r="K79" s="61"/>
      <c r="L79" s="59"/>
    </row>
    <row r="80" spans="2:12" s="1" customFormat="1" ht="13.5">
      <c r="B80" s="39"/>
      <c r="C80" s="63" t="s">
        <v>27</v>
      </c>
      <c r="D80" s="61"/>
      <c r="E80" s="61"/>
      <c r="F80" s="162" t="str">
        <f>E15</f>
        <v xml:space="preserve"> </v>
      </c>
      <c r="G80" s="61"/>
      <c r="H80" s="61"/>
      <c r="I80" s="163" t="s">
        <v>32</v>
      </c>
      <c r="J80" s="162" t="str">
        <f>E21</f>
        <v xml:space="preserve"> </v>
      </c>
      <c r="K80" s="61"/>
      <c r="L80" s="59"/>
    </row>
    <row r="81" spans="2:12" s="1" customFormat="1" ht="14.45" customHeight="1">
      <c r="B81" s="39"/>
      <c r="C81" s="63" t="s">
        <v>30</v>
      </c>
      <c r="D81" s="61"/>
      <c r="E81" s="61"/>
      <c r="F81" s="162" t="str">
        <f>IF(E18="","",E18)</f>
        <v/>
      </c>
      <c r="G81" s="61"/>
      <c r="H81" s="61"/>
      <c r="I81" s="161"/>
      <c r="J81" s="61"/>
      <c r="K81" s="61"/>
      <c r="L81" s="59"/>
    </row>
    <row r="82" spans="2:12" s="1" customFormat="1" ht="10.35" customHeight="1">
      <c r="B82" s="39"/>
      <c r="C82" s="61"/>
      <c r="D82" s="61"/>
      <c r="E82" s="61"/>
      <c r="F82" s="61"/>
      <c r="G82" s="61"/>
      <c r="H82" s="61"/>
      <c r="I82" s="161"/>
      <c r="J82" s="61"/>
      <c r="K82" s="61"/>
      <c r="L82" s="59"/>
    </row>
    <row r="83" spans="2:20" s="9" customFormat="1" ht="29.25" customHeight="1">
      <c r="B83" s="164"/>
      <c r="C83" s="165" t="s">
        <v>121</v>
      </c>
      <c r="D83" s="166" t="s">
        <v>54</v>
      </c>
      <c r="E83" s="166" t="s">
        <v>50</v>
      </c>
      <c r="F83" s="166" t="s">
        <v>122</v>
      </c>
      <c r="G83" s="166" t="s">
        <v>123</v>
      </c>
      <c r="H83" s="166" t="s">
        <v>124</v>
      </c>
      <c r="I83" s="167" t="s">
        <v>125</v>
      </c>
      <c r="J83" s="166" t="s">
        <v>108</v>
      </c>
      <c r="K83" s="168" t="s">
        <v>126</v>
      </c>
      <c r="L83" s="169"/>
      <c r="M83" s="79" t="s">
        <v>127</v>
      </c>
      <c r="N83" s="80" t="s">
        <v>39</v>
      </c>
      <c r="O83" s="80" t="s">
        <v>128</v>
      </c>
      <c r="P83" s="80" t="s">
        <v>129</v>
      </c>
      <c r="Q83" s="80" t="s">
        <v>130</v>
      </c>
      <c r="R83" s="80" t="s">
        <v>131</v>
      </c>
      <c r="S83" s="80" t="s">
        <v>132</v>
      </c>
      <c r="T83" s="81" t="s">
        <v>133</v>
      </c>
    </row>
    <row r="84" spans="2:63" s="1" customFormat="1" ht="29.25" customHeight="1">
      <c r="B84" s="39"/>
      <c r="C84" s="85" t="s">
        <v>109</v>
      </c>
      <c r="D84" s="61"/>
      <c r="E84" s="61"/>
      <c r="F84" s="61"/>
      <c r="G84" s="61"/>
      <c r="H84" s="61"/>
      <c r="I84" s="161"/>
      <c r="J84" s="170">
        <f>BK84</f>
        <v>0</v>
      </c>
      <c r="K84" s="61"/>
      <c r="L84" s="59"/>
      <c r="M84" s="82"/>
      <c r="N84" s="83"/>
      <c r="O84" s="83"/>
      <c r="P84" s="171">
        <f>P85</f>
        <v>0</v>
      </c>
      <c r="Q84" s="83"/>
      <c r="R84" s="171">
        <f>R85</f>
        <v>2072.071317</v>
      </c>
      <c r="S84" s="83"/>
      <c r="T84" s="172">
        <f>T85</f>
        <v>885.36</v>
      </c>
      <c r="AT84" s="22" t="s">
        <v>68</v>
      </c>
      <c r="AU84" s="22" t="s">
        <v>110</v>
      </c>
      <c r="BK84" s="173">
        <f>BK85</f>
        <v>0</v>
      </c>
    </row>
    <row r="85" spans="2:63" s="10" customFormat="1" ht="37.35" customHeight="1">
      <c r="B85" s="174"/>
      <c r="C85" s="175"/>
      <c r="D85" s="176" t="s">
        <v>68</v>
      </c>
      <c r="E85" s="177" t="s">
        <v>134</v>
      </c>
      <c r="F85" s="177" t="s">
        <v>135</v>
      </c>
      <c r="G85" s="175"/>
      <c r="H85" s="175"/>
      <c r="I85" s="178"/>
      <c r="J85" s="179">
        <f>BK85</f>
        <v>0</v>
      </c>
      <c r="K85" s="175"/>
      <c r="L85" s="180"/>
      <c r="M85" s="181"/>
      <c r="N85" s="182"/>
      <c r="O85" s="182"/>
      <c r="P85" s="183">
        <f>P86+P134+P143+P150+P180+P243+P255</f>
        <v>0</v>
      </c>
      <c r="Q85" s="182"/>
      <c r="R85" s="183">
        <f>R86+R134+R143+R150+R180+R243+R255</f>
        <v>2072.071317</v>
      </c>
      <c r="S85" s="182"/>
      <c r="T85" s="184">
        <f>T86+T134+T143+T150+T180+T243+T255</f>
        <v>885.36</v>
      </c>
      <c r="AR85" s="185" t="s">
        <v>77</v>
      </c>
      <c r="AT85" s="186" t="s">
        <v>68</v>
      </c>
      <c r="AU85" s="186" t="s">
        <v>69</v>
      </c>
      <c r="AY85" s="185" t="s">
        <v>136</v>
      </c>
      <c r="BK85" s="187">
        <f>BK86+BK134+BK143+BK150+BK180+BK243+BK255</f>
        <v>0</v>
      </c>
    </row>
    <row r="86" spans="2:63" s="10" customFormat="1" ht="19.9" customHeight="1">
      <c r="B86" s="174"/>
      <c r="C86" s="175"/>
      <c r="D86" s="176" t="s">
        <v>68</v>
      </c>
      <c r="E86" s="188" t="s">
        <v>77</v>
      </c>
      <c r="F86" s="188" t="s">
        <v>137</v>
      </c>
      <c r="G86" s="175"/>
      <c r="H86" s="175"/>
      <c r="I86" s="178"/>
      <c r="J86" s="189">
        <f>BK86</f>
        <v>0</v>
      </c>
      <c r="K86" s="175"/>
      <c r="L86" s="180"/>
      <c r="M86" s="181"/>
      <c r="N86" s="182"/>
      <c r="O86" s="182"/>
      <c r="P86" s="183">
        <f>SUM(P87:P133)</f>
        <v>0</v>
      </c>
      <c r="Q86" s="182"/>
      <c r="R86" s="183">
        <f>SUM(R87:R133)</f>
        <v>986.379</v>
      </c>
      <c r="S86" s="182"/>
      <c r="T86" s="184">
        <f>SUM(T87:T133)</f>
        <v>885.36</v>
      </c>
      <c r="AR86" s="185" t="s">
        <v>77</v>
      </c>
      <c r="AT86" s="186" t="s">
        <v>68</v>
      </c>
      <c r="AU86" s="186" t="s">
        <v>77</v>
      </c>
      <c r="AY86" s="185" t="s">
        <v>136</v>
      </c>
      <c r="BK86" s="187">
        <f>SUM(BK87:BK133)</f>
        <v>0</v>
      </c>
    </row>
    <row r="87" spans="2:65" s="1" customFormat="1" ht="51" customHeight="1">
      <c r="B87" s="39"/>
      <c r="C87" s="190" t="s">
        <v>77</v>
      </c>
      <c r="D87" s="190" t="s">
        <v>138</v>
      </c>
      <c r="E87" s="191" t="s">
        <v>167</v>
      </c>
      <c r="F87" s="192" t="s">
        <v>168</v>
      </c>
      <c r="G87" s="193" t="s">
        <v>141</v>
      </c>
      <c r="H87" s="194">
        <v>930</v>
      </c>
      <c r="I87" s="195"/>
      <c r="J87" s="196">
        <f>ROUND(I87*H87,2)</f>
        <v>0</v>
      </c>
      <c r="K87" s="192" t="s">
        <v>142</v>
      </c>
      <c r="L87" s="59"/>
      <c r="M87" s="197" t="s">
        <v>21</v>
      </c>
      <c r="N87" s="198" t="s">
        <v>40</v>
      </c>
      <c r="O87" s="40"/>
      <c r="P87" s="199">
        <f>O87*H87</f>
        <v>0</v>
      </c>
      <c r="Q87" s="199">
        <v>0</v>
      </c>
      <c r="R87" s="199">
        <f>Q87*H87</f>
        <v>0</v>
      </c>
      <c r="S87" s="199">
        <v>0.44</v>
      </c>
      <c r="T87" s="200">
        <f>S87*H87</f>
        <v>409.2</v>
      </c>
      <c r="AR87" s="22" t="s">
        <v>143</v>
      </c>
      <c r="AT87" s="22" t="s">
        <v>138</v>
      </c>
      <c r="AU87" s="22" t="s">
        <v>79</v>
      </c>
      <c r="AY87" s="22" t="s">
        <v>136</v>
      </c>
      <c r="BE87" s="201">
        <f>IF(N87="základní",J87,0)</f>
        <v>0</v>
      </c>
      <c r="BF87" s="201">
        <f>IF(N87="snížená",J87,0)</f>
        <v>0</v>
      </c>
      <c r="BG87" s="201">
        <f>IF(N87="zákl. přenesená",J87,0)</f>
        <v>0</v>
      </c>
      <c r="BH87" s="201">
        <f>IF(N87="sníž. přenesená",J87,0)</f>
        <v>0</v>
      </c>
      <c r="BI87" s="201">
        <f>IF(N87="nulová",J87,0)</f>
        <v>0</v>
      </c>
      <c r="BJ87" s="22" t="s">
        <v>77</v>
      </c>
      <c r="BK87" s="201">
        <f>ROUND(I87*H87,2)</f>
        <v>0</v>
      </c>
      <c r="BL87" s="22" t="s">
        <v>143</v>
      </c>
      <c r="BM87" s="22" t="s">
        <v>169</v>
      </c>
    </row>
    <row r="88" spans="2:47" s="1" customFormat="1" ht="243">
      <c r="B88" s="39"/>
      <c r="C88" s="61"/>
      <c r="D88" s="202" t="s">
        <v>145</v>
      </c>
      <c r="E88" s="61"/>
      <c r="F88" s="203" t="s">
        <v>162</v>
      </c>
      <c r="G88" s="61"/>
      <c r="H88" s="61"/>
      <c r="I88" s="161"/>
      <c r="J88" s="61"/>
      <c r="K88" s="61"/>
      <c r="L88" s="59"/>
      <c r="M88" s="204"/>
      <c r="N88" s="40"/>
      <c r="O88" s="40"/>
      <c r="P88" s="40"/>
      <c r="Q88" s="40"/>
      <c r="R88" s="40"/>
      <c r="S88" s="40"/>
      <c r="T88" s="76"/>
      <c r="AT88" s="22" t="s">
        <v>145</v>
      </c>
      <c r="AU88" s="22" t="s">
        <v>79</v>
      </c>
    </row>
    <row r="89" spans="2:51" s="11" customFormat="1" ht="13.5">
      <c r="B89" s="205"/>
      <c r="C89" s="206"/>
      <c r="D89" s="202" t="s">
        <v>147</v>
      </c>
      <c r="E89" s="207" t="s">
        <v>21</v>
      </c>
      <c r="F89" s="208" t="s">
        <v>606</v>
      </c>
      <c r="G89" s="206"/>
      <c r="H89" s="209">
        <v>930</v>
      </c>
      <c r="I89" s="210"/>
      <c r="J89" s="206"/>
      <c r="K89" s="206"/>
      <c r="L89" s="211"/>
      <c r="M89" s="212"/>
      <c r="N89" s="213"/>
      <c r="O89" s="213"/>
      <c r="P89" s="213"/>
      <c r="Q89" s="213"/>
      <c r="R89" s="213"/>
      <c r="S89" s="213"/>
      <c r="T89" s="214"/>
      <c r="AT89" s="215" t="s">
        <v>147</v>
      </c>
      <c r="AU89" s="215" t="s">
        <v>79</v>
      </c>
      <c r="AV89" s="11" t="s">
        <v>79</v>
      </c>
      <c r="AW89" s="11" t="s">
        <v>33</v>
      </c>
      <c r="AX89" s="11" t="s">
        <v>77</v>
      </c>
      <c r="AY89" s="215" t="s">
        <v>136</v>
      </c>
    </row>
    <row r="90" spans="2:65" s="1" customFormat="1" ht="38.25" customHeight="1">
      <c r="B90" s="39"/>
      <c r="C90" s="190" t="s">
        <v>79</v>
      </c>
      <c r="D90" s="190" t="s">
        <v>138</v>
      </c>
      <c r="E90" s="191" t="s">
        <v>172</v>
      </c>
      <c r="F90" s="192" t="s">
        <v>173</v>
      </c>
      <c r="G90" s="193" t="s">
        <v>141</v>
      </c>
      <c r="H90" s="194">
        <v>930</v>
      </c>
      <c r="I90" s="195"/>
      <c r="J90" s="196">
        <f>ROUND(I90*H90,2)</f>
        <v>0</v>
      </c>
      <c r="K90" s="192" t="s">
        <v>21</v>
      </c>
      <c r="L90" s="59"/>
      <c r="M90" s="197" t="s">
        <v>21</v>
      </c>
      <c r="N90" s="198" t="s">
        <v>40</v>
      </c>
      <c r="O90" s="40"/>
      <c r="P90" s="199">
        <f>O90*H90</f>
        <v>0</v>
      </c>
      <c r="Q90" s="199">
        <v>0.0003</v>
      </c>
      <c r="R90" s="199">
        <f>Q90*H90</f>
        <v>0.27899999999999997</v>
      </c>
      <c r="S90" s="199">
        <v>0.512</v>
      </c>
      <c r="T90" s="200">
        <f>S90*H90</f>
        <v>476.16</v>
      </c>
      <c r="AR90" s="22" t="s">
        <v>143</v>
      </c>
      <c r="AT90" s="22" t="s">
        <v>138</v>
      </c>
      <c r="AU90" s="22" t="s">
        <v>79</v>
      </c>
      <c r="AY90" s="22" t="s">
        <v>136</v>
      </c>
      <c r="BE90" s="201">
        <f>IF(N90="základní",J90,0)</f>
        <v>0</v>
      </c>
      <c r="BF90" s="201">
        <f>IF(N90="snížená",J90,0)</f>
        <v>0</v>
      </c>
      <c r="BG90" s="201">
        <f>IF(N90="zákl. přenesená",J90,0)</f>
        <v>0</v>
      </c>
      <c r="BH90" s="201">
        <f>IF(N90="sníž. přenesená",J90,0)</f>
        <v>0</v>
      </c>
      <c r="BI90" s="201">
        <f>IF(N90="nulová",J90,0)</f>
        <v>0</v>
      </c>
      <c r="BJ90" s="22" t="s">
        <v>77</v>
      </c>
      <c r="BK90" s="201">
        <f>ROUND(I90*H90,2)</f>
        <v>0</v>
      </c>
      <c r="BL90" s="22" t="s">
        <v>143</v>
      </c>
      <c r="BM90" s="22" t="s">
        <v>174</v>
      </c>
    </row>
    <row r="91" spans="2:47" s="1" customFormat="1" ht="216">
      <c r="B91" s="39"/>
      <c r="C91" s="61"/>
      <c r="D91" s="202" t="s">
        <v>145</v>
      </c>
      <c r="E91" s="61"/>
      <c r="F91" s="203" t="s">
        <v>175</v>
      </c>
      <c r="G91" s="61"/>
      <c r="H91" s="61"/>
      <c r="I91" s="161"/>
      <c r="J91" s="61"/>
      <c r="K91" s="61"/>
      <c r="L91" s="59"/>
      <c r="M91" s="204"/>
      <c r="N91" s="40"/>
      <c r="O91" s="40"/>
      <c r="P91" s="40"/>
      <c r="Q91" s="40"/>
      <c r="R91" s="40"/>
      <c r="S91" s="40"/>
      <c r="T91" s="76"/>
      <c r="AT91" s="22" t="s">
        <v>145</v>
      </c>
      <c r="AU91" s="22" t="s">
        <v>79</v>
      </c>
    </row>
    <row r="92" spans="2:51" s="11" customFormat="1" ht="13.5">
      <c r="B92" s="205"/>
      <c r="C92" s="206"/>
      <c r="D92" s="202" t="s">
        <v>147</v>
      </c>
      <c r="E92" s="207" t="s">
        <v>21</v>
      </c>
      <c r="F92" s="208" t="s">
        <v>607</v>
      </c>
      <c r="G92" s="206"/>
      <c r="H92" s="209">
        <v>930</v>
      </c>
      <c r="I92" s="210"/>
      <c r="J92" s="206"/>
      <c r="K92" s="206"/>
      <c r="L92" s="211"/>
      <c r="M92" s="212"/>
      <c r="N92" s="213"/>
      <c r="O92" s="213"/>
      <c r="P92" s="213"/>
      <c r="Q92" s="213"/>
      <c r="R92" s="213"/>
      <c r="S92" s="213"/>
      <c r="T92" s="214"/>
      <c r="AT92" s="215" t="s">
        <v>147</v>
      </c>
      <c r="AU92" s="215" t="s">
        <v>79</v>
      </c>
      <c r="AV92" s="11" t="s">
        <v>79</v>
      </c>
      <c r="AW92" s="11" t="s">
        <v>33</v>
      </c>
      <c r="AX92" s="11" t="s">
        <v>77</v>
      </c>
      <c r="AY92" s="215" t="s">
        <v>136</v>
      </c>
    </row>
    <row r="93" spans="2:65" s="1" customFormat="1" ht="38.25" customHeight="1">
      <c r="B93" s="39"/>
      <c r="C93" s="190" t="s">
        <v>153</v>
      </c>
      <c r="D93" s="190" t="s">
        <v>138</v>
      </c>
      <c r="E93" s="191" t="s">
        <v>197</v>
      </c>
      <c r="F93" s="192" t="s">
        <v>198</v>
      </c>
      <c r="G93" s="193" t="s">
        <v>192</v>
      </c>
      <c r="H93" s="194">
        <v>437.658</v>
      </c>
      <c r="I93" s="195"/>
      <c r="J93" s="196">
        <f>ROUND(I93*H93,2)</f>
        <v>0</v>
      </c>
      <c r="K93" s="192" t="s">
        <v>142</v>
      </c>
      <c r="L93" s="59"/>
      <c r="M93" s="197" t="s">
        <v>21</v>
      </c>
      <c r="N93" s="198" t="s">
        <v>40</v>
      </c>
      <c r="O93" s="40"/>
      <c r="P93" s="199">
        <f>O93*H93</f>
        <v>0</v>
      </c>
      <c r="Q93" s="199">
        <v>0</v>
      </c>
      <c r="R93" s="199">
        <f>Q93*H93</f>
        <v>0</v>
      </c>
      <c r="S93" s="199">
        <v>0</v>
      </c>
      <c r="T93" s="200">
        <f>S93*H93</f>
        <v>0</v>
      </c>
      <c r="AR93" s="22" t="s">
        <v>143</v>
      </c>
      <c r="AT93" s="22" t="s">
        <v>138</v>
      </c>
      <c r="AU93" s="22" t="s">
        <v>79</v>
      </c>
      <c r="AY93" s="22" t="s">
        <v>136</v>
      </c>
      <c r="BE93" s="201">
        <f>IF(N93="základní",J93,0)</f>
        <v>0</v>
      </c>
      <c r="BF93" s="201">
        <f>IF(N93="snížená",J93,0)</f>
        <v>0</v>
      </c>
      <c r="BG93" s="201">
        <f>IF(N93="zákl. přenesená",J93,0)</f>
        <v>0</v>
      </c>
      <c r="BH93" s="201">
        <f>IF(N93="sníž. přenesená",J93,0)</f>
        <v>0</v>
      </c>
      <c r="BI93" s="201">
        <f>IF(N93="nulová",J93,0)</f>
        <v>0</v>
      </c>
      <c r="BJ93" s="22" t="s">
        <v>77</v>
      </c>
      <c r="BK93" s="201">
        <f>ROUND(I93*H93,2)</f>
        <v>0</v>
      </c>
      <c r="BL93" s="22" t="s">
        <v>143</v>
      </c>
      <c r="BM93" s="22" t="s">
        <v>199</v>
      </c>
    </row>
    <row r="94" spans="2:47" s="1" customFormat="1" ht="94.5">
      <c r="B94" s="39"/>
      <c r="C94" s="61"/>
      <c r="D94" s="202" t="s">
        <v>145</v>
      </c>
      <c r="E94" s="61"/>
      <c r="F94" s="203" t="s">
        <v>200</v>
      </c>
      <c r="G94" s="61"/>
      <c r="H94" s="61"/>
      <c r="I94" s="161"/>
      <c r="J94" s="61"/>
      <c r="K94" s="61"/>
      <c r="L94" s="59"/>
      <c r="M94" s="204"/>
      <c r="N94" s="40"/>
      <c r="O94" s="40"/>
      <c r="P94" s="40"/>
      <c r="Q94" s="40"/>
      <c r="R94" s="40"/>
      <c r="S94" s="40"/>
      <c r="T94" s="76"/>
      <c r="AT94" s="22" t="s">
        <v>145</v>
      </c>
      <c r="AU94" s="22" t="s">
        <v>79</v>
      </c>
    </row>
    <row r="95" spans="2:51" s="11" customFormat="1" ht="13.5">
      <c r="B95" s="205"/>
      <c r="C95" s="206"/>
      <c r="D95" s="202" t="s">
        <v>147</v>
      </c>
      <c r="E95" s="207" t="s">
        <v>21</v>
      </c>
      <c r="F95" s="208" t="s">
        <v>608</v>
      </c>
      <c r="G95" s="206"/>
      <c r="H95" s="209">
        <v>406.55</v>
      </c>
      <c r="I95" s="210"/>
      <c r="J95" s="206"/>
      <c r="K95" s="206"/>
      <c r="L95" s="211"/>
      <c r="M95" s="212"/>
      <c r="N95" s="213"/>
      <c r="O95" s="213"/>
      <c r="P95" s="213"/>
      <c r="Q95" s="213"/>
      <c r="R95" s="213"/>
      <c r="S95" s="213"/>
      <c r="T95" s="214"/>
      <c r="AT95" s="215" t="s">
        <v>147</v>
      </c>
      <c r="AU95" s="215" t="s">
        <v>79</v>
      </c>
      <c r="AV95" s="11" t="s">
        <v>79</v>
      </c>
      <c r="AW95" s="11" t="s">
        <v>33</v>
      </c>
      <c r="AX95" s="11" t="s">
        <v>69</v>
      </c>
      <c r="AY95" s="215" t="s">
        <v>136</v>
      </c>
    </row>
    <row r="96" spans="2:51" s="11" customFormat="1" ht="13.5">
      <c r="B96" s="205"/>
      <c r="C96" s="206"/>
      <c r="D96" s="202" t="s">
        <v>147</v>
      </c>
      <c r="E96" s="207" t="s">
        <v>21</v>
      </c>
      <c r="F96" s="208" t="s">
        <v>609</v>
      </c>
      <c r="G96" s="206"/>
      <c r="H96" s="209">
        <v>17.108</v>
      </c>
      <c r="I96" s="210"/>
      <c r="J96" s="206"/>
      <c r="K96" s="206"/>
      <c r="L96" s="211"/>
      <c r="M96" s="212"/>
      <c r="N96" s="213"/>
      <c r="O96" s="213"/>
      <c r="P96" s="213"/>
      <c r="Q96" s="213"/>
      <c r="R96" s="213"/>
      <c r="S96" s="213"/>
      <c r="T96" s="214"/>
      <c r="AT96" s="215" t="s">
        <v>147</v>
      </c>
      <c r="AU96" s="215" t="s">
        <v>79</v>
      </c>
      <c r="AV96" s="11" t="s">
        <v>79</v>
      </c>
      <c r="AW96" s="11" t="s">
        <v>33</v>
      </c>
      <c r="AX96" s="11" t="s">
        <v>69</v>
      </c>
      <c r="AY96" s="215" t="s">
        <v>136</v>
      </c>
    </row>
    <row r="97" spans="2:51" s="11" customFormat="1" ht="13.5">
      <c r="B97" s="205"/>
      <c r="C97" s="206"/>
      <c r="D97" s="202" t="s">
        <v>147</v>
      </c>
      <c r="E97" s="207" t="s">
        <v>21</v>
      </c>
      <c r="F97" s="208" t="s">
        <v>610</v>
      </c>
      <c r="G97" s="206"/>
      <c r="H97" s="209">
        <v>432.5</v>
      </c>
      <c r="I97" s="210"/>
      <c r="J97" s="206"/>
      <c r="K97" s="206"/>
      <c r="L97" s="211"/>
      <c r="M97" s="212"/>
      <c r="N97" s="213"/>
      <c r="O97" s="213"/>
      <c r="P97" s="213"/>
      <c r="Q97" s="213"/>
      <c r="R97" s="213"/>
      <c r="S97" s="213"/>
      <c r="T97" s="214"/>
      <c r="AT97" s="215" t="s">
        <v>147</v>
      </c>
      <c r="AU97" s="215" t="s">
        <v>79</v>
      </c>
      <c r="AV97" s="11" t="s">
        <v>79</v>
      </c>
      <c r="AW97" s="11" t="s">
        <v>33</v>
      </c>
      <c r="AX97" s="11" t="s">
        <v>69</v>
      </c>
      <c r="AY97" s="215" t="s">
        <v>136</v>
      </c>
    </row>
    <row r="98" spans="2:51" s="11" customFormat="1" ht="13.5">
      <c r="B98" s="205"/>
      <c r="C98" s="206"/>
      <c r="D98" s="202" t="s">
        <v>147</v>
      </c>
      <c r="E98" s="207" t="s">
        <v>21</v>
      </c>
      <c r="F98" s="208" t="s">
        <v>611</v>
      </c>
      <c r="G98" s="206"/>
      <c r="H98" s="209">
        <v>-418.5</v>
      </c>
      <c r="I98" s="210"/>
      <c r="J98" s="206"/>
      <c r="K98" s="206"/>
      <c r="L98" s="211"/>
      <c r="M98" s="212"/>
      <c r="N98" s="213"/>
      <c r="O98" s="213"/>
      <c r="P98" s="213"/>
      <c r="Q98" s="213"/>
      <c r="R98" s="213"/>
      <c r="S98" s="213"/>
      <c r="T98" s="214"/>
      <c r="AT98" s="215" t="s">
        <v>147</v>
      </c>
      <c r="AU98" s="215" t="s">
        <v>79</v>
      </c>
      <c r="AV98" s="11" t="s">
        <v>79</v>
      </c>
      <c r="AW98" s="11" t="s">
        <v>33</v>
      </c>
      <c r="AX98" s="11" t="s">
        <v>69</v>
      </c>
      <c r="AY98" s="215" t="s">
        <v>136</v>
      </c>
    </row>
    <row r="99" spans="2:51" s="12" customFormat="1" ht="13.5">
      <c r="B99" s="216"/>
      <c r="C99" s="217"/>
      <c r="D99" s="202" t="s">
        <v>147</v>
      </c>
      <c r="E99" s="218" t="s">
        <v>21</v>
      </c>
      <c r="F99" s="219" t="s">
        <v>165</v>
      </c>
      <c r="G99" s="217"/>
      <c r="H99" s="220">
        <v>437.658</v>
      </c>
      <c r="I99" s="221"/>
      <c r="J99" s="217"/>
      <c r="K99" s="217"/>
      <c r="L99" s="222"/>
      <c r="M99" s="223"/>
      <c r="N99" s="224"/>
      <c r="O99" s="224"/>
      <c r="P99" s="224"/>
      <c r="Q99" s="224"/>
      <c r="R99" s="224"/>
      <c r="S99" s="224"/>
      <c r="T99" s="225"/>
      <c r="AT99" s="226" t="s">
        <v>147</v>
      </c>
      <c r="AU99" s="226" t="s">
        <v>79</v>
      </c>
      <c r="AV99" s="12" t="s">
        <v>143</v>
      </c>
      <c r="AW99" s="12" t="s">
        <v>33</v>
      </c>
      <c r="AX99" s="12" t="s">
        <v>77</v>
      </c>
      <c r="AY99" s="226" t="s">
        <v>136</v>
      </c>
    </row>
    <row r="100" spans="2:65" s="1" customFormat="1" ht="38.25" customHeight="1">
      <c r="B100" s="39"/>
      <c r="C100" s="190" t="s">
        <v>143</v>
      </c>
      <c r="D100" s="190" t="s">
        <v>138</v>
      </c>
      <c r="E100" s="191" t="s">
        <v>210</v>
      </c>
      <c r="F100" s="192" t="s">
        <v>211</v>
      </c>
      <c r="G100" s="193" t="s">
        <v>192</v>
      </c>
      <c r="H100" s="194">
        <v>218.829</v>
      </c>
      <c r="I100" s="195"/>
      <c r="J100" s="196">
        <f>ROUND(I100*H100,2)</f>
        <v>0</v>
      </c>
      <c r="K100" s="192" t="s">
        <v>142</v>
      </c>
      <c r="L100" s="59"/>
      <c r="M100" s="197" t="s">
        <v>21</v>
      </c>
      <c r="N100" s="198" t="s">
        <v>40</v>
      </c>
      <c r="O100" s="40"/>
      <c r="P100" s="199">
        <f>O100*H100</f>
        <v>0</v>
      </c>
      <c r="Q100" s="199">
        <v>0</v>
      </c>
      <c r="R100" s="199">
        <f>Q100*H100</f>
        <v>0</v>
      </c>
      <c r="S100" s="199">
        <v>0</v>
      </c>
      <c r="T100" s="200">
        <f>S100*H100</f>
        <v>0</v>
      </c>
      <c r="AR100" s="22" t="s">
        <v>143</v>
      </c>
      <c r="AT100" s="22" t="s">
        <v>138</v>
      </c>
      <c r="AU100" s="22" t="s">
        <v>79</v>
      </c>
      <c r="AY100" s="22" t="s">
        <v>136</v>
      </c>
      <c r="BE100" s="201">
        <f>IF(N100="základní",J100,0)</f>
        <v>0</v>
      </c>
      <c r="BF100" s="201">
        <f>IF(N100="snížená",J100,0)</f>
        <v>0</v>
      </c>
      <c r="BG100" s="201">
        <f>IF(N100="zákl. přenesená",J100,0)</f>
        <v>0</v>
      </c>
      <c r="BH100" s="201">
        <f>IF(N100="sníž. přenesená",J100,0)</f>
        <v>0</v>
      </c>
      <c r="BI100" s="201">
        <f>IF(N100="nulová",J100,0)</f>
        <v>0</v>
      </c>
      <c r="BJ100" s="22" t="s">
        <v>77</v>
      </c>
      <c r="BK100" s="201">
        <f>ROUND(I100*H100,2)</f>
        <v>0</v>
      </c>
      <c r="BL100" s="22" t="s">
        <v>143</v>
      </c>
      <c r="BM100" s="22" t="s">
        <v>212</v>
      </c>
    </row>
    <row r="101" spans="2:47" s="1" customFormat="1" ht="94.5">
      <c r="B101" s="39"/>
      <c r="C101" s="61"/>
      <c r="D101" s="202" t="s">
        <v>145</v>
      </c>
      <c r="E101" s="61"/>
      <c r="F101" s="203" t="s">
        <v>200</v>
      </c>
      <c r="G101" s="61"/>
      <c r="H101" s="61"/>
      <c r="I101" s="161"/>
      <c r="J101" s="61"/>
      <c r="K101" s="61"/>
      <c r="L101" s="59"/>
      <c r="M101" s="204"/>
      <c r="N101" s="40"/>
      <c r="O101" s="40"/>
      <c r="P101" s="40"/>
      <c r="Q101" s="40"/>
      <c r="R101" s="40"/>
      <c r="S101" s="40"/>
      <c r="T101" s="76"/>
      <c r="AT101" s="22" t="s">
        <v>145</v>
      </c>
      <c r="AU101" s="22" t="s">
        <v>79</v>
      </c>
    </row>
    <row r="102" spans="2:51" s="11" customFormat="1" ht="13.5">
      <c r="B102" s="205"/>
      <c r="C102" s="206"/>
      <c r="D102" s="202" t="s">
        <v>147</v>
      </c>
      <c r="E102" s="207" t="s">
        <v>21</v>
      </c>
      <c r="F102" s="208" t="s">
        <v>612</v>
      </c>
      <c r="G102" s="206"/>
      <c r="H102" s="209">
        <v>218.829</v>
      </c>
      <c r="I102" s="210"/>
      <c r="J102" s="206"/>
      <c r="K102" s="206"/>
      <c r="L102" s="211"/>
      <c r="M102" s="212"/>
      <c r="N102" s="213"/>
      <c r="O102" s="213"/>
      <c r="P102" s="213"/>
      <c r="Q102" s="213"/>
      <c r="R102" s="213"/>
      <c r="S102" s="213"/>
      <c r="T102" s="214"/>
      <c r="AT102" s="215" t="s">
        <v>147</v>
      </c>
      <c r="AU102" s="215" t="s">
        <v>79</v>
      </c>
      <c r="AV102" s="11" t="s">
        <v>79</v>
      </c>
      <c r="AW102" s="11" t="s">
        <v>33</v>
      </c>
      <c r="AX102" s="11" t="s">
        <v>77</v>
      </c>
      <c r="AY102" s="215" t="s">
        <v>136</v>
      </c>
    </row>
    <row r="103" spans="2:65" s="1" customFormat="1" ht="25.5" customHeight="1">
      <c r="B103" s="39"/>
      <c r="C103" s="190" t="s">
        <v>166</v>
      </c>
      <c r="D103" s="190" t="s">
        <v>138</v>
      </c>
      <c r="E103" s="191" t="s">
        <v>215</v>
      </c>
      <c r="F103" s="192" t="s">
        <v>216</v>
      </c>
      <c r="G103" s="193" t="s">
        <v>192</v>
      </c>
      <c r="H103" s="194">
        <v>35.75</v>
      </c>
      <c r="I103" s="195"/>
      <c r="J103" s="196">
        <f>ROUND(I103*H103,2)</f>
        <v>0</v>
      </c>
      <c r="K103" s="192" t="s">
        <v>142</v>
      </c>
      <c r="L103" s="59"/>
      <c r="M103" s="197" t="s">
        <v>21</v>
      </c>
      <c r="N103" s="198" t="s">
        <v>40</v>
      </c>
      <c r="O103" s="40"/>
      <c r="P103" s="199">
        <f>O103*H103</f>
        <v>0</v>
      </c>
      <c r="Q103" s="199">
        <v>0</v>
      </c>
      <c r="R103" s="199">
        <f>Q103*H103</f>
        <v>0</v>
      </c>
      <c r="S103" s="199">
        <v>0</v>
      </c>
      <c r="T103" s="200">
        <f>S103*H103</f>
        <v>0</v>
      </c>
      <c r="AR103" s="22" t="s">
        <v>143</v>
      </c>
      <c r="AT103" s="22" t="s">
        <v>138</v>
      </c>
      <c r="AU103" s="22" t="s">
        <v>79</v>
      </c>
      <c r="AY103" s="22" t="s">
        <v>136</v>
      </c>
      <c r="BE103" s="201">
        <f>IF(N103="základní",J103,0)</f>
        <v>0</v>
      </c>
      <c r="BF103" s="201">
        <f>IF(N103="snížená",J103,0)</f>
        <v>0</v>
      </c>
      <c r="BG103" s="201">
        <f>IF(N103="zákl. přenesená",J103,0)</f>
        <v>0</v>
      </c>
      <c r="BH103" s="201">
        <f>IF(N103="sníž. přenesená",J103,0)</f>
        <v>0</v>
      </c>
      <c r="BI103" s="201">
        <f>IF(N103="nulová",J103,0)</f>
        <v>0</v>
      </c>
      <c r="BJ103" s="22" t="s">
        <v>77</v>
      </c>
      <c r="BK103" s="201">
        <f>ROUND(I103*H103,2)</f>
        <v>0</v>
      </c>
      <c r="BL103" s="22" t="s">
        <v>143</v>
      </c>
      <c r="BM103" s="22" t="s">
        <v>217</v>
      </c>
    </row>
    <row r="104" spans="2:47" s="1" customFormat="1" ht="94.5">
      <c r="B104" s="39"/>
      <c r="C104" s="61"/>
      <c r="D104" s="202" t="s">
        <v>145</v>
      </c>
      <c r="E104" s="61"/>
      <c r="F104" s="203" t="s">
        <v>218</v>
      </c>
      <c r="G104" s="61"/>
      <c r="H104" s="61"/>
      <c r="I104" s="161"/>
      <c r="J104" s="61"/>
      <c r="K104" s="61"/>
      <c r="L104" s="59"/>
      <c r="M104" s="204"/>
      <c r="N104" s="40"/>
      <c r="O104" s="40"/>
      <c r="P104" s="40"/>
      <c r="Q104" s="40"/>
      <c r="R104" s="40"/>
      <c r="S104" s="40"/>
      <c r="T104" s="76"/>
      <c r="AT104" s="22" t="s">
        <v>145</v>
      </c>
      <c r="AU104" s="22" t="s">
        <v>79</v>
      </c>
    </row>
    <row r="105" spans="2:51" s="11" customFormat="1" ht="13.5">
      <c r="B105" s="205"/>
      <c r="C105" s="206"/>
      <c r="D105" s="202" t="s">
        <v>147</v>
      </c>
      <c r="E105" s="207" t="s">
        <v>21</v>
      </c>
      <c r="F105" s="208" t="s">
        <v>613</v>
      </c>
      <c r="G105" s="206"/>
      <c r="H105" s="209">
        <v>35.75</v>
      </c>
      <c r="I105" s="210"/>
      <c r="J105" s="206"/>
      <c r="K105" s="206"/>
      <c r="L105" s="211"/>
      <c r="M105" s="212"/>
      <c r="N105" s="213"/>
      <c r="O105" s="213"/>
      <c r="P105" s="213"/>
      <c r="Q105" s="213"/>
      <c r="R105" s="213"/>
      <c r="S105" s="213"/>
      <c r="T105" s="214"/>
      <c r="AT105" s="215" t="s">
        <v>147</v>
      </c>
      <c r="AU105" s="215" t="s">
        <v>79</v>
      </c>
      <c r="AV105" s="11" t="s">
        <v>79</v>
      </c>
      <c r="AW105" s="11" t="s">
        <v>33</v>
      </c>
      <c r="AX105" s="11" t="s">
        <v>77</v>
      </c>
      <c r="AY105" s="215" t="s">
        <v>136</v>
      </c>
    </row>
    <row r="106" spans="2:65" s="1" customFormat="1" ht="38.25" customHeight="1">
      <c r="B106" s="39"/>
      <c r="C106" s="190" t="s">
        <v>171</v>
      </c>
      <c r="D106" s="190" t="s">
        <v>138</v>
      </c>
      <c r="E106" s="191" t="s">
        <v>221</v>
      </c>
      <c r="F106" s="192" t="s">
        <v>222</v>
      </c>
      <c r="G106" s="193" t="s">
        <v>192</v>
      </c>
      <c r="H106" s="194">
        <v>17.875</v>
      </c>
      <c r="I106" s="195"/>
      <c r="J106" s="196">
        <f>ROUND(I106*H106,2)</f>
        <v>0</v>
      </c>
      <c r="K106" s="192" t="s">
        <v>142</v>
      </c>
      <c r="L106" s="59"/>
      <c r="M106" s="197" t="s">
        <v>21</v>
      </c>
      <c r="N106" s="198" t="s">
        <v>40</v>
      </c>
      <c r="O106" s="40"/>
      <c r="P106" s="199">
        <f>O106*H106</f>
        <v>0</v>
      </c>
      <c r="Q106" s="199">
        <v>0</v>
      </c>
      <c r="R106" s="199">
        <f>Q106*H106</f>
        <v>0</v>
      </c>
      <c r="S106" s="199">
        <v>0</v>
      </c>
      <c r="T106" s="200">
        <f>S106*H106</f>
        <v>0</v>
      </c>
      <c r="AR106" s="22" t="s">
        <v>143</v>
      </c>
      <c r="AT106" s="22" t="s">
        <v>138</v>
      </c>
      <c r="AU106" s="22" t="s">
        <v>79</v>
      </c>
      <c r="AY106" s="22" t="s">
        <v>136</v>
      </c>
      <c r="BE106" s="201">
        <f>IF(N106="základní",J106,0)</f>
        <v>0</v>
      </c>
      <c r="BF106" s="201">
        <f>IF(N106="snížená",J106,0)</f>
        <v>0</v>
      </c>
      <c r="BG106" s="201">
        <f>IF(N106="zákl. přenesená",J106,0)</f>
        <v>0</v>
      </c>
      <c r="BH106" s="201">
        <f>IF(N106="sníž. přenesená",J106,0)</f>
        <v>0</v>
      </c>
      <c r="BI106" s="201">
        <f>IF(N106="nulová",J106,0)</f>
        <v>0</v>
      </c>
      <c r="BJ106" s="22" t="s">
        <v>77</v>
      </c>
      <c r="BK106" s="201">
        <f>ROUND(I106*H106,2)</f>
        <v>0</v>
      </c>
      <c r="BL106" s="22" t="s">
        <v>143</v>
      </c>
      <c r="BM106" s="22" t="s">
        <v>223</v>
      </c>
    </row>
    <row r="107" spans="2:47" s="1" customFormat="1" ht="94.5">
      <c r="B107" s="39"/>
      <c r="C107" s="61"/>
      <c r="D107" s="202" t="s">
        <v>145</v>
      </c>
      <c r="E107" s="61"/>
      <c r="F107" s="203" t="s">
        <v>218</v>
      </c>
      <c r="G107" s="61"/>
      <c r="H107" s="61"/>
      <c r="I107" s="161"/>
      <c r="J107" s="61"/>
      <c r="K107" s="61"/>
      <c r="L107" s="59"/>
      <c r="M107" s="204"/>
      <c r="N107" s="40"/>
      <c r="O107" s="40"/>
      <c r="P107" s="40"/>
      <c r="Q107" s="40"/>
      <c r="R107" s="40"/>
      <c r="S107" s="40"/>
      <c r="T107" s="76"/>
      <c r="AT107" s="22" t="s">
        <v>145</v>
      </c>
      <c r="AU107" s="22" t="s">
        <v>79</v>
      </c>
    </row>
    <row r="108" spans="2:51" s="11" customFormat="1" ht="13.5">
      <c r="B108" s="205"/>
      <c r="C108" s="206"/>
      <c r="D108" s="202" t="s">
        <v>147</v>
      </c>
      <c r="E108" s="207" t="s">
        <v>21</v>
      </c>
      <c r="F108" s="208" t="s">
        <v>614</v>
      </c>
      <c r="G108" s="206"/>
      <c r="H108" s="209">
        <v>17.875</v>
      </c>
      <c r="I108" s="210"/>
      <c r="J108" s="206"/>
      <c r="K108" s="206"/>
      <c r="L108" s="211"/>
      <c r="M108" s="212"/>
      <c r="N108" s="213"/>
      <c r="O108" s="213"/>
      <c r="P108" s="213"/>
      <c r="Q108" s="213"/>
      <c r="R108" s="213"/>
      <c r="S108" s="213"/>
      <c r="T108" s="214"/>
      <c r="AT108" s="215" t="s">
        <v>147</v>
      </c>
      <c r="AU108" s="215" t="s">
        <v>79</v>
      </c>
      <c r="AV108" s="11" t="s">
        <v>79</v>
      </c>
      <c r="AW108" s="11" t="s">
        <v>33</v>
      </c>
      <c r="AX108" s="11" t="s">
        <v>77</v>
      </c>
      <c r="AY108" s="215" t="s">
        <v>136</v>
      </c>
    </row>
    <row r="109" spans="2:65" s="1" customFormat="1" ht="38.25" customHeight="1">
      <c r="B109" s="39"/>
      <c r="C109" s="190" t="s">
        <v>177</v>
      </c>
      <c r="D109" s="190" t="s">
        <v>138</v>
      </c>
      <c r="E109" s="191" t="s">
        <v>226</v>
      </c>
      <c r="F109" s="192" t="s">
        <v>227</v>
      </c>
      <c r="G109" s="193" t="s">
        <v>192</v>
      </c>
      <c r="H109" s="194">
        <v>473.408</v>
      </c>
      <c r="I109" s="195"/>
      <c r="J109" s="196">
        <f>ROUND(I109*H109,2)</f>
        <v>0</v>
      </c>
      <c r="K109" s="192" t="s">
        <v>142</v>
      </c>
      <c r="L109" s="59"/>
      <c r="M109" s="197" t="s">
        <v>21</v>
      </c>
      <c r="N109" s="198" t="s">
        <v>40</v>
      </c>
      <c r="O109" s="40"/>
      <c r="P109" s="199">
        <f>O109*H109</f>
        <v>0</v>
      </c>
      <c r="Q109" s="199">
        <v>0</v>
      </c>
      <c r="R109" s="199">
        <f>Q109*H109</f>
        <v>0</v>
      </c>
      <c r="S109" s="199">
        <v>0</v>
      </c>
      <c r="T109" s="200">
        <f>S109*H109</f>
        <v>0</v>
      </c>
      <c r="AR109" s="22" t="s">
        <v>143</v>
      </c>
      <c r="AT109" s="22" t="s">
        <v>138</v>
      </c>
      <c r="AU109" s="22" t="s">
        <v>79</v>
      </c>
      <c r="AY109" s="22" t="s">
        <v>136</v>
      </c>
      <c r="BE109" s="201">
        <f>IF(N109="základní",J109,0)</f>
        <v>0</v>
      </c>
      <c r="BF109" s="201">
        <f>IF(N109="snížená",J109,0)</f>
        <v>0</v>
      </c>
      <c r="BG109" s="201">
        <f>IF(N109="zákl. přenesená",J109,0)</f>
        <v>0</v>
      </c>
      <c r="BH109" s="201">
        <f>IF(N109="sníž. přenesená",J109,0)</f>
        <v>0</v>
      </c>
      <c r="BI109" s="201">
        <f>IF(N109="nulová",J109,0)</f>
        <v>0</v>
      </c>
      <c r="BJ109" s="22" t="s">
        <v>77</v>
      </c>
      <c r="BK109" s="201">
        <f>ROUND(I109*H109,2)</f>
        <v>0</v>
      </c>
      <c r="BL109" s="22" t="s">
        <v>143</v>
      </c>
      <c r="BM109" s="22" t="s">
        <v>228</v>
      </c>
    </row>
    <row r="110" spans="2:47" s="1" customFormat="1" ht="189">
      <c r="B110" s="39"/>
      <c r="C110" s="61"/>
      <c r="D110" s="202" t="s">
        <v>145</v>
      </c>
      <c r="E110" s="61"/>
      <c r="F110" s="203" t="s">
        <v>229</v>
      </c>
      <c r="G110" s="61"/>
      <c r="H110" s="61"/>
      <c r="I110" s="161"/>
      <c r="J110" s="61"/>
      <c r="K110" s="61"/>
      <c r="L110" s="59"/>
      <c r="M110" s="204"/>
      <c r="N110" s="40"/>
      <c r="O110" s="40"/>
      <c r="P110" s="40"/>
      <c r="Q110" s="40"/>
      <c r="R110" s="40"/>
      <c r="S110" s="40"/>
      <c r="T110" s="76"/>
      <c r="AT110" s="22" t="s">
        <v>145</v>
      </c>
      <c r="AU110" s="22" t="s">
        <v>79</v>
      </c>
    </row>
    <row r="111" spans="2:51" s="11" customFormat="1" ht="13.5">
      <c r="B111" s="205"/>
      <c r="C111" s="206"/>
      <c r="D111" s="202" t="s">
        <v>147</v>
      </c>
      <c r="E111" s="207" t="s">
        <v>21</v>
      </c>
      <c r="F111" s="208" t="s">
        <v>615</v>
      </c>
      <c r="G111" s="206"/>
      <c r="H111" s="209">
        <v>473.408</v>
      </c>
      <c r="I111" s="210"/>
      <c r="J111" s="206"/>
      <c r="K111" s="206"/>
      <c r="L111" s="211"/>
      <c r="M111" s="212"/>
      <c r="N111" s="213"/>
      <c r="O111" s="213"/>
      <c r="P111" s="213"/>
      <c r="Q111" s="213"/>
      <c r="R111" s="213"/>
      <c r="S111" s="213"/>
      <c r="T111" s="214"/>
      <c r="AT111" s="215" t="s">
        <v>147</v>
      </c>
      <c r="AU111" s="215" t="s">
        <v>79</v>
      </c>
      <c r="AV111" s="11" t="s">
        <v>79</v>
      </c>
      <c r="AW111" s="11" t="s">
        <v>33</v>
      </c>
      <c r="AX111" s="11" t="s">
        <v>77</v>
      </c>
      <c r="AY111" s="215" t="s">
        <v>136</v>
      </c>
    </row>
    <row r="112" spans="2:65" s="1" customFormat="1" ht="51" customHeight="1">
      <c r="B112" s="39"/>
      <c r="C112" s="190" t="s">
        <v>184</v>
      </c>
      <c r="D112" s="190" t="s">
        <v>138</v>
      </c>
      <c r="E112" s="191" t="s">
        <v>232</v>
      </c>
      <c r="F112" s="192" t="s">
        <v>233</v>
      </c>
      <c r="G112" s="193" t="s">
        <v>192</v>
      </c>
      <c r="H112" s="194">
        <v>7101.12</v>
      </c>
      <c r="I112" s="195"/>
      <c r="J112" s="196">
        <f>ROUND(I112*H112,2)</f>
        <v>0</v>
      </c>
      <c r="K112" s="192" t="s">
        <v>142</v>
      </c>
      <c r="L112" s="59"/>
      <c r="M112" s="197" t="s">
        <v>21</v>
      </c>
      <c r="N112" s="198" t="s">
        <v>40</v>
      </c>
      <c r="O112" s="40"/>
      <c r="P112" s="199">
        <f>O112*H112</f>
        <v>0</v>
      </c>
      <c r="Q112" s="199">
        <v>0</v>
      </c>
      <c r="R112" s="199">
        <f>Q112*H112</f>
        <v>0</v>
      </c>
      <c r="S112" s="199">
        <v>0</v>
      </c>
      <c r="T112" s="200">
        <f>S112*H112</f>
        <v>0</v>
      </c>
      <c r="AR112" s="22" t="s">
        <v>143</v>
      </c>
      <c r="AT112" s="22" t="s">
        <v>138</v>
      </c>
      <c r="AU112" s="22" t="s">
        <v>79</v>
      </c>
      <c r="AY112" s="22" t="s">
        <v>136</v>
      </c>
      <c r="BE112" s="201">
        <f>IF(N112="základní",J112,0)</f>
        <v>0</v>
      </c>
      <c r="BF112" s="201">
        <f>IF(N112="snížená",J112,0)</f>
        <v>0</v>
      </c>
      <c r="BG112" s="201">
        <f>IF(N112="zákl. přenesená",J112,0)</f>
        <v>0</v>
      </c>
      <c r="BH112" s="201">
        <f>IF(N112="sníž. přenesená",J112,0)</f>
        <v>0</v>
      </c>
      <c r="BI112" s="201">
        <f>IF(N112="nulová",J112,0)</f>
        <v>0</v>
      </c>
      <c r="BJ112" s="22" t="s">
        <v>77</v>
      </c>
      <c r="BK112" s="201">
        <f>ROUND(I112*H112,2)</f>
        <v>0</v>
      </c>
      <c r="BL112" s="22" t="s">
        <v>143</v>
      </c>
      <c r="BM112" s="22" t="s">
        <v>234</v>
      </c>
    </row>
    <row r="113" spans="2:47" s="1" customFormat="1" ht="189">
      <c r="B113" s="39"/>
      <c r="C113" s="61"/>
      <c r="D113" s="202" t="s">
        <v>145</v>
      </c>
      <c r="E113" s="61"/>
      <c r="F113" s="203" t="s">
        <v>229</v>
      </c>
      <c r="G113" s="61"/>
      <c r="H113" s="61"/>
      <c r="I113" s="161"/>
      <c r="J113" s="61"/>
      <c r="K113" s="61"/>
      <c r="L113" s="59"/>
      <c r="M113" s="204"/>
      <c r="N113" s="40"/>
      <c r="O113" s="40"/>
      <c r="P113" s="40"/>
      <c r="Q113" s="40"/>
      <c r="R113" s="40"/>
      <c r="S113" s="40"/>
      <c r="T113" s="76"/>
      <c r="AT113" s="22" t="s">
        <v>145</v>
      </c>
      <c r="AU113" s="22" t="s">
        <v>79</v>
      </c>
    </row>
    <row r="114" spans="2:51" s="11" customFormat="1" ht="13.5">
      <c r="B114" s="205"/>
      <c r="C114" s="206"/>
      <c r="D114" s="202" t="s">
        <v>147</v>
      </c>
      <c r="E114" s="207" t="s">
        <v>21</v>
      </c>
      <c r="F114" s="208" t="s">
        <v>616</v>
      </c>
      <c r="G114" s="206"/>
      <c r="H114" s="209">
        <v>7101.12</v>
      </c>
      <c r="I114" s="210"/>
      <c r="J114" s="206"/>
      <c r="K114" s="206"/>
      <c r="L114" s="211"/>
      <c r="M114" s="212"/>
      <c r="N114" s="213"/>
      <c r="O114" s="213"/>
      <c r="P114" s="213"/>
      <c r="Q114" s="213"/>
      <c r="R114" s="213"/>
      <c r="S114" s="213"/>
      <c r="T114" s="214"/>
      <c r="AT114" s="215" t="s">
        <v>147</v>
      </c>
      <c r="AU114" s="215" t="s">
        <v>79</v>
      </c>
      <c r="AV114" s="11" t="s">
        <v>79</v>
      </c>
      <c r="AW114" s="11" t="s">
        <v>33</v>
      </c>
      <c r="AX114" s="11" t="s">
        <v>77</v>
      </c>
      <c r="AY114" s="215" t="s">
        <v>136</v>
      </c>
    </row>
    <row r="115" spans="2:65" s="1" customFormat="1" ht="38.25" customHeight="1">
      <c r="B115" s="39"/>
      <c r="C115" s="190" t="s">
        <v>189</v>
      </c>
      <c r="D115" s="190" t="s">
        <v>138</v>
      </c>
      <c r="E115" s="191" t="s">
        <v>237</v>
      </c>
      <c r="F115" s="192" t="s">
        <v>238</v>
      </c>
      <c r="G115" s="193" t="s">
        <v>192</v>
      </c>
      <c r="H115" s="194">
        <v>519</v>
      </c>
      <c r="I115" s="195"/>
      <c r="J115" s="196">
        <f>ROUND(I115*H115,2)</f>
        <v>0</v>
      </c>
      <c r="K115" s="192" t="s">
        <v>142</v>
      </c>
      <c r="L115" s="59"/>
      <c r="M115" s="197" t="s">
        <v>21</v>
      </c>
      <c r="N115" s="198" t="s">
        <v>40</v>
      </c>
      <c r="O115" s="40"/>
      <c r="P115" s="199">
        <f>O115*H115</f>
        <v>0</v>
      </c>
      <c r="Q115" s="199">
        <v>0</v>
      </c>
      <c r="R115" s="199">
        <f>Q115*H115</f>
        <v>0</v>
      </c>
      <c r="S115" s="199">
        <v>0</v>
      </c>
      <c r="T115" s="200">
        <f>S115*H115</f>
        <v>0</v>
      </c>
      <c r="AR115" s="22" t="s">
        <v>143</v>
      </c>
      <c r="AT115" s="22" t="s">
        <v>138</v>
      </c>
      <c r="AU115" s="22" t="s">
        <v>79</v>
      </c>
      <c r="AY115" s="22" t="s">
        <v>136</v>
      </c>
      <c r="BE115" s="201">
        <f>IF(N115="základní",J115,0)</f>
        <v>0</v>
      </c>
      <c r="BF115" s="201">
        <f>IF(N115="snížená",J115,0)</f>
        <v>0</v>
      </c>
      <c r="BG115" s="201">
        <f>IF(N115="zákl. přenesená",J115,0)</f>
        <v>0</v>
      </c>
      <c r="BH115" s="201">
        <f>IF(N115="sníž. přenesená",J115,0)</f>
        <v>0</v>
      </c>
      <c r="BI115" s="201">
        <f>IF(N115="nulová",J115,0)</f>
        <v>0</v>
      </c>
      <c r="BJ115" s="22" t="s">
        <v>77</v>
      </c>
      <c r="BK115" s="201">
        <f>ROUND(I115*H115,2)</f>
        <v>0</v>
      </c>
      <c r="BL115" s="22" t="s">
        <v>143</v>
      </c>
      <c r="BM115" s="22" t="s">
        <v>239</v>
      </c>
    </row>
    <row r="116" spans="2:47" s="1" customFormat="1" ht="409.5">
      <c r="B116" s="39"/>
      <c r="C116" s="61"/>
      <c r="D116" s="202" t="s">
        <v>145</v>
      </c>
      <c r="E116" s="61"/>
      <c r="F116" s="203" t="s">
        <v>240</v>
      </c>
      <c r="G116" s="61"/>
      <c r="H116" s="61"/>
      <c r="I116" s="161"/>
      <c r="J116" s="61"/>
      <c r="K116" s="61"/>
      <c r="L116" s="59"/>
      <c r="M116" s="204"/>
      <c r="N116" s="40"/>
      <c r="O116" s="40"/>
      <c r="P116" s="40"/>
      <c r="Q116" s="40"/>
      <c r="R116" s="40"/>
      <c r="S116" s="40"/>
      <c r="T116" s="76"/>
      <c r="AT116" s="22" t="s">
        <v>145</v>
      </c>
      <c r="AU116" s="22" t="s">
        <v>79</v>
      </c>
    </row>
    <row r="117" spans="2:51" s="11" customFormat="1" ht="13.5">
      <c r="B117" s="205"/>
      <c r="C117" s="206"/>
      <c r="D117" s="202" t="s">
        <v>147</v>
      </c>
      <c r="E117" s="207" t="s">
        <v>21</v>
      </c>
      <c r="F117" s="208" t="s">
        <v>617</v>
      </c>
      <c r="G117" s="206"/>
      <c r="H117" s="209">
        <v>519</v>
      </c>
      <c r="I117" s="210"/>
      <c r="J117" s="206"/>
      <c r="K117" s="206"/>
      <c r="L117" s="211"/>
      <c r="M117" s="212"/>
      <c r="N117" s="213"/>
      <c r="O117" s="213"/>
      <c r="P117" s="213"/>
      <c r="Q117" s="213"/>
      <c r="R117" s="213"/>
      <c r="S117" s="213"/>
      <c r="T117" s="214"/>
      <c r="AT117" s="215" t="s">
        <v>147</v>
      </c>
      <c r="AU117" s="215" t="s">
        <v>79</v>
      </c>
      <c r="AV117" s="11" t="s">
        <v>79</v>
      </c>
      <c r="AW117" s="11" t="s">
        <v>33</v>
      </c>
      <c r="AX117" s="11" t="s">
        <v>77</v>
      </c>
      <c r="AY117" s="215" t="s">
        <v>136</v>
      </c>
    </row>
    <row r="118" spans="2:65" s="1" customFormat="1" ht="16.5" customHeight="1">
      <c r="B118" s="39"/>
      <c r="C118" s="227" t="s">
        <v>196</v>
      </c>
      <c r="D118" s="227" t="s">
        <v>243</v>
      </c>
      <c r="E118" s="228" t="s">
        <v>244</v>
      </c>
      <c r="F118" s="229" t="s">
        <v>245</v>
      </c>
      <c r="G118" s="230" t="s">
        <v>246</v>
      </c>
      <c r="H118" s="231">
        <v>986.1</v>
      </c>
      <c r="I118" s="232"/>
      <c r="J118" s="233">
        <f>ROUND(I118*H118,2)</f>
        <v>0</v>
      </c>
      <c r="K118" s="229" t="s">
        <v>142</v>
      </c>
      <c r="L118" s="234"/>
      <c r="M118" s="235" t="s">
        <v>21</v>
      </c>
      <c r="N118" s="236" t="s">
        <v>40</v>
      </c>
      <c r="O118" s="40"/>
      <c r="P118" s="199">
        <f>O118*H118</f>
        <v>0</v>
      </c>
      <c r="Q118" s="199">
        <v>1</v>
      </c>
      <c r="R118" s="199">
        <f>Q118*H118</f>
        <v>986.1</v>
      </c>
      <c r="S118" s="199">
        <v>0</v>
      </c>
      <c r="T118" s="200">
        <f>S118*H118</f>
        <v>0</v>
      </c>
      <c r="AR118" s="22" t="s">
        <v>184</v>
      </c>
      <c r="AT118" s="22" t="s">
        <v>243</v>
      </c>
      <c r="AU118" s="22" t="s">
        <v>79</v>
      </c>
      <c r="AY118" s="22" t="s">
        <v>136</v>
      </c>
      <c r="BE118" s="201">
        <f>IF(N118="základní",J118,0)</f>
        <v>0</v>
      </c>
      <c r="BF118" s="201">
        <f>IF(N118="snížená",J118,0)</f>
        <v>0</v>
      </c>
      <c r="BG118" s="201">
        <f>IF(N118="zákl. přenesená",J118,0)</f>
        <v>0</v>
      </c>
      <c r="BH118" s="201">
        <f>IF(N118="sníž. přenesená",J118,0)</f>
        <v>0</v>
      </c>
      <c r="BI118" s="201">
        <f>IF(N118="nulová",J118,0)</f>
        <v>0</v>
      </c>
      <c r="BJ118" s="22" t="s">
        <v>77</v>
      </c>
      <c r="BK118" s="201">
        <f>ROUND(I118*H118,2)</f>
        <v>0</v>
      </c>
      <c r="BL118" s="22" t="s">
        <v>143</v>
      </c>
      <c r="BM118" s="22" t="s">
        <v>247</v>
      </c>
    </row>
    <row r="119" spans="2:51" s="11" customFormat="1" ht="13.5">
      <c r="B119" s="205"/>
      <c r="C119" s="206"/>
      <c r="D119" s="202" t="s">
        <v>147</v>
      </c>
      <c r="E119" s="207" t="s">
        <v>21</v>
      </c>
      <c r="F119" s="208" t="s">
        <v>618</v>
      </c>
      <c r="G119" s="206"/>
      <c r="H119" s="209">
        <v>986.1</v>
      </c>
      <c r="I119" s="210"/>
      <c r="J119" s="206"/>
      <c r="K119" s="206"/>
      <c r="L119" s="211"/>
      <c r="M119" s="212"/>
      <c r="N119" s="213"/>
      <c r="O119" s="213"/>
      <c r="P119" s="213"/>
      <c r="Q119" s="213"/>
      <c r="R119" s="213"/>
      <c r="S119" s="213"/>
      <c r="T119" s="214"/>
      <c r="AT119" s="215" t="s">
        <v>147</v>
      </c>
      <c r="AU119" s="215" t="s">
        <v>79</v>
      </c>
      <c r="AV119" s="11" t="s">
        <v>79</v>
      </c>
      <c r="AW119" s="11" t="s">
        <v>33</v>
      </c>
      <c r="AX119" s="11" t="s">
        <v>77</v>
      </c>
      <c r="AY119" s="215" t="s">
        <v>136</v>
      </c>
    </row>
    <row r="120" spans="2:65" s="1" customFormat="1" ht="16.5" customHeight="1">
      <c r="B120" s="39"/>
      <c r="C120" s="190" t="s">
        <v>209</v>
      </c>
      <c r="D120" s="190" t="s">
        <v>138</v>
      </c>
      <c r="E120" s="191" t="s">
        <v>250</v>
      </c>
      <c r="F120" s="192" t="s">
        <v>251</v>
      </c>
      <c r="G120" s="193" t="s">
        <v>192</v>
      </c>
      <c r="H120" s="194">
        <v>473.408</v>
      </c>
      <c r="I120" s="195"/>
      <c r="J120" s="196">
        <f>ROUND(I120*H120,2)</f>
        <v>0</v>
      </c>
      <c r="K120" s="192" t="s">
        <v>142</v>
      </c>
      <c r="L120" s="59"/>
      <c r="M120" s="197" t="s">
        <v>21</v>
      </c>
      <c r="N120" s="198" t="s">
        <v>40</v>
      </c>
      <c r="O120" s="40"/>
      <c r="P120" s="199">
        <f>O120*H120</f>
        <v>0</v>
      </c>
      <c r="Q120" s="199">
        <v>0</v>
      </c>
      <c r="R120" s="199">
        <f>Q120*H120</f>
        <v>0</v>
      </c>
      <c r="S120" s="199">
        <v>0</v>
      </c>
      <c r="T120" s="200">
        <f>S120*H120</f>
        <v>0</v>
      </c>
      <c r="AR120" s="22" t="s">
        <v>143</v>
      </c>
      <c r="AT120" s="22" t="s">
        <v>138</v>
      </c>
      <c r="AU120" s="22" t="s">
        <v>79</v>
      </c>
      <c r="AY120" s="22" t="s">
        <v>136</v>
      </c>
      <c r="BE120" s="201">
        <f>IF(N120="základní",J120,0)</f>
        <v>0</v>
      </c>
      <c r="BF120" s="201">
        <f>IF(N120="snížená",J120,0)</f>
        <v>0</v>
      </c>
      <c r="BG120" s="201">
        <f>IF(N120="zákl. přenesená",J120,0)</f>
        <v>0</v>
      </c>
      <c r="BH120" s="201">
        <f>IF(N120="sníž. přenesená",J120,0)</f>
        <v>0</v>
      </c>
      <c r="BI120" s="201">
        <f>IF(N120="nulová",J120,0)</f>
        <v>0</v>
      </c>
      <c r="BJ120" s="22" t="s">
        <v>77</v>
      </c>
      <c r="BK120" s="201">
        <f>ROUND(I120*H120,2)</f>
        <v>0</v>
      </c>
      <c r="BL120" s="22" t="s">
        <v>143</v>
      </c>
      <c r="BM120" s="22" t="s">
        <v>252</v>
      </c>
    </row>
    <row r="121" spans="2:47" s="1" customFormat="1" ht="283.5">
      <c r="B121" s="39"/>
      <c r="C121" s="61"/>
      <c r="D121" s="202" t="s">
        <v>145</v>
      </c>
      <c r="E121" s="61"/>
      <c r="F121" s="203" t="s">
        <v>253</v>
      </c>
      <c r="G121" s="61"/>
      <c r="H121" s="61"/>
      <c r="I121" s="161"/>
      <c r="J121" s="61"/>
      <c r="K121" s="61"/>
      <c r="L121" s="59"/>
      <c r="M121" s="204"/>
      <c r="N121" s="40"/>
      <c r="O121" s="40"/>
      <c r="P121" s="40"/>
      <c r="Q121" s="40"/>
      <c r="R121" s="40"/>
      <c r="S121" s="40"/>
      <c r="T121" s="76"/>
      <c r="AT121" s="22" t="s">
        <v>145</v>
      </c>
      <c r="AU121" s="22" t="s">
        <v>79</v>
      </c>
    </row>
    <row r="122" spans="2:51" s="11" customFormat="1" ht="13.5">
      <c r="B122" s="205"/>
      <c r="C122" s="206"/>
      <c r="D122" s="202" t="s">
        <v>147</v>
      </c>
      <c r="E122" s="207" t="s">
        <v>21</v>
      </c>
      <c r="F122" s="208" t="s">
        <v>615</v>
      </c>
      <c r="G122" s="206"/>
      <c r="H122" s="209">
        <v>473.408</v>
      </c>
      <c r="I122" s="210"/>
      <c r="J122" s="206"/>
      <c r="K122" s="206"/>
      <c r="L122" s="211"/>
      <c r="M122" s="212"/>
      <c r="N122" s="213"/>
      <c r="O122" s="213"/>
      <c r="P122" s="213"/>
      <c r="Q122" s="213"/>
      <c r="R122" s="213"/>
      <c r="S122" s="213"/>
      <c r="T122" s="214"/>
      <c r="AT122" s="215" t="s">
        <v>147</v>
      </c>
      <c r="AU122" s="215" t="s">
        <v>79</v>
      </c>
      <c r="AV122" s="11" t="s">
        <v>79</v>
      </c>
      <c r="AW122" s="11" t="s">
        <v>33</v>
      </c>
      <c r="AX122" s="11" t="s">
        <v>77</v>
      </c>
      <c r="AY122" s="215" t="s">
        <v>136</v>
      </c>
    </row>
    <row r="123" spans="2:65" s="1" customFormat="1" ht="25.5" customHeight="1">
      <c r="B123" s="39"/>
      <c r="C123" s="190" t="s">
        <v>214</v>
      </c>
      <c r="D123" s="190" t="s">
        <v>138</v>
      </c>
      <c r="E123" s="191" t="s">
        <v>256</v>
      </c>
      <c r="F123" s="192" t="s">
        <v>257</v>
      </c>
      <c r="G123" s="193" t="s">
        <v>246</v>
      </c>
      <c r="H123" s="194">
        <v>539.685</v>
      </c>
      <c r="I123" s="195"/>
      <c r="J123" s="196">
        <f>ROUND(I123*H123,2)</f>
        <v>0</v>
      </c>
      <c r="K123" s="192" t="s">
        <v>142</v>
      </c>
      <c r="L123" s="59"/>
      <c r="M123" s="197" t="s">
        <v>21</v>
      </c>
      <c r="N123" s="198" t="s">
        <v>40</v>
      </c>
      <c r="O123" s="40"/>
      <c r="P123" s="199">
        <f>O123*H123</f>
        <v>0</v>
      </c>
      <c r="Q123" s="199">
        <v>0</v>
      </c>
      <c r="R123" s="199">
        <f>Q123*H123</f>
        <v>0</v>
      </c>
      <c r="S123" s="199">
        <v>0</v>
      </c>
      <c r="T123" s="200">
        <f>S123*H123</f>
        <v>0</v>
      </c>
      <c r="AR123" s="22" t="s">
        <v>143</v>
      </c>
      <c r="AT123" s="22" t="s">
        <v>138</v>
      </c>
      <c r="AU123" s="22" t="s">
        <v>79</v>
      </c>
      <c r="AY123" s="22" t="s">
        <v>136</v>
      </c>
      <c r="BE123" s="201">
        <f>IF(N123="základní",J123,0)</f>
        <v>0</v>
      </c>
      <c r="BF123" s="201">
        <f>IF(N123="snížená",J123,0)</f>
        <v>0</v>
      </c>
      <c r="BG123" s="201">
        <f>IF(N123="zákl. přenesená",J123,0)</f>
        <v>0</v>
      </c>
      <c r="BH123" s="201">
        <f>IF(N123="sníž. přenesená",J123,0)</f>
        <v>0</v>
      </c>
      <c r="BI123" s="201">
        <f>IF(N123="nulová",J123,0)</f>
        <v>0</v>
      </c>
      <c r="BJ123" s="22" t="s">
        <v>77</v>
      </c>
      <c r="BK123" s="201">
        <f>ROUND(I123*H123,2)</f>
        <v>0</v>
      </c>
      <c r="BL123" s="22" t="s">
        <v>143</v>
      </c>
      <c r="BM123" s="22" t="s">
        <v>258</v>
      </c>
    </row>
    <row r="124" spans="2:47" s="1" customFormat="1" ht="27">
      <c r="B124" s="39"/>
      <c r="C124" s="61"/>
      <c r="D124" s="202" t="s">
        <v>145</v>
      </c>
      <c r="E124" s="61"/>
      <c r="F124" s="203" t="s">
        <v>259</v>
      </c>
      <c r="G124" s="61"/>
      <c r="H124" s="61"/>
      <c r="I124" s="161"/>
      <c r="J124" s="61"/>
      <c r="K124" s="61"/>
      <c r="L124" s="59"/>
      <c r="M124" s="204"/>
      <c r="N124" s="40"/>
      <c r="O124" s="40"/>
      <c r="P124" s="40"/>
      <c r="Q124" s="40"/>
      <c r="R124" s="40"/>
      <c r="S124" s="40"/>
      <c r="T124" s="76"/>
      <c r="AT124" s="22" t="s">
        <v>145</v>
      </c>
      <c r="AU124" s="22" t="s">
        <v>79</v>
      </c>
    </row>
    <row r="125" spans="2:51" s="11" customFormat="1" ht="13.5">
      <c r="B125" s="205"/>
      <c r="C125" s="206"/>
      <c r="D125" s="202" t="s">
        <v>147</v>
      </c>
      <c r="E125" s="207" t="s">
        <v>21</v>
      </c>
      <c r="F125" s="208" t="s">
        <v>619</v>
      </c>
      <c r="G125" s="206"/>
      <c r="H125" s="209">
        <v>539.685</v>
      </c>
      <c r="I125" s="210"/>
      <c r="J125" s="206"/>
      <c r="K125" s="206"/>
      <c r="L125" s="211"/>
      <c r="M125" s="212"/>
      <c r="N125" s="213"/>
      <c r="O125" s="213"/>
      <c r="P125" s="213"/>
      <c r="Q125" s="213"/>
      <c r="R125" s="213"/>
      <c r="S125" s="213"/>
      <c r="T125" s="214"/>
      <c r="AT125" s="215" t="s">
        <v>147</v>
      </c>
      <c r="AU125" s="215" t="s">
        <v>79</v>
      </c>
      <c r="AV125" s="11" t="s">
        <v>79</v>
      </c>
      <c r="AW125" s="11" t="s">
        <v>33</v>
      </c>
      <c r="AX125" s="11" t="s">
        <v>77</v>
      </c>
      <c r="AY125" s="215" t="s">
        <v>136</v>
      </c>
    </row>
    <row r="126" spans="2:65" s="1" customFormat="1" ht="38.25" customHeight="1">
      <c r="B126" s="39"/>
      <c r="C126" s="190" t="s">
        <v>220</v>
      </c>
      <c r="D126" s="190" t="s">
        <v>138</v>
      </c>
      <c r="E126" s="191" t="s">
        <v>262</v>
      </c>
      <c r="F126" s="192" t="s">
        <v>263</v>
      </c>
      <c r="G126" s="193" t="s">
        <v>246</v>
      </c>
      <c r="H126" s="194">
        <v>359.79</v>
      </c>
      <c r="I126" s="195"/>
      <c r="J126" s="196">
        <f>ROUND(I126*H126,2)</f>
        <v>0</v>
      </c>
      <c r="K126" s="192" t="s">
        <v>21</v>
      </c>
      <c r="L126" s="59"/>
      <c r="M126" s="197" t="s">
        <v>21</v>
      </c>
      <c r="N126" s="198" t="s">
        <v>40</v>
      </c>
      <c r="O126" s="40"/>
      <c r="P126" s="199">
        <f>O126*H126</f>
        <v>0</v>
      </c>
      <c r="Q126" s="199">
        <v>0</v>
      </c>
      <c r="R126" s="199">
        <f>Q126*H126</f>
        <v>0</v>
      </c>
      <c r="S126" s="199">
        <v>0</v>
      </c>
      <c r="T126" s="200">
        <f>S126*H126</f>
        <v>0</v>
      </c>
      <c r="AR126" s="22" t="s">
        <v>143</v>
      </c>
      <c r="AT126" s="22" t="s">
        <v>138</v>
      </c>
      <c r="AU126" s="22" t="s">
        <v>79</v>
      </c>
      <c r="AY126" s="22" t="s">
        <v>136</v>
      </c>
      <c r="BE126" s="201">
        <f>IF(N126="základní",J126,0)</f>
        <v>0</v>
      </c>
      <c r="BF126" s="201">
        <f>IF(N126="snížená",J126,0)</f>
        <v>0</v>
      </c>
      <c r="BG126" s="201">
        <f>IF(N126="zákl. přenesená",J126,0)</f>
        <v>0</v>
      </c>
      <c r="BH126" s="201">
        <f>IF(N126="sníž. přenesená",J126,0)</f>
        <v>0</v>
      </c>
      <c r="BI126" s="201">
        <f>IF(N126="nulová",J126,0)</f>
        <v>0</v>
      </c>
      <c r="BJ126" s="22" t="s">
        <v>77</v>
      </c>
      <c r="BK126" s="201">
        <f>ROUND(I126*H126,2)</f>
        <v>0</v>
      </c>
      <c r="BL126" s="22" t="s">
        <v>143</v>
      </c>
      <c r="BM126" s="22" t="s">
        <v>620</v>
      </c>
    </row>
    <row r="127" spans="2:47" s="1" customFormat="1" ht="27">
      <c r="B127" s="39"/>
      <c r="C127" s="61"/>
      <c r="D127" s="202" t="s">
        <v>145</v>
      </c>
      <c r="E127" s="61"/>
      <c r="F127" s="203" t="s">
        <v>259</v>
      </c>
      <c r="G127" s="61"/>
      <c r="H127" s="61"/>
      <c r="I127" s="161"/>
      <c r="J127" s="61"/>
      <c r="K127" s="61"/>
      <c r="L127" s="59"/>
      <c r="M127" s="204"/>
      <c r="N127" s="40"/>
      <c r="O127" s="40"/>
      <c r="P127" s="40"/>
      <c r="Q127" s="40"/>
      <c r="R127" s="40"/>
      <c r="S127" s="40"/>
      <c r="T127" s="76"/>
      <c r="AT127" s="22" t="s">
        <v>145</v>
      </c>
      <c r="AU127" s="22" t="s">
        <v>79</v>
      </c>
    </row>
    <row r="128" spans="2:51" s="11" customFormat="1" ht="13.5">
      <c r="B128" s="205"/>
      <c r="C128" s="206"/>
      <c r="D128" s="202" t="s">
        <v>147</v>
      </c>
      <c r="E128" s="207" t="s">
        <v>21</v>
      </c>
      <c r="F128" s="208" t="s">
        <v>621</v>
      </c>
      <c r="G128" s="206"/>
      <c r="H128" s="209">
        <v>359.79</v>
      </c>
      <c r="I128" s="210"/>
      <c r="J128" s="206"/>
      <c r="K128" s="206"/>
      <c r="L128" s="211"/>
      <c r="M128" s="212"/>
      <c r="N128" s="213"/>
      <c r="O128" s="213"/>
      <c r="P128" s="213"/>
      <c r="Q128" s="213"/>
      <c r="R128" s="213"/>
      <c r="S128" s="213"/>
      <c r="T128" s="214"/>
      <c r="AT128" s="215" t="s">
        <v>147</v>
      </c>
      <c r="AU128" s="215" t="s">
        <v>79</v>
      </c>
      <c r="AV128" s="11" t="s">
        <v>79</v>
      </c>
      <c r="AW128" s="11" t="s">
        <v>33</v>
      </c>
      <c r="AX128" s="11" t="s">
        <v>77</v>
      </c>
      <c r="AY128" s="215" t="s">
        <v>136</v>
      </c>
    </row>
    <row r="129" spans="2:65" s="1" customFormat="1" ht="25.5" customHeight="1">
      <c r="B129" s="39"/>
      <c r="C129" s="190" t="s">
        <v>225</v>
      </c>
      <c r="D129" s="190" t="s">
        <v>138</v>
      </c>
      <c r="E129" s="191" t="s">
        <v>288</v>
      </c>
      <c r="F129" s="192" t="s">
        <v>289</v>
      </c>
      <c r="G129" s="193" t="s">
        <v>141</v>
      </c>
      <c r="H129" s="194">
        <v>901.4</v>
      </c>
      <c r="I129" s="195"/>
      <c r="J129" s="196">
        <f>ROUND(I129*H129,2)</f>
        <v>0</v>
      </c>
      <c r="K129" s="192" t="s">
        <v>142</v>
      </c>
      <c r="L129" s="59"/>
      <c r="M129" s="197" t="s">
        <v>21</v>
      </c>
      <c r="N129" s="198" t="s">
        <v>40</v>
      </c>
      <c r="O129" s="40"/>
      <c r="P129" s="199">
        <f>O129*H129</f>
        <v>0</v>
      </c>
      <c r="Q129" s="199">
        <v>0</v>
      </c>
      <c r="R129" s="199">
        <f>Q129*H129</f>
        <v>0</v>
      </c>
      <c r="S129" s="199">
        <v>0</v>
      </c>
      <c r="T129" s="200">
        <f>S129*H129</f>
        <v>0</v>
      </c>
      <c r="AR129" s="22" t="s">
        <v>143</v>
      </c>
      <c r="AT129" s="22" t="s">
        <v>138</v>
      </c>
      <c r="AU129" s="22" t="s">
        <v>79</v>
      </c>
      <c r="AY129" s="22" t="s">
        <v>136</v>
      </c>
      <c r="BE129" s="201">
        <f>IF(N129="základní",J129,0)</f>
        <v>0</v>
      </c>
      <c r="BF129" s="201">
        <f>IF(N129="snížená",J129,0)</f>
        <v>0</v>
      </c>
      <c r="BG129" s="201">
        <f>IF(N129="zákl. přenesená",J129,0)</f>
        <v>0</v>
      </c>
      <c r="BH129" s="201">
        <f>IF(N129="sníž. přenesená",J129,0)</f>
        <v>0</v>
      </c>
      <c r="BI129" s="201">
        <f>IF(N129="nulová",J129,0)</f>
        <v>0</v>
      </c>
      <c r="BJ129" s="22" t="s">
        <v>77</v>
      </c>
      <c r="BK129" s="201">
        <f>ROUND(I129*H129,2)</f>
        <v>0</v>
      </c>
      <c r="BL129" s="22" t="s">
        <v>143</v>
      </c>
      <c r="BM129" s="22" t="s">
        <v>290</v>
      </c>
    </row>
    <row r="130" spans="2:47" s="1" customFormat="1" ht="162">
      <c r="B130" s="39"/>
      <c r="C130" s="61"/>
      <c r="D130" s="202" t="s">
        <v>145</v>
      </c>
      <c r="E130" s="61"/>
      <c r="F130" s="203" t="s">
        <v>286</v>
      </c>
      <c r="G130" s="61"/>
      <c r="H130" s="61"/>
      <c r="I130" s="161"/>
      <c r="J130" s="61"/>
      <c r="K130" s="61"/>
      <c r="L130" s="59"/>
      <c r="M130" s="204"/>
      <c r="N130" s="40"/>
      <c r="O130" s="40"/>
      <c r="P130" s="40"/>
      <c r="Q130" s="40"/>
      <c r="R130" s="40"/>
      <c r="S130" s="40"/>
      <c r="T130" s="76"/>
      <c r="AT130" s="22" t="s">
        <v>145</v>
      </c>
      <c r="AU130" s="22" t="s">
        <v>79</v>
      </c>
    </row>
    <row r="131" spans="2:51" s="11" customFormat="1" ht="13.5">
      <c r="B131" s="205"/>
      <c r="C131" s="206"/>
      <c r="D131" s="202" t="s">
        <v>147</v>
      </c>
      <c r="E131" s="207" t="s">
        <v>21</v>
      </c>
      <c r="F131" s="208" t="s">
        <v>622</v>
      </c>
      <c r="G131" s="206"/>
      <c r="H131" s="209">
        <v>865</v>
      </c>
      <c r="I131" s="210"/>
      <c r="J131" s="206"/>
      <c r="K131" s="206"/>
      <c r="L131" s="211"/>
      <c r="M131" s="212"/>
      <c r="N131" s="213"/>
      <c r="O131" s="213"/>
      <c r="P131" s="213"/>
      <c r="Q131" s="213"/>
      <c r="R131" s="213"/>
      <c r="S131" s="213"/>
      <c r="T131" s="214"/>
      <c r="AT131" s="215" t="s">
        <v>147</v>
      </c>
      <c r="AU131" s="215" t="s">
        <v>79</v>
      </c>
      <c r="AV131" s="11" t="s">
        <v>79</v>
      </c>
      <c r="AW131" s="11" t="s">
        <v>33</v>
      </c>
      <c r="AX131" s="11" t="s">
        <v>69</v>
      </c>
      <c r="AY131" s="215" t="s">
        <v>136</v>
      </c>
    </row>
    <row r="132" spans="2:51" s="11" customFormat="1" ht="13.5">
      <c r="B132" s="205"/>
      <c r="C132" s="206"/>
      <c r="D132" s="202" t="s">
        <v>147</v>
      </c>
      <c r="E132" s="207" t="s">
        <v>21</v>
      </c>
      <c r="F132" s="208" t="s">
        <v>623</v>
      </c>
      <c r="G132" s="206"/>
      <c r="H132" s="209">
        <v>36.4</v>
      </c>
      <c r="I132" s="210"/>
      <c r="J132" s="206"/>
      <c r="K132" s="206"/>
      <c r="L132" s="211"/>
      <c r="M132" s="212"/>
      <c r="N132" s="213"/>
      <c r="O132" s="213"/>
      <c r="P132" s="213"/>
      <c r="Q132" s="213"/>
      <c r="R132" s="213"/>
      <c r="S132" s="213"/>
      <c r="T132" s="214"/>
      <c r="AT132" s="215" t="s">
        <v>147</v>
      </c>
      <c r="AU132" s="215" t="s">
        <v>79</v>
      </c>
      <c r="AV132" s="11" t="s">
        <v>79</v>
      </c>
      <c r="AW132" s="11" t="s">
        <v>33</v>
      </c>
      <c r="AX132" s="11" t="s">
        <v>69</v>
      </c>
      <c r="AY132" s="215" t="s">
        <v>136</v>
      </c>
    </row>
    <row r="133" spans="2:51" s="12" customFormat="1" ht="13.5">
      <c r="B133" s="216"/>
      <c r="C133" s="217"/>
      <c r="D133" s="202" t="s">
        <v>147</v>
      </c>
      <c r="E133" s="218" t="s">
        <v>21</v>
      </c>
      <c r="F133" s="219" t="s">
        <v>165</v>
      </c>
      <c r="G133" s="217"/>
      <c r="H133" s="220">
        <v>901.4</v>
      </c>
      <c r="I133" s="221"/>
      <c r="J133" s="217"/>
      <c r="K133" s="217"/>
      <c r="L133" s="222"/>
      <c r="M133" s="223"/>
      <c r="N133" s="224"/>
      <c r="O133" s="224"/>
      <c r="P133" s="224"/>
      <c r="Q133" s="224"/>
      <c r="R133" s="224"/>
      <c r="S133" s="224"/>
      <c r="T133" s="225"/>
      <c r="AT133" s="226" t="s">
        <v>147</v>
      </c>
      <c r="AU133" s="226" t="s">
        <v>79</v>
      </c>
      <c r="AV133" s="12" t="s">
        <v>143</v>
      </c>
      <c r="AW133" s="12" t="s">
        <v>33</v>
      </c>
      <c r="AX133" s="12" t="s">
        <v>77</v>
      </c>
      <c r="AY133" s="226" t="s">
        <v>136</v>
      </c>
    </row>
    <row r="134" spans="2:63" s="10" customFormat="1" ht="29.85" customHeight="1">
      <c r="B134" s="174"/>
      <c r="C134" s="175"/>
      <c r="D134" s="176" t="s">
        <v>68</v>
      </c>
      <c r="E134" s="188" t="s">
        <v>79</v>
      </c>
      <c r="F134" s="188" t="s">
        <v>308</v>
      </c>
      <c r="G134" s="175"/>
      <c r="H134" s="175"/>
      <c r="I134" s="178"/>
      <c r="J134" s="189">
        <f>BK134</f>
        <v>0</v>
      </c>
      <c r="K134" s="175"/>
      <c r="L134" s="180"/>
      <c r="M134" s="181"/>
      <c r="N134" s="182"/>
      <c r="O134" s="182"/>
      <c r="P134" s="183">
        <f>SUM(P135:P142)</f>
        <v>0</v>
      </c>
      <c r="Q134" s="182"/>
      <c r="R134" s="183">
        <f>SUM(R135:R142)</f>
        <v>0.54197</v>
      </c>
      <c r="S134" s="182"/>
      <c r="T134" s="184">
        <f>SUM(T135:T142)</f>
        <v>0</v>
      </c>
      <c r="AR134" s="185" t="s">
        <v>77</v>
      </c>
      <c r="AT134" s="186" t="s">
        <v>68</v>
      </c>
      <c r="AU134" s="186" t="s">
        <v>77</v>
      </c>
      <c r="AY134" s="185" t="s">
        <v>136</v>
      </c>
      <c r="BK134" s="187">
        <f>SUM(BK135:BK142)</f>
        <v>0</v>
      </c>
    </row>
    <row r="135" spans="2:65" s="1" customFormat="1" ht="25.5" customHeight="1">
      <c r="B135" s="39"/>
      <c r="C135" s="190" t="s">
        <v>10</v>
      </c>
      <c r="D135" s="190" t="s">
        <v>138</v>
      </c>
      <c r="E135" s="191" t="s">
        <v>310</v>
      </c>
      <c r="F135" s="192" t="s">
        <v>311</v>
      </c>
      <c r="G135" s="193" t="s">
        <v>141</v>
      </c>
      <c r="H135" s="194">
        <v>572</v>
      </c>
      <c r="I135" s="195"/>
      <c r="J135" s="196">
        <f>ROUND(I135*H135,2)</f>
        <v>0</v>
      </c>
      <c r="K135" s="192" t="s">
        <v>142</v>
      </c>
      <c r="L135" s="59"/>
      <c r="M135" s="197" t="s">
        <v>21</v>
      </c>
      <c r="N135" s="198" t="s">
        <v>40</v>
      </c>
      <c r="O135" s="40"/>
      <c r="P135" s="199">
        <f>O135*H135</f>
        <v>0</v>
      </c>
      <c r="Q135" s="199">
        <v>0.00017</v>
      </c>
      <c r="R135" s="199">
        <f>Q135*H135</f>
        <v>0.09724000000000001</v>
      </c>
      <c r="S135" s="199">
        <v>0</v>
      </c>
      <c r="T135" s="200">
        <f>S135*H135</f>
        <v>0</v>
      </c>
      <c r="AR135" s="22" t="s">
        <v>143</v>
      </c>
      <c r="AT135" s="22" t="s">
        <v>138</v>
      </c>
      <c r="AU135" s="22" t="s">
        <v>79</v>
      </c>
      <c r="AY135" s="22" t="s">
        <v>136</v>
      </c>
      <c r="BE135" s="201">
        <f>IF(N135="základní",J135,0)</f>
        <v>0</v>
      </c>
      <c r="BF135" s="201">
        <f>IF(N135="snížená",J135,0)</f>
        <v>0</v>
      </c>
      <c r="BG135" s="201">
        <f>IF(N135="zákl. přenesená",J135,0)</f>
        <v>0</v>
      </c>
      <c r="BH135" s="201">
        <f>IF(N135="sníž. přenesená",J135,0)</f>
        <v>0</v>
      </c>
      <c r="BI135" s="201">
        <f>IF(N135="nulová",J135,0)</f>
        <v>0</v>
      </c>
      <c r="BJ135" s="22" t="s">
        <v>77</v>
      </c>
      <c r="BK135" s="201">
        <f>ROUND(I135*H135,2)</f>
        <v>0</v>
      </c>
      <c r="BL135" s="22" t="s">
        <v>143</v>
      </c>
      <c r="BM135" s="22" t="s">
        <v>312</v>
      </c>
    </row>
    <row r="136" spans="2:47" s="1" customFormat="1" ht="189">
      <c r="B136" s="39"/>
      <c r="C136" s="61"/>
      <c r="D136" s="202" t="s">
        <v>145</v>
      </c>
      <c r="E136" s="61"/>
      <c r="F136" s="203" t="s">
        <v>313</v>
      </c>
      <c r="G136" s="61"/>
      <c r="H136" s="61"/>
      <c r="I136" s="161"/>
      <c r="J136" s="61"/>
      <c r="K136" s="61"/>
      <c r="L136" s="59"/>
      <c r="M136" s="204"/>
      <c r="N136" s="40"/>
      <c r="O136" s="40"/>
      <c r="P136" s="40"/>
      <c r="Q136" s="40"/>
      <c r="R136" s="40"/>
      <c r="S136" s="40"/>
      <c r="T136" s="76"/>
      <c r="AT136" s="22" t="s">
        <v>145</v>
      </c>
      <c r="AU136" s="22" t="s">
        <v>79</v>
      </c>
    </row>
    <row r="137" spans="2:51" s="11" customFormat="1" ht="13.5">
      <c r="B137" s="205"/>
      <c r="C137" s="206"/>
      <c r="D137" s="202" t="s">
        <v>147</v>
      </c>
      <c r="E137" s="207" t="s">
        <v>21</v>
      </c>
      <c r="F137" s="208" t="s">
        <v>624</v>
      </c>
      <c r="G137" s="206"/>
      <c r="H137" s="209">
        <v>572</v>
      </c>
      <c r="I137" s="210"/>
      <c r="J137" s="206"/>
      <c r="K137" s="206"/>
      <c r="L137" s="211"/>
      <c r="M137" s="212"/>
      <c r="N137" s="213"/>
      <c r="O137" s="213"/>
      <c r="P137" s="213"/>
      <c r="Q137" s="213"/>
      <c r="R137" s="213"/>
      <c r="S137" s="213"/>
      <c r="T137" s="214"/>
      <c r="AT137" s="215" t="s">
        <v>147</v>
      </c>
      <c r="AU137" s="215" t="s">
        <v>79</v>
      </c>
      <c r="AV137" s="11" t="s">
        <v>79</v>
      </c>
      <c r="AW137" s="11" t="s">
        <v>33</v>
      </c>
      <c r="AX137" s="11" t="s">
        <v>77</v>
      </c>
      <c r="AY137" s="215" t="s">
        <v>136</v>
      </c>
    </row>
    <row r="138" spans="2:65" s="1" customFormat="1" ht="16.5" customHeight="1">
      <c r="B138" s="39"/>
      <c r="C138" s="227" t="s">
        <v>236</v>
      </c>
      <c r="D138" s="227" t="s">
        <v>243</v>
      </c>
      <c r="E138" s="228" t="s">
        <v>316</v>
      </c>
      <c r="F138" s="229" t="s">
        <v>317</v>
      </c>
      <c r="G138" s="230" t="s">
        <v>141</v>
      </c>
      <c r="H138" s="231">
        <v>572</v>
      </c>
      <c r="I138" s="232"/>
      <c r="J138" s="233">
        <f>ROUND(I138*H138,2)</f>
        <v>0</v>
      </c>
      <c r="K138" s="229" t="s">
        <v>142</v>
      </c>
      <c r="L138" s="234"/>
      <c r="M138" s="235" t="s">
        <v>21</v>
      </c>
      <c r="N138" s="236" t="s">
        <v>40</v>
      </c>
      <c r="O138" s="40"/>
      <c r="P138" s="199">
        <f>O138*H138</f>
        <v>0</v>
      </c>
      <c r="Q138" s="199">
        <v>0.0003</v>
      </c>
      <c r="R138" s="199">
        <f>Q138*H138</f>
        <v>0.17159999999999997</v>
      </c>
      <c r="S138" s="199">
        <v>0</v>
      </c>
      <c r="T138" s="200">
        <f>S138*H138</f>
        <v>0</v>
      </c>
      <c r="AR138" s="22" t="s">
        <v>184</v>
      </c>
      <c r="AT138" s="22" t="s">
        <v>243</v>
      </c>
      <c r="AU138" s="22" t="s">
        <v>79</v>
      </c>
      <c r="AY138" s="22" t="s">
        <v>136</v>
      </c>
      <c r="BE138" s="201">
        <f>IF(N138="základní",J138,0)</f>
        <v>0</v>
      </c>
      <c r="BF138" s="201">
        <f>IF(N138="snížená",J138,0)</f>
        <v>0</v>
      </c>
      <c r="BG138" s="201">
        <f>IF(N138="zákl. přenesená",J138,0)</f>
        <v>0</v>
      </c>
      <c r="BH138" s="201">
        <f>IF(N138="sníž. přenesená",J138,0)</f>
        <v>0</v>
      </c>
      <c r="BI138" s="201">
        <f>IF(N138="nulová",J138,0)</f>
        <v>0</v>
      </c>
      <c r="BJ138" s="22" t="s">
        <v>77</v>
      </c>
      <c r="BK138" s="201">
        <f>ROUND(I138*H138,2)</f>
        <v>0</v>
      </c>
      <c r="BL138" s="22" t="s">
        <v>143</v>
      </c>
      <c r="BM138" s="22" t="s">
        <v>318</v>
      </c>
    </row>
    <row r="139" spans="2:51" s="11" customFormat="1" ht="13.5">
      <c r="B139" s="205"/>
      <c r="C139" s="206"/>
      <c r="D139" s="202" t="s">
        <v>147</v>
      </c>
      <c r="E139" s="207" t="s">
        <v>21</v>
      </c>
      <c r="F139" s="208" t="s">
        <v>625</v>
      </c>
      <c r="G139" s="206"/>
      <c r="H139" s="209">
        <v>572</v>
      </c>
      <c r="I139" s="210"/>
      <c r="J139" s="206"/>
      <c r="K139" s="206"/>
      <c r="L139" s="211"/>
      <c r="M139" s="212"/>
      <c r="N139" s="213"/>
      <c r="O139" s="213"/>
      <c r="P139" s="213"/>
      <c r="Q139" s="213"/>
      <c r="R139" s="213"/>
      <c r="S139" s="213"/>
      <c r="T139" s="214"/>
      <c r="AT139" s="215" t="s">
        <v>147</v>
      </c>
      <c r="AU139" s="215" t="s">
        <v>79</v>
      </c>
      <c r="AV139" s="11" t="s">
        <v>79</v>
      </c>
      <c r="AW139" s="11" t="s">
        <v>33</v>
      </c>
      <c r="AX139" s="11" t="s">
        <v>77</v>
      </c>
      <c r="AY139" s="215" t="s">
        <v>136</v>
      </c>
    </row>
    <row r="140" spans="2:65" s="1" customFormat="1" ht="16.5" customHeight="1">
      <c r="B140" s="39"/>
      <c r="C140" s="190" t="s">
        <v>242</v>
      </c>
      <c r="D140" s="190" t="s">
        <v>138</v>
      </c>
      <c r="E140" s="191" t="s">
        <v>321</v>
      </c>
      <c r="F140" s="192" t="s">
        <v>322</v>
      </c>
      <c r="G140" s="193" t="s">
        <v>180</v>
      </c>
      <c r="H140" s="194">
        <v>143</v>
      </c>
      <c r="I140" s="195"/>
      <c r="J140" s="196">
        <f>ROUND(I140*H140,2)</f>
        <v>0</v>
      </c>
      <c r="K140" s="192" t="s">
        <v>142</v>
      </c>
      <c r="L140" s="59"/>
      <c r="M140" s="197" t="s">
        <v>21</v>
      </c>
      <c r="N140" s="198" t="s">
        <v>40</v>
      </c>
      <c r="O140" s="40"/>
      <c r="P140" s="199">
        <f>O140*H140</f>
        <v>0</v>
      </c>
      <c r="Q140" s="199">
        <v>0.00191</v>
      </c>
      <c r="R140" s="199">
        <f>Q140*H140</f>
        <v>0.27313</v>
      </c>
      <c r="S140" s="199">
        <v>0</v>
      </c>
      <c r="T140" s="200">
        <f>S140*H140</f>
        <v>0</v>
      </c>
      <c r="AR140" s="22" t="s">
        <v>143</v>
      </c>
      <c r="AT140" s="22" t="s">
        <v>138</v>
      </c>
      <c r="AU140" s="22" t="s">
        <v>79</v>
      </c>
      <c r="AY140" s="22" t="s">
        <v>136</v>
      </c>
      <c r="BE140" s="201">
        <f>IF(N140="základní",J140,0)</f>
        <v>0</v>
      </c>
      <c r="BF140" s="201">
        <f>IF(N140="snížená",J140,0)</f>
        <v>0</v>
      </c>
      <c r="BG140" s="201">
        <f>IF(N140="zákl. přenesená",J140,0)</f>
        <v>0</v>
      </c>
      <c r="BH140" s="201">
        <f>IF(N140="sníž. přenesená",J140,0)</f>
        <v>0</v>
      </c>
      <c r="BI140" s="201">
        <f>IF(N140="nulová",J140,0)</f>
        <v>0</v>
      </c>
      <c r="BJ140" s="22" t="s">
        <v>77</v>
      </c>
      <c r="BK140" s="201">
        <f>ROUND(I140*H140,2)</f>
        <v>0</v>
      </c>
      <c r="BL140" s="22" t="s">
        <v>143</v>
      </c>
      <c r="BM140" s="22" t="s">
        <v>323</v>
      </c>
    </row>
    <row r="141" spans="2:47" s="1" customFormat="1" ht="54">
      <c r="B141" s="39"/>
      <c r="C141" s="61"/>
      <c r="D141" s="202" t="s">
        <v>145</v>
      </c>
      <c r="E141" s="61"/>
      <c r="F141" s="203" t="s">
        <v>324</v>
      </c>
      <c r="G141" s="61"/>
      <c r="H141" s="61"/>
      <c r="I141" s="161"/>
      <c r="J141" s="61"/>
      <c r="K141" s="61"/>
      <c r="L141" s="59"/>
      <c r="M141" s="204"/>
      <c r="N141" s="40"/>
      <c r="O141" s="40"/>
      <c r="P141" s="40"/>
      <c r="Q141" s="40"/>
      <c r="R141" s="40"/>
      <c r="S141" s="40"/>
      <c r="T141" s="76"/>
      <c r="AT141" s="22" t="s">
        <v>145</v>
      </c>
      <c r="AU141" s="22" t="s">
        <v>79</v>
      </c>
    </row>
    <row r="142" spans="2:51" s="11" customFormat="1" ht="13.5">
      <c r="B142" s="205"/>
      <c r="C142" s="206"/>
      <c r="D142" s="202" t="s">
        <v>147</v>
      </c>
      <c r="E142" s="207" t="s">
        <v>21</v>
      </c>
      <c r="F142" s="208" t="s">
        <v>626</v>
      </c>
      <c r="G142" s="206"/>
      <c r="H142" s="209">
        <v>143</v>
      </c>
      <c r="I142" s="210"/>
      <c r="J142" s="206"/>
      <c r="K142" s="206"/>
      <c r="L142" s="211"/>
      <c r="M142" s="212"/>
      <c r="N142" s="213"/>
      <c r="O142" s="213"/>
      <c r="P142" s="213"/>
      <c r="Q142" s="213"/>
      <c r="R142" s="213"/>
      <c r="S142" s="213"/>
      <c r="T142" s="214"/>
      <c r="AT142" s="215" t="s">
        <v>147</v>
      </c>
      <c r="AU142" s="215" t="s">
        <v>79</v>
      </c>
      <c r="AV142" s="11" t="s">
        <v>79</v>
      </c>
      <c r="AW142" s="11" t="s">
        <v>33</v>
      </c>
      <c r="AX142" s="11" t="s">
        <v>77</v>
      </c>
      <c r="AY142" s="215" t="s">
        <v>136</v>
      </c>
    </row>
    <row r="143" spans="2:63" s="10" customFormat="1" ht="29.85" customHeight="1">
      <c r="B143" s="174"/>
      <c r="C143" s="175"/>
      <c r="D143" s="176" t="s">
        <v>68</v>
      </c>
      <c r="E143" s="188" t="s">
        <v>143</v>
      </c>
      <c r="F143" s="188" t="s">
        <v>326</v>
      </c>
      <c r="G143" s="175"/>
      <c r="H143" s="175"/>
      <c r="I143" s="178"/>
      <c r="J143" s="189">
        <f>BK143</f>
        <v>0</v>
      </c>
      <c r="K143" s="175"/>
      <c r="L143" s="180"/>
      <c r="M143" s="181"/>
      <c r="N143" s="182"/>
      <c r="O143" s="182"/>
      <c r="P143" s="183">
        <f>SUM(P144:P149)</f>
        <v>0</v>
      </c>
      <c r="Q143" s="182"/>
      <c r="R143" s="183">
        <f>SUM(R144:R149)</f>
        <v>79.0361</v>
      </c>
      <c r="S143" s="182"/>
      <c r="T143" s="184">
        <f>SUM(T144:T149)</f>
        <v>0</v>
      </c>
      <c r="AR143" s="185" t="s">
        <v>77</v>
      </c>
      <c r="AT143" s="186" t="s">
        <v>68</v>
      </c>
      <c r="AU143" s="186" t="s">
        <v>77</v>
      </c>
      <c r="AY143" s="185" t="s">
        <v>136</v>
      </c>
      <c r="BK143" s="187">
        <f>SUM(BK144:BK149)</f>
        <v>0</v>
      </c>
    </row>
    <row r="144" spans="2:65" s="1" customFormat="1" ht="25.5" customHeight="1">
      <c r="B144" s="39"/>
      <c r="C144" s="190" t="s">
        <v>249</v>
      </c>
      <c r="D144" s="190" t="s">
        <v>138</v>
      </c>
      <c r="E144" s="191" t="s">
        <v>337</v>
      </c>
      <c r="F144" s="192" t="s">
        <v>338</v>
      </c>
      <c r="G144" s="193" t="s">
        <v>192</v>
      </c>
      <c r="H144" s="194">
        <v>7.15</v>
      </c>
      <c r="I144" s="195"/>
      <c r="J144" s="196">
        <f>ROUND(I144*H144,2)</f>
        <v>0</v>
      </c>
      <c r="K144" s="192" t="s">
        <v>142</v>
      </c>
      <c r="L144" s="59"/>
      <c r="M144" s="197" t="s">
        <v>21</v>
      </c>
      <c r="N144" s="198" t="s">
        <v>40</v>
      </c>
      <c r="O144" s="40"/>
      <c r="P144" s="199">
        <f>O144*H144</f>
        <v>0</v>
      </c>
      <c r="Q144" s="199">
        <v>2.234</v>
      </c>
      <c r="R144" s="199">
        <f>Q144*H144</f>
        <v>15.9731</v>
      </c>
      <c r="S144" s="199">
        <v>0</v>
      </c>
      <c r="T144" s="200">
        <f>S144*H144</f>
        <v>0</v>
      </c>
      <c r="AR144" s="22" t="s">
        <v>143</v>
      </c>
      <c r="AT144" s="22" t="s">
        <v>138</v>
      </c>
      <c r="AU144" s="22" t="s">
        <v>79</v>
      </c>
      <c r="AY144" s="22" t="s">
        <v>136</v>
      </c>
      <c r="BE144" s="201">
        <f>IF(N144="základní",J144,0)</f>
        <v>0</v>
      </c>
      <c r="BF144" s="201">
        <f>IF(N144="snížená",J144,0)</f>
        <v>0</v>
      </c>
      <c r="BG144" s="201">
        <f>IF(N144="zákl. přenesená",J144,0)</f>
        <v>0</v>
      </c>
      <c r="BH144" s="201">
        <f>IF(N144="sníž. přenesená",J144,0)</f>
        <v>0</v>
      </c>
      <c r="BI144" s="201">
        <f>IF(N144="nulová",J144,0)</f>
        <v>0</v>
      </c>
      <c r="BJ144" s="22" t="s">
        <v>77</v>
      </c>
      <c r="BK144" s="201">
        <f>ROUND(I144*H144,2)</f>
        <v>0</v>
      </c>
      <c r="BL144" s="22" t="s">
        <v>143</v>
      </c>
      <c r="BM144" s="22" t="s">
        <v>627</v>
      </c>
    </row>
    <row r="145" spans="2:47" s="1" customFormat="1" ht="40.5">
      <c r="B145" s="39"/>
      <c r="C145" s="61"/>
      <c r="D145" s="202" t="s">
        <v>145</v>
      </c>
      <c r="E145" s="61"/>
      <c r="F145" s="203" t="s">
        <v>340</v>
      </c>
      <c r="G145" s="61"/>
      <c r="H145" s="61"/>
      <c r="I145" s="161"/>
      <c r="J145" s="61"/>
      <c r="K145" s="61"/>
      <c r="L145" s="59"/>
      <c r="M145" s="204"/>
      <c r="N145" s="40"/>
      <c r="O145" s="40"/>
      <c r="P145" s="40"/>
      <c r="Q145" s="40"/>
      <c r="R145" s="40"/>
      <c r="S145" s="40"/>
      <c r="T145" s="76"/>
      <c r="AT145" s="22" t="s">
        <v>145</v>
      </c>
      <c r="AU145" s="22" t="s">
        <v>79</v>
      </c>
    </row>
    <row r="146" spans="2:51" s="11" customFormat="1" ht="13.5">
      <c r="B146" s="205"/>
      <c r="C146" s="206"/>
      <c r="D146" s="202" t="s">
        <v>147</v>
      </c>
      <c r="E146" s="207" t="s">
        <v>21</v>
      </c>
      <c r="F146" s="208" t="s">
        <v>628</v>
      </c>
      <c r="G146" s="206"/>
      <c r="H146" s="209">
        <v>7.15</v>
      </c>
      <c r="I146" s="210"/>
      <c r="J146" s="206"/>
      <c r="K146" s="206"/>
      <c r="L146" s="211"/>
      <c r="M146" s="212"/>
      <c r="N146" s="213"/>
      <c r="O146" s="213"/>
      <c r="P146" s="213"/>
      <c r="Q146" s="213"/>
      <c r="R146" s="213"/>
      <c r="S146" s="213"/>
      <c r="T146" s="214"/>
      <c r="AT146" s="215" t="s">
        <v>147</v>
      </c>
      <c r="AU146" s="215" t="s">
        <v>79</v>
      </c>
      <c r="AV146" s="11" t="s">
        <v>79</v>
      </c>
      <c r="AW146" s="11" t="s">
        <v>33</v>
      </c>
      <c r="AX146" s="11" t="s">
        <v>77</v>
      </c>
      <c r="AY146" s="215" t="s">
        <v>136</v>
      </c>
    </row>
    <row r="147" spans="2:65" s="1" customFormat="1" ht="25.5" customHeight="1">
      <c r="B147" s="39"/>
      <c r="C147" s="190" t="s">
        <v>255</v>
      </c>
      <c r="D147" s="190" t="s">
        <v>138</v>
      </c>
      <c r="E147" s="191" t="s">
        <v>343</v>
      </c>
      <c r="F147" s="192" t="s">
        <v>344</v>
      </c>
      <c r="G147" s="193" t="s">
        <v>192</v>
      </c>
      <c r="H147" s="194">
        <v>28.6</v>
      </c>
      <c r="I147" s="195"/>
      <c r="J147" s="196">
        <f>ROUND(I147*H147,2)</f>
        <v>0</v>
      </c>
      <c r="K147" s="192" t="s">
        <v>142</v>
      </c>
      <c r="L147" s="59"/>
      <c r="M147" s="197" t="s">
        <v>21</v>
      </c>
      <c r="N147" s="198" t="s">
        <v>40</v>
      </c>
      <c r="O147" s="40"/>
      <c r="P147" s="199">
        <f>O147*H147</f>
        <v>0</v>
      </c>
      <c r="Q147" s="199">
        <v>2.205</v>
      </c>
      <c r="R147" s="199">
        <f>Q147*H147</f>
        <v>63.063</v>
      </c>
      <c r="S147" s="199">
        <v>0</v>
      </c>
      <c r="T147" s="200">
        <f>S147*H147</f>
        <v>0</v>
      </c>
      <c r="AR147" s="22" t="s">
        <v>143</v>
      </c>
      <c r="AT147" s="22" t="s">
        <v>138</v>
      </c>
      <c r="AU147" s="22" t="s">
        <v>79</v>
      </c>
      <c r="AY147" s="22" t="s">
        <v>136</v>
      </c>
      <c r="BE147" s="201">
        <f>IF(N147="základní",J147,0)</f>
        <v>0</v>
      </c>
      <c r="BF147" s="201">
        <f>IF(N147="snížená",J147,0)</f>
        <v>0</v>
      </c>
      <c r="BG147" s="201">
        <f>IF(N147="zákl. přenesená",J147,0)</f>
        <v>0</v>
      </c>
      <c r="BH147" s="201">
        <f>IF(N147="sníž. přenesená",J147,0)</f>
        <v>0</v>
      </c>
      <c r="BI147" s="201">
        <f>IF(N147="nulová",J147,0)</f>
        <v>0</v>
      </c>
      <c r="BJ147" s="22" t="s">
        <v>77</v>
      </c>
      <c r="BK147" s="201">
        <f>ROUND(I147*H147,2)</f>
        <v>0</v>
      </c>
      <c r="BL147" s="22" t="s">
        <v>143</v>
      </c>
      <c r="BM147" s="22" t="s">
        <v>345</v>
      </c>
    </row>
    <row r="148" spans="2:47" s="1" customFormat="1" ht="81">
      <c r="B148" s="39"/>
      <c r="C148" s="61"/>
      <c r="D148" s="202" t="s">
        <v>145</v>
      </c>
      <c r="E148" s="61"/>
      <c r="F148" s="203" t="s">
        <v>346</v>
      </c>
      <c r="G148" s="61"/>
      <c r="H148" s="61"/>
      <c r="I148" s="161"/>
      <c r="J148" s="61"/>
      <c r="K148" s="61"/>
      <c r="L148" s="59"/>
      <c r="M148" s="204"/>
      <c r="N148" s="40"/>
      <c r="O148" s="40"/>
      <c r="P148" s="40"/>
      <c r="Q148" s="40"/>
      <c r="R148" s="40"/>
      <c r="S148" s="40"/>
      <c r="T148" s="76"/>
      <c r="AT148" s="22" t="s">
        <v>145</v>
      </c>
      <c r="AU148" s="22" t="s">
        <v>79</v>
      </c>
    </row>
    <row r="149" spans="2:51" s="11" customFormat="1" ht="13.5">
      <c r="B149" s="205"/>
      <c r="C149" s="206"/>
      <c r="D149" s="202" t="s">
        <v>147</v>
      </c>
      <c r="E149" s="207" t="s">
        <v>21</v>
      </c>
      <c r="F149" s="208" t="s">
        <v>629</v>
      </c>
      <c r="G149" s="206"/>
      <c r="H149" s="209">
        <v>28.6</v>
      </c>
      <c r="I149" s="210"/>
      <c r="J149" s="206"/>
      <c r="K149" s="206"/>
      <c r="L149" s="211"/>
      <c r="M149" s="212"/>
      <c r="N149" s="213"/>
      <c r="O149" s="213"/>
      <c r="P149" s="213"/>
      <c r="Q149" s="213"/>
      <c r="R149" s="213"/>
      <c r="S149" s="213"/>
      <c r="T149" s="214"/>
      <c r="AT149" s="215" t="s">
        <v>147</v>
      </c>
      <c r="AU149" s="215" t="s">
        <v>79</v>
      </c>
      <c r="AV149" s="11" t="s">
        <v>79</v>
      </c>
      <c r="AW149" s="11" t="s">
        <v>33</v>
      </c>
      <c r="AX149" s="11" t="s">
        <v>77</v>
      </c>
      <c r="AY149" s="215" t="s">
        <v>136</v>
      </c>
    </row>
    <row r="150" spans="2:63" s="10" customFormat="1" ht="29.85" customHeight="1">
      <c r="B150" s="174"/>
      <c r="C150" s="175"/>
      <c r="D150" s="176" t="s">
        <v>68</v>
      </c>
      <c r="E150" s="188" t="s">
        <v>166</v>
      </c>
      <c r="F150" s="188" t="s">
        <v>348</v>
      </c>
      <c r="G150" s="175"/>
      <c r="H150" s="175"/>
      <c r="I150" s="178"/>
      <c r="J150" s="189">
        <f>BK150</f>
        <v>0</v>
      </c>
      <c r="K150" s="175"/>
      <c r="L150" s="180"/>
      <c r="M150" s="181"/>
      <c r="N150" s="182"/>
      <c r="O150" s="182"/>
      <c r="P150" s="183">
        <f>SUM(P151:P179)</f>
        <v>0</v>
      </c>
      <c r="Q150" s="182"/>
      <c r="R150" s="183">
        <f>SUM(R151:R179)</f>
        <v>973.8400019999999</v>
      </c>
      <c r="S150" s="182"/>
      <c r="T150" s="184">
        <f>SUM(T151:T179)</f>
        <v>0</v>
      </c>
      <c r="AR150" s="185" t="s">
        <v>77</v>
      </c>
      <c r="AT150" s="186" t="s">
        <v>68</v>
      </c>
      <c r="AU150" s="186" t="s">
        <v>77</v>
      </c>
      <c r="AY150" s="185" t="s">
        <v>136</v>
      </c>
      <c r="BK150" s="187">
        <f>SUM(BK151:BK179)</f>
        <v>0</v>
      </c>
    </row>
    <row r="151" spans="2:65" s="1" customFormat="1" ht="25.5" customHeight="1">
      <c r="B151" s="39"/>
      <c r="C151" s="190" t="s">
        <v>261</v>
      </c>
      <c r="D151" s="190" t="s">
        <v>138</v>
      </c>
      <c r="E151" s="191" t="s">
        <v>355</v>
      </c>
      <c r="F151" s="192" t="s">
        <v>356</v>
      </c>
      <c r="G151" s="193" t="s">
        <v>141</v>
      </c>
      <c r="H151" s="194">
        <v>901.4</v>
      </c>
      <c r="I151" s="195"/>
      <c r="J151" s="196">
        <f>ROUND(I151*H151,2)</f>
        <v>0</v>
      </c>
      <c r="K151" s="192" t="s">
        <v>142</v>
      </c>
      <c r="L151" s="59"/>
      <c r="M151" s="197" t="s">
        <v>21</v>
      </c>
      <c r="N151" s="198" t="s">
        <v>40</v>
      </c>
      <c r="O151" s="40"/>
      <c r="P151" s="199">
        <f>O151*H151</f>
        <v>0</v>
      </c>
      <c r="Q151" s="199">
        <v>0.27994</v>
      </c>
      <c r="R151" s="199">
        <f>Q151*H151</f>
        <v>252.337916</v>
      </c>
      <c r="S151" s="199">
        <v>0</v>
      </c>
      <c r="T151" s="200">
        <f>S151*H151</f>
        <v>0</v>
      </c>
      <c r="AR151" s="22" t="s">
        <v>143</v>
      </c>
      <c r="AT151" s="22" t="s">
        <v>138</v>
      </c>
      <c r="AU151" s="22" t="s">
        <v>79</v>
      </c>
      <c r="AY151" s="22" t="s">
        <v>136</v>
      </c>
      <c r="BE151" s="201">
        <f>IF(N151="základní",J151,0)</f>
        <v>0</v>
      </c>
      <c r="BF151" s="201">
        <f>IF(N151="snížená",J151,0)</f>
        <v>0</v>
      </c>
      <c r="BG151" s="201">
        <f>IF(N151="zákl. přenesená",J151,0)</f>
        <v>0</v>
      </c>
      <c r="BH151" s="201">
        <f>IF(N151="sníž. přenesená",J151,0)</f>
        <v>0</v>
      </c>
      <c r="BI151" s="201">
        <f>IF(N151="nulová",J151,0)</f>
        <v>0</v>
      </c>
      <c r="BJ151" s="22" t="s">
        <v>77</v>
      </c>
      <c r="BK151" s="201">
        <f>ROUND(I151*H151,2)</f>
        <v>0</v>
      </c>
      <c r="BL151" s="22" t="s">
        <v>143</v>
      </c>
      <c r="BM151" s="22" t="s">
        <v>357</v>
      </c>
    </row>
    <row r="152" spans="2:51" s="11" customFormat="1" ht="13.5">
      <c r="B152" s="205"/>
      <c r="C152" s="206"/>
      <c r="D152" s="202" t="s">
        <v>147</v>
      </c>
      <c r="E152" s="207" t="s">
        <v>21</v>
      </c>
      <c r="F152" s="208" t="s">
        <v>622</v>
      </c>
      <c r="G152" s="206"/>
      <c r="H152" s="209">
        <v>865</v>
      </c>
      <c r="I152" s="210"/>
      <c r="J152" s="206"/>
      <c r="K152" s="206"/>
      <c r="L152" s="211"/>
      <c r="M152" s="212"/>
      <c r="N152" s="213"/>
      <c r="O152" s="213"/>
      <c r="P152" s="213"/>
      <c r="Q152" s="213"/>
      <c r="R152" s="213"/>
      <c r="S152" s="213"/>
      <c r="T152" s="214"/>
      <c r="AT152" s="215" t="s">
        <v>147</v>
      </c>
      <c r="AU152" s="215" t="s">
        <v>79</v>
      </c>
      <c r="AV152" s="11" t="s">
        <v>79</v>
      </c>
      <c r="AW152" s="11" t="s">
        <v>33</v>
      </c>
      <c r="AX152" s="11" t="s">
        <v>69</v>
      </c>
      <c r="AY152" s="215" t="s">
        <v>136</v>
      </c>
    </row>
    <row r="153" spans="2:51" s="11" customFormat="1" ht="13.5">
      <c r="B153" s="205"/>
      <c r="C153" s="206"/>
      <c r="D153" s="202" t="s">
        <v>147</v>
      </c>
      <c r="E153" s="207" t="s">
        <v>21</v>
      </c>
      <c r="F153" s="208" t="s">
        <v>623</v>
      </c>
      <c r="G153" s="206"/>
      <c r="H153" s="209">
        <v>36.4</v>
      </c>
      <c r="I153" s="210"/>
      <c r="J153" s="206"/>
      <c r="K153" s="206"/>
      <c r="L153" s="211"/>
      <c r="M153" s="212"/>
      <c r="N153" s="213"/>
      <c r="O153" s="213"/>
      <c r="P153" s="213"/>
      <c r="Q153" s="213"/>
      <c r="R153" s="213"/>
      <c r="S153" s="213"/>
      <c r="T153" s="214"/>
      <c r="AT153" s="215" t="s">
        <v>147</v>
      </c>
      <c r="AU153" s="215" t="s">
        <v>79</v>
      </c>
      <c r="AV153" s="11" t="s">
        <v>79</v>
      </c>
      <c r="AW153" s="11" t="s">
        <v>33</v>
      </c>
      <c r="AX153" s="11" t="s">
        <v>69</v>
      </c>
      <c r="AY153" s="215" t="s">
        <v>136</v>
      </c>
    </row>
    <row r="154" spans="2:51" s="12" customFormat="1" ht="13.5">
      <c r="B154" s="216"/>
      <c r="C154" s="217"/>
      <c r="D154" s="202" t="s">
        <v>147</v>
      </c>
      <c r="E154" s="218" t="s">
        <v>21</v>
      </c>
      <c r="F154" s="219" t="s">
        <v>165</v>
      </c>
      <c r="G154" s="217"/>
      <c r="H154" s="220">
        <v>901.4</v>
      </c>
      <c r="I154" s="221"/>
      <c r="J154" s="217"/>
      <c r="K154" s="217"/>
      <c r="L154" s="222"/>
      <c r="M154" s="223"/>
      <c r="N154" s="224"/>
      <c r="O154" s="224"/>
      <c r="P154" s="224"/>
      <c r="Q154" s="224"/>
      <c r="R154" s="224"/>
      <c r="S154" s="224"/>
      <c r="T154" s="225"/>
      <c r="AT154" s="226" t="s">
        <v>147</v>
      </c>
      <c r="AU154" s="226" t="s">
        <v>79</v>
      </c>
      <c r="AV154" s="12" t="s">
        <v>143</v>
      </c>
      <c r="AW154" s="12" t="s">
        <v>33</v>
      </c>
      <c r="AX154" s="12" t="s">
        <v>77</v>
      </c>
      <c r="AY154" s="226" t="s">
        <v>136</v>
      </c>
    </row>
    <row r="155" spans="2:65" s="1" customFormat="1" ht="25.5" customHeight="1">
      <c r="B155" s="39"/>
      <c r="C155" s="190" t="s">
        <v>9</v>
      </c>
      <c r="D155" s="190" t="s">
        <v>138</v>
      </c>
      <c r="E155" s="191" t="s">
        <v>581</v>
      </c>
      <c r="F155" s="192" t="s">
        <v>582</v>
      </c>
      <c r="G155" s="193" t="s">
        <v>141</v>
      </c>
      <c r="H155" s="194">
        <v>901.4</v>
      </c>
      <c r="I155" s="195"/>
      <c r="J155" s="196">
        <f>ROUND(I155*H155,2)</f>
        <v>0</v>
      </c>
      <c r="K155" s="192" t="s">
        <v>142</v>
      </c>
      <c r="L155" s="59"/>
      <c r="M155" s="197" t="s">
        <v>21</v>
      </c>
      <c r="N155" s="198" t="s">
        <v>40</v>
      </c>
      <c r="O155" s="40"/>
      <c r="P155" s="199">
        <f>O155*H155</f>
        <v>0</v>
      </c>
      <c r="Q155" s="199">
        <v>0.42149</v>
      </c>
      <c r="R155" s="199">
        <f>Q155*H155</f>
        <v>379.931086</v>
      </c>
      <c r="S155" s="199">
        <v>0</v>
      </c>
      <c r="T155" s="200">
        <f>S155*H155</f>
        <v>0</v>
      </c>
      <c r="AR155" s="22" t="s">
        <v>143</v>
      </c>
      <c r="AT155" s="22" t="s">
        <v>138</v>
      </c>
      <c r="AU155" s="22" t="s">
        <v>79</v>
      </c>
      <c r="AY155" s="22" t="s">
        <v>136</v>
      </c>
      <c r="BE155" s="201">
        <f>IF(N155="základní",J155,0)</f>
        <v>0</v>
      </c>
      <c r="BF155" s="201">
        <f>IF(N155="snížená",J155,0)</f>
        <v>0</v>
      </c>
      <c r="BG155" s="201">
        <f>IF(N155="zákl. přenesená",J155,0)</f>
        <v>0</v>
      </c>
      <c r="BH155" s="201">
        <f>IF(N155="sníž. přenesená",J155,0)</f>
        <v>0</v>
      </c>
      <c r="BI155" s="201">
        <f>IF(N155="nulová",J155,0)</f>
        <v>0</v>
      </c>
      <c r="BJ155" s="22" t="s">
        <v>77</v>
      </c>
      <c r="BK155" s="201">
        <f>ROUND(I155*H155,2)</f>
        <v>0</v>
      </c>
      <c r="BL155" s="22" t="s">
        <v>143</v>
      </c>
      <c r="BM155" s="22" t="s">
        <v>583</v>
      </c>
    </row>
    <row r="156" spans="2:47" s="1" customFormat="1" ht="67.5">
      <c r="B156" s="39"/>
      <c r="C156" s="61"/>
      <c r="D156" s="202" t="s">
        <v>145</v>
      </c>
      <c r="E156" s="61"/>
      <c r="F156" s="203" t="s">
        <v>363</v>
      </c>
      <c r="G156" s="61"/>
      <c r="H156" s="61"/>
      <c r="I156" s="161"/>
      <c r="J156" s="61"/>
      <c r="K156" s="61"/>
      <c r="L156" s="59"/>
      <c r="M156" s="204"/>
      <c r="N156" s="40"/>
      <c r="O156" s="40"/>
      <c r="P156" s="40"/>
      <c r="Q156" s="40"/>
      <c r="R156" s="40"/>
      <c r="S156" s="40"/>
      <c r="T156" s="76"/>
      <c r="AT156" s="22" t="s">
        <v>145</v>
      </c>
      <c r="AU156" s="22" t="s">
        <v>79</v>
      </c>
    </row>
    <row r="157" spans="2:51" s="11" customFormat="1" ht="13.5">
      <c r="B157" s="205"/>
      <c r="C157" s="206"/>
      <c r="D157" s="202" t="s">
        <v>147</v>
      </c>
      <c r="E157" s="207" t="s">
        <v>21</v>
      </c>
      <c r="F157" s="208" t="s">
        <v>622</v>
      </c>
      <c r="G157" s="206"/>
      <c r="H157" s="209">
        <v>865</v>
      </c>
      <c r="I157" s="210"/>
      <c r="J157" s="206"/>
      <c r="K157" s="206"/>
      <c r="L157" s="211"/>
      <c r="M157" s="212"/>
      <c r="N157" s="213"/>
      <c r="O157" s="213"/>
      <c r="P157" s="213"/>
      <c r="Q157" s="213"/>
      <c r="R157" s="213"/>
      <c r="S157" s="213"/>
      <c r="T157" s="214"/>
      <c r="AT157" s="215" t="s">
        <v>147</v>
      </c>
      <c r="AU157" s="215" t="s">
        <v>79</v>
      </c>
      <c r="AV157" s="11" t="s">
        <v>79</v>
      </c>
      <c r="AW157" s="11" t="s">
        <v>33</v>
      </c>
      <c r="AX157" s="11" t="s">
        <v>69</v>
      </c>
      <c r="AY157" s="215" t="s">
        <v>136</v>
      </c>
    </row>
    <row r="158" spans="2:51" s="11" customFormat="1" ht="13.5">
      <c r="B158" s="205"/>
      <c r="C158" s="206"/>
      <c r="D158" s="202" t="s">
        <v>147</v>
      </c>
      <c r="E158" s="207" t="s">
        <v>21</v>
      </c>
      <c r="F158" s="208" t="s">
        <v>623</v>
      </c>
      <c r="G158" s="206"/>
      <c r="H158" s="209">
        <v>36.4</v>
      </c>
      <c r="I158" s="210"/>
      <c r="J158" s="206"/>
      <c r="K158" s="206"/>
      <c r="L158" s="211"/>
      <c r="M158" s="212"/>
      <c r="N158" s="213"/>
      <c r="O158" s="213"/>
      <c r="P158" s="213"/>
      <c r="Q158" s="213"/>
      <c r="R158" s="213"/>
      <c r="S158" s="213"/>
      <c r="T158" s="214"/>
      <c r="AT158" s="215" t="s">
        <v>147</v>
      </c>
      <c r="AU158" s="215" t="s">
        <v>79</v>
      </c>
      <c r="AV158" s="11" t="s">
        <v>79</v>
      </c>
      <c r="AW158" s="11" t="s">
        <v>33</v>
      </c>
      <c r="AX158" s="11" t="s">
        <v>69</v>
      </c>
      <c r="AY158" s="215" t="s">
        <v>136</v>
      </c>
    </row>
    <row r="159" spans="2:51" s="12" customFormat="1" ht="13.5">
      <c r="B159" s="216"/>
      <c r="C159" s="217"/>
      <c r="D159" s="202" t="s">
        <v>147</v>
      </c>
      <c r="E159" s="218" t="s">
        <v>21</v>
      </c>
      <c r="F159" s="219" t="s">
        <v>165</v>
      </c>
      <c r="G159" s="217"/>
      <c r="H159" s="220">
        <v>901.4</v>
      </c>
      <c r="I159" s="221"/>
      <c r="J159" s="217"/>
      <c r="K159" s="217"/>
      <c r="L159" s="222"/>
      <c r="M159" s="223"/>
      <c r="N159" s="224"/>
      <c r="O159" s="224"/>
      <c r="P159" s="224"/>
      <c r="Q159" s="224"/>
      <c r="R159" s="224"/>
      <c r="S159" s="224"/>
      <c r="T159" s="225"/>
      <c r="AT159" s="226" t="s">
        <v>147</v>
      </c>
      <c r="AU159" s="226" t="s">
        <v>79</v>
      </c>
      <c r="AV159" s="12" t="s">
        <v>143</v>
      </c>
      <c r="AW159" s="12" t="s">
        <v>33</v>
      </c>
      <c r="AX159" s="12" t="s">
        <v>77</v>
      </c>
      <c r="AY159" s="226" t="s">
        <v>136</v>
      </c>
    </row>
    <row r="160" spans="2:65" s="1" customFormat="1" ht="38.25" customHeight="1">
      <c r="B160" s="39"/>
      <c r="C160" s="190" t="s">
        <v>271</v>
      </c>
      <c r="D160" s="190" t="s">
        <v>138</v>
      </c>
      <c r="E160" s="191" t="s">
        <v>584</v>
      </c>
      <c r="F160" s="192" t="s">
        <v>585</v>
      </c>
      <c r="G160" s="193" t="s">
        <v>141</v>
      </c>
      <c r="H160" s="194">
        <v>780</v>
      </c>
      <c r="I160" s="195"/>
      <c r="J160" s="196">
        <f>ROUND(I160*H160,2)</f>
        <v>0</v>
      </c>
      <c r="K160" s="192" t="s">
        <v>142</v>
      </c>
      <c r="L160" s="59"/>
      <c r="M160" s="197" t="s">
        <v>21</v>
      </c>
      <c r="N160" s="198" t="s">
        <v>40</v>
      </c>
      <c r="O160" s="40"/>
      <c r="P160" s="199">
        <f>O160*H160</f>
        <v>0</v>
      </c>
      <c r="Q160" s="199">
        <v>0.13188</v>
      </c>
      <c r="R160" s="199">
        <f>Q160*H160</f>
        <v>102.8664</v>
      </c>
      <c r="S160" s="199">
        <v>0</v>
      </c>
      <c r="T160" s="200">
        <f>S160*H160</f>
        <v>0</v>
      </c>
      <c r="AR160" s="22" t="s">
        <v>143</v>
      </c>
      <c r="AT160" s="22" t="s">
        <v>138</v>
      </c>
      <c r="AU160" s="22" t="s">
        <v>79</v>
      </c>
      <c r="AY160" s="22" t="s">
        <v>136</v>
      </c>
      <c r="BE160" s="201">
        <f>IF(N160="základní",J160,0)</f>
        <v>0</v>
      </c>
      <c r="BF160" s="201">
        <f>IF(N160="snížená",J160,0)</f>
        <v>0</v>
      </c>
      <c r="BG160" s="201">
        <f>IF(N160="zákl. přenesená",J160,0)</f>
        <v>0</v>
      </c>
      <c r="BH160" s="201">
        <f>IF(N160="sníž. přenesená",J160,0)</f>
        <v>0</v>
      </c>
      <c r="BI160" s="201">
        <f>IF(N160="nulová",J160,0)</f>
        <v>0</v>
      </c>
      <c r="BJ160" s="22" t="s">
        <v>77</v>
      </c>
      <c r="BK160" s="201">
        <f>ROUND(I160*H160,2)</f>
        <v>0</v>
      </c>
      <c r="BL160" s="22" t="s">
        <v>143</v>
      </c>
      <c r="BM160" s="22" t="s">
        <v>586</v>
      </c>
    </row>
    <row r="161" spans="2:47" s="1" customFormat="1" ht="27">
      <c r="B161" s="39"/>
      <c r="C161" s="61"/>
      <c r="D161" s="202" t="s">
        <v>145</v>
      </c>
      <c r="E161" s="61"/>
      <c r="F161" s="203" t="s">
        <v>587</v>
      </c>
      <c r="G161" s="61"/>
      <c r="H161" s="61"/>
      <c r="I161" s="161"/>
      <c r="J161" s="61"/>
      <c r="K161" s="61"/>
      <c r="L161" s="59"/>
      <c r="M161" s="204"/>
      <c r="N161" s="40"/>
      <c r="O161" s="40"/>
      <c r="P161" s="40"/>
      <c r="Q161" s="40"/>
      <c r="R161" s="40"/>
      <c r="S161" s="40"/>
      <c r="T161" s="76"/>
      <c r="AT161" s="22" t="s">
        <v>145</v>
      </c>
      <c r="AU161" s="22" t="s">
        <v>79</v>
      </c>
    </row>
    <row r="162" spans="2:51" s="11" customFormat="1" ht="13.5">
      <c r="B162" s="205"/>
      <c r="C162" s="206"/>
      <c r="D162" s="202" t="s">
        <v>147</v>
      </c>
      <c r="E162" s="207" t="s">
        <v>21</v>
      </c>
      <c r="F162" s="208" t="s">
        <v>630</v>
      </c>
      <c r="G162" s="206"/>
      <c r="H162" s="209">
        <v>780</v>
      </c>
      <c r="I162" s="210"/>
      <c r="J162" s="206"/>
      <c r="K162" s="206"/>
      <c r="L162" s="211"/>
      <c r="M162" s="212"/>
      <c r="N162" s="213"/>
      <c r="O162" s="213"/>
      <c r="P162" s="213"/>
      <c r="Q162" s="213"/>
      <c r="R162" s="213"/>
      <c r="S162" s="213"/>
      <c r="T162" s="214"/>
      <c r="AT162" s="215" t="s">
        <v>147</v>
      </c>
      <c r="AU162" s="215" t="s">
        <v>79</v>
      </c>
      <c r="AV162" s="11" t="s">
        <v>79</v>
      </c>
      <c r="AW162" s="11" t="s">
        <v>33</v>
      </c>
      <c r="AX162" s="11" t="s">
        <v>69</v>
      </c>
      <c r="AY162" s="215" t="s">
        <v>136</v>
      </c>
    </row>
    <row r="163" spans="2:51" s="12" customFormat="1" ht="13.5">
      <c r="B163" s="216"/>
      <c r="C163" s="217"/>
      <c r="D163" s="202" t="s">
        <v>147</v>
      </c>
      <c r="E163" s="218" t="s">
        <v>21</v>
      </c>
      <c r="F163" s="219" t="s">
        <v>165</v>
      </c>
      <c r="G163" s="217"/>
      <c r="H163" s="220">
        <v>780</v>
      </c>
      <c r="I163" s="221"/>
      <c r="J163" s="217"/>
      <c r="K163" s="217"/>
      <c r="L163" s="222"/>
      <c r="M163" s="223"/>
      <c r="N163" s="224"/>
      <c r="O163" s="224"/>
      <c r="P163" s="224"/>
      <c r="Q163" s="224"/>
      <c r="R163" s="224"/>
      <c r="S163" s="224"/>
      <c r="T163" s="225"/>
      <c r="AT163" s="226" t="s">
        <v>147</v>
      </c>
      <c r="AU163" s="226" t="s">
        <v>79</v>
      </c>
      <c r="AV163" s="12" t="s">
        <v>143</v>
      </c>
      <c r="AW163" s="12" t="s">
        <v>33</v>
      </c>
      <c r="AX163" s="12" t="s">
        <v>77</v>
      </c>
      <c r="AY163" s="226" t="s">
        <v>136</v>
      </c>
    </row>
    <row r="164" spans="2:65" s="1" customFormat="1" ht="25.5" customHeight="1">
      <c r="B164" s="39"/>
      <c r="C164" s="190" t="s">
        <v>276</v>
      </c>
      <c r="D164" s="190" t="s">
        <v>138</v>
      </c>
      <c r="E164" s="191" t="s">
        <v>589</v>
      </c>
      <c r="F164" s="192" t="s">
        <v>590</v>
      </c>
      <c r="G164" s="193" t="s">
        <v>141</v>
      </c>
      <c r="H164" s="194">
        <v>2340</v>
      </c>
      <c r="I164" s="195"/>
      <c r="J164" s="196">
        <f>ROUND(I164*H164,2)</f>
        <v>0</v>
      </c>
      <c r="K164" s="192" t="s">
        <v>21</v>
      </c>
      <c r="L164" s="59"/>
      <c r="M164" s="197" t="s">
        <v>21</v>
      </c>
      <c r="N164" s="198" t="s">
        <v>40</v>
      </c>
      <c r="O164" s="40"/>
      <c r="P164" s="199">
        <f>O164*H164</f>
        <v>0</v>
      </c>
      <c r="Q164" s="199">
        <v>0.00041</v>
      </c>
      <c r="R164" s="199">
        <f>Q164*H164</f>
        <v>0.9594</v>
      </c>
      <c r="S164" s="199">
        <v>0</v>
      </c>
      <c r="T164" s="200">
        <f>S164*H164</f>
        <v>0</v>
      </c>
      <c r="AR164" s="22" t="s">
        <v>143</v>
      </c>
      <c r="AT164" s="22" t="s">
        <v>138</v>
      </c>
      <c r="AU164" s="22" t="s">
        <v>79</v>
      </c>
      <c r="AY164" s="22" t="s">
        <v>136</v>
      </c>
      <c r="BE164" s="201">
        <f>IF(N164="základní",J164,0)</f>
        <v>0</v>
      </c>
      <c r="BF164" s="201">
        <f>IF(N164="snížená",J164,0)</f>
        <v>0</v>
      </c>
      <c r="BG164" s="201">
        <f>IF(N164="zákl. přenesená",J164,0)</f>
        <v>0</v>
      </c>
      <c r="BH164" s="201">
        <f>IF(N164="sníž. přenesená",J164,0)</f>
        <v>0</v>
      </c>
      <c r="BI164" s="201">
        <f>IF(N164="nulová",J164,0)</f>
        <v>0</v>
      </c>
      <c r="BJ164" s="22" t="s">
        <v>77</v>
      </c>
      <c r="BK164" s="201">
        <f>ROUND(I164*H164,2)</f>
        <v>0</v>
      </c>
      <c r="BL164" s="22" t="s">
        <v>143</v>
      </c>
      <c r="BM164" s="22" t="s">
        <v>591</v>
      </c>
    </row>
    <row r="165" spans="2:51" s="11" customFormat="1" ht="13.5">
      <c r="B165" s="205"/>
      <c r="C165" s="206"/>
      <c r="D165" s="202" t="s">
        <v>147</v>
      </c>
      <c r="E165" s="207" t="s">
        <v>21</v>
      </c>
      <c r="F165" s="208" t="s">
        <v>631</v>
      </c>
      <c r="G165" s="206"/>
      <c r="H165" s="209">
        <v>2340</v>
      </c>
      <c r="I165" s="210"/>
      <c r="J165" s="206"/>
      <c r="K165" s="206"/>
      <c r="L165" s="211"/>
      <c r="M165" s="212"/>
      <c r="N165" s="213"/>
      <c r="O165" s="213"/>
      <c r="P165" s="213"/>
      <c r="Q165" s="213"/>
      <c r="R165" s="213"/>
      <c r="S165" s="213"/>
      <c r="T165" s="214"/>
      <c r="AT165" s="215" t="s">
        <v>147</v>
      </c>
      <c r="AU165" s="215" t="s">
        <v>79</v>
      </c>
      <c r="AV165" s="11" t="s">
        <v>79</v>
      </c>
      <c r="AW165" s="11" t="s">
        <v>33</v>
      </c>
      <c r="AX165" s="11" t="s">
        <v>69</v>
      </c>
      <c r="AY165" s="215" t="s">
        <v>136</v>
      </c>
    </row>
    <row r="166" spans="2:51" s="12" customFormat="1" ht="13.5">
      <c r="B166" s="216"/>
      <c r="C166" s="217"/>
      <c r="D166" s="202" t="s">
        <v>147</v>
      </c>
      <c r="E166" s="218" t="s">
        <v>21</v>
      </c>
      <c r="F166" s="219" t="s">
        <v>165</v>
      </c>
      <c r="G166" s="217"/>
      <c r="H166" s="220">
        <v>2340</v>
      </c>
      <c r="I166" s="221"/>
      <c r="J166" s="217"/>
      <c r="K166" s="217"/>
      <c r="L166" s="222"/>
      <c r="M166" s="223"/>
      <c r="N166" s="224"/>
      <c r="O166" s="224"/>
      <c r="P166" s="224"/>
      <c r="Q166" s="224"/>
      <c r="R166" s="224"/>
      <c r="S166" s="224"/>
      <c r="T166" s="225"/>
      <c r="AT166" s="226" t="s">
        <v>147</v>
      </c>
      <c r="AU166" s="226" t="s">
        <v>79</v>
      </c>
      <c r="AV166" s="12" t="s">
        <v>143</v>
      </c>
      <c r="AW166" s="12" t="s">
        <v>33</v>
      </c>
      <c r="AX166" s="12" t="s">
        <v>77</v>
      </c>
      <c r="AY166" s="226" t="s">
        <v>136</v>
      </c>
    </row>
    <row r="167" spans="2:65" s="1" customFormat="1" ht="38.25" customHeight="1">
      <c r="B167" s="39"/>
      <c r="C167" s="190" t="s">
        <v>282</v>
      </c>
      <c r="D167" s="190" t="s">
        <v>138</v>
      </c>
      <c r="E167" s="191" t="s">
        <v>593</v>
      </c>
      <c r="F167" s="192" t="s">
        <v>594</v>
      </c>
      <c r="G167" s="193" t="s">
        <v>141</v>
      </c>
      <c r="H167" s="194">
        <v>780</v>
      </c>
      <c r="I167" s="195"/>
      <c r="J167" s="196">
        <f>ROUND(I167*H167,2)</f>
        <v>0</v>
      </c>
      <c r="K167" s="192" t="s">
        <v>142</v>
      </c>
      <c r="L167" s="59"/>
      <c r="M167" s="197" t="s">
        <v>21</v>
      </c>
      <c r="N167" s="198" t="s">
        <v>40</v>
      </c>
      <c r="O167" s="40"/>
      <c r="P167" s="199">
        <f>O167*H167</f>
        <v>0</v>
      </c>
      <c r="Q167" s="199">
        <v>0.10373</v>
      </c>
      <c r="R167" s="199">
        <f>Q167*H167</f>
        <v>80.9094</v>
      </c>
      <c r="S167" s="199">
        <v>0</v>
      </c>
      <c r="T167" s="200">
        <f>S167*H167</f>
        <v>0</v>
      </c>
      <c r="AR167" s="22" t="s">
        <v>143</v>
      </c>
      <c r="AT167" s="22" t="s">
        <v>138</v>
      </c>
      <c r="AU167" s="22" t="s">
        <v>79</v>
      </c>
      <c r="AY167" s="22" t="s">
        <v>136</v>
      </c>
      <c r="BE167" s="201">
        <f>IF(N167="základní",J167,0)</f>
        <v>0</v>
      </c>
      <c r="BF167" s="201">
        <f>IF(N167="snížená",J167,0)</f>
        <v>0</v>
      </c>
      <c r="BG167" s="201">
        <f>IF(N167="zákl. přenesená",J167,0)</f>
        <v>0</v>
      </c>
      <c r="BH167" s="201">
        <f>IF(N167="sníž. přenesená",J167,0)</f>
        <v>0</v>
      </c>
      <c r="BI167" s="201">
        <f>IF(N167="nulová",J167,0)</f>
        <v>0</v>
      </c>
      <c r="BJ167" s="22" t="s">
        <v>77</v>
      </c>
      <c r="BK167" s="201">
        <f>ROUND(I167*H167,2)</f>
        <v>0</v>
      </c>
      <c r="BL167" s="22" t="s">
        <v>143</v>
      </c>
      <c r="BM167" s="22" t="s">
        <v>595</v>
      </c>
    </row>
    <row r="168" spans="2:47" s="1" customFormat="1" ht="27">
      <c r="B168" s="39"/>
      <c r="C168" s="61"/>
      <c r="D168" s="202" t="s">
        <v>145</v>
      </c>
      <c r="E168" s="61"/>
      <c r="F168" s="203" t="s">
        <v>596</v>
      </c>
      <c r="G168" s="61"/>
      <c r="H168" s="61"/>
      <c r="I168" s="161"/>
      <c r="J168" s="61"/>
      <c r="K168" s="61"/>
      <c r="L168" s="59"/>
      <c r="M168" s="204"/>
      <c r="N168" s="40"/>
      <c r="O168" s="40"/>
      <c r="P168" s="40"/>
      <c r="Q168" s="40"/>
      <c r="R168" s="40"/>
      <c r="S168" s="40"/>
      <c r="T168" s="76"/>
      <c r="AT168" s="22" t="s">
        <v>145</v>
      </c>
      <c r="AU168" s="22" t="s">
        <v>79</v>
      </c>
    </row>
    <row r="169" spans="2:51" s="11" customFormat="1" ht="13.5">
      <c r="B169" s="205"/>
      <c r="C169" s="206"/>
      <c r="D169" s="202" t="s">
        <v>147</v>
      </c>
      <c r="E169" s="207" t="s">
        <v>21</v>
      </c>
      <c r="F169" s="208" t="s">
        <v>630</v>
      </c>
      <c r="G169" s="206"/>
      <c r="H169" s="209">
        <v>780</v>
      </c>
      <c r="I169" s="210"/>
      <c r="J169" s="206"/>
      <c r="K169" s="206"/>
      <c r="L169" s="211"/>
      <c r="M169" s="212"/>
      <c r="N169" s="213"/>
      <c r="O169" s="213"/>
      <c r="P169" s="213"/>
      <c r="Q169" s="213"/>
      <c r="R169" s="213"/>
      <c r="S169" s="213"/>
      <c r="T169" s="214"/>
      <c r="AT169" s="215" t="s">
        <v>147</v>
      </c>
      <c r="AU169" s="215" t="s">
        <v>79</v>
      </c>
      <c r="AV169" s="11" t="s">
        <v>79</v>
      </c>
      <c r="AW169" s="11" t="s">
        <v>33</v>
      </c>
      <c r="AX169" s="11" t="s">
        <v>69</v>
      </c>
      <c r="AY169" s="215" t="s">
        <v>136</v>
      </c>
    </row>
    <row r="170" spans="2:51" s="12" customFormat="1" ht="13.5">
      <c r="B170" s="216"/>
      <c r="C170" s="217"/>
      <c r="D170" s="202" t="s">
        <v>147</v>
      </c>
      <c r="E170" s="218" t="s">
        <v>21</v>
      </c>
      <c r="F170" s="219" t="s">
        <v>165</v>
      </c>
      <c r="G170" s="217"/>
      <c r="H170" s="220">
        <v>780</v>
      </c>
      <c r="I170" s="221"/>
      <c r="J170" s="217"/>
      <c r="K170" s="217"/>
      <c r="L170" s="222"/>
      <c r="M170" s="223"/>
      <c r="N170" s="224"/>
      <c r="O170" s="224"/>
      <c r="P170" s="224"/>
      <c r="Q170" s="224"/>
      <c r="R170" s="224"/>
      <c r="S170" s="224"/>
      <c r="T170" s="225"/>
      <c r="AT170" s="226" t="s">
        <v>147</v>
      </c>
      <c r="AU170" s="226" t="s">
        <v>79</v>
      </c>
      <c r="AV170" s="12" t="s">
        <v>143</v>
      </c>
      <c r="AW170" s="12" t="s">
        <v>33</v>
      </c>
      <c r="AX170" s="12" t="s">
        <v>77</v>
      </c>
      <c r="AY170" s="226" t="s">
        <v>136</v>
      </c>
    </row>
    <row r="171" spans="2:65" s="1" customFormat="1" ht="25.5" customHeight="1">
      <c r="B171" s="39"/>
      <c r="C171" s="190" t="s">
        <v>287</v>
      </c>
      <c r="D171" s="190" t="s">
        <v>138</v>
      </c>
      <c r="E171" s="191" t="s">
        <v>597</v>
      </c>
      <c r="F171" s="192" t="s">
        <v>598</v>
      </c>
      <c r="G171" s="193" t="s">
        <v>141</v>
      </c>
      <c r="H171" s="194">
        <v>780</v>
      </c>
      <c r="I171" s="195"/>
      <c r="J171" s="196">
        <f>ROUND(I171*H171,2)</f>
        <v>0</v>
      </c>
      <c r="K171" s="192" t="s">
        <v>142</v>
      </c>
      <c r="L171" s="59"/>
      <c r="M171" s="197" t="s">
        <v>21</v>
      </c>
      <c r="N171" s="198" t="s">
        <v>40</v>
      </c>
      <c r="O171" s="40"/>
      <c r="P171" s="199">
        <f>O171*H171</f>
        <v>0</v>
      </c>
      <c r="Q171" s="199">
        <v>0.15559</v>
      </c>
      <c r="R171" s="199">
        <f>Q171*H171</f>
        <v>121.3602</v>
      </c>
      <c r="S171" s="199">
        <v>0</v>
      </c>
      <c r="T171" s="200">
        <f>S171*H171</f>
        <v>0</v>
      </c>
      <c r="AR171" s="22" t="s">
        <v>143</v>
      </c>
      <c r="AT171" s="22" t="s">
        <v>138</v>
      </c>
      <c r="AU171" s="22" t="s">
        <v>79</v>
      </c>
      <c r="AY171" s="22" t="s">
        <v>136</v>
      </c>
      <c r="BE171" s="201">
        <f>IF(N171="základní",J171,0)</f>
        <v>0</v>
      </c>
      <c r="BF171" s="201">
        <f>IF(N171="snížená",J171,0)</f>
        <v>0</v>
      </c>
      <c r="BG171" s="201">
        <f>IF(N171="zákl. přenesená",J171,0)</f>
        <v>0</v>
      </c>
      <c r="BH171" s="201">
        <f>IF(N171="sníž. přenesená",J171,0)</f>
        <v>0</v>
      </c>
      <c r="BI171" s="201">
        <f>IF(N171="nulová",J171,0)</f>
        <v>0</v>
      </c>
      <c r="BJ171" s="22" t="s">
        <v>77</v>
      </c>
      <c r="BK171" s="201">
        <f>ROUND(I171*H171,2)</f>
        <v>0</v>
      </c>
      <c r="BL171" s="22" t="s">
        <v>143</v>
      </c>
      <c r="BM171" s="22" t="s">
        <v>599</v>
      </c>
    </row>
    <row r="172" spans="2:47" s="1" customFormat="1" ht="27">
      <c r="B172" s="39"/>
      <c r="C172" s="61"/>
      <c r="D172" s="202" t="s">
        <v>145</v>
      </c>
      <c r="E172" s="61"/>
      <c r="F172" s="203" t="s">
        <v>600</v>
      </c>
      <c r="G172" s="61"/>
      <c r="H172" s="61"/>
      <c r="I172" s="161"/>
      <c r="J172" s="61"/>
      <c r="K172" s="61"/>
      <c r="L172" s="59"/>
      <c r="M172" s="204"/>
      <c r="N172" s="40"/>
      <c r="O172" s="40"/>
      <c r="P172" s="40"/>
      <c r="Q172" s="40"/>
      <c r="R172" s="40"/>
      <c r="S172" s="40"/>
      <c r="T172" s="76"/>
      <c r="AT172" s="22" t="s">
        <v>145</v>
      </c>
      <c r="AU172" s="22" t="s">
        <v>79</v>
      </c>
    </row>
    <row r="173" spans="2:51" s="11" customFormat="1" ht="13.5">
      <c r="B173" s="205"/>
      <c r="C173" s="206"/>
      <c r="D173" s="202" t="s">
        <v>147</v>
      </c>
      <c r="E173" s="207" t="s">
        <v>21</v>
      </c>
      <c r="F173" s="208" t="s">
        <v>630</v>
      </c>
      <c r="G173" s="206"/>
      <c r="H173" s="209">
        <v>780</v>
      </c>
      <c r="I173" s="210"/>
      <c r="J173" s="206"/>
      <c r="K173" s="206"/>
      <c r="L173" s="211"/>
      <c r="M173" s="212"/>
      <c r="N173" s="213"/>
      <c r="O173" s="213"/>
      <c r="P173" s="213"/>
      <c r="Q173" s="213"/>
      <c r="R173" s="213"/>
      <c r="S173" s="213"/>
      <c r="T173" s="214"/>
      <c r="AT173" s="215" t="s">
        <v>147</v>
      </c>
      <c r="AU173" s="215" t="s">
        <v>79</v>
      </c>
      <c r="AV173" s="11" t="s">
        <v>79</v>
      </c>
      <c r="AW173" s="11" t="s">
        <v>33</v>
      </c>
      <c r="AX173" s="11" t="s">
        <v>69</v>
      </c>
      <c r="AY173" s="215" t="s">
        <v>136</v>
      </c>
    </row>
    <row r="174" spans="2:51" s="12" customFormat="1" ht="13.5">
      <c r="B174" s="216"/>
      <c r="C174" s="217"/>
      <c r="D174" s="202" t="s">
        <v>147</v>
      </c>
      <c r="E174" s="218" t="s">
        <v>21</v>
      </c>
      <c r="F174" s="219" t="s">
        <v>165</v>
      </c>
      <c r="G174" s="217"/>
      <c r="H174" s="220">
        <v>780</v>
      </c>
      <c r="I174" s="221"/>
      <c r="J174" s="217"/>
      <c r="K174" s="217"/>
      <c r="L174" s="222"/>
      <c r="M174" s="223"/>
      <c r="N174" s="224"/>
      <c r="O174" s="224"/>
      <c r="P174" s="224"/>
      <c r="Q174" s="224"/>
      <c r="R174" s="224"/>
      <c r="S174" s="224"/>
      <c r="T174" s="225"/>
      <c r="AT174" s="226" t="s">
        <v>147</v>
      </c>
      <c r="AU174" s="226" t="s">
        <v>79</v>
      </c>
      <c r="AV174" s="12" t="s">
        <v>143</v>
      </c>
      <c r="AW174" s="12" t="s">
        <v>33</v>
      </c>
      <c r="AX174" s="12" t="s">
        <v>77</v>
      </c>
      <c r="AY174" s="226" t="s">
        <v>136</v>
      </c>
    </row>
    <row r="175" spans="2:65" s="1" customFormat="1" ht="38.25" customHeight="1">
      <c r="B175" s="39"/>
      <c r="C175" s="190" t="s">
        <v>297</v>
      </c>
      <c r="D175" s="190" t="s">
        <v>138</v>
      </c>
      <c r="E175" s="191" t="s">
        <v>632</v>
      </c>
      <c r="F175" s="192" t="s">
        <v>633</v>
      </c>
      <c r="G175" s="193" t="s">
        <v>141</v>
      </c>
      <c r="H175" s="194">
        <v>85</v>
      </c>
      <c r="I175" s="195"/>
      <c r="J175" s="196">
        <f>ROUND(I175*H175,2)</f>
        <v>0</v>
      </c>
      <c r="K175" s="192" t="s">
        <v>142</v>
      </c>
      <c r="L175" s="59"/>
      <c r="M175" s="197" t="s">
        <v>21</v>
      </c>
      <c r="N175" s="198" t="s">
        <v>40</v>
      </c>
      <c r="O175" s="40"/>
      <c r="P175" s="199">
        <f>O175*H175</f>
        <v>0</v>
      </c>
      <c r="Q175" s="199">
        <v>0.19536</v>
      </c>
      <c r="R175" s="199">
        <f>Q175*H175</f>
        <v>16.6056</v>
      </c>
      <c r="S175" s="199">
        <v>0</v>
      </c>
      <c r="T175" s="200">
        <f>S175*H175</f>
        <v>0</v>
      </c>
      <c r="AR175" s="22" t="s">
        <v>143</v>
      </c>
      <c r="AT175" s="22" t="s">
        <v>138</v>
      </c>
      <c r="AU175" s="22" t="s">
        <v>79</v>
      </c>
      <c r="AY175" s="22" t="s">
        <v>136</v>
      </c>
      <c r="BE175" s="201">
        <f>IF(N175="základní",J175,0)</f>
        <v>0</v>
      </c>
      <c r="BF175" s="201">
        <f>IF(N175="snížená",J175,0)</f>
        <v>0</v>
      </c>
      <c r="BG175" s="201">
        <f>IF(N175="zákl. přenesená",J175,0)</f>
        <v>0</v>
      </c>
      <c r="BH175" s="201">
        <f>IF(N175="sníž. přenesená",J175,0)</f>
        <v>0</v>
      </c>
      <c r="BI175" s="201">
        <f>IF(N175="nulová",J175,0)</f>
        <v>0</v>
      </c>
      <c r="BJ175" s="22" t="s">
        <v>77</v>
      </c>
      <c r="BK175" s="201">
        <f>ROUND(I175*H175,2)</f>
        <v>0</v>
      </c>
      <c r="BL175" s="22" t="s">
        <v>143</v>
      </c>
      <c r="BM175" s="22" t="s">
        <v>634</v>
      </c>
    </row>
    <row r="176" spans="2:47" s="1" customFormat="1" ht="148.5">
      <c r="B176" s="39"/>
      <c r="C176" s="61"/>
      <c r="D176" s="202" t="s">
        <v>145</v>
      </c>
      <c r="E176" s="61"/>
      <c r="F176" s="203" t="s">
        <v>635</v>
      </c>
      <c r="G176" s="61"/>
      <c r="H176" s="61"/>
      <c r="I176" s="161"/>
      <c r="J176" s="61"/>
      <c r="K176" s="61"/>
      <c r="L176" s="59"/>
      <c r="M176" s="204"/>
      <c r="N176" s="40"/>
      <c r="O176" s="40"/>
      <c r="P176" s="40"/>
      <c r="Q176" s="40"/>
      <c r="R176" s="40"/>
      <c r="S176" s="40"/>
      <c r="T176" s="76"/>
      <c r="AT176" s="22" t="s">
        <v>145</v>
      </c>
      <c r="AU176" s="22" t="s">
        <v>79</v>
      </c>
    </row>
    <row r="177" spans="2:51" s="11" customFormat="1" ht="13.5">
      <c r="B177" s="205"/>
      <c r="C177" s="206"/>
      <c r="D177" s="202" t="s">
        <v>147</v>
      </c>
      <c r="E177" s="207" t="s">
        <v>21</v>
      </c>
      <c r="F177" s="208" t="s">
        <v>636</v>
      </c>
      <c r="G177" s="206"/>
      <c r="H177" s="209">
        <v>85</v>
      </c>
      <c r="I177" s="210"/>
      <c r="J177" s="206"/>
      <c r="K177" s="206"/>
      <c r="L177" s="211"/>
      <c r="M177" s="212"/>
      <c r="N177" s="213"/>
      <c r="O177" s="213"/>
      <c r="P177" s="213"/>
      <c r="Q177" s="213"/>
      <c r="R177" s="213"/>
      <c r="S177" s="213"/>
      <c r="T177" s="214"/>
      <c r="AT177" s="215" t="s">
        <v>147</v>
      </c>
      <c r="AU177" s="215" t="s">
        <v>79</v>
      </c>
      <c r="AV177" s="11" t="s">
        <v>79</v>
      </c>
      <c r="AW177" s="11" t="s">
        <v>33</v>
      </c>
      <c r="AX177" s="11" t="s">
        <v>77</v>
      </c>
      <c r="AY177" s="215" t="s">
        <v>136</v>
      </c>
    </row>
    <row r="178" spans="2:65" s="1" customFormat="1" ht="16.5" customHeight="1">
      <c r="B178" s="39"/>
      <c r="C178" s="227" t="s">
        <v>303</v>
      </c>
      <c r="D178" s="227" t="s">
        <v>243</v>
      </c>
      <c r="E178" s="228" t="s">
        <v>637</v>
      </c>
      <c r="F178" s="229" t="s">
        <v>638</v>
      </c>
      <c r="G178" s="230" t="s">
        <v>141</v>
      </c>
      <c r="H178" s="231">
        <v>85</v>
      </c>
      <c r="I178" s="232"/>
      <c r="J178" s="233">
        <f>ROUND(I178*H178,2)</f>
        <v>0</v>
      </c>
      <c r="K178" s="229" t="s">
        <v>142</v>
      </c>
      <c r="L178" s="234"/>
      <c r="M178" s="235" t="s">
        <v>21</v>
      </c>
      <c r="N178" s="236" t="s">
        <v>40</v>
      </c>
      <c r="O178" s="40"/>
      <c r="P178" s="199">
        <f>O178*H178</f>
        <v>0</v>
      </c>
      <c r="Q178" s="199">
        <v>0.222</v>
      </c>
      <c r="R178" s="199">
        <f>Q178*H178</f>
        <v>18.87</v>
      </c>
      <c r="S178" s="199">
        <v>0</v>
      </c>
      <c r="T178" s="200">
        <f>S178*H178</f>
        <v>0</v>
      </c>
      <c r="AR178" s="22" t="s">
        <v>184</v>
      </c>
      <c r="AT178" s="22" t="s">
        <v>243</v>
      </c>
      <c r="AU178" s="22" t="s">
        <v>79</v>
      </c>
      <c r="AY178" s="22" t="s">
        <v>136</v>
      </c>
      <c r="BE178" s="201">
        <f>IF(N178="základní",J178,0)</f>
        <v>0</v>
      </c>
      <c r="BF178" s="201">
        <f>IF(N178="snížená",J178,0)</f>
        <v>0</v>
      </c>
      <c r="BG178" s="201">
        <f>IF(N178="zákl. přenesená",J178,0)</f>
        <v>0</v>
      </c>
      <c r="BH178" s="201">
        <f>IF(N178="sníž. přenesená",J178,0)</f>
        <v>0</v>
      </c>
      <c r="BI178" s="201">
        <f>IF(N178="nulová",J178,0)</f>
        <v>0</v>
      </c>
      <c r="BJ178" s="22" t="s">
        <v>77</v>
      </c>
      <c r="BK178" s="201">
        <f>ROUND(I178*H178,2)</f>
        <v>0</v>
      </c>
      <c r="BL178" s="22" t="s">
        <v>143</v>
      </c>
      <c r="BM178" s="22" t="s">
        <v>639</v>
      </c>
    </row>
    <row r="179" spans="2:51" s="11" customFormat="1" ht="13.5">
      <c r="B179" s="205"/>
      <c r="C179" s="206"/>
      <c r="D179" s="202" t="s">
        <v>147</v>
      </c>
      <c r="E179" s="207" t="s">
        <v>21</v>
      </c>
      <c r="F179" s="208" t="s">
        <v>640</v>
      </c>
      <c r="G179" s="206"/>
      <c r="H179" s="209">
        <v>85</v>
      </c>
      <c r="I179" s="210"/>
      <c r="J179" s="206"/>
      <c r="K179" s="206"/>
      <c r="L179" s="211"/>
      <c r="M179" s="212"/>
      <c r="N179" s="213"/>
      <c r="O179" s="213"/>
      <c r="P179" s="213"/>
      <c r="Q179" s="213"/>
      <c r="R179" s="213"/>
      <c r="S179" s="213"/>
      <c r="T179" s="214"/>
      <c r="AT179" s="215" t="s">
        <v>147</v>
      </c>
      <c r="AU179" s="215" t="s">
        <v>79</v>
      </c>
      <c r="AV179" s="11" t="s">
        <v>79</v>
      </c>
      <c r="AW179" s="11" t="s">
        <v>33</v>
      </c>
      <c r="AX179" s="11" t="s">
        <v>77</v>
      </c>
      <c r="AY179" s="215" t="s">
        <v>136</v>
      </c>
    </row>
    <row r="180" spans="2:63" s="10" customFormat="1" ht="29.85" customHeight="1">
      <c r="B180" s="174"/>
      <c r="C180" s="175"/>
      <c r="D180" s="176" t="s">
        <v>68</v>
      </c>
      <c r="E180" s="188" t="s">
        <v>189</v>
      </c>
      <c r="F180" s="188" t="s">
        <v>424</v>
      </c>
      <c r="G180" s="175"/>
      <c r="H180" s="175"/>
      <c r="I180" s="178"/>
      <c r="J180" s="189">
        <f>BK180</f>
        <v>0</v>
      </c>
      <c r="K180" s="175"/>
      <c r="L180" s="180"/>
      <c r="M180" s="181"/>
      <c r="N180" s="182"/>
      <c r="O180" s="182"/>
      <c r="P180" s="183">
        <f>SUM(P181:P242)</f>
        <v>0</v>
      </c>
      <c r="Q180" s="182"/>
      <c r="R180" s="183">
        <f>SUM(R181:R242)</f>
        <v>32.274245</v>
      </c>
      <c r="S180" s="182"/>
      <c r="T180" s="184">
        <f>SUM(T181:T242)</f>
        <v>0</v>
      </c>
      <c r="AR180" s="185" t="s">
        <v>77</v>
      </c>
      <c r="AT180" s="186" t="s">
        <v>68</v>
      </c>
      <c r="AU180" s="186" t="s">
        <v>77</v>
      </c>
      <c r="AY180" s="185" t="s">
        <v>136</v>
      </c>
      <c r="BK180" s="187">
        <f>SUM(BK181:BK242)</f>
        <v>0</v>
      </c>
    </row>
    <row r="181" spans="2:65" s="1" customFormat="1" ht="25.5" customHeight="1">
      <c r="B181" s="39"/>
      <c r="C181" s="190" t="s">
        <v>309</v>
      </c>
      <c r="D181" s="190" t="s">
        <v>138</v>
      </c>
      <c r="E181" s="191" t="s">
        <v>446</v>
      </c>
      <c r="F181" s="192" t="s">
        <v>447</v>
      </c>
      <c r="G181" s="193" t="s">
        <v>300</v>
      </c>
      <c r="H181" s="194">
        <v>7</v>
      </c>
      <c r="I181" s="195"/>
      <c r="J181" s="196">
        <f>ROUND(I181*H181,2)</f>
        <v>0</v>
      </c>
      <c r="K181" s="192" t="s">
        <v>21</v>
      </c>
      <c r="L181" s="59"/>
      <c r="M181" s="197" t="s">
        <v>21</v>
      </c>
      <c r="N181" s="198" t="s">
        <v>40</v>
      </c>
      <c r="O181" s="40"/>
      <c r="P181" s="199">
        <f>O181*H181</f>
        <v>0</v>
      </c>
      <c r="Q181" s="199">
        <v>0.0007</v>
      </c>
      <c r="R181" s="199">
        <f>Q181*H181</f>
        <v>0.0049</v>
      </c>
      <c r="S181" s="199">
        <v>0</v>
      </c>
      <c r="T181" s="200">
        <f>S181*H181</f>
        <v>0</v>
      </c>
      <c r="AR181" s="22" t="s">
        <v>143</v>
      </c>
      <c r="AT181" s="22" t="s">
        <v>138</v>
      </c>
      <c r="AU181" s="22" t="s">
        <v>79</v>
      </c>
      <c r="AY181" s="22" t="s">
        <v>136</v>
      </c>
      <c r="BE181" s="201">
        <f>IF(N181="základní",J181,0)</f>
        <v>0</v>
      </c>
      <c r="BF181" s="201">
        <f>IF(N181="snížená",J181,0)</f>
        <v>0</v>
      </c>
      <c r="BG181" s="201">
        <f>IF(N181="zákl. přenesená",J181,0)</f>
        <v>0</v>
      </c>
      <c r="BH181" s="201">
        <f>IF(N181="sníž. přenesená",J181,0)</f>
        <v>0</v>
      </c>
      <c r="BI181" s="201">
        <f>IF(N181="nulová",J181,0)</f>
        <v>0</v>
      </c>
      <c r="BJ181" s="22" t="s">
        <v>77</v>
      </c>
      <c r="BK181" s="201">
        <f>ROUND(I181*H181,2)</f>
        <v>0</v>
      </c>
      <c r="BL181" s="22" t="s">
        <v>143</v>
      </c>
      <c r="BM181" s="22" t="s">
        <v>448</v>
      </c>
    </row>
    <row r="182" spans="2:47" s="1" customFormat="1" ht="135">
      <c r="B182" s="39"/>
      <c r="C182" s="61"/>
      <c r="D182" s="202" t="s">
        <v>145</v>
      </c>
      <c r="E182" s="61"/>
      <c r="F182" s="203" t="s">
        <v>437</v>
      </c>
      <c r="G182" s="61"/>
      <c r="H182" s="61"/>
      <c r="I182" s="161"/>
      <c r="J182" s="61"/>
      <c r="K182" s="61"/>
      <c r="L182" s="59"/>
      <c r="M182" s="204"/>
      <c r="N182" s="40"/>
      <c r="O182" s="40"/>
      <c r="P182" s="40"/>
      <c r="Q182" s="40"/>
      <c r="R182" s="40"/>
      <c r="S182" s="40"/>
      <c r="T182" s="76"/>
      <c r="AT182" s="22" t="s">
        <v>145</v>
      </c>
      <c r="AU182" s="22" t="s">
        <v>79</v>
      </c>
    </row>
    <row r="183" spans="2:51" s="11" customFormat="1" ht="13.5">
      <c r="B183" s="205"/>
      <c r="C183" s="206"/>
      <c r="D183" s="202" t="s">
        <v>147</v>
      </c>
      <c r="E183" s="207" t="s">
        <v>21</v>
      </c>
      <c r="F183" s="208" t="s">
        <v>641</v>
      </c>
      <c r="G183" s="206"/>
      <c r="H183" s="209">
        <v>7</v>
      </c>
      <c r="I183" s="210"/>
      <c r="J183" s="206"/>
      <c r="K183" s="206"/>
      <c r="L183" s="211"/>
      <c r="M183" s="212"/>
      <c r="N183" s="213"/>
      <c r="O183" s="213"/>
      <c r="P183" s="213"/>
      <c r="Q183" s="213"/>
      <c r="R183" s="213"/>
      <c r="S183" s="213"/>
      <c r="T183" s="214"/>
      <c r="AT183" s="215" t="s">
        <v>147</v>
      </c>
      <c r="AU183" s="215" t="s">
        <v>79</v>
      </c>
      <c r="AV183" s="11" t="s">
        <v>79</v>
      </c>
      <c r="AW183" s="11" t="s">
        <v>33</v>
      </c>
      <c r="AX183" s="11" t="s">
        <v>77</v>
      </c>
      <c r="AY183" s="215" t="s">
        <v>136</v>
      </c>
    </row>
    <row r="184" spans="2:65" s="1" customFormat="1" ht="25.5" customHeight="1">
      <c r="B184" s="39"/>
      <c r="C184" s="190" t="s">
        <v>315</v>
      </c>
      <c r="D184" s="190" t="s">
        <v>138</v>
      </c>
      <c r="E184" s="191" t="s">
        <v>451</v>
      </c>
      <c r="F184" s="192" t="s">
        <v>452</v>
      </c>
      <c r="G184" s="193" t="s">
        <v>300</v>
      </c>
      <c r="H184" s="194">
        <v>3</v>
      </c>
      <c r="I184" s="195"/>
      <c r="J184" s="196">
        <f>ROUND(I184*H184,2)</f>
        <v>0</v>
      </c>
      <c r="K184" s="192" t="s">
        <v>142</v>
      </c>
      <c r="L184" s="59"/>
      <c r="M184" s="197" t="s">
        <v>21</v>
      </c>
      <c r="N184" s="198" t="s">
        <v>40</v>
      </c>
      <c r="O184" s="40"/>
      <c r="P184" s="199">
        <f>O184*H184</f>
        <v>0</v>
      </c>
      <c r="Q184" s="199">
        <v>0.10941</v>
      </c>
      <c r="R184" s="199">
        <f>Q184*H184</f>
        <v>0.32822999999999997</v>
      </c>
      <c r="S184" s="199">
        <v>0</v>
      </c>
      <c r="T184" s="200">
        <f>S184*H184</f>
        <v>0</v>
      </c>
      <c r="AR184" s="22" t="s">
        <v>143</v>
      </c>
      <c r="AT184" s="22" t="s">
        <v>138</v>
      </c>
      <c r="AU184" s="22" t="s">
        <v>79</v>
      </c>
      <c r="AY184" s="22" t="s">
        <v>136</v>
      </c>
      <c r="BE184" s="201">
        <f>IF(N184="základní",J184,0)</f>
        <v>0</v>
      </c>
      <c r="BF184" s="201">
        <f>IF(N184="snížená",J184,0)</f>
        <v>0</v>
      </c>
      <c r="BG184" s="201">
        <f>IF(N184="zákl. přenesená",J184,0)</f>
        <v>0</v>
      </c>
      <c r="BH184" s="201">
        <f>IF(N184="sníž. přenesená",J184,0)</f>
        <v>0</v>
      </c>
      <c r="BI184" s="201">
        <f>IF(N184="nulová",J184,0)</f>
        <v>0</v>
      </c>
      <c r="BJ184" s="22" t="s">
        <v>77</v>
      </c>
      <c r="BK184" s="201">
        <f>ROUND(I184*H184,2)</f>
        <v>0</v>
      </c>
      <c r="BL184" s="22" t="s">
        <v>143</v>
      </c>
      <c r="BM184" s="22" t="s">
        <v>453</v>
      </c>
    </row>
    <row r="185" spans="2:47" s="1" customFormat="1" ht="94.5">
      <c r="B185" s="39"/>
      <c r="C185" s="61"/>
      <c r="D185" s="202" t="s">
        <v>145</v>
      </c>
      <c r="E185" s="61"/>
      <c r="F185" s="203" t="s">
        <v>454</v>
      </c>
      <c r="G185" s="61"/>
      <c r="H185" s="61"/>
      <c r="I185" s="161"/>
      <c r="J185" s="61"/>
      <c r="K185" s="61"/>
      <c r="L185" s="59"/>
      <c r="M185" s="204"/>
      <c r="N185" s="40"/>
      <c r="O185" s="40"/>
      <c r="P185" s="40"/>
      <c r="Q185" s="40"/>
      <c r="R185" s="40"/>
      <c r="S185" s="40"/>
      <c r="T185" s="76"/>
      <c r="AT185" s="22" t="s">
        <v>145</v>
      </c>
      <c r="AU185" s="22" t="s">
        <v>79</v>
      </c>
    </row>
    <row r="186" spans="2:51" s="11" customFormat="1" ht="13.5">
      <c r="B186" s="205"/>
      <c r="C186" s="206"/>
      <c r="D186" s="202" t="s">
        <v>147</v>
      </c>
      <c r="E186" s="207" t="s">
        <v>21</v>
      </c>
      <c r="F186" s="208" t="s">
        <v>642</v>
      </c>
      <c r="G186" s="206"/>
      <c r="H186" s="209">
        <v>3</v>
      </c>
      <c r="I186" s="210"/>
      <c r="J186" s="206"/>
      <c r="K186" s="206"/>
      <c r="L186" s="211"/>
      <c r="M186" s="212"/>
      <c r="N186" s="213"/>
      <c r="O186" s="213"/>
      <c r="P186" s="213"/>
      <c r="Q186" s="213"/>
      <c r="R186" s="213"/>
      <c r="S186" s="213"/>
      <c r="T186" s="214"/>
      <c r="AT186" s="215" t="s">
        <v>147</v>
      </c>
      <c r="AU186" s="215" t="s">
        <v>79</v>
      </c>
      <c r="AV186" s="11" t="s">
        <v>79</v>
      </c>
      <c r="AW186" s="11" t="s">
        <v>33</v>
      </c>
      <c r="AX186" s="11" t="s">
        <v>77</v>
      </c>
      <c r="AY186" s="215" t="s">
        <v>136</v>
      </c>
    </row>
    <row r="187" spans="2:65" s="1" customFormat="1" ht="16.5" customHeight="1">
      <c r="B187" s="39"/>
      <c r="C187" s="190" t="s">
        <v>320</v>
      </c>
      <c r="D187" s="190" t="s">
        <v>138</v>
      </c>
      <c r="E187" s="191" t="s">
        <v>456</v>
      </c>
      <c r="F187" s="192" t="s">
        <v>457</v>
      </c>
      <c r="G187" s="193" t="s">
        <v>300</v>
      </c>
      <c r="H187" s="194">
        <v>1</v>
      </c>
      <c r="I187" s="195"/>
      <c r="J187" s="196">
        <f>ROUND(I187*H187,2)</f>
        <v>0</v>
      </c>
      <c r="K187" s="192" t="s">
        <v>142</v>
      </c>
      <c r="L187" s="59"/>
      <c r="M187" s="197" t="s">
        <v>21</v>
      </c>
      <c r="N187" s="198" t="s">
        <v>40</v>
      </c>
      <c r="O187" s="40"/>
      <c r="P187" s="199">
        <f>O187*H187</f>
        <v>0</v>
      </c>
      <c r="Q187" s="199">
        <v>0.11241</v>
      </c>
      <c r="R187" s="199">
        <f>Q187*H187</f>
        <v>0.11241</v>
      </c>
      <c r="S187" s="199">
        <v>0</v>
      </c>
      <c r="T187" s="200">
        <f>S187*H187</f>
        <v>0</v>
      </c>
      <c r="AR187" s="22" t="s">
        <v>143</v>
      </c>
      <c r="AT187" s="22" t="s">
        <v>138</v>
      </c>
      <c r="AU187" s="22" t="s">
        <v>79</v>
      </c>
      <c r="AY187" s="22" t="s">
        <v>136</v>
      </c>
      <c r="BE187" s="201">
        <f>IF(N187="základní",J187,0)</f>
        <v>0</v>
      </c>
      <c r="BF187" s="201">
        <f>IF(N187="snížená",J187,0)</f>
        <v>0</v>
      </c>
      <c r="BG187" s="201">
        <f>IF(N187="zákl. přenesená",J187,0)</f>
        <v>0</v>
      </c>
      <c r="BH187" s="201">
        <f>IF(N187="sníž. přenesená",J187,0)</f>
        <v>0</v>
      </c>
      <c r="BI187" s="201">
        <f>IF(N187="nulová",J187,0)</f>
        <v>0</v>
      </c>
      <c r="BJ187" s="22" t="s">
        <v>77</v>
      </c>
      <c r="BK187" s="201">
        <f>ROUND(I187*H187,2)</f>
        <v>0</v>
      </c>
      <c r="BL187" s="22" t="s">
        <v>143</v>
      </c>
      <c r="BM187" s="22" t="s">
        <v>643</v>
      </c>
    </row>
    <row r="188" spans="2:47" s="1" customFormat="1" ht="94.5">
      <c r="B188" s="39"/>
      <c r="C188" s="61"/>
      <c r="D188" s="202" t="s">
        <v>145</v>
      </c>
      <c r="E188" s="61"/>
      <c r="F188" s="203" t="s">
        <v>454</v>
      </c>
      <c r="G188" s="61"/>
      <c r="H188" s="61"/>
      <c r="I188" s="161"/>
      <c r="J188" s="61"/>
      <c r="K188" s="61"/>
      <c r="L188" s="59"/>
      <c r="M188" s="204"/>
      <c r="N188" s="40"/>
      <c r="O188" s="40"/>
      <c r="P188" s="40"/>
      <c r="Q188" s="40"/>
      <c r="R188" s="40"/>
      <c r="S188" s="40"/>
      <c r="T188" s="76"/>
      <c r="AT188" s="22" t="s">
        <v>145</v>
      </c>
      <c r="AU188" s="22" t="s">
        <v>79</v>
      </c>
    </row>
    <row r="189" spans="2:51" s="11" customFormat="1" ht="13.5">
      <c r="B189" s="205"/>
      <c r="C189" s="206"/>
      <c r="D189" s="202" t="s">
        <v>147</v>
      </c>
      <c r="E189" s="207" t="s">
        <v>21</v>
      </c>
      <c r="F189" s="208" t="s">
        <v>77</v>
      </c>
      <c r="G189" s="206"/>
      <c r="H189" s="209">
        <v>1</v>
      </c>
      <c r="I189" s="210"/>
      <c r="J189" s="206"/>
      <c r="K189" s="206"/>
      <c r="L189" s="211"/>
      <c r="M189" s="212"/>
      <c r="N189" s="213"/>
      <c r="O189" s="213"/>
      <c r="P189" s="213"/>
      <c r="Q189" s="213"/>
      <c r="R189" s="213"/>
      <c r="S189" s="213"/>
      <c r="T189" s="214"/>
      <c r="AT189" s="215" t="s">
        <v>147</v>
      </c>
      <c r="AU189" s="215" t="s">
        <v>79</v>
      </c>
      <c r="AV189" s="11" t="s">
        <v>79</v>
      </c>
      <c r="AW189" s="11" t="s">
        <v>33</v>
      </c>
      <c r="AX189" s="11" t="s">
        <v>77</v>
      </c>
      <c r="AY189" s="215" t="s">
        <v>136</v>
      </c>
    </row>
    <row r="190" spans="2:65" s="1" customFormat="1" ht="16.5" customHeight="1">
      <c r="B190" s="39"/>
      <c r="C190" s="227" t="s">
        <v>327</v>
      </c>
      <c r="D190" s="227" t="s">
        <v>243</v>
      </c>
      <c r="E190" s="228" t="s">
        <v>460</v>
      </c>
      <c r="F190" s="229" t="s">
        <v>461</v>
      </c>
      <c r="G190" s="230" t="s">
        <v>300</v>
      </c>
      <c r="H190" s="231">
        <v>1</v>
      </c>
      <c r="I190" s="232"/>
      <c r="J190" s="233">
        <f>ROUND(I190*H190,2)</f>
        <v>0</v>
      </c>
      <c r="K190" s="229" t="s">
        <v>142</v>
      </c>
      <c r="L190" s="234"/>
      <c r="M190" s="235" t="s">
        <v>21</v>
      </c>
      <c r="N190" s="236" t="s">
        <v>40</v>
      </c>
      <c r="O190" s="40"/>
      <c r="P190" s="199">
        <f>O190*H190</f>
        <v>0</v>
      </c>
      <c r="Q190" s="199">
        <v>0.003</v>
      </c>
      <c r="R190" s="199">
        <f>Q190*H190</f>
        <v>0.003</v>
      </c>
      <c r="S190" s="199">
        <v>0</v>
      </c>
      <c r="T190" s="200">
        <f>S190*H190</f>
        <v>0</v>
      </c>
      <c r="AR190" s="22" t="s">
        <v>184</v>
      </c>
      <c r="AT190" s="22" t="s">
        <v>243</v>
      </c>
      <c r="AU190" s="22" t="s">
        <v>79</v>
      </c>
      <c r="AY190" s="22" t="s">
        <v>136</v>
      </c>
      <c r="BE190" s="201">
        <f>IF(N190="základní",J190,0)</f>
        <v>0</v>
      </c>
      <c r="BF190" s="201">
        <f>IF(N190="snížená",J190,0)</f>
        <v>0</v>
      </c>
      <c r="BG190" s="201">
        <f>IF(N190="zákl. přenesená",J190,0)</f>
        <v>0</v>
      </c>
      <c r="BH190" s="201">
        <f>IF(N190="sníž. přenesená",J190,0)</f>
        <v>0</v>
      </c>
      <c r="BI190" s="201">
        <f>IF(N190="nulová",J190,0)</f>
        <v>0</v>
      </c>
      <c r="BJ190" s="22" t="s">
        <v>77</v>
      </c>
      <c r="BK190" s="201">
        <f>ROUND(I190*H190,2)</f>
        <v>0</v>
      </c>
      <c r="BL190" s="22" t="s">
        <v>143</v>
      </c>
      <c r="BM190" s="22" t="s">
        <v>644</v>
      </c>
    </row>
    <row r="191" spans="2:51" s="11" customFormat="1" ht="13.5">
      <c r="B191" s="205"/>
      <c r="C191" s="206"/>
      <c r="D191" s="202" t="s">
        <v>147</v>
      </c>
      <c r="E191" s="207" t="s">
        <v>21</v>
      </c>
      <c r="F191" s="208" t="s">
        <v>77</v>
      </c>
      <c r="G191" s="206"/>
      <c r="H191" s="209">
        <v>1</v>
      </c>
      <c r="I191" s="210"/>
      <c r="J191" s="206"/>
      <c r="K191" s="206"/>
      <c r="L191" s="211"/>
      <c r="M191" s="212"/>
      <c r="N191" s="213"/>
      <c r="O191" s="213"/>
      <c r="P191" s="213"/>
      <c r="Q191" s="213"/>
      <c r="R191" s="213"/>
      <c r="S191" s="213"/>
      <c r="T191" s="214"/>
      <c r="AT191" s="215" t="s">
        <v>147</v>
      </c>
      <c r="AU191" s="215" t="s">
        <v>79</v>
      </c>
      <c r="AV191" s="11" t="s">
        <v>79</v>
      </c>
      <c r="AW191" s="11" t="s">
        <v>33</v>
      </c>
      <c r="AX191" s="11" t="s">
        <v>77</v>
      </c>
      <c r="AY191" s="215" t="s">
        <v>136</v>
      </c>
    </row>
    <row r="192" spans="2:65" s="1" customFormat="1" ht="16.5" customHeight="1">
      <c r="B192" s="39"/>
      <c r="C192" s="227" t="s">
        <v>332</v>
      </c>
      <c r="D192" s="227" t="s">
        <v>243</v>
      </c>
      <c r="E192" s="228" t="s">
        <v>464</v>
      </c>
      <c r="F192" s="229" t="s">
        <v>465</v>
      </c>
      <c r="G192" s="230" t="s">
        <v>300</v>
      </c>
      <c r="H192" s="231">
        <v>1</v>
      </c>
      <c r="I192" s="232"/>
      <c r="J192" s="233">
        <f>ROUND(I192*H192,2)</f>
        <v>0</v>
      </c>
      <c r="K192" s="229" t="s">
        <v>142</v>
      </c>
      <c r="L192" s="234"/>
      <c r="M192" s="235" t="s">
        <v>21</v>
      </c>
      <c r="N192" s="236" t="s">
        <v>40</v>
      </c>
      <c r="O192" s="40"/>
      <c r="P192" s="199">
        <f>O192*H192</f>
        <v>0</v>
      </c>
      <c r="Q192" s="199">
        <v>0.0001</v>
      </c>
      <c r="R192" s="199">
        <f>Q192*H192</f>
        <v>0.0001</v>
      </c>
      <c r="S192" s="199">
        <v>0</v>
      </c>
      <c r="T192" s="200">
        <f>S192*H192</f>
        <v>0</v>
      </c>
      <c r="AR192" s="22" t="s">
        <v>184</v>
      </c>
      <c r="AT192" s="22" t="s">
        <v>243</v>
      </c>
      <c r="AU192" s="22" t="s">
        <v>79</v>
      </c>
      <c r="AY192" s="22" t="s">
        <v>136</v>
      </c>
      <c r="BE192" s="201">
        <f>IF(N192="základní",J192,0)</f>
        <v>0</v>
      </c>
      <c r="BF192" s="201">
        <f>IF(N192="snížená",J192,0)</f>
        <v>0</v>
      </c>
      <c r="BG192" s="201">
        <f>IF(N192="zákl. přenesená",J192,0)</f>
        <v>0</v>
      </c>
      <c r="BH192" s="201">
        <f>IF(N192="sníž. přenesená",J192,0)</f>
        <v>0</v>
      </c>
      <c r="BI192" s="201">
        <f>IF(N192="nulová",J192,0)</f>
        <v>0</v>
      </c>
      <c r="BJ192" s="22" t="s">
        <v>77</v>
      </c>
      <c r="BK192" s="201">
        <f>ROUND(I192*H192,2)</f>
        <v>0</v>
      </c>
      <c r="BL192" s="22" t="s">
        <v>143</v>
      </c>
      <c r="BM192" s="22" t="s">
        <v>645</v>
      </c>
    </row>
    <row r="193" spans="2:51" s="11" customFormat="1" ht="13.5">
      <c r="B193" s="205"/>
      <c r="C193" s="206"/>
      <c r="D193" s="202" t="s">
        <v>147</v>
      </c>
      <c r="E193" s="207" t="s">
        <v>21</v>
      </c>
      <c r="F193" s="208" t="s">
        <v>77</v>
      </c>
      <c r="G193" s="206"/>
      <c r="H193" s="209">
        <v>1</v>
      </c>
      <c r="I193" s="210"/>
      <c r="J193" s="206"/>
      <c r="K193" s="206"/>
      <c r="L193" s="211"/>
      <c r="M193" s="212"/>
      <c r="N193" s="213"/>
      <c r="O193" s="213"/>
      <c r="P193" s="213"/>
      <c r="Q193" s="213"/>
      <c r="R193" s="213"/>
      <c r="S193" s="213"/>
      <c r="T193" s="214"/>
      <c r="AT193" s="215" t="s">
        <v>147</v>
      </c>
      <c r="AU193" s="215" t="s">
        <v>79</v>
      </c>
      <c r="AV193" s="11" t="s">
        <v>79</v>
      </c>
      <c r="AW193" s="11" t="s">
        <v>33</v>
      </c>
      <c r="AX193" s="11" t="s">
        <v>77</v>
      </c>
      <c r="AY193" s="215" t="s">
        <v>136</v>
      </c>
    </row>
    <row r="194" spans="2:65" s="1" customFormat="1" ht="16.5" customHeight="1">
      <c r="B194" s="39"/>
      <c r="C194" s="227" t="s">
        <v>336</v>
      </c>
      <c r="D194" s="227" t="s">
        <v>243</v>
      </c>
      <c r="E194" s="228" t="s">
        <v>468</v>
      </c>
      <c r="F194" s="229" t="s">
        <v>469</v>
      </c>
      <c r="G194" s="230" t="s">
        <v>300</v>
      </c>
      <c r="H194" s="231">
        <v>1</v>
      </c>
      <c r="I194" s="232"/>
      <c r="J194" s="233">
        <f>ROUND(I194*H194,2)</f>
        <v>0</v>
      </c>
      <c r="K194" s="229" t="s">
        <v>142</v>
      </c>
      <c r="L194" s="234"/>
      <c r="M194" s="235" t="s">
        <v>21</v>
      </c>
      <c r="N194" s="236" t="s">
        <v>40</v>
      </c>
      <c r="O194" s="40"/>
      <c r="P194" s="199">
        <f>O194*H194</f>
        <v>0</v>
      </c>
      <c r="Q194" s="199">
        <v>0.00035</v>
      </c>
      <c r="R194" s="199">
        <f>Q194*H194</f>
        <v>0.00035</v>
      </c>
      <c r="S194" s="199">
        <v>0</v>
      </c>
      <c r="T194" s="200">
        <f>S194*H194</f>
        <v>0</v>
      </c>
      <c r="AR194" s="22" t="s">
        <v>184</v>
      </c>
      <c r="AT194" s="22" t="s">
        <v>243</v>
      </c>
      <c r="AU194" s="22" t="s">
        <v>79</v>
      </c>
      <c r="AY194" s="22" t="s">
        <v>136</v>
      </c>
      <c r="BE194" s="201">
        <f>IF(N194="základní",J194,0)</f>
        <v>0</v>
      </c>
      <c r="BF194" s="201">
        <f>IF(N194="snížená",J194,0)</f>
        <v>0</v>
      </c>
      <c r="BG194" s="201">
        <f>IF(N194="zákl. přenesená",J194,0)</f>
        <v>0</v>
      </c>
      <c r="BH194" s="201">
        <f>IF(N194="sníž. přenesená",J194,0)</f>
        <v>0</v>
      </c>
      <c r="BI194" s="201">
        <f>IF(N194="nulová",J194,0)</f>
        <v>0</v>
      </c>
      <c r="BJ194" s="22" t="s">
        <v>77</v>
      </c>
      <c r="BK194" s="201">
        <f>ROUND(I194*H194,2)</f>
        <v>0</v>
      </c>
      <c r="BL194" s="22" t="s">
        <v>143</v>
      </c>
      <c r="BM194" s="22" t="s">
        <v>646</v>
      </c>
    </row>
    <row r="195" spans="2:51" s="11" customFormat="1" ht="13.5">
      <c r="B195" s="205"/>
      <c r="C195" s="206"/>
      <c r="D195" s="202" t="s">
        <v>147</v>
      </c>
      <c r="E195" s="207" t="s">
        <v>21</v>
      </c>
      <c r="F195" s="208" t="s">
        <v>77</v>
      </c>
      <c r="G195" s="206"/>
      <c r="H195" s="209">
        <v>1</v>
      </c>
      <c r="I195" s="210"/>
      <c r="J195" s="206"/>
      <c r="K195" s="206"/>
      <c r="L195" s="211"/>
      <c r="M195" s="212"/>
      <c r="N195" s="213"/>
      <c r="O195" s="213"/>
      <c r="P195" s="213"/>
      <c r="Q195" s="213"/>
      <c r="R195" s="213"/>
      <c r="S195" s="213"/>
      <c r="T195" s="214"/>
      <c r="AT195" s="215" t="s">
        <v>147</v>
      </c>
      <c r="AU195" s="215" t="s">
        <v>79</v>
      </c>
      <c r="AV195" s="11" t="s">
        <v>79</v>
      </c>
      <c r="AW195" s="11" t="s">
        <v>33</v>
      </c>
      <c r="AX195" s="11" t="s">
        <v>77</v>
      </c>
      <c r="AY195" s="215" t="s">
        <v>136</v>
      </c>
    </row>
    <row r="196" spans="2:65" s="1" customFormat="1" ht="16.5" customHeight="1">
      <c r="B196" s="39"/>
      <c r="C196" s="227" t="s">
        <v>342</v>
      </c>
      <c r="D196" s="227" t="s">
        <v>243</v>
      </c>
      <c r="E196" s="228" t="s">
        <v>472</v>
      </c>
      <c r="F196" s="229" t="s">
        <v>473</v>
      </c>
      <c r="G196" s="230" t="s">
        <v>300</v>
      </c>
      <c r="H196" s="231">
        <v>1</v>
      </c>
      <c r="I196" s="232"/>
      <c r="J196" s="233">
        <f>ROUND(I196*H196,2)</f>
        <v>0</v>
      </c>
      <c r="K196" s="229" t="s">
        <v>142</v>
      </c>
      <c r="L196" s="234"/>
      <c r="M196" s="235" t="s">
        <v>21</v>
      </c>
      <c r="N196" s="236" t="s">
        <v>40</v>
      </c>
      <c r="O196" s="40"/>
      <c r="P196" s="199">
        <f>O196*H196</f>
        <v>0</v>
      </c>
      <c r="Q196" s="199">
        <v>0.0061</v>
      </c>
      <c r="R196" s="199">
        <f>Q196*H196</f>
        <v>0.0061</v>
      </c>
      <c r="S196" s="199">
        <v>0</v>
      </c>
      <c r="T196" s="200">
        <f>S196*H196</f>
        <v>0</v>
      </c>
      <c r="AR196" s="22" t="s">
        <v>184</v>
      </c>
      <c r="AT196" s="22" t="s">
        <v>243</v>
      </c>
      <c r="AU196" s="22" t="s">
        <v>79</v>
      </c>
      <c r="AY196" s="22" t="s">
        <v>136</v>
      </c>
      <c r="BE196" s="201">
        <f>IF(N196="základní",J196,0)</f>
        <v>0</v>
      </c>
      <c r="BF196" s="201">
        <f>IF(N196="snížená",J196,0)</f>
        <v>0</v>
      </c>
      <c r="BG196" s="201">
        <f>IF(N196="zákl. přenesená",J196,0)</f>
        <v>0</v>
      </c>
      <c r="BH196" s="201">
        <f>IF(N196="sníž. přenesená",J196,0)</f>
        <v>0</v>
      </c>
      <c r="BI196" s="201">
        <f>IF(N196="nulová",J196,0)</f>
        <v>0</v>
      </c>
      <c r="BJ196" s="22" t="s">
        <v>77</v>
      </c>
      <c r="BK196" s="201">
        <f>ROUND(I196*H196,2)</f>
        <v>0</v>
      </c>
      <c r="BL196" s="22" t="s">
        <v>143</v>
      </c>
      <c r="BM196" s="22" t="s">
        <v>647</v>
      </c>
    </row>
    <row r="197" spans="2:51" s="11" customFormat="1" ht="13.5">
      <c r="B197" s="205"/>
      <c r="C197" s="206"/>
      <c r="D197" s="202" t="s">
        <v>147</v>
      </c>
      <c r="E197" s="207" t="s">
        <v>21</v>
      </c>
      <c r="F197" s="208" t="s">
        <v>77</v>
      </c>
      <c r="G197" s="206"/>
      <c r="H197" s="209">
        <v>1</v>
      </c>
      <c r="I197" s="210"/>
      <c r="J197" s="206"/>
      <c r="K197" s="206"/>
      <c r="L197" s="211"/>
      <c r="M197" s="212"/>
      <c r="N197" s="213"/>
      <c r="O197" s="213"/>
      <c r="P197" s="213"/>
      <c r="Q197" s="213"/>
      <c r="R197" s="213"/>
      <c r="S197" s="213"/>
      <c r="T197" s="214"/>
      <c r="AT197" s="215" t="s">
        <v>147</v>
      </c>
      <c r="AU197" s="215" t="s">
        <v>79</v>
      </c>
      <c r="AV197" s="11" t="s">
        <v>79</v>
      </c>
      <c r="AW197" s="11" t="s">
        <v>33</v>
      </c>
      <c r="AX197" s="11" t="s">
        <v>77</v>
      </c>
      <c r="AY197" s="215" t="s">
        <v>136</v>
      </c>
    </row>
    <row r="198" spans="2:65" s="1" customFormat="1" ht="25.5" customHeight="1">
      <c r="B198" s="39"/>
      <c r="C198" s="190" t="s">
        <v>349</v>
      </c>
      <c r="D198" s="190" t="s">
        <v>138</v>
      </c>
      <c r="E198" s="191" t="s">
        <v>648</v>
      </c>
      <c r="F198" s="192" t="s">
        <v>649</v>
      </c>
      <c r="G198" s="193" t="s">
        <v>180</v>
      </c>
      <c r="H198" s="194">
        <v>275</v>
      </c>
      <c r="I198" s="195"/>
      <c r="J198" s="196">
        <f>ROUND(I198*H198,2)</f>
        <v>0</v>
      </c>
      <c r="K198" s="192" t="s">
        <v>142</v>
      </c>
      <c r="L198" s="59"/>
      <c r="M198" s="197" t="s">
        <v>21</v>
      </c>
      <c r="N198" s="198" t="s">
        <v>40</v>
      </c>
      <c r="O198" s="40"/>
      <c r="P198" s="199">
        <f>O198*H198</f>
        <v>0</v>
      </c>
      <c r="Q198" s="199">
        <v>0.00033</v>
      </c>
      <c r="R198" s="199">
        <f>Q198*H198</f>
        <v>0.09075</v>
      </c>
      <c r="S198" s="199">
        <v>0</v>
      </c>
      <c r="T198" s="200">
        <f>S198*H198</f>
        <v>0</v>
      </c>
      <c r="AR198" s="22" t="s">
        <v>143</v>
      </c>
      <c r="AT198" s="22" t="s">
        <v>138</v>
      </c>
      <c r="AU198" s="22" t="s">
        <v>79</v>
      </c>
      <c r="AY198" s="22" t="s">
        <v>136</v>
      </c>
      <c r="BE198" s="201">
        <f>IF(N198="základní",J198,0)</f>
        <v>0</v>
      </c>
      <c r="BF198" s="201">
        <f>IF(N198="snížená",J198,0)</f>
        <v>0</v>
      </c>
      <c r="BG198" s="201">
        <f>IF(N198="zákl. přenesená",J198,0)</f>
        <v>0</v>
      </c>
      <c r="BH198" s="201">
        <f>IF(N198="sníž. přenesená",J198,0)</f>
        <v>0</v>
      </c>
      <c r="BI198" s="201">
        <f>IF(N198="nulová",J198,0)</f>
        <v>0</v>
      </c>
      <c r="BJ198" s="22" t="s">
        <v>77</v>
      </c>
      <c r="BK198" s="201">
        <f>ROUND(I198*H198,2)</f>
        <v>0</v>
      </c>
      <c r="BL198" s="22" t="s">
        <v>143</v>
      </c>
      <c r="BM198" s="22" t="s">
        <v>650</v>
      </c>
    </row>
    <row r="199" spans="2:47" s="1" customFormat="1" ht="108">
      <c r="B199" s="39"/>
      <c r="C199" s="61"/>
      <c r="D199" s="202" t="s">
        <v>145</v>
      </c>
      <c r="E199" s="61"/>
      <c r="F199" s="203" t="s">
        <v>651</v>
      </c>
      <c r="G199" s="61"/>
      <c r="H199" s="61"/>
      <c r="I199" s="161"/>
      <c r="J199" s="61"/>
      <c r="K199" s="61"/>
      <c r="L199" s="59"/>
      <c r="M199" s="204"/>
      <c r="N199" s="40"/>
      <c r="O199" s="40"/>
      <c r="P199" s="40"/>
      <c r="Q199" s="40"/>
      <c r="R199" s="40"/>
      <c r="S199" s="40"/>
      <c r="T199" s="76"/>
      <c r="AT199" s="22" t="s">
        <v>145</v>
      </c>
      <c r="AU199" s="22" t="s">
        <v>79</v>
      </c>
    </row>
    <row r="200" spans="2:51" s="11" customFormat="1" ht="13.5">
      <c r="B200" s="205"/>
      <c r="C200" s="206"/>
      <c r="D200" s="202" t="s">
        <v>147</v>
      </c>
      <c r="E200" s="207" t="s">
        <v>21</v>
      </c>
      <c r="F200" s="208" t="s">
        <v>652</v>
      </c>
      <c r="G200" s="206"/>
      <c r="H200" s="209">
        <v>248</v>
      </c>
      <c r="I200" s="210"/>
      <c r="J200" s="206"/>
      <c r="K200" s="206"/>
      <c r="L200" s="211"/>
      <c r="M200" s="212"/>
      <c r="N200" s="213"/>
      <c r="O200" s="213"/>
      <c r="P200" s="213"/>
      <c r="Q200" s="213"/>
      <c r="R200" s="213"/>
      <c r="S200" s="213"/>
      <c r="T200" s="214"/>
      <c r="AT200" s="215" t="s">
        <v>147</v>
      </c>
      <c r="AU200" s="215" t="s">
        <v>79</v>
      </c>
      <c r="AV200" s="11" t="s">
        <v>79</v>
      </c>
      <c r="AW200" s="11" t="s">
        <v>33</v>
      </c>
      <c r="AX200" s="11" t="s">
        <v>69</v>
      </c>
      <c r="AY200" s="215" t="s">
        <v>136</v>
      </c>
    </row>
    <row r="201" spans="2:51" s="11" customFormat="1" ht="13.5">
      <c r="B201" s="205"/>
      <c r="C201" s="206"/>
      <c r="D201" s="202" t="s">
        <v>147</v>
      </c>
      <c r="E201" s="207" t="s">
        <v>21</v>
      </c>
      <c r="F201" s="208" t="s">
        <v>653</v>
      </c>
      <c r="G201" s="206"/>
      <c r="H201" s="209">
        <v>27</v>
      </c>
      <c r="I201" s="210"/>
      <c r="J201" s="206"/>
      <c r="K201" s="206"/>
      <c r="L201" s="211"/>
      <c r="M201" s="212"/>
      <c r="N201" s="213"/>
      <c r="O201" s="213"/>
      <c r="P201" s="213"/>
      <c r="Q201" s="213"/>
      <c r="R201" s="213"/>
      <c r="S201" s="213"/>
      <c r="T201" s="214"/>
      <c r="AT201" s="215" t="s">
        <v>147</v>
      </c>
      <c r="AU201" s="215" t="s">
        <v>79</v>
      </c>
      <c r="AV201" s="11" t="s">
        <v>79</v>
      </c>
      <c r="AW201" s="11" t="s">
        <v>33</v>
      </c>
      <c r="AX201" s="11" t="s">
        <v>69</v>
      </c>
      <c r="AY201" s="215" t="s">
        <v>136</v>
      </c>
    </row>
    <row r="202" spans="2:51" s="12" customFormat="1" ht="13.5">
      <c r="B202" s="216"/>
      <c r="C202" s="217"/>
      <c r="D202" s="202" t="s">
        <v>147</v>
      </c>
      <c r="E202" s="218" t="s">
        <v>21</v>
      </c>
      <c r="F202" s="219" t="s">
        <v>165</v>
      </c>
      <c r="G202" s="217"/>
      <c r="H202" s="220">
        <v>275</v>
      </c>
      <c r="I202" s="221"/>
      <c r="J202" s="217"/>
      <c r="K202" s="217"/>
      <c r="L202" s="222"/>
      <c r="M202" s="223"/>
      <c r="N202" s="224"/>
      <c r="O202" s="224"/>
      <c r="P202" s="224"/>
      <c r="Q202" s="224"/>
      <c r="R202" s="224"/>
      <c r="S202" s="224"/>
      <c r="T202" s="225"/>
      <c r="AT202" s="226" t="s">
        <v>147</v>
      </c>
      <c r="AU202" s="226" t="s">
        <v>79</v>
      </c>
      <c r="AV202" s="12" t="s">
        <v>143</v>
      </c>
      <c r="AW202" s="12" t="s">
        <v>33</v>
      </c>
      <c r="AX202" s="12" t="s">
        <v>77</v>
      </c>
      <c r="AY202" s="226" t="s">
        <v>136</v>
      </c>
    </row>
    <row r="203" spans="2:65" s="1" customFormat="1" ht="25.5" customHeight="1">
      <c r="B203" s="39"/>
      <c r="C203" s="190" t="s">
        <v>354</v>
      </c>
      <c r="D203" s="190" t="s">
        <v>138</v>
      </c>
      <c r="E203" s="191" t="s">
        <v>654</v>
      </c>
      <c r="F203" s="192" t="s">
        <v>655</v>
      </c>
      <c r="G203" s="193" t="s">
        <v>180</v>
      </c>
      <c r="H203" s="194">
        <v>39</v>
      </c>
      <c r="I203" s="195"/>
      <c r="J203" s="196">
        <f>ROUND(I203*H203,2)</f>
        <v>0</v>
      </c>
      <c r="K203" s="192" t="s">
        <v>142</v>
      </c>
      <c r="L203" s="59"/>
      <c r="M203" s="197" t="s">
        <v>21</v>
      </c>
      <c r="N203" s="198" t="s">
        <v>40</v>
      </c>
      <c r="O203" s="40"/>
      <c r="P203" s="199">
        <f>O203*H203</f>
        <v>0</v>
      </c>
      <c r="Q203" s="199">
        <v>0.00038</v>
      </c>
      <c r="R203" s="199">
        <f>Q203*H203</f>
        <v>0.014820000000000002</v>
      </c>
      <c r="S203" s="199">
        <v>0</v>
      </c>
      <c r="T203" s="200">
        <f>S203*H203</f>
        <v>0</v>
      </c>
      <c r="AR203" s="22" t="s">
        <v>143</v>
      </c>
      <c r="AT203" s="22" t="s">
        <v>138</v>
      </c>
      <c r="AU203" s="22" t="s">
        <v>79</v>
      </c>
      <c r="AY203" s="22" t="s">
        <v>136</v>
      </c>
      <c r="BE203" s="201">
        <f>IF(N203="základní",J203,0)</f>
        <v>0</v>
      </c>
      <c r="BF203" s="201">
        <f>IF(N203="snížená",J203,0)</f>
        <v>0</v>
      </c>
      <c r="BG203" s="201">
        <f>IF(N203="zákl. přenesená",J203,0)</f>
        <v>0</v>
      </c>
      <c r="BH203" s="201">
        <f>IF(N203="sníž. přenesená",J203,0)</f>
        <v>0</v>
      </c>
      <c r="BI203" s="201">
        <f>IF(N203="nulová",J203,0)</f>
        <v>0</v>
      </c>
      <c r="BJ203" s="22" t="s">
        <v>77</v>
      </c>
      <c r="BK203" s="201">
        <f>ROUND(I203*H203,2)</f>
        <v>0</v>
      </c>
      <c r="BL203" s="22" t="s">
        <v>143</v>
      </c>
      <c r="BM203" s="22" t="s">
        <v>656</v>
      </c>
    </row>
    <row r="204" spans="2:47" s="1" customFormat="1" ht="108">
      <c r="B204" s="39"/>
      <c r="C204" s="61"/>
      <c r="D204" s="202" t="s">
        <v>145</v>
      </c>
      <c r="E204" s="61"/>
      <c r="F204" s="203" t="s">
        <v>651</v>
      </c>
      <c r="G204" s="61"/>
      <c r="H204" s="61"/>
      <c r="I204" s="161"/>
      <c r="J204" s="61"/>
      <c r="K204" s="61"/>
      <c r="L204" s="59"/>
      <c r="M204" s="204"/>
      <c r="N204" s="40"/>
      <c r="O204" s="40"/>
      <c r="P204" s="40"/>
      <c r="Q204" s="40"/>
      <c r="R204" s="40"/>
      <c r="S204" s="40"/>
      <c r="T204" s="76"/>
      <c r="AT204" s="22" t="s">
        <v>145</v>
      </c>
      <c r="AU204" s="22" t="s">
        <v>79</v>
      </c>
    </row>
    <row r="205" spans="2:51" s="11" customFormat="1" ht="13.5">
      <c r="B205" s="205"/>
      <c r="C205" s="206"/>
      <c r="D205" s="202" t="s">
        <v>147</v>
      </c>
      <c r="E205" s="207" t="s">
        <v>21</v>
      </c>
      <c r="F205" s="208" t="s">
        <v>657</v>
      </c>
      <c r="G205" s="206"/>
      <c r="H205" s="209">
        <v>39</v>
      </c>
      <c r="I205" s="210"/>
      <c r="J205" s="206"/>
      <c r="K205" s="206"/>
      <c r="L205" s="211"/>
      <c r="M205" s="212"/>
      <c r="N205" s="213"/>
      <c r="O205" s="213"/>
      <c r="P205" s="213"/>
      <c r="Q205" s="213"/>
      <c r="R205" s="213"/>
      <c r="S205" s="213"/>
      <c r="T205" s="214"/>
      <c r="AT205" s="215" t="s">
        <v>147</v>
      </c>
      <c r="AU205" s="215" t="s">
        <v>79</v>
      </c>
      <c r="AV205" s="11" t="s">
        <v>79</v>
      </c>
      <c r="AW205" s="11" t="s">
        <v>33</v>
      </c>
      <c r="AX205" s="11" t="s">
        <v>77</v>
      </c>
      <c r="AY205" s="215" t="s">
        <v>136</v>
      </c>
    </row>
    <row r="206" spans="2:65" s="1" customFormat="1" ht="25.5" customHeight="1">
      <c r="B206" s="39"/>
      <c r="C206" s="190" t="s">
        <v>359</v>
      </c>
      <c r="D206" s="190" t="s">
        <v>138</v>
      </c>
      <c r="E206" s="191" t="s">
        <v>658</v>
      </c>
      <c r="F206" s="192" t="s">
        <v>659</v>
      </c>
      <c r="G206" s="193" t="s">
        <v>141</v>
      </c>
      <c r="H206" s="194">
        <v>32</v>
      </c>
      <c r="I206" s="195"/>
      <c r="J206" s="196">
        <f>ROUND(I206*H206,2)</f>
        <v>0</v>
      </c>
      <c r="K206" s="192" t="s">
        <v>142</v>
      </c>
      <c r="L206" s="59"/>
      <c r="M206" s="197" t="s">
        <v>21</v>
      </c>
      <c r="N206" s="198" t="s">
        <v>40</v>
      </c>
      <c r="O206" s="40"/>
      <c r="P206" s="199">
        <f>O206*H206</f>
        <v>0</v>
      </c>
      <c r="Q206" s="199">
        <v>0.0016</v>
      </c>
      <c r="R206" s="199">
        <f>Q206*H206</f>
        <v>0.0512</v>
      </c>
      <c r="S206" s="199">
        <v>0</v>
      </c>
      <c r="T206" s="200">
        <f>S206*H206</f>
        <v>0</v>
      </c>
      <c r="AR206" s="22" t="s">
        <v>143</v>
      </c>
      <c r="AT206" s="22" t="s">
        <v>138</v>
      </c>
      <c r="AU206" s="22" t="s">
        <v>79</v>
      </c>
      <c r="AY206" s="22" t="s">
        <v>136</v>
      </c>
      <c r="BE206" s="201">
        <f>IF(N206="základní",J206,0)</f>
        <v>0</v>
      </c>
      <c r="BF206" s="201">
        <f>IF(N206="snížená",J206,0)</f>
        <v>0</v>
      </c>
      <c r="BG206" s="201">
        <f>IF(N206="zákl. přenesená",J206,0)</f>
        <v>0</v>
      </c>
      <c r="BH206" s="201">
        <f>IF(N206="sníž. přenesená",J206,0)</f>
        <v>0</v>
      </c>
      <c r="BI206" s="201">
        <f>IF(N206="nulová",J206,0)</f>
        <v>0</v>
      </c>
      <c r="BJ206" s="22" t="s">
        <v>77</v>
      </c>
      <c r="BK206" s="201">
        <f>ROUND(I206*H206,2)</f>
        <v>0</v>
      </c>
      <c r="BL206" s="22" t="s">
        <v>143</v>
      </c>
      <c r="BM206" s="22" t="s">
        <v>660</v>
      </c>
    </row>
    <row r="207" spans="2:47" s="1" customFormat="1" ht="108">
      <c r="B207" s="39"/>
      <c r="C207" s="61"/>
      <c r="D207" s="202" t="s">
        <v>145</v>
      </c>
      <c r="E207" s="61"/>
      <c r="F207" s="203" t="s">
        <v>651</v>
      </c>
      <c r="G207" s="61"/>
      <c r="H207" s="61"/>
      <c r="I207" s="161"/>
      <c r="J207" s="61"/>
      <c r="K207" s="61"/>
      <c r="L207" s="59"/>
      <c r="M207" s="204"/>
      <c r="N207" s="40"/>
      <c r="O207" s="40"/>
      <c r="P207" s="40"/>
      <c r="Q207" s="40"/>
      <c r="R207" s="40"/>
      <c r="S207" s="40"/>
      <c r="T207" s="76"/>
      <c r="AT207" s="22" t="s">
        <v>145</v>
      </c>
      <c r="AU207" s="22" t="s">
        <v>79</v>
      </c>
    </row>
    <row r="208" spans="2:51" s="11" customFormat="1" ht="13.5">
      <c r="B208" s="205"/>
      <c r="C208" s="206"/>
      <c r="D208" s="202" t="s">
        <v>147</v>
      </c>
      <c r="E208" s="207" t="s">
        <v>21</v>
      </c>
      <c r="F208" s="208" t="s">
        <v>661</v>
      </c>
      <c r="G208" s="206"/>
      <c r="H208" s="209">
        <v>8</v>
      </c>
      <c r="I208" s="210"/>
      <c r="J208" s="206"/>
      <c r="K208" s="206"/>
      <c r="L208" s="211"/>
      <c r="M208" s="212"/>
      <c r="N208" s="213"/>
      <c r="O208" s="213"/>
      <c r="P208" s="213"/>
      <c r="Q208" s="213"/>
      <c r="R208" s="213"/>
      <c r="S208" s="213"/>
      <c r="T208" s="214"/>
      <c r="AT208" s="215" t="s">
        <v>147</v>
      </c>
      <c r="AU208" s="215" t="s">
        <v>79</v>
      </c>
      <c r="AV208" s="11" t="s">
        <v>79</v>
      </c>
      <c r="AW208" s="11" t="s">
        <v>33</v>
      </c>
      <c r="AX208" s="11" t="s">
        <v>69</v>
      </c>
      <c r="AY208" s="215" t="s">
        <v>136</v>
      </c>
    </row>
    <row r="209" spans="2:51" s="11" customFormat="1" ht="13.5">
      <c r="B209" s="205"/>
      <c r="C209" s="206"/>
      <c r="D209" s="202" t="s">
        <v>147</v>
      </c>
      <c r="E209" s="207" t="s">
        <v>21</v>
      </c>
      <c r="F209" s="208" t="s">
        <v>662</v>
      </c>
      <c r="G209" s="206"/>
      <c r="H209" s="209">
        <v>24</v>
      </c>
      <c r="I209" s="210"/>
      <c r="J209" s="206"/>
      <c r="K209" s="206"/>
      <c r="L209" s="211"/>
      <c r="M209" s="212"/>
      <c r="N209" s="213"/>
      <c r="O209" s="213"/>
      <c r="P209" s="213"/>
      <c r="Q209" s="213"/>
      <c r="R209" s="213"/>
      <c r="S209" s="213"/>
      <c r="T209" s="214"/>
      <c r="AT209" s="215" t="s">
        <v>147</v>
      </c>
      <c r="AU209" s="215" t="s">
        <v>79</v>
      </c>
      <c r="AV209" s="11" t="s">
        <v>79</v>
      </c>
      <c r="AW209" s="11" t="s">
        <v>33</v>
      </c>
      <c r="AX209" s="11" t="s">
        <v>69</v>
      </c>
      <c r="AY209" s="215" t="s">
        <v>136</v>
      </c>
    </row>
    <row r="210" spans="2:51" s="12" customFormat="1" ht="13.5">
      <c r="B210" s="216"/>
      <c r="C210" s="217"/>
      <c r="D210" s="202" t="s">
        <v>147</v>
      </c>
      <c r="E210" s="218" t="s">
        <v>21</v>
      </c>
      <c r="F210" s="219" t="s">
        <v>165</v>
      </c>
      <c r="G210" s="217"/>
      <c r="H210" s="220">
        <v>32</v>
      </c>
      <c r="I210" s="221"/>
      <c r="J210" s="217"/>
      <c r="K210" s="217"/>
      <c r="L210" s="222"/>
      <c r="M210" s="223"/>
      <c r="N210" s="224"/>
      <c r="O210" s="224"/>
      <c r="P210" s="224"/>
      <c r="Q210" s="224"/>
      <c r="R210" s="224"/>
      <c r="S210" s="224"/>
      <c r="T210" s="225"/>
      <c r="AT210" s="226" t="s">
        <v>147</v>
      </c>
      <c r="AU210" s="226" t="s">
        <v>79</v>
      </c>
      <c r="AV210" s="12" t="s">
        <v>143</v>
      </c>
      <c r="AW210" s="12" t="s">
        <v>33</v>
      </c>
      <c r="AX210" s="12" t="s">
        <v>77</v>
      </c>
      <c r="AY210" s="226" t="s">
        <v>136</v>
      </c>
    </row>
    <row r="211" spans="2:65" s="1" customFormat="1" ht="25.5" customHeight="1">
      <c r="B211" s="39"/>
      <c r="C211" s="190" t="s">
        <v>364</v>
      </c>
      <c r="D211" s="190" t="s">
        <v>138</v>
      </c>
      <c r="E211" s="191" t="s">
        <v>663</v>
      </c>
      <c r="F211" s="192" t="s">
        <v>664</v>
      </c>
      <c r="G211" s="193" t="s">
        <v>180</v>
      </c>
      <c r="H211" s="194">
        <v>314</v>
      </c>
      <c r="I211" s="195"/>
      <c r="J211" s="196">
        <f>ROUND(I211*H211,2)</f>
        <v>0</v>
      </c>
      <c r="K211" s="192" t="s">
        <v>142</v>
      </c>
      <c r="L211" s="59"/>
      <c r="M211" s="197" t="s">
        <v>21</v>
      </c>
      <c r="N211" s="198" t="s">
        <v>40</v>
      </c>
      <c r="O211" s="40"/>
      <c r="P211" s="199">
        <f>O211*H211</f>
        <v>0</v>
      </c>
      <c r="Q211" s="199">
        <v>0</v>
      </c>
      <c r="R211" s="199">
        <f>Q211*H211</f>
        <v>0</v>
      </c>
      <c r="S211" s="199">
        <v>0</v>
      </c>
      <c r="T211" s="200">
        <f>S211*H211</f>
        <v>0</v>
      </c>
      <c r="AR211" s="22" t="s">
        <v>143</v>
      </c>
      <c r="AT211" s="22" t="s">
        <v>138</v>
      </c>
      <c r="AU211" s="22" t="s">
        <v>79</v>
      </c>
      <c r="AY211" s="22" t="s">
        <v>136</v>
      </c>
      <c r="BE211" s="201">
        <f>IF(N211="základní",J211,0)</f>
        <v>0</v>
      </c>
      <c r="BF211" s="201">
        <f>IF(N211="snížená",J211,0)</f>
        <v>0</v>
      </c>
      <c r="BG211" s="201">
        <f>IF(N211="zákl. přenesená",J211,0)</f>
        <v>0</v>
      </c>
      <c r="BH211" s="201">
        <f>IF(N211="sníž. přenesená",J211,0)</f>
        <v>0</v>
      </c>
      <c r="BI211" s="201">
        <f>IF(N211="nulová",J211,0)</f>
        <v>0</v>
      </c>
      <c r="BJ211" s="22" t="s">
        <v>77</v>
      </c>
      <c r="BK211" s="201">
        <f>ROUND(I211*H211,2)</f>
        <v>0</v>
      </c>
      <c r="BL211" s="22" t="s">
        <v>143</v>
      </c>
      <c r="BM211" s="22" t="s">
        <v>665</v>
      </c>
    </row>
    <row r="212" spans="2:47" s="1" customFormat="1" ht="40.5">
      <c r="B212" s="39"/>
      <c r="C212" s="61"/>
      <c r="D212" s="202" t="s">
        <v>145</v>
      </c>
      <c r="E212" s="61"/>
      <c r="F212" s="203" t="s">
        <v>666</v>
      </c>
      <c r="G212" s="61"/>
      <c r="H212" s="61"/>
      <c r="I212" s="161"/>
      <c r="J212" s="61"/>
      <c r="K212" s="61"/>
      <c r="L212" s="59"/>
      <c r="M212" s="204"/>
      <c r="N212" s="40"/>
      <c r="O212" s="40"/>
      <c r="P212" s="40"/>
      <c r="Q212" s="40"/>
      <c r="R212" s="40"/>
      <c r="S212" s="40"/>
      <c r="T212" s="76"/>
      <c r="AT212" s="22" t="s">
        <v>145</v>
      </c>
      <c r="AU212" s="22" t="s">
        <v>79</v>
      </c>
    </row>
    <row r="213" spans="2:51" s="11" customFormat="1" ht="13.5">
      <c r="B213" s="205"/>
      <c r="C213" s="206"/>
      <c r="D213" s="202" t="s">
        <v>147</v>
      </c>
      <c r="E213" s="207" t="s">
        <v>21</v>
      </c>
      <c r="F213" s="208" t="s">
        <v>667</v>
      </c>
      <c r="G213" s="206"/>
      <c r="H213" s="209">
        <v>314</v>
      </c>
      <c r="I213" s="210"/>
      <c r="J213" s="206"/>
      <c r="K213" s="206"/>
      <c r="L213" s="211"/>
      <c r="M213" s="212"/>
      <c r="N213" s="213"/>
      <c r="O213" s="213"/>
      <c r="P213" s="213"/>
      <c r="Q213" s="213"/>
      <c r="R213" s="213"/>
      <c r="S213" s="213"/>
      <c r="T213" s="214"/>
      <c r="AT213" s="215" t="s">
        <v>147</v>
      </c>
      <c r="AU213" s="215" t="s">
        <v>79</v>
      </c>
      <c r="AV213" s="11" t="s">
        <v>79</v>
      </c>
      <c r="AW213" s="11" t="s">
        <v>33</v>
      </c>
      <c r="AX213" s="11" t="s">
        <v>77</v>
      </c>
      <c r="AY213" s="215" t="s">
        <v>136</v>
      </c>
    </row>
    <row r="214" spans="2:65" s="1" customFormat="1" ht="25.5" customHeight="1">
      <c r="B214" s="39"/>
      <c r="C214" s="190" t="s">
        <v>368</v>
      </c>
      <c r="D214" s="190" t="s">
        <v>138</v>
      </c>
      <c r="E214" s="191" t="s">
        <v>668</v>
      </c>
      <c r="F214" s="192" t="s">
        <v>669</v>
      </c>
      <c r="G214" s="193" t="s">
        <v>141</v>
      </c>
      <c r="H214" s="194">
        <v>32</v>
      </c>
      <c r="I214" s="195"/>
      <c r="J214" s="196">
        <f>ROUND(I214*H214,2)</f>
        <v>0</v>
      </c>
      <c r="K214" s="192" t="s">
        <v>142</v>
      </c>
      <c r="L214" s="59"/>
      <c r="M214" s="197" t="s">
        <v>21</v>
      </c>
      <c r="N214" s="198" t="s">
        <v>40</v>
      </c>
      <c r="O214" s="40"/>
      <c r="P214" s="199">
        <f>O214*H214</f>
        <v>0</v>
      </c>
      <c r="Q214" s="199">
        <v>1E-05</v>
      </c>
      <c r="R214" s="199">
        <f>Q214*H214</f>
        <v>0.00032</v>
      </c>
      <c r="S214" s="199">
        <v>0</v>
      </c>
      <c r="T214" s="200">
        <f>S214*H214</f>
        <v>0</v>
      </c>
      <c r="AR214" s="22" t="s">
        <v>143</v>
      </c>
      <c r="AT214" s="22" t="s">
        <v>138</v>
      </c>
      <c r="AU214" s="22" t="s">
        <v>79</v>
      </c>
      <c r="AY214" s="22" t="s">
        <v>136</v>
      </c>
      <c r="BE214" s="201">
        <f>IF(N214="základní",J214,0)</f>
        <v>0</v>
      </c>
      <c r="BF214" s="201">
        <f>IF(N214="snížená",J214,0)</f>
        <v>0</v>
      </c>
      <c r="BG214" s="201">
        <f>IF(N214="zákl. přenesená",J214,0)</f>
        <v>0</v>
      </c>
      <c r="BH214" s="201">
        <f>IF(N214="sníž. přenesená",J214,0)</f>
        <v>0</v>
      </c>
      <c r="BI214" s="201">
        <f>IF(N214="nulová",J214,0)</f>
        <v>0</v>
      </c>
      <c r="BJ214" s="22" t="s">
        <v>77</v>
      </c>
      <c r="BK214" s="201">
        <f>ROUND(I214*H214,2)</f>
        <v>0</v>
      </c>
      <c r="BL214" s="22" t="s">
        <v>143</v>
      </c>
      <c r="BM214" s="22" t="s">
        <v>670</v>
      </c>
    </row>
    <row r="215" spans="2:47" s="1" customFormat="1" ht="40.5">
      <c r="B215" s="39"/>
      <c r="C215" s="61"/>
      <c r="D215" s="202" t="s">
        <v>145</v>
      </c>
      <c r="E215" s="61"/>
      <c r="F215" s="203" t="s">
        <v>666</v>
      </c>
      <c r="G215" s="61"/>
      <c r="H215" s="61"/>
      <c r="I215" s="161"/>
      <c r="J215" s="61"/>
      <c r="K215" s="61"/>
      <c r="L215" s="59"/>
      <c r="M215" s="204"/>
      <c r="N215" s="40"/>
      <c r="O215" s="40"/>
      <c r="P215" s="40"/>
      <c r="Q215" s="40"/>
      <c r="R215" s="40"/>
      <c r="S215" s="40"/>
      <c r="T215" s="76"/>
      <c r="AT215" s="22" t="s">
        <v>145</v>
      </c>
      <c r="AU215" s="22" t="s">
        <v>79</v>
      </c>
    </row>
    <row r="216" spans="2:51" s="11" customFormat="1" ht="13.5">
      <c r="B216" s="205"/>
      <c r="C216" s="206"/>
      <c r="D216" s="202" t="s">
        <v>147</v>
      </c>
      <c r="E216" s="207" t="s">
        <v>21</v>
      </c>
      <c r="F216" s="208" t="s">
        <v>332</v>
      </c>
      <c r="G216" s="206"/>
      <c r="H216" s="209">
        <v>32</v>
      </c>
      <c r="I216" s="210"/>
      <c r="J216" s="206"/>
      <c r="K216" s="206"/>
      <c r="L216" s="211"/>
      <c r="M216" s="212"/>
      <c r="N216" s="213"/>
      <c r="O216" s="213"/>
      <c r="P216" s="213"/>
      <c r="Q216" s="213"/>
      <c r="R216" s="213"/>
      <c r="S216" s="213"/>
      <c r="T216" s="214"/>
      <c r="AT216" s="215" t="s">
        <v>147</v>
      </c>
      <c r="AU216" s="215" t="s">
        <v>79</v>
      </c>
      <c r="AV216" s="11" t="s">
        <v>79</v>
      </c>
      <c r="AW216" s="11" t="s">
        <v>33</v>
      </c>
      <c r="AX216" s="11" t="s">
        <v>77</v>
      </c>
      <c r="AY216" s="215" t="s">
        <v>136</v>
      </c>
    </row>
    <row r="217" spans="2:65" s="1" customFormat="1" ht="51" customHeight="1">
      <c r="B217" s="39"/>
      <c r="C217" s="190" t="s">
        <v>376</v>
      </c>
      <c r="D217" s="190" t="s">
        <v>138</v>
      </c>
      <c r="E217" s="191" t="s">
        <v>476</v>
      </c>
      <c r="F217" s="192" t="s">
        <v>477</v>
      </c>
      <c r="G217" s="193" t="s">
        <v>180</v>
      </c>
      <c r="H217" s="194">
        <v>91</v>
      </c>
      <c r="I217" s="195"/>
      <c r="J217" s="196">
        <f>ROUND(I217*H217,2)</f>
        <v>0</v>
      </c>
      <c r="K217" s="192" t="s">
        <v>142</v>
      </c>
      <c r="L217" s="59"/>
      <c r="M217" s="197" t="s">
        <v>21</v>
      </c>
      <c r="N217" s="198" t="s">
        <v>40</v>
      </c>
      <c r="O217" s="40"/>
      <c r="P217" s="199">
        <f>O217*H217</f>
        <v>0</v>
      </c>
      <c r="Q217" s="199">
        <v>0.08978</v>
      </c>
      <c r="R217" s="199">
        <f>Q217*H217</f>
        <v>8.16998</v>
      </c>
      <c r="S217" s="199">
        <v>0</v>
      </c>
      <c r="T217" s="200">
        <f>S217*H217</f>
        <v>0</v>
      </c>
      <c r="AR217" s="22" t="s">
        <v>143</v>
      </c>
      <c r="AT217" s="22" t="s">
        <v>138</v>
      </c>
      <c r="AU217" s="22" t="s">
        <v>79</v>
      </c>
      <c r="AY217" s="22" t="s">
        <v>136</v>
      </c>
      <c r="BE217" s="201">
        <f>IF(N217="základní",J217,0)</f>
        <v>0</v>
      </c>
      <c r="BF217" s="201">
        <f>IF(N217="snížená",J217,0)</f>
        <v>0</v>
      </c>
      <c r="BG217" s="201">
        <f>IF(N217="zákl. přenesená",J217,0)</f>
        <v>0</v>
      </c>
      <c r="BH217" s="201">
        <f>IF(N217="sníž. přenesená",J217,0)</f>
        <v>0</v>
      </c>
      <c r="BI217" s="201">
        <f>IF(N217="nulová",J217,0)</f>
        <v>0</v>
      </c>
      <c r="BJ217" s="22" t="s">
        <v>77</v>
      </c>
      <c r="BK217" s="201">
        <f>ROUND(I217*H217,2)</f>
        <v>0</v>
      </c>
      <c r="BL217" s="22" t="s">
        <v>143</v>
      </c>
      <c r="BM217" s="22" t="s">
        <v>478</v>
      </c>
    </row>
    <row r="218" spans="2:47" s="1" customFormat="1" ht="135">
      <c r="B218" s="39"/>
      <c r="C218" s="61"/>
      <c r="D218" s="202" t="s">
        <v>145</v>
      </c>
      <c r="E218" s="61"/>
      <c r="F218" s="203" t="s">
        <v>479</v>
      </c>
      <c r="G218" s="61"/>
      <c r="H218" s="61"/>
      <c r="I218" s="161"/>
      <c r="J218" s="61"/>
      <c r="K218" s="61"/>
      <c r="L218" s="59"/>
      <c r="M218" s="204"/>
      <c r="N218" s="40"/>
      <c r="O218" s="40"/>
      <c r="P218" s="40"/>
      <c r="Q218" s="40"/>
      <c r="R218" s="40"/>
      <c r="S218" s="40"/>
      <c r="T218" s="76"/>
      <c r="AT218" s="22" t="s">
        <v>145</v>
      </c>
      <c r="AU218" s="22" t="s">
        <v>79</v>
      </c>
    </row>
    <row r="219" spans="2:51" s="11" customFormat="1" ht="13.5">
      <c r="B219" s="205"/>
      <c r="C219" s="206"/>
      <c r="D219" s="202" t="s">
        <v>147</v>
      </c>
      <c r="E219" s="207" t="s">
        <v>21</v>
      </c>
      <c r="F219" s="208" t="s">
        <v>671</v>
      </c>
      <c r="G219" s="206"/>
      <c r="H219" s="209">
        <v>91</v>
      </c>
      <c r="I219" s="210"/>
      <c r="J219" s="206"/>
      <c r="K219" s="206"/>
      <c r="L219" s="211"/>
      <c r="M219" s="212"/>
      <c r="N219" s="213"/>
      <c r="O219" s="213"/>
      <c r="P219" s="213"/>
      <c r="Q219" s="213"/>
      <c r="R219" s="213"/>
      <c r="S219" s="213"/>
      <c r="T219" s="214"/>
      <c r="AT219" s="215" t="s">
        <v>147</v>
      </c>
      <c r="AU219" s="215" t="s">
        <v>79</v>
      </c>
      <c r="AV219" s="11" t="s">
        <v>79</v>
      </c>
      <c r="AW219" s="11" t="s">
        <v>33</v>
      </c>
      <c r="AX219" s="11" t="s">
        <v>77</v>
      </c>
      <c r="AY219" s="215" t="s">
        <v>136</v>
      </c>
    </row>
    <row r="220" spans="2:65" s="1" customFormat="1" ht="16.5" customHeight="1">
      <c r="B220" s="39"/>
      <c r="C220" s="227" t="s">
        <v>381</v>
      </c>
      <c r="D220" s="227" t="s">
        <v>243</v>
      </c>
      <c r="E220" s="228" t="s">
        <v>672</v>
      </c>
      <c r="F220" s="229" t="s">
        <v>673</v>
      </c>
      <c r="G220" s="230" t="s">
        <v>141</v>
      </c>
      <c r="H220" s="231">
        <v>9.1</v>
      </c>
      <c r="I220" s="232"/>
      <c r="J220" s="233">
        <f>ROUND(I220*H220,2)</f>
        <v>0</v>
      </c>
      <c r="K220" s="229" t="s">
        <v>674</v>
      </c>
      <c r="L220" s="234"/>
      <c r="M220" s="235" t="s">
        <v>21</v>
      </c>
      <c r="N220" s="236" t="s">
        <v>40</v>
      </c>
      <c r="O220" s="40"/>
      <c r="P220" s="199">
        <f>O220*H220</f>
        <v>0</v>
      </c>
      <c r="Q220" s="199">
        <v>0.176</v>
      </c>
      <c r="R220" s="199">
        <f>Q220*H220</f>
        <v>1.6016</v>
      </c>
      <c r="S220" s="199">
        <v>0</v>
      </c>
      <c r="T220" s="200">
        <f>S220*H220</f>
        <v>0</v>
      </c>
      <c r="AR220" s="22" t="s">
        <v>184</v>
      </c>
      <c r="AT220" s="22" t="s">
        <v>243</v>
      </c>
      <c r="AU220" s="22" t="s">
        <v>79</v>
      </c>
      <c r="AY220" s="22" t="s">
        <v>136</v>
      </c>
      <c r="BE220" s="201">
        <f>IF(N220="základní",J220,0)</f>
        <v>0</v>
      </c>
      <c r="BF220" s="201">
        <f>IF(N220="snížená",J220,0)</f>
        <v>0</v>
      </c>
      <c r="BG220" s="201">
        <f>IF(N220="zákl. přenesená",J220,0)</f>
        <v>0</v>
      </c>
      <c r="BH220" s="201">
        <f>IF(N220="sníž. přenesená",J220,0)</f>
        <v>0</v>
      </c>
      <c r="BI220" s="201">
        <f>IF(N220="nulová",J220,0)</f>
        <v>0</v>
      </c>
      <c r="BJ220" s="22" t="s">
        <v>77</v>
      </c>
      <c r="BK220" s="201">
        <f>ROUND(I220*H220,2)</f>
        <v>0</v>
      </c>
      <c r="BL220" s="22" t="s">
        <v>143</v>
      </c>
      <c r="BM220" s="22" t="s">
        <v>675</v>
      </c>
    </row>
    <row r="221" spans="2:51" s="11" customFormat="1" ht="13.5">
      <c r="B221" s="205"/>
      <c r="C221" s="206"/>
      <c r="D221" s="202" t="s">
        <v>147</v>
      </c>
      <c r="E221" s="207" t="s">
        <v>21</v>
      </c>
      <c r="F221" s="208" t="s">
        <v>676</v>
      </c>
      <c r="G221" s="206"/>
      <c r="H221" s="209">
        <v>9.1</v>
      </c>
      <c r="I221" s="210"/>
      <c r="J221" s="206"/>
      <c r="K221" s="206"/>
      <c r="L221" s="211"/>
      <c r="M221" s="212"/>
      <c r="N221" s="213"/>
      <c r="O221" s="213"/>
      <c r="P221" s="213"/>
      <c r="Q221" s="213"/>
      <c r="R221" s="213"/>
      <c r="S221" s="213"/>
      <c r="T221" s="214"/>
      <c r="AT221" s="215" t="s">
        <v>147</v>
      </c>
      <c r="AU221" s="215" t="s">
        <v>79</v>
      </c>
      <c r="AV221" s="11" t="s">
        <v>79</v>
      </c>
      <c r="AW221" s="11" t="s">
        <v>33</v>
      </c>
      <c r="AX221" s="11" t="s">
        <v>77</v>
      </c>
      <c r="AY221" s="215" t="s">
        <v>136</v>
      </c>
    </row>
    <row r="222" spans="2:65" s="1" customFormat="1" ht="38.25" customHeight="1">
      <c r="B222" s="39"/>
      <c r="C222" s="190" t="s">
        <v>386</v>
      </c>
      <c r="D222" s="190" t="s">
        <v>138</v>
      </c>
      <c r="E222" s="191" t="s">
        <v>486</v>
      </c>
      <c r="F222" s="192" t="s">
        <v>487</v>
      </c>
      <c r="G222" s="193" t="s">
        <v>180</v>
      </c>
      <c r="H222" s="194">
        <v>91</v>
      </c>
      <c r="I222" s="195"/>
      <c r="J222" s="196">
        <f>ROUND(I222*H222,2)</f>
        <v>0</v>
      </c>
      <c r="K222" s="192" t="s">
        <v>142</v>
      </c>
      <c r="L222" s="59"/>
      <c r="M222" s="197" t="s">
        <v>21</v>
      </c>
      <c r="N222" s="198" t="s">
        <v>40</v>
      </c>
      <c r="O222" s="40"/>
      <c r="P222" s="199">
        <f>O222*H222</f>
        <v>0</v>
      </c>
      <c r="Q222" s="199">
        <v>0.1554</v>
      </c>
      <c r="R222" s="199">
        <f>Q222*H222</f>
        <v>14.1414</v>
      </c>
      <c r="S222" s="199">
        <v>0</v>
      </c>
      <c r="T222" s="200">
        <f>S222*H222</f>
        <v>0</v>
      </c>
      <c r="AR222" s="22" t="s">
        <v>143</v>
      </c>
      <c r="AT222" s="22" t="s">
        <v>138</v>
      </c>
      <c r="AU222" s="22" t="s">
        <v>79</v>
      </c>
      <c r="AY222" s="22" t="s">
        <v>136</v>
      </c>
      <c r="BE222" s="201">
        <f>IF(N222="základní",J222,0)</f>
        <v>0</v>
      </c>
      <c r="BF222" s="201">
        <f>IF(N222="snížená",J222,0)</f>
        <v>0</v>
      </c>
      <c r="BG222" s="201">
        <f>IF(N222="zákl. přenesená",J222,0)</f>
        <v>0</v>
      </c>
      <c r="BH222" s="201">
        <f>IF(N222="sníž. přenesená",J222,0)</f>
        <v>0</v>
      </c>
      <c r="BI222" s="201">
        <f>IF(N222="nulová",J222,0)</f>
        <v>0</v>
      </c>
      <c r="BJ222" s="22" t="s">
        <v>77</v>
      </c>
      <c r="BK222" s="201">
        <f>ROUND(I222*H222,2)</f>
        <v>0</v>
      </c>
      <c r="BL222" s="22" t="s">
        <v>143</v>
      </c>
      <c r="BM222" s="22" t="s">
        <v>488</v>
      </c>
    </row>
    <row r="223" spans="2:47" s="1" customFormat="1" ht="94.5">
      <c r="B223" s="39"/>
      <c r="C223" s="61"/>
      <c r="D223" s="202" t="s">
        <v>145</v>
      </c>
      <c r="E223" s="61"/>
      <c r="F223" s="203" t="s">
        <v>489</v>
      </c>
      <c r="G223" s="61"/>
      <c r="H223" s="61"/>
      <c r="I223" s="161"/>
      <c r="J223" s="61"/>
      <c r="K223" s="61"/>
      <c r="L223" s="59"/>
      <c r="M223" s="204"/>
      <c r="N223" s="40"/>
      <c r="O223" s="40"/>
      <c r="P223" s="40"/>
      <c r="Q223" s="40"/>
      <c r="R223" s="40"/>
      <c r="S223" s="40"/>
      <c r="T223" s="76"/>
      <c r="AT223" s="22" t="s">
        <v>145</v>
      </c>
      <c r="AU223" s="22" t="s">
        <v>79</v>
      </c>
    </row>
    <row r="224" spans="2:51" s="11" customFormat="1" ht="13.5">
      <c r="B224" s="205"/>
      <c r="C224" s="206"/>
      <c r="D224" s="202" t="s">
        <v>147</v>
      </c>
      <c r="E224" s="207" t="s">
        <v>21</v>
      </c>
      <c r="F224" s="208" t="s">
        <v>671</v>
      </c>
      <c r="G224" s="206"/>
      <c r="H224" s="209">
        <v>91</v>
      </c>
      <c r="I224" s="210"/>
      <c r="J224" s="206"/>
      <c r="K224" s="206"/>
      <c r="L224" s="211"/>
      <c r="M224" s="212"/>
      <c r="N224" s="213"/>
      <c r="O224" s="213"/>
      <c r="P224" s="213"/>
      <c r="Q224" s="213"/>
      <c r="R224" s="213"/>
      <c r="S224" s="213"/>
      <c r="T224" s="214"/>
      <c r="AT224" s="215" t="s">
        <v>147</v>
      </c>
      <c r="AU224" s="215" t="s">
        <v>79</v>
      </c>
      <c r="AV224" s="11" t="s">
        <v>79</v>
      </c>
      <c r="AW224" s="11" t="s">
        <v>33</v>
      </c>
      <c r="AX224" s="11" t="s">
        <v>77</v>
      </c>
      <c r="AY224" s="215" t="s">
        <v>136</v>
      </c>
    </row>
    <row r="225" spans="2:65" s="1" customFormat="1" ht="16.5" customHeight="1">
      <c r="B225" s="39"/>
      <c r="C225" s="227" t="s">
        <v>392</v>
      </c>
      <c r="D225" s="227" t="s">
        <v>243</v>
      </c>
      <c r="E225" s="228" t="s">
        <v>677</v>
      </c>
      <c r="F225" s="229" t="s">
        <v>678</v>
      </c>
      <c r="G225" s="230" t="s">
        <v>300</v>
      </c>
      <c r="H225" s="231">
        <v>91</v>
      </c>
      <c r="I225" s="232"/>
      <c r="J225" s="233">
        <f>ROUND(I225*H225,2)</f>
        <v>0</v>
      </c>
      <c r="K225" s="229" t="s">
        <v>674</v>
      </c>
      <c r="L225" s="234"/>
      <c r="M225" s="235" t="s">
        <v>21</v>
      </c>
      <c r="N225" s="236" t="s">
        <v>40</v>
      </c>
      <c r="O225" s="40"/>
      <c r="P225" s="199">
        <f>O225*H225</f>
        <v>0</v>
      </c>
      <c r="Q225" s="199">
        <v>0.085</v>
      </c>
      <c r="R225" s="199">
        <f>Q225*H225</f>
        <v>7.735</v>
      </c>
      <c r="S225" s="199">
        <v>0</v>
      </c>
      <c r="T225" s="200">
        <f>S225*H225</f>
        <v>0</v>
      </c>
      <c r="AR225" s="22" t="s">
        <v>184</v>
      </c>
      <c r="AT225" s="22" t="s">
        <v>243</v>
      </c>
      <c r="AU225" s="22" t="s">
        <v>79</v>
      </c>
      <c r="AY225" s="22" t="s">
        <v>136</v>
      </c>
      <c r="BE225" s="201">
        <f>IF(N225="základní",J225,0)</f>
        <v>0</v>
      </c>
      <c r="BF225" s="201">
        <f>IF(N225="snížená",J225,0)</f>
        <v>0</v>
      </c>
      <c r="BG225" s="201">
        <f>IF(N225="zákl. přenesená",J225,0)</f>
        <v>0</v>
      </c>
      <c r="BH225" s="201">
        <f>IF(N225="sníž. přenesená",J225,0)</f>
        <v>0</v>
      </c>
      <c r="BI225" s="201">
        <f>IF(N225="nulová",J225,0)</f>
        <v>0</v>
      </c>
      <c r="BJ225" s="22" t="s">
        <v>77</v>
      </c>
      <c r="BK225" s="201">
        <f>ROUND(I225*H225,2)</f>
        <v>0</v>
      </c>
      <c r="BL225" s="22" t="s">
        <v>143</v>
      </c>
      <c r="BM225" s="22" t="s">
        <v>679</v>
      </c>
    </row>
    <row r="226" spans="2:51" s="11" customFormat="1" ht="13.5">
      <c r="B226" s="205"/>
      <c r="C226" s="206"/>
      <c r="D226" s="202" t="s">
        <v>147</v>
      </c>
      <c r="E226" s="207" t="s">
        <v>21</v>
      </c>
      <c r="F226" s="208" t="s">
        <v>671</v>
      </c>
      <c r="G226" s="206"/>
      <c r="H226" s="209">
        <v>91</v>
      </c>
      <c r="I226" s="210"/>
      <c r="J226" s="206"/>
      <c r="K226" s="206"/>
      <c r="L226" s="211"/>
      <c r="M226" s="212"/>
      <c r="N226" s="213"/>
      <c r="O226" s="213"/>
      <c r="P226" s="213"/>
      <c r="Q226" s="213"/>
      <c r="R226" s="213"/>
      <c r="S226" s="213"/>
      <c r="T226" s="214"/>
      <c r="AT226" s="215" t="s">
        <v>147</v>
      </c>
      <c r="AU226" s="215" t="s">
        <v>79</v>
      </c>
      <c r="AV226" s="11" t="s">
        <v>79</v>
      </c>
      <c r="AW226" s="11" t="s">
        <v>33</v>
      </c>
      <c r="AX226" s="11" t="s">
        <v>77</v>
      </c>
      <c r="AY226" s="215" t="s">
        <v>136</v>
      </c>
    </row>
    <row r="227" spans="2:65" s="1" customFormat="1" ht="25.5" customHeight="1">
      <c r="B227" s="39"/>
      <c r="C227" s="190" t="s">
        <v>397</v>
      </c>
      <c r="D227" s="190" t="s">
        <v>138</v>
      </c>
      <c r="E227" s="191" t="s">
        <v>680</v>
      </c>
      <c r="F227" s="192" t="s">
        <v>681</v>
      </c>
      <c r="G227" s="193" t="s">
        <v>180</v>
      </c>
      <c r="H227" s="194">
        <v>156.5</v>
      </c>
      <c r="I227" s="195"/>
      <c r="J227" s="196">
        <f>ROUND(I227*H227,2)</f>
        <v>0</v>
      </c>
      <c r="K227" s="192" t="s">
        <v>142</v>
      </c>
      <c r="L227" s="59"/>
      <c r="M227" s="197" t="s">
        <v>21</v>
      </c>
      <c r="N227" s="198" t="s">
        <v>40</v>
      </c>
      <c r="O227" s="40"/>
      <c r="P227" s="199">
        <f>O227*H227</f>
        <v>0</v>
      </c>
      <c r="Q227" s="199">
        <v>0</v>
      </c>
      <c r="R227" s="199">
        <f>Q227*H227</f>
        <v>0</v>
      </c>
      <c r="S227" s="199">
        <v>0</v>
      </c>
      <c r="T227" s="200">
        <f>S227*H227</f>
        <v>0</v>
      </c>
      <c r="AR227" s="22" t="s">
        <v>143</v>
      </c>
      <c r="AT227" s="22" t="s">
        <v>138</v>
      </c>
      <c r="AU227" s="22" t="s">
        <v>79</v>
      </c>
      <c r="AY227" s="22" t="s">
        <v>136</v>
      </c>
      <c r="BE227" s="201">
        <f>IF(N227="základní",J227,0)</f>
        <v>0</v>
      </c>
      <c r="BF227" s="201">
        <f>IF(N227="snížená",J227,0)</f>
        <v>0</v>
      </c>
      <c r="BG227" s="201">
        <f>IF(N227="zákl. přenesená",J227,0)</f>
        <v>0</v>
      </c>
      <c r="BH227" s="201">
        <f>IF(N227="sníž. přenesená",J227,0)</f>
        <v>0</v>
      </c>
      <c r="BI227" s="201">
        <f>IF(N227="nulová",J227,0)</f>
        <v>0</v>
      </c>
      <c r="BJ227" s="22" t="s">
        <v>77</v>
      </c>
      <c r="BK227" s="201">
        <f>ROUND(I227*H227,2)</f>
        <v>0</v>
      </c>
      <c r="BL227" s="22" t="s">
        <v>143</v>
      </c>
      <c r="BM227" s="22" t="s">
        <v>682</v>
      </c>
    </row>
    <row r="228" spans="2:47" s="1" customFormat="1" ht="27">
      <c r="B228" s="39"/>
      <c r="C228" s="61"/>
      <c r="D228" s="202" t="s">
        <v>145</v>
      </c>
      <c r="E228" s="61"/>
      <c r="F228" s="203" t="s">
        <v>683</v>
      </c>
      <c r="G228" s="61"/>
      <c r="H228" s="61"/>
      <c r="I228" s="161"/>
      <c r="J228" s="61"/>
      <c r="K228" s="61"/>
      <c r="L228" s="59"/>
      <c r="M228" s="204"/>
      <c r="N228" s="40"/>
      <c r="O228" s="40"/>
      <c r="P228" s="40"/>
      <c r="Q228" s="40"/>
      <c r="R228" s="40"/>
      <c r="S228" s="40"/>
      <c r="T228" s="76"/>
      <c r="AT228" s="22" t="s">
        <v>145</v>
      </c>
      <c r="AU228" s="22" t="s">
        <v>79</v>
      </c>
    </row>
    <row r="229" spans="2:51" s="11" customFormat="1" ht="13.5">
      <c r="B229" s="205"/>
      <c r="C229" s="206"/>
      <c r="D229" s="202" t="s">
        <v>147</v>
      </c>
      <c r="E229" s="207" t="s">
        <v>21</v>
      </c>
      <c r="F229" s="208" t="s">
        <v>684</v>
      </c>
      <c r="G229" s="206"/>
      <c r="H229" s="209">
        <v>140</v>
      </c>
      <c r="I229" s="210"/>
      <c r="J229" s="206"/>
      <c r="K229" s="206"/>
      <c r="L229" s="211"/>
      <c r="M229" s="212"/>
      <c r="N229" s="213"/>
      <c r="O229" s="213"/>
      <c r="P229" s="213"/>
      <c r="Q229" s="213"/>
      <c r="R229" s="213"/>
      <c r="S229" s="213"/>
      <c r="T229" s="214"/>
      <c r="AT229" s="215" t="s">
        <v>147</v>
      </c>
      <c r="AU229" s="215" t="s">
        <v>79</v>
      </c>
      <c r="AV229" s="11" t="s">
        <v>79</v>
      </c>
      <c r="AW229" s="11" t="s">
        <v>33</v>
      </c>
      <c r="AX229" s="11" t="s">
        <v>69</v>
      </c>
      <c r="AY229" s="215" t="s">
        <v>136</v>
      </c>
    </row>
    <row r="230" spans="2:51" s="11" customFormat="1" ht="13.5">
      <c r="B230" s="205"/>
      <c r="C230" s="206"/>
      <c r="D230" s="202" t="s">
        <v>147</v>
      </c>
      <c r="E230" s="207" t="s">
        <v>21</v>
      </c>
      <c r="F230" s="208" t="s">
        <v>685</v>
      </c>
      <c r="G230" s="206"/>
      <c r="H230" s="209">
        <v>16.5</v>
      </c>
      <c r="I230" s="210"/>
      <c r="J230" s="206"/>
      <c r="K230" s="206"/>
      <c r="L230" s="211"/>
      <c r="M230" s="212"/>
      <c r="N230" s="213"/>
      <c r="O230" s="213"/>
      <c r="P230" s="213"/>
      <c r="Q230" s="213"/>
      <c r="R230" s="213"/>
      <c r="S230" s="213"/>
      <c r="T230" s="214"/>
      <c r="AT230" s="215" t="s">
        <v>147</v>
      </c>
      <c r="AU230" s="215" t="s">
        <v>79</v>
      </c>
      <c r="AV230" s="11" t="s">
        <v>79</v>
      </c>
      <c r="AW230" s="11" t="s">
        <v>33</v>
      </c>
      <c r="AX230" s="11" t="s">
        <v>69</v>
      </c>
      <c r="AY230" s="215" t="s">
        <v>136</v>
      </c>
    </row>
    <row r="231" spans="2:51" s="12" customFormat="1" ht="13.5">
      <c r="B231" s="216"/>
      <c r="C231" s="217"/>
      <c r="D231" s="202" t="s">
        <v>147</v>
      </c>
      <c r="E231" s="218" t="s">
        <v>21</v>
      </c>
      <c r="F231" s="219" t="s">
        <v>165</v>
      </c>
      <c r="G231" s="217"/>
      <c r="H231" s="220">
        <v>156.5</v>
      </c>
      <c r="I231" s="221"/>
      <c r="J231" s="217"/>
      <c r="K231" s="217"/>
      <c r="L231" s="222"/>
      <c r="M231" s="223"/>
      <c r="N231" s="224"/>
      <c r="O231" s="224"/>
      <c r="P231" s="224"/>
      <c r="Q231" s="224"/>
      <c r="R231" s="224"/>
      <c r="S231" s="224"/>
      <c r="T231" s="225"/>
      <c r="AT231" s="226" t="s">
        <v>147</v>
      </c>
      <c r="AU231" s="226" t="s">
        <v>79</v>
      </c>
      <c r="AV231" s="12" t="s">
        <v>143</v>
      </c>
      <c r="AW231" s="12" t="s">
        <v>33</v>
      </c>
      <c r="AX231" s="12" t="s">
        <v>77</v>
      </c>
      <c r="AY231" s="226" t="s">
        <v>136</v>
      </c>
    </row>
    <row r="232" spans="2:65" s="1" customFormat="1" ht="38.25" customHeight="1">
      <c r="B232" s="39"/>
      <c r="C232" s="190" t="s">
        <v>402</v>
      </c>
      <c r="D232" s="190" t="s">
        <v>138</v>
      </c>
      <c r="E232" s="191" t="s">
        <v>686</v>
      </c>
      <c r="F232" s="192" t="s">
        <v>687</v>
      </c>
      <c r="G232" s="193" t="s">
        <v>180</v>
      </c>
      <c r="H232" s="194">
        <v>156.5</v>
      </c>
      <c r="I232" s="195"/>
      <c r="J232" s="196">
        <f>ROUND(I232*H232,2)</f>
        <v>0</v>
      </c>
      <c r="K232" s="192" t="s">
        <v>142</v>
      </c>
      <c r="L232" s="59"/>
      <c r="M232" s="197" t="s">
        <v>21</v>
      </c>
      <c r="N232" s="198" t="s">
        <v>40</v>
      </c>
      <c r="O232" s="40"/>
      <c r="P232" s="199">
        <f>O232*H232</f>
        <v>0</v>
      </c>
      <c r="Q232" s="199">
        <v>9E-05</v>
      </c>
      <c r="R232" s="199">
        <f>Q232*H232</f>
        <v>0.014085</v>
      </c>
      <c r="S232" s="199">
        <v>0</v>
      </c>
      <c r="T232" s="200">
        <f>S232*H232</f>
        <v>0</v>
      </c>
      <c r="AR232" s="22" t="s">
        <v>143</v>
      </c>
      <c r="AT232" s="22" t="s">
        <v>138</v>
      </c>
      <c r="AU232" s="22" t="s">
        <v>79</v>
      </c>
      <c r="AY232" s="22" t="s">
        <v>136</v>
      </c>
      <c r="BE232" s="201">
        <f>IF(N232="základní",J232,0)</f>
        <v>0</v>
      </c>
      <c r="BF232" s="201">
        <f>IF(N232="snížená",J232,0)</f>
        <v>0</v>
      </c>
      <c r="BG232" s="201">
        <f>IF(N232="zákl. přenesená",J232,0)</f>
        <v>0</v>
      </c>
      <c r="BH232" s="201">
        <f>IF(N232="sníž. přenesená",J232,0)</f>
        <v>0</v>
      </c>
      <c r="BI232" s="201">
        <f>IF(N232="nulová",J232,0)</f>
        <v>0</v>
      </c>
      <c r="BJ232" s="22" t="s">
        <v>77</v>
      </c>
      <c r="BK232" s="201">
        <f>ROUND(I232*H232,2)</f>
        <v>0</v>
      </c>
      <c r="BL232" s="22" t="s">
        <v>143</v>
      </c>
      <c r="BM232" s="22" t="s">
        <v>688</v>
      </c>
    </row>
    <row r="233" spans="2:47" s="1" customFormat="1" ht="40.5">
      <c r="B233" s="39"/>
      <c r="C233" s="61"/>
      <c r="D233" s="202" t="s">
        <v>145</v>
      </c>
      <c r="E233" s="61"/>
      <c r="F233" s="203" t="s">
        <v>689</v>
      </c>
      <c r="G233" s="61"/>
      <c r="H233" s="61"/>
      <c r="I233" s="161"/>
      <c r="J233" s="61"/>
      <c r="K233" s="61"/>
      <c r="L233" s="59"/>
      <c r="M233" s="204"/>
      <c r="N233" s="40"/>
      <c r="O233" s="40"/>
      <c r="P233" s="40"/>
      <c r="Q233" s="40"/>
      <c r="R233" s="40"/>
      <c r="S233" s="40"/>
      <c r="T233" s="76"/>
      <c r="AT233" s="22" t="s">
        <v>145</v>
      </c>
      <c r="AU233" s="22" t="s">
        <v>79</v>
      </c>
    </row>
    <row r="234" spans="2:51" s="11" customFormat="1" ht="13.5">
      <c r="B234" s="205"/>
      <c r="C234" s="206"/>
      <c r="D234" s="202" t="s">
        <v>147</v>
      </c>
      <c r="E234" s="207" t="s">
        <v>21</v>
      </c>
      <c r="F234" s="208" t="s">
        <v>684</v>
      </c>
      <c r="G234" s="206"/>
      <c r="H234" s="209">
        <v>140</v>
      </c>
      <c r="I234" s="210"/>
      <c r="J234" s="206"/>
      <c r="K234" s="206"/>
      <c r="L234" s="211"/>
      <c r="M234" s="212"/>
      <c r="N234" s="213"/>
      <c r="O234" s="213"/>
      <c r="P234" s="213"/>
      <c r="Q234" s="213"/>
      <c r="R234" s="213"/>
      <c r="S234" s="213"/>
      <c r="T234" s="214"/>
      <c r="AT234" s="215" t="s">
        <v>147</v>
      </c>
      <c r="AU234" s="215" t="s">
        <v>79</v>
      </c>
      <c r="AV234" s="11" t="s">
        <v>79</v>
      </c>
      <c r="AW234" s="11" t="s">
        <v>33</v>
      </c>
      <c r="AX234" s="11" t="s">
        <v>69</v>
      </c>
      <c r="AY234" s="215" t="s">
        <v>136</v>
      </c>
    </row>
    <row r="235" spans="2:51" s="11" customFormat="1" ht="13.5">
      <c r="B235" s="205"/>
      <c r="C235" s="206"/>
      <c r="D235" s="202" t="s">
        <v>147</v>
      </c>
      <c r="E235" s="207" t="s">
        <v>21</v>
      </c>
      <c r="F235" s="208" t="s">
        <v>685</v>
      </c>
      <c r="G235" s="206"/>
      <c r="H235" s="209">
        <v>16.5</v>
      </c>
      <c r="I235" s="210"/>
      <c r="J235" s="206"/>
      <c r="K235" s="206"/>
      <c r="L235" s="211"/>
      <c r="M235" s="212"/>
      <c r="N235" s="213"/>
      <c r="O235" s="213"/>
      <c r="P235" s="213"/>
      <c r="Q235" s="213"/>
      <c r="R235" s="213"/>
      <c r="S235" s="213"/>
      <c r="T235" s="214"/>
      <c r="AT235" s="215" t="s">
        <v>147</v>
      </c>
      <c r="AU235" s="215" t="s">
        <v>79</v>
      </c>
      <c r="AV235" s="11" t="s">
        <v>79</v>
      </c>
      <c r="AW235" s="11" t="s">
        <v>33</v>
      </c>
      <c r="AX235" s="11" t="s">
        <v>69</v>
      </c>
      <c r="AY235" s="215" t="s">
        <v>136</v>
      </c>
    </row>
    <row r="236" spans="2:51" s="12" customFormat="1" ht="13.5">
      <c r="B236" s="216"/>
      <c r="C236" s="217"/>
      <c r="D236" s="202" t="s">
        <v>147</v>
      </c>
      <c r="E236" s="218" t="s">
        <v>21</v>
      </c>
      <c r="F236" s="219" t="s">
        <v>165</v>
      </c>
      <c r="G236" s="217"/>
      <c r="H236" s="220">
        <v>156.5</v>
      </c>
      <c r="I236" s="221"/>
      <c r="J236" s="217"/>
      <c r="K236" s="217"/>
      <c r="L236" s="222"/>
      <c r="M236" s="223"/>
      <c r="N236" s="224"/>
      <c r="O236" s="224"/>
      <c r="P236" s="224"/>
      <c r="Q236" s="224"/>
      <c r="R236" s="224"/>
      <c r="S236" s="224"/>
      <c r="T236" s="225"/>
      <c r="AT236" s="226" t="s">
        <v>147</v>
      </c>
      <c r="AU236" s="226" t="s">
        <v>79</v>
      </c>
      <c r="AV236" s="12" t="s">
        <v>143</v>
      </c>
      <c r="AW236" s="12" t="s">
        <v>33</v>
      </c>
      <c r="AX236" s="12" t="s">
        <v>77</v>
      </c>
      <c r="AY236" s="226" t="s">
        <v>136</v>
      </c>
    </row>
    <row r="237" spans="2:65" s="1" customFormat="1" ht="25.5" customHeight="1">
      <c r="B237" s="39"/>
      <c r="C237" s="190" t="s">
        <v>408</v>
      </c>
      <c r="D237" s="190" t="s">
        <v>138</v>
      </c>
      <c r="E237" s="191" t="s">
        <v>690</v>
      </c>
      <c r="F237" s="192" t="s">
        <v>691</v>
      </c>
      <c r="G237" s="193" t="s">
        <v>180</v>
      </c>
      <c r="H237" s="194">
        <v>16.5</v>
      </c>
      <c r="I237" s="195"/>
      <c r="J237" s="196">
        <f>ROUND(I237*H237,2)</f>
        <v>0</v>
      </c>
      <c r="K237" s="192" t="s">
        <v>142</v>
      </c>
      <c r="L237" s="59"/>
      <c r="M237" s="197" t="s">
        <v>21</v>
      </c>
      <c r="N237" s="198" t="s">
        <v>40</v>
      </c>
      <c r="O237" s="40"/>
      <c r="P237" s="199">
        <f>O237*H237</f>
        <v>0</v>
      </c>
      <c r="Q237" s="199">
        <v>0</v>
      </c>
      <c r="R237" s="199">
        <f>Q237*H237</f>
        <v>0</v>
      </c>
      <c r="S237" s="199">
        <v>0</v>
      </c>
      <c r="T237" s="200">
        <f>S237*H237</f>
        <v>0</v>
      </c>
      <c r="AR237" s="22" t="s">
        <v>143</v>
      </c>
      <c r="AT237" s="22" t="s">
        <v>138</v>
      </c>
      <c r="AU237" s="22" t="s">
        <v>79</v>
      </c>
      <c r="AY237" s="22" t="s">
        <v>136</v>
      </c>
      <c r="BE237" s="201">
        <f>IF(N237="základní",J237,0)</f>
        <v>0</v>
      </c>
      <c r="BF237" s="201">
        <f>IF(N237="snížená",J237,0)</f>
        <v>0</v>
      </c>
      <c r="BG237" s="201">
        <f>IF(N237="zákl. přenesená",J237,0)</f>
        <v>0</v>
      </c>
      <c r="BH237" s="201">
        <f>IF(N237="sníž. přenesená",J237,0)</f>
        <v>0</v>
      </c>
      <c r="BI237" s="201">
        <f>IF(N237="nulová",J237,0)</f>
        <v>0</v>
      </c>
      <c r="BJ237" s="22" t="s">
        <v>77</v>
      </c>
      <c r="BK237" s="201">
        <f>ROUND(I237*H237,2)</f>
        <v>0</v>
      </c>
      <c r="BL237" s="22" t="s">
        <v>143</v>
      </c>
      <c r="BM237" s="22" t="s">
        <v>692</v>
      </c>
    </row>
    <row r="238" spans="2:47" s="1" customFormat="1" ht="67.5">
      <c r="B238" s="39"/>
      <c r="C238" s="61"/>
      <c r="D238" s="202" t="s">
        <v>145</v>
      </c>
      <c r="E238" s="61"/>
      <c r="F238" s="203" t="s">
        <v>693</v>
      </c>
      <c r="G238" s="61"/>
      <c r="H238" s="61"/>
      <c r="I238" s="161"/>
      <c r="J238" s="61"/>
      <c r="K238" s="61"/>
      <c r="L238" s="59"/>
      <c r="M238" s="204"/>
      <c r="N238" s="40"/>
      <c r="O238" s="40"/>
      <c r="P238" s="40"/>
      <c r="Q238" s="40"/>
      <c r="R238" s="40"/>
      <c r="S238" s="40"/>
      <c r="T238" s="76"/>
      <c r="AT238" s="22" t="s">
        <v>145</v>
      </c>
      <c r="AU238" s="22" t="s">
        <v>79</v>
      </c>
    </row>
    <row r="239" spans="2:51" s="11" customFormat="1" ht="13.5">
      <c r="B239" s="205"/>
      <c r="C239" s="206"/>
      <c r="D239" s="202" t="s">
        <v>147</v>
      </c>
      <c r="E239" s="207" t="s">
        <v>21</v>
      </c>
      <c r="F239" s="208" t="s">
        <v>685</v>
      </c>
      <c r="G239" s="206"/>
      <c r="H239" s="209">
        <v>16.5</v>
      </c>
      <c r="I239" s="210"/>
      <c r="J239" s="206"/>
      <c r="K239" s="206"/>
      <c r="L239" s="211"/>
      <c r="M239" s="212"/>
      <c r="N239" s="213"/>
      <c r="O239" s="213"/>
      <c r="P239" s="213"/>
      <c r="Q239" s="213"/>
      <c r="R239" s="213"/>
      <c r="S239" s="213"/>
      <c r="T239" s="214"/>
      <c r="AT239" s="215" t="s">
        <v>147</v>
      </c>
      <c r="AU239" s="215" t="s">
        <v>79</v>
      </c>
      <c r="AV239" s="11" t="s">
        <v>79</v>
      </c>
      <c r="AW239" s="11" t="s">
        <v>33</v>
      </c>
      <c r="AX239" s="11" t="s">
        <v>77</v>
      </c>
      <c r="AY239" s="215" t="s">
        <v>136</v>
      </c>
    </row>
    <row r="240" spans="2:65" s="1" customFormat="1" ht="25.5" customHeight="1">
      <c r="B240" s="39"/>
      <c r="C240" s="190" t="s">
        <v>414</v>
      </c>
      <c r="D240" s="190" t="s">
        <v>138</v>
      </c>
      <c r="E240" s="191" t="s">
        <v>694</v>
      </c>
      <c r="F240" s="192" t="s">
        <v>695</v>
      </c>
      <c r="G240" s="193" t="s">
        <v>180</v>
      </c>
      <c r="H240" s="194">
        <v>16.5</v>
      </c>
      <c r="I240" s="195"/>
      <c r="J240" s="196">
        <f>ROUND(I240*H240,2)</f>
        <v>0</v>
      </c>
      <c r="K240" s="192" t="s">
        <v>142</v>
      </c>
      <c r="L240" s="59"/>
      <c r="M240" s="197" t="s">
        <v>21</v>
      </c>
      <c r="N240" s="198" t="s">
        <v>40</v>
      </c>
      <c r="O240" s="40"/>
      <c r="P240" s="199">
        <f>O240*H240</f>
        <v>0</v>
      </c>
      <c r="Q240" s="199">
        <v>0</v>
      </c>
      <c r="R240" s="199">
        <f>Q240*H240</f>
        <v>0</v>
      </c>
      <c r="S240" s="199">
        <v>0</v>
      </c>
      <c r="T240" s="200">
        <f>S240*H240</f>
        <v>0</v>
      </c>
      <c r="AR240" s="22" t="s">
        <v>143</v>
      </c>
      <c r="AT240" s="22" t="s">
        <v>138</v>
      </c>
      <c r="AU240" s="22" t="s">
        <v>79</v>
      </c>
      <c r="AY240" s="22" t="s">
        <v>136</v>
      </c>
      <c r="BE240" s="201">
        <f>IF(N240="základní",J240,0)</f>
        <v>0</v>
      </c>
      <c r="BF240" s="201">
        <f>IF(N240="snížená",J240,0)</f>
        <v>0</v>
      </c>
      <c r="BG240" s="201">
        <f>IF(N240="zákl. přenesená",J240,0)</f>
        <v>0</v>
      </c>
      <c r="BH240" s="201">
        <f>IF(N240="sníž. přenesená",J240,0)</f>
        <v>0</v>
      </c>
      <c r="BI240" s="201">
        <f>IF(N240="nulová",J240,0)</f>
        <v>0</v>
      </c>
      <c r="BJ240" s="22" t="s">
        <v>77</v>
      </c>
      <c r="BK240" s="201">
        <f>ROUND(I240*H240,2)</f>
        <v>0</v>
      </c>
      <c r="BL240" s="22" t="s">
        <v>143</v>
      </c>
      <c r="BM240" s="22" t="s">
        <v>696</v>
      </c>
    </row>
    <row r="241" spans="2:47" s="1" customFormat="1" ht="27">
      <c r="B241" s="39"/>
      <c r="C241" s="61"/>
      <c r="D241" s="202" t="s">
        <v>145</v>
      </c>
      <c r="E241" s="61"/>
      <c r="F241" s="203" t="s">
        <v>697</v>
      </c>
      <c r="G241" s="61"/>
      <c r="H241" s="61"/>
      <c r="I241" s="161"/>
      <c r="J241" s="61"/>
      <c r="K241" s="61"/>
      <c r="L241" s="59"/>
      <c r="M241" s="204"/>
      <c r="N241" s="40"/>
      <c r="O241" s="40"/>
      <c r="P241" s="40"/>
      <c r="Q241" s="40"/>
      <c r="R241" s="40"/>
      <c r="S241" s="40"/>
      <c r="T241" s="76"/>
      <c r="AT241" s="22" t="s">
        <v>145</v>
      </c>
      <c r="AU241" s="22" t="s">
        <v>79</v>
      </c>
    </row>
    <row r="242" spans="2:51" s="11" customFormat="1" ht="13.5">
      <c r="B242" s="205"/>
      <c r="C242" s="206"/>
      <c r="D242" s="202" t="s">
        <v>147</v>
      </c>
      <c r="E242" s="207" t="s">
        <v>21</v>
      </c>
      <c r="F242" s="208" t="s">
        <v>685</v>
      </c>
      <c r="G242" s="206"/>
      <c r="H242" s="209">
        <v>16.5</v>
      </c>
      <c r="I242" s="210"/>
      <c r="J242" s="206"/>
      <c r="K242" s="206"/>
      <c r="L242" s="211"/>
      <c r="M242" s="212"/>
      <c r="N242" s="213"/>
      <c r="O242" s="213"/>
      <c r="P242" s="213"/>
      <c r="Q242" s="213"/>
      <c r="R242" s="213"/>
      <c r="S242" s="213"/>
      <c r="T242" s="214"/>
      <c r="AT242" s="215" t="s">
        <v>147</v>
      </c>
      <c r="AU242" s="215" t="s">
        <v>79</v>
      </c>
      <c r="AV242" s="11" t="s">
        <v>79</v>
      </c>
      <c r="AW242" s="11" t="s">
        <v>33</v>
      </c>
      <c r="AX242" s="11" t="s">
        <v>77</v>
      </c>
      <c r="AY242" s="215" t="s">
        <v>136</v>
      </c>
    </row>
    <row r="243" spans="2:63" s="10" customFormat="1" ht="29.85" customHeight="1">
      <c r="B243" s="174"/>
      <c r="C243" s="175"/>
      <c r="D243" s="176" t="s">
        <v>68</v>
      </c>
      <c r="E243" s="188" t="s">
        <v>523</v>
      </c>
      <c r="F243" s="188" t="s">
        <v>524</v>
      </c>
      <c r="G243" s="175"/>
      <c r="H243" s="175"/>
      <c r="I243" s="178"/>
      <c r="J243" s="189">
        <f>BK243</f>
        <v>0</v>
      </c>
      <c r="K243" s="175"/>
      <c r="L243" s="180"/>
      <c r="M243" s="181"/>
      <c r="N243" s="182"/>
      <c r="O243" s="182"/>
      <c r="P243" s="183">
        <f>SUM(P244:P254)</f>
        <v>0</v>
      </c>
      <c r="Q243" s="182"/>
      <c r="R243" s="183">
        <f>SUM(R244:R254)</f>
        <v>0</v>
      </c>
      <c r="S243" s="182"/>
      <c r="T243" s="184">
        <f>SUM(T244:T254)</f>
        <v>0</v>
      </c>
      <c r="AR243" s="185" t="s">
        <v>77</v>
      </c>
      <c r="AT243" s="186" t="s">
        <v>68</v>
      </c>
      <c r="AU243" s="186" t="s">
        <v>77</v>
      </c>
      <c r="AY243" s="185" t="s">
        <v>136</v>
      </c>
      <c r="BK243" s="187">
        <f>SUM(BK244:BK254)</f>
        <v>0</v>
      </c>
    </row>
    <row r="244" spans="2:65" s="1" customFormat="1" ht="25.5" customHeight="1">
      <c r="B244" s="39"/>
      <c r="C244" s="190" t="s">
        <v>419</v>
      </c>
      <c r="D244" s="190" t="s">
        <v>138</v>
      </c>
      <c r="E244" s="191" t="s">
        <v>526</v>
      </c>
      <c r="F244" s="192" t="s">
        <v>527</v>
      </c>
      <c r="G244" s="193" t="s">
        <v>246</v>
      </c>
      <c r="H244" s="194">
        <v>878.85</v>
      </c>
      <c r="I244" s="195"/>
      <c r="J244" s="196">
        <f>ROUND(I244*H244,2)</f>
        <v>0</v>
      </c>
      <c r="K244" s="192" t="s">
        <v>142</v>
      </c>
      <c r="L244" s="59"/>
      <c r="M244" s="197" t="s">
        <v>21</v>
      </c>
      <c r="N244" s="198" t="s">
        <v>40</v>
      </c>
      <c r="O244" s="40"/>
      <c r="P244" s="199">
        <f>O244*H244</f>
        <v>0</v>
      </c>
      <c r="Q244" s="199">
        <v>0</v>
      </c>
      <c r="R244" s="199">
        <f>Q244*H244</f>
        <v>0</v>
      </c>
      <c r="S244" s="199">
        <v>0</v>
      </c>
      <c r="T244" s="200">
        <f>S244*H244</f>
        <v>0</v>
      </c>
      <c r="AR244" s="22" t="s">
        <v>143</v>
      </c>
      <c r="AT244" s="22" t="s">
        <v>138</v>
      </c>
      <c r="AU244" s="22" t="s">
        <v>79</v>
      </c>
      <c r="AY244" s="22" t="s">
        <v>136</v>
      </c>
      <c r="BE244" s="201">
        <f>IF(N244="základní",J244,0)</f>
        <v>0</v>
      </c>
      <c r="BF244" s="201">
        <f>IF(N244="snížená",J244,0)</f>
        <v>0</v>
      </c>
      <c r="BG244" s="201">
        <f>IF(N244="zákl. přenesená",J244,0)</f>
        <v>0</v>
      </c>
      <c r="BH244" s="201">
        <f>IF(N244="sníž. přenesená",J244,0)</f>
        <v>0</v>
      </c>
      <c r="BI244" s="201">
        <f>IF(N244="nulová",J244,0)</f>
        <v>0</v>
      </c>
      <c r="BJ244" s="22" t="s">
        <v>77</v>
      </c>
      <c r="BK244" s="201">
        <f>ROUND(I244*H244,2)</f>
        <v>0</v>
      </c>
      <c r="BL244" s="22" t="s">
        <v>143</v>
      </c>
      <c r="BM244" s="22" t="s">
        <v>528</v>
      </c>
    </row>
    <row r="245" spans="2:47" s="1" customFormat="1" ht="94.5">
      <c r="B245" s="39"/>
      <c r="C245" s="61"/>
      <c r="D245" s="202" t="s">
        <v>145</v>
      </c>
      <c r="E245" s="61"/>
      <c r="F245" s="203" t="s">
        <v>529</v>
      </c>
      <c r="G245" s="61"/>
      <c r="H245" s="61"/>
      <c r="I245" s="161"/>
      <c r="J245" s="61"/>
      <c r="K245" s="61"/>
      <c r="L245" s="59"/>
      <c r="M245" s="204"/>
      <c r="N245" s="40"/>
      <c r="O245" s="40"/>
      <c r="P245" s="40"/>
      <c r="Q245" s="40"/>
      <c r="R245" s="40"/>
      <c r="S245" s="40"/>
      <c r="T245" s="76"/>
      <c r="AT245" s="22" t="s">
        <v>145</v>
      </c>
      <c r="AU245" s="22" t="s">
        <v>79</v>
      </c>
    </row>
    <row r="246" spans="2:51" s="11" customFormat="1" ht="13.5">
      <c r="B246" s="205"/>
      <c r="C246" s="206"/>
      <c r="D246" s="202" t="s">
        <v>147</v>
      </c>
      <c r="E246" s="207" t="s">
        <v>21</v>
      </c>
      <c r="F246" s="208" t="s">
        <v>698</v>
      </c>
      <c r="G246" s="206"/>
      <c r="H246" s="209">
        <v>530.1</v>
      </c>
      <c r="I246" s="210"/>
      <c r="J246" s="206"/>
      <c r="K246" s="206"/>
      <c r="L246" s="211"/>
      <c r="M246" s="212"/>
      <c r="N246" s="213"/>
      <c r="O246" s="213"/>
      <c r="P246" s="213"/>
      <c r="Q246" s="213"/>
      <c r="R246" s="213"/>
      <c r="S246" s="213"/>
      <c r="T246" s="214"/>
      <c r="AT246" s="215" t="s">
        <v>147</v>
      </c>
      <c r="AU246" s="215" t="s">
        <v>79</v>
      </c>
      <c r="AV246" s="11" t="s">
        <v>79</v>
      </c>
      <c r="AW246" s="11" t="s">
        <v>33</v>
      </c>
      <c r="AX246" s="11" t="s">
        <v>69</v>
      </c>
      <c r="AY246" s="215" t="s">
        <v>136</v>
      </c>
    </row>
    <row r="247" spans="2:51" s="11" customFormat="1" ht="13.5">
      <c r="B247" s="205"/>
      <c r="C247" s="206"/>
      <c r="D247" s="202" t="s">
        <v>147</v>
      </c>
      <c r="E247" s="207" t="s">
        <v>21</v>
      </c>
      <c r="F247" s="208" t="s">
        <v>699</v>
      </c>
      <c r="G247" s="206"/>
      <c r="H247" s="209">
        <v>348.75</v>
      </c>
      <c r="I247" s="210"/>
      <c r="J247" s="206"/>
      <c r="K247" s="206"/>
      <c r="L247" s="211"/>
      <c r="M247" s="212"/>
      <c r="N247" s="213"/>
      <c r="O247" s="213"/>
      <c r="P247" s="213"/>
      <c r="Q247" s="213"/>
      <c r="R247" s="213"/>
      <c r="S247" s="213"/>
      <c r="T247" s="214"/>
      <c r="AT247" s="215" t="s">
        <v>147</v>
      </c>
      <c r="AU247" s="215" t="s">
        <v>79</v>
      </c>
      <c r="AV247" s="11" t="s">
        <v>79</v>
      </c>
      <c r="AW247" s="11" t="s">
        <v>33</v>
      </c>
      <c r="AX247" s="11" t="s">
        <v>69</v>
      </c>
      <c r="AY247" s="215" t="s">
        <v>136</v>
      </c>
    </row>
    <row r="248" spans="2:51" s="12" customFormat="1" ht="13.5">
      <c r="B248" s="216"/>
      <c r="C248" s="217"/>
      <c r="D248" s="202" t="s">
        <v>147</v>
      </c>
      <c r="E248" s="218" t="s">
        <v>21</v>
      </c>
      <c r="F248" s="219" t="s">
        <v>165</v>
      </c>
      <c r="G248" s="217"/>
      <c r="H248" s="220">
        <v>878.85</v>
      </c>
      <c r="I248" s="221"/>
      <c r="J248" s="217"/>
      <c r="K248" s="217"/>
      <c r="L248" s="222"/>
      <c r="M248" s="223"/>
      <c r="N248" s="224"/>
      <c r="O248" s="224"/>
      <c r="P248" s="224"/>
      <c r="Q248" s="224"/>
      <c r="R248" s="224"/>
      <c r="S248" s="224"/>
      <c r="T248" s="225"/>
      <c r="AT248" s="226" t="s">
        <v>147</v>
      </c>
      <c r="AU248" s="226" t="s">
        <v>79</v>
      </c>
      <c r="AV248" s="12" t="s">
        <v>143</v>
      </c>
      <c r="AW248" s="12" t="s">
        <v>33</v>
      </c>
      <c r="AX248" s="12" t="s">
        <v>77</v>
      </c>
      <c r="AY248" s="226" t="s">
        <v>136</v>
      </c>
    </row>
    <row r="249" spans="2:65" s="1" customFormat="1" ht="25.5" customHeight="1">
      <c r="B249" s="39"/>
      <c r="C249" s="190" t="s">
        <v>425</v>
      </c>
      <c r="D249" s="190" t="s">
        <v>138</v>
      </c>
      <c r="E249" s="191" t="s">
        <v>533</v>
      </c>
      <c r="F249" s="192" t="s">
        <v>534</v>
      </c>
      <c r="G249" s="193" t="s">
        <v>246</v>
      </c>
      <c r="H249" s="194">
        <v>22905.9</v>
      </c>
      <c r="I249" s="195"/>
      <c r="J249" s="196">
        <f>ROUND(I249*H249,2)</f>
        <v>0</v>
      </c>
      <c r="K249" s="192" t="s">
        <v>142</v>
      </c>
      <c r="L249" s="59"/>
      <c r="M249" s="197" t="s">
        <v>21</v>
      </c>
      <c r="N249" s="198" t="s">
        <v>40</v>
      </c>
      <c r="O249" s="40"/>
      <c r="P249" s="199">
        <f>O249*H249</f>
        <v>0</v>
      </c>
      <c r="Q249" s="199">
        <v>0</v>
      </c>
      <c r="R249" s="199">
        <f>Q249*H249</f>
        <v>0</v>
      </c>
      <c r="S249" s="199">
        <v>0</v>
      </c>
      <c r="T249" s="200">
        <f>S249*H249</f>
        <v>0</v>
      </c>
      <c r="AR249" s="22" t="s">
        <v>143</v>
      </c>
      <c r="AT249" s="22" t="s">
        <v>138</v>
      </c>
      <c r="AU249" s="22" t="s">
        <v>79</v>
      </c>
      <c r="AY249" s="22" t="s">
        <v>136</v>
      </c>
      <c r="BE249" s="201">
        <f>IF(N249="základní",J249,0)</f>
        <v>0</v>
      </c>
      <c r="BF249" s="201">
        <f>IF(N249="snížená",J249,0)</f>
        <v>0</v>
      </c>
      <c r="BG249" s="201">
        <f>IF(N249="zákl. přenesená",J249,0)</f>
        <v>0</v>
      </c>
      <c r="BH249" s="201">
        <f>IF(N249="sníž. přenesená",J249,0)</f>
        <v>0</v>
      </c>
      <c r="BI249" s="201">
        <f>IF(N249="nulová",J249,0)</f>
        <v>0</v>
      </c>
      <c r="BJ249" s="22" t="s">
        <v>77</v>
      </c>
      <c r="BK249" s="201">
        <f>ROUND(I249*H249,2)</f>
        <v>0</v>
      </c>
      <c r="BL249" s="22" t="s">
        <v>143</v>
      </c>
      <c r="BM249" s="22" t="s">
        <v>535</v>
      </c>
    </row>
    <row r="250" spans="2:47" s="1" customFormat="1" ht="94.5">
      <c r="B250" s="39"/>
      <c r="C250" s="61"/>
      <c r="D250" s="202" t="s">
        <v>145</v>
      </c>
      <c r="E250" s="61"/>
      <c r="F250" s="203" t="s">
        <v>529</v>
      </c>
      <c r="G250" s="61"/>
      <c r="H250" s="61"/>
      <c r="I250" s="161"/>
      <c r="J250" s="61"/>
      <c r="K250" s="61"/>
      <c r="L250" s="59"/>
      <c r="M250" s="204"/>
      <c r="N250" s="40"/>
      <c r="O250" s="40"/>
      <c r="P250" s="40"/>
      <c r="Q250" s="40"/>
      <c r="R250" s="40"/>
      <c r="S250" s="40"/>
      <c r="T250" s="76"/>
      <c r="AT250" s="22" t="s">
        <v>145</v>
      </c>
      <c r="AU250" s="22" t="s">
        <v>79</v>
      </c>
    </row>
    <row r="251" spans="2:51" s="11" customFormat="1" ht="13.5">
      <c r="B251" s="205"/>
      <c r="C251" s="206"/>
      <c r="D251" s="202" t="s">
        <v>147</v>
      </c>
      <c r="E251" s="207" t="s">
        <v>21</v>
      </c>
      <c r="F251" s="208" t="s">
        <v>700</v>
      </c>
      <c r="G251" s="206"/>
      <c r="H251" s="209">
        <v>22905.9</v>
      </c>
      <c r="I251" s="210"/>
      <c r="J251" s="206"/>
      <c r="K251" s="206"/>
      <c r="L251" s="211"/>
      <c r="M251" s="212"/>
      <c r="N251" s="213"/>
      <c r="O251" s="213"/>
      <c r="P251" s="213"/>
      <c r="Q251" s="213"/>
      <c r="R251" s="213"/>
      <c r="S251" s="213"/>
      <c r="T251" s="214"/>
      <c r="AT251" s="215" t="s">
        <v>147</v>
      </c>
      <c r="AU251" s="215" t="s">
        <v>79</v>
      </c>
      <c r="AV251" s="11" t="s">
        <v>79</v>
      </c>
      <c r="AW251" s="11" t="s">
        <v>33</v>
      </c>
      <c r="AX251" s="11" t="s">
        <v>77</v>
      </c>
      <c r="AY251" s="215" t="s">
        <v>136</v>
      </c>
    </row>
    <row r="252" spans="2:65" s="1" customFormat="1" ht="25.5" customHeight="1">
      <c r="B252" s="39"/>
      <c r="C252" s="190" t="s">
        <v>429</v>
      </c>
      <c r="D252" s="190" t="s">
        <v>138</v>
      </c>
      <c r="E252" s="191" t="s">
        <v>556</v>
      </c>
      <c r="F252" s="192" t="s">
        <v>257</v>
      </c>
      <c r="G252" s="193" t="s">
        <v>246</v>
      </c>
      <c r="H252" s="194">
        <v>530.1</v>
      </c>
      <c r="I252" s="195"/>
      <c r="J252" s="196">
        <f>ROUND(I252*H252,2)</f>
        <v>0</v>
      </c>
      <c r="K252" s="192" t="s">
        <v>142</v>
      </c>
      <c r="L252" s="59"/>
      <c r="M252" s="197" t="s">
        <v>21</v>
      </c>
      <c r="N252" s="198" t="s">
        <v>40</v>
      </c>
      <c r="O252" s="40"/>
      <c r="P252" s="199">
        <f>O252*H252</f>
        <v>0</v>
      </c>
      <c r="Q252" s="199">
        <v>0</v>
      </c>
      <c r="R252" s="199">
        <f>Q252*H252</f>
        <v>0</v>
      </c>
      <c r="S252" s="199">
        <v>0</v>
      </c>
      <c r="T252" s="200">
        <f>S252*H252</f>
        <v>0</v>
      </c>
      <c r="AR252" s="22" t="s">
        <v>143</v>
      </c>
      <c r="AT252" s="22" t="s">
        <v>138</v>
      </c>
      <c r="AU252" s="22" t="s">
        <v>79</v>
      </c>
      <c r="AY252" s="22" t="s">
        <v>136</v>
      </c>
      <c r="BE252" s="201">
        <f>IF(N252="základní",J252,0)</f>
        <v>0</v>
      </c>
      <c r="BF252" s="201">
        <f>IF(N252="snížená",J252,0)</f>
        <v>0</v>
      </c>
      <c r="BG252" s="201">
        <f>IF(N252="zákl. přenesená",J252,0)</f>
        <v>0</v>
      </c>
      <c r="BH252" s="201">
        <f>IF(N252="sníž. přenesená",J252,0)</f>
        <v>0</v>
      </c>
      <c r="BI252" s="201">
        <f>IF(N252="nulová",J252,0)</f>
        <v>0</v>
      </c>
      <c r="BJ252" s="22" t="s">
        <v>77</v>
      </c>
      <c r="BK252" s="201">
        <f>ROUND(I252*H252,2)</f>
        <v>0</v>
      </c>
      <c r="BL252" s="22" t="s">
        <v>143</v>
      </c>
      <c r="BM252" s="22" t="s">
        <v>557</v>
      </c>
    </row>
    <row r="253" spans="2:47" s="1" customFormat="1" ht="81">
      <c r="B253" s="39"/>
      <c r="C253" s="61"/>
      <c r="D253" s="202" t="s">
        <v>145</v>
      </c>
      <c r="E253" s="61"/>
      <c r="F253" s="203" t="s">
        <v>553</v>
      </c>
      <c r="G253" s="61"/>
      <c r="H253" s="61"/>
      <c r="I253" s="161"/>
      <c r="J253" s="61"/>
      <c r="K253" s="61"/>
      <c r="L253" s="59"/>
      <c r="M253" s="204"/>
      <c r="N253" s="40"/>
      <c r="O253" s="40"/>
      <c r="P253" s="40"/>
      <c r="Q253" s="40"/>
      <c r="R253" s="40"/>
      <c r="S253" s="40"/>
      <c r="T253" s="76"/>
      <c r="AT253" s="22" t="s">
        <v>145</v>
      </c>
      <c r="AU253" s="22" t="s">
        <v>79</v>
      </c>
    </row>
    <row r="254" spans="2:51" s="11" customFormat="1" ht="13.5">
      <c r="B254" s="205"/>
      <c r="C254" s="206"/>
      <c r="D254" s="202" t="s">
        <v>147</v>
      </c>
      <c r="E254" s="207" t="s">
        <v>21</v>
      </c>
      <c r="F254" s="208" t="s">
        <v>701</v>
      </c>
      <c r="G254" s="206"/>
      <c r="H254" s="209">
        <v>530.1</v>
      </c>
      <c r="I254" s="210"/>
      <c r="J254" s="206"/>
      <c r="K254" s="206"/>
      <c r="L254" s="211"/>
      <c r="M254" s="212"/>
      <c r="N254" s="213"/>
      <c r="O254" s="213"/>
      <c r="P254" s="213"/>
      <c r="Q254" s="213"/>
      <c r="R254" s="213"/>
      <c r="S254" s="213"/>
      <c r="T254" s="214"/>
      <c r="AT254" s="215" t="s">
        <v>147</v>
      </c>
      <c r="AU254" s="215" t="s">
        <v>79</v>
      </c>
      <c r="AV254" s="11" t="s">
        <v>79</v>
      </c>
      <c r="AW254" s="11" t="s">
        <v>33</v>
      </c>
      <c r="AX254" s="11" t="s">
        <v>77</v>
      </c>
      <c r="AY254" s="215" t="s">
        <v>136</v>
      </c>
    </row>
    <row r="255" spans="2:63" s="10" customFormat="1" ht="29.85" customHeight="1">
      <c r="B255" s="174"/>
      <c r="C255" s="175"/>
      <c r="D255" s="176" t="s">
        <v>68</v>
      </c>
      <c r="E255" s="188" t="s">
        <v>559</v>
      </c>
      <c r="F255" s="188" t="s">
        <v>560</v>
      </c>
      <c r="G255" s="175"/>
      <c r="H255" s="175"/>
      <c r="I255" s="178"/>
      <c r="J255" s="189">
        <f>BK255</f>
        <v>0</v>
      </c>
      <c r="K255" s="175"/>
      <c r="L255" s="180"/>
      <c r="M255" s="181"/>
      <c r="N255" s="182"/>
      <c r="O255" s="182"/>
      <c r="P255" s="183">
        <f>SUM(P256:P257)</f>
        <v>0</v>
      </c>
      <c r="Q255" s="182"/>
      <c r="R255" s="183">
        <f>SUM(R256:R257)</f>
        <v>0</v>
      </c>
      <c r="S255" s="182"/>
      <c r="T255" s="184">
        <f>SUM(T256:T257)</f>
        <v>0</v>
      </c>
      <c r="AR255" s="185" t="s">
        <v>77</v>
      </c>
      <c r="AT255" s="186" t="s">
        <v>68</v>
      </c>
      <c r="AU255" s="186" t="s">
        <v>77</v>
      </c>
      <c r="AY255" s="185" t="s">
        <v>136</v>
      </c>
      <c r="BK255" s="187">
        <f>SUM(BK256:BK257)</f>
        <v>0</v>
      </c>
    </row>
    <row r="256" spans="2:65" s="1" customFormat="1" ht="25.5" customHeight="1">
      <c r="B256" s="39"/>
      <c r="C256" s="190" t="s">
        <v>433</v>
      </c>
      <c r="D256" s="190" t="s">
        <v>138</v>
      </c>
      <c r="E256" s="191" t="s">
        <v>562</v>
      </c>
      <c r="F256" s="192" t="s">
        <v>563</v>
      </c>
      <c r="G256" s="193" t="s">
        <v>246</v>
      </c>
      <c r="H256" s="194">
        <v>2072.071</v>
      </c>
      <c r="I256" s="195"/>
      <c r="J256" s="196">
        <f>ROUND(I256*H256,2)</f>
        <v>0</v>
      </c>
      <c r="K256" s="192" t="s">
        <v>142</v>
      </c>
      <c r="L256" s="59"/>
      <c r="M256" s="197" t="s">
        <v>21</v>
      </c>
      <c r="N256" s="198" t="s">
        <v>40</v>
      </c>
      <c r="O256" s="40"/>
      <c r="P256" s="199">
        <f>O256*H256</f>
        <v>0</v>
      </c>
      <c r="Q256" s="199">
        <v>0</v>
      </c>
      <c r="R256" s="199">
        <f>Q256*H256</f>
        <v>0</v>
      </c>
      <c r="S256" s="199">
        <v>0</v>
      </c>
      <c r="T256" s="200">
        <f>S256*H256</f>
        <v>0</v>
      </c>
      <c r="AR256" s="22" t="s">
        <v>143</v>
      </c>
      <c r="AT256" s="22" t="s">
        <v>138</v>
      </c>
      <c r="AU256" s="22" t="s">
        <v>79</v>
      </c>
      <c r="AY256" s="22" t="s">
        <v>136</v>
      </c>
      <c r="BE256" s="201">
        <f>IF(N256="základní",J256,0)</f>
        <v>0</v>
      </c>
      <c r="BF256" s="201">
        <f>IF(N256="snížená",J256,0)</f>
        <v>0</v>
      </c>
      <c r="BG256" s="201">
        <f>IF(N256="zákl. přenesená",J256,0)</f>
        <v>0</v>
      </c>
      <c r="BH256" s="201">
        <f>IF(N256="sníž. přenesená",J256,0)</f>
        <v>0</v>
      </c>
      <c r="BI256" s="201">
        <f>IF(N256="nulová",J256,0)</f>
        <v>0</v>
      </c>
      <c r="BJ256" s="22" t="s">
        <v>77</v>
      </c>
      <c r="BK256" s="201">
        <f>ROUND(I256*H256,2)</f>
        <v>0</v>
      </c>
      <c r="BL256" s="22" t="s">
        <v>143</v>
      </c>
      <c r="BM256" s="22" t="s">
        <v>564</v>
      </c>
    </row>
    <row r="257" spans="2:47" s="1" customFormat="1" ht="27">
      <c r="B257" s="39"/>
      <c r="C257" s="61"/>
      <c r="D257" s="202" t="s">
        <v>145</v>
      </c>
      <c r="E257" s="61"/>
      <c r="F257" s="203" t="s">
        <v>565</v>
      </c>
      <c r="G257" s="61"/>
      <c r="H257" s="61"/>
      <c r="I257" s="161"/>
      <c r="J257" s="61"/>
      <c r="K257" s="61"/>
      <c r="L257" s="59"/>
      <c r="M257" s="237"/>
      <c r="N257" s="238"/>
      <c r="O257" s="238"/>
      <c r="P257" s="238"/>
      <c r="Q257" s="238"/>
      <c r="R257" s="238"/>
      <c r="S257" s="238"/>
      <c r="T257" s="239"/>
      <c r="AT257" s="22" t="s">
        <v>145</v>
      </c>
      <c r="AU257" s="22" t="s">
        <v>79</v>
      </c>
    </row>
    <row r="258" spans="2:12" s="1" customFormat="1" ht="6.95" customHeight="1">
      <c r="B258" s="54"/>
      <c r="C258" s="55"/>
      <c r="D258" s="55"/>
      <c r="E258" s="55"/>
      <c r="F258" s="55"/>
      <c r="G258" s="55"/>
      <c r="H258" s="55"/>
      <c r="I258" s="137"/>
      <c r="J258" s="55"/>
      <c r="K258" s="55"/>
      <c r="L258" s="59"/>
    </row>
  </sheetData>
  <sheetProtection algorithmName="SHA-512" hashValue="2lMXHrXU8f6fcnpTL3+i7SC3bpMhc4HFPc3hN2CilSbvapswoUZY50+mhmo5LMCDKV5FZdbdMRz7/ZXH36meKw==" saltValue="VGslBPTZ7BXQRkD1qR3hk4ZAWkq6nD8EKFZyiPxq8lVJqJV0h19Uf70nE8L+mI40uBhNmkECTa41t3XugpVClg==" spinCount="100000" sheet="1" objects="1" scenarios="1" formatColumns="0" formatRows="0" autoFilter="0"/>
  <autoFilter ref="C83:K257"/>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367" t="s">
        <v>99</v>
      </c>
      <c r="H1" s="3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9"/>
      <c r="M2" s="329"/>
      <c r="N2" s="329"/>
      <c r="O2" s="329"/>
      <c r="P2" s="329"/>
      <c r="Q2" s="329"/>
      <c r="R2" s="329"/>
      <c r="S2" s="329"/>
      <c r="T2" s="329"/>
      <c r="U2" s="329"/>
      <c r="V2" s="329"/>
      <c r="AT2" s="22" t="s">
        <v>88</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59" t="str">
        <f>'Rekapitulace stavby'!K6</f>
        <v>Luhov – stavební úprava návsi a silnice III/2051</v>
      </c>
      <c r="F7" s="360"/>
      <c r="G7" s="360"/>
      <c r="H7" s="360"/>
      <c r="I7" s="115"/>
      <c r="J7" s="27"/>
      <c r="K7" s="29"/>
    </row>
    <row r="8" spans="2:11" s="1" customFormat="1" ht="13.5">
      <c r="B8" s="39"/>
      <c r="C8" s="40"/>
      <c r="D8" s="35" t="s">
        <v>104</v>
      </c>
      <c r="E8" s="40"/>
      <c r="F8" s="40"/>
      <c r="G8" s="40"/>
      <c r="H8" s="40"/>
      <c r="I8" s="116"/>
      <c r="J8" s="40"/>
      <c r="K8" s="43"/>
    </row>
    <row r="9" spans="2:11" s="1" customFormat="1" ht="36.95" customHeight="1">
      <c r="B9" s="39"/>
      <c r="C9" s="40"/>
      <c r="D9" s="40"/>
      <c r="E9" s="361" t="s">
        <v>702</v>
      </c>
      <c r="F9" s="362"/>
      <c r="G9" s="362"/>
      <c r="H9" s="36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339" t="s">
        <v>21</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ROUND(J82,2)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ROUND(SUM(BE82:BE172),2)</f>
        <v>0</v>
      </c>
      <c r="G30" s="40"/>
      <c r="H30" s="40"/>
      <c r="I30" s="129">
        <v>0.21</v>
      </c>
      <c r="J30" s="128">
        <f>ROUND(ROUND((SUM(BE82:BE172)),2)*I30,2)</f>
        <v>0</v>
      </c>
      <c r="K30" s="43"/>
    </row>
    <row r="31" spans="2:11" s="1" customFormat="1" ht="14.45" customHeight="1">
      <c r="B31" s="39"/>
      <c r="C31" s="40"/>
      <c r="D31" s="40"/>
      <c r="E31" s="47" t="s">
        <v>41</v>
      </c>
      <c r="F31" s="128">
        <f>ROUND(SUM(BF82:BF172),2)</f>
        <v>0</v>
      </c>
      <c r="G31" s="40"/>
      <c r="H31" s="40"/>
      <c r="I31" s="129">
        <v>0.15</v>
      </c>
      <c r="J31" s="128">
        <f>ROUND(ROUND((SUM(BF82:BF172)),2)*I31,2)</f>
        <v>0</v>
      </c>
      <c r="K31" s="43"/>
    </row>
    <row r="32" spans="2:11" s="1" customFormat="1" ht="14.45" customHeight="1" hidden="1">
      <c r="B32" s="39"/>
      <c r="C32" s="40"/>
      <c r="D32" s="40"/>
      <c r="E32" s="47" t="s">
        <v>42</v>
      </c>
      <c r="F32" s="128">
        <f>ROUND(SUM(BG82:BG172),2)</f>
        <v>0</v>
      </c>
      <c r="G32" s="40"/>
      <c r="H32" s="40"/>
      <c r="I32" s="129">
        <v>0.21</v>
      </c>
      <c r="J32" s="128">
        <v>0</v>
      </c>
      <c r="K32" s="43"/>
    </row>
    <row r="33" spans="2:11" s="1" customFormat="1" ht="14.45" customHeight="1" hidden="1">
      <c r="B33" s="39"/>
      <c r="C33" s="40"/>
      <c r="D33" s="40"/>
      <c r="E33" s="47" t="s">
        <v>43</v>
      </c>
      <c r="F33" s="128">
        <f>ROUND(SUM(BH82:BH172),2)</f>
        <v>0</v>
      </c>
      <c r="G33" s="40"/>
      <c r="H33" s="40"/>
      <c r="I33" s="129">
        <v>0.15</v>
      </c>
      <c r="J33" s="128">
        <v>0</v>
      </c>
      <c r="K33" s="43"/>
    </row>
    <row r="34" spans="2:11" s="1" customFormat="1" ht="14.45" customHeight="1" hidden="1">
      <c r="B34" s="39"/>
      <c r="C34" s="40"/>
      <c r="D34" s="40"/>
      <c r="E34" s="47" t="s">
        <v>44</v>
      </c>
      <c r="F34" s="128">
        <f>ROUND(SUM(BI82:BI172),2)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59" t="str">
        <f>E7</f>
        <v>Luhov – stavební úprava návsi a silnice III/2051</v>
      </c>
      <c r="F45" s="360"/>
      <c r="G45" s="360"/>
      <c r="H45" s="360"/>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361" t="str">
        <f>E9</f>
        <v>SO 310 - Odvodnění - Neuznatelné náklady</v>
      </c>
      <c r="F47" s="362"/>
      <c r="G47" s="362"/>
      <c r="H47" s="36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 xml:space="preserve"> </v>
      </c>
      <c r="G51" s="40"/>
      <c r="H51" s="40"/>
      <c r="I51" s="117" t="s">
        <v>32</v>
      </c>
      <c r="J51" s="339" t="str">
        <f>E21</f>
        <v xml:space="preserve"> </v>
      </c>
      <c r="K51" s="43"/>
    </row>
    <row r="52" spans="2:11" s="1" customFormat="1" ht="14.45" customHeight="1">
      <c r="B52" s="39"/>
      <c r="C52" s="35" t="s">
        <v>30</v>
      </c>
      <c r="D52" s="40"/>
      <c r="E52" s="40"/>
      <c r="F52" s="33" t="str">
        <f>IF(E18="","",E18)</f>
        <v/>
      </c>
      <c r="G52" s="40"/>
      <c r="H52" s="40"/>
      <c r="I52" s="116"/>
      <c r="J52" s="3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J82</f>
        <v>0</v>
      </c>
      <c r="K56" s="43"/>
      <c r="AU56" s="22" t="s">
        <v>110</v>
      </c>
    </row>
    <row r="57" spans="2:11" s="7" customFormat="1" ht="24.95" customHeight="1">
      <c r="B57" s="147"/>
      <c r="C57" s="148"/>
      <c r="D57" s="149" t="s">
        <v>111</v>
      </c>
      <c r="E57" s="150"/>
      <c r="F57" s="150"/>
      <c r="G57" s="150"/>
      <c r="H57" s="150"/>
      <c r="I57" s="151"/>
      <c r="J57" s="152">
        <f>J83</f>
        <v>0</v>
      </c>
      <c r="K57" s="153"/>
    </row>
    <row r="58" spans="2:11" s="8" customFormat="1" ht="19.9" customHeight="1">
      <c r="B58" s="154"/>
      <c r="C58" s="155"/>
      <c r="D58" s="156" t="s">
        <v>112</v>
      </c>
      <c r="E58" s="157"/>
      <c r="F58" s="157"/>
      <c r="G58" s="157"/>
      <c r="H58" s="157"/>
      <c r="I58" s="158"/>
      <c r="J58" s="159">
        <f>J84</f>
        <v>0</v>
      </c>
      <c r="K58" s="160"/>
    </row>
    <row r="59" spans="2:11" s="8" customFormat="1" ht="19.9" customHeight="1">
      <c r="B59" s="154"/>
      <c r="C59" s="155"/>
      <c r="D59" s="156" t="s">
        <v>114</v>
      </c>
      <c r="E59" s="157"/>
      <c r="F59" s="157"/>
      <c r="G59" s="157"/>
      <c r="H59" s="157"/>
      <c r="I59" s="158"/>
      <c r="J59" s="159">
        <f>J128</f>
        <v>0</v>
      </c>
      <c r="K59" s="160"/>
    </row>
    <row r="60" spans="2:11" s="8" customFormat="1" ht="19.9" customHeight="1">
      <c r="B60" s="154"/>
      <c r="C60" s="155"/>
      <c r="D60" s="156" t="s">
        <v>116</v>
      </c>
      <c r="E60" s="157"/>
      <c r="F60" s="157"/>
      <c r="G60" s="157"/>
      <c r="H60" s="157"/>
      <c r="I60" s="158"/>
      <c r="J60" s="159">
        <f>J134</f>
        <v>0</v>
      </c>
      <c r="K60" s="160"/>
    </row>
    <row r="61" spans="2:11" s="8" customFormat="1" ht="19.9" customHeight="1">
      <c r="B61" s="154"/>
      <c r="C61" s="155"/>
      <c r="D61" s="156" t="s">
        <v>117</v>
      </c>
      <c r="E61" s="157"/>
      <c r="F61" s="157"/>
      <c r="G61" s="157"/>
      <c r="H61" s="157"/>
      <c r="I61" s="158"/>
      <c r="J61" s="159">
        <f>J164</f>
        <v>0</v>
      </c>
      <c r="K61" s="160"/>
    </row>
    <row r="62" spans="2:11" s="8" customFormat="1" ht="19.9" customHeight="1">
      <c r="B62" s="154"/>
      <c r="C62" s="155"/>
      <c r="D62" s="156" t="s">
        <v>119</v>
      </c>
      <c r="E62" s="157"/>
      <c r="F62" s="157"/>
      <c r="G62" s="157"/>
      <c r="H62" s="157"/>
      <c r="I62" s="158"/>
      <c r="J62" s="159">
        <f>J170</f>
        <v>0</v>
      </c>
      <c r="K62" s="160"/>
    </row>
    <row r="63" spans="2:11" s="1" customFormat="1" ht="21.75" customHeight="1">
      <c r="B63" s="39"/>
      <c r="C63" s="40"/>
      <c r="D63" s="40"/>
      <c r="E63" s="40"/>
      <c r="F63" s="40"/>
      <c r="G63" s="40"/>
      <c r="H63" s="40"/>
      <c r="I63" s="116"/>
      <c r="J63" s="40"/>
      <c r="K63" s="43"/>
    </row>
    <row r="64" spans="2:11" s="1" customFormat="1" ht="6.95" customHeight="1">
      <c r="B64" s="54"/>
      <c r="C64" s="55"/>
      <c r="D64" s="55"/>
      <c r="E64" s="55"/>
      <c r="F64" s="55"/>
      <c r="G64" s="55"/>
      <c r="H64" s="55"/>
      <c r="I64" s="137"/>
      <c r="J64" s="55"/>
      <c r="K64" s="56"/>
    </row>
    <row r="68" spans="2:12" s="1" customFormat="1" ht="6.95" customHeight="1">
      <c r="B68" s="57"/>
      <c r="C68" s="58"/>
      <c r="D68" s="58"/>
      <c r="E68" s="58"/>
      <c r="F68" s="58"/>
      <c r="G68" s="58"/>
      <c r="H68" s="58"/>
      <c r="I68" s="140"/>
      <c r="J68" s="58"/>
      <c r="K68" s="58"/>
      <c r="L68" s="59"/>
    </row>
    <row r="69" spans="2:12" s="1" customFormat="1" ht="36.95" customHeight="1">
      <c r="B69" s="39"/>
      <c r="C69" s="60" t="s">
        <v>120</v>
      </c>
      <c r="D69" s="61"/>
      <c r="E69" s="61"/>
      <c r="F69" s="61"/>
      <c r="G69" s="61"/>
      <c r="H69" s="61"/>
      <c r="I69" s="161"/>
      <c r="J69" s="61"/>
      <c r="K69" s="61"/>
      <c r="L69" s="59"/>
    </row>
    <row r="70" spans="2:12" s="1" customFormat="1" ht="6.95" customHeight="1">
      <c r="B70" s="39"/>
      <c r="C70" s="61"/>
      <c r="D70" s="61"/>
      <c r="E70" s="61"/>
      <c r="F70" s="61"/>
      <c r="G70" s="61"/>
      <c r="H70" s="61"/>
      <c r="I70" s="161"/>
      <c r="J70" s="61"/>
      <c r="K70" s="61"/>
      <c r="L70" s="59"/>
    </row>
    <row r="71" spans="2:12" s="1" customFormat="1" ht="14.45" customHeight="1">
      <c r="B71" s="39"/>
      <c r="C71" s="63" t="s">
        <v>18</v>
      </c>
      <c r="D71" s="61"/>
      <c r="E71" s="61"/>
      <c r="F71" s="61"/>
      <c r="G71" s="61"/>
      <c r="H71" s="61"/>
      <c r="I71" s="161"/>
      <c r="J71" s="61"/>
      <c r="K71" s="61"/>
      <c r="L71" s="59"/>
    </row>
    <row r="72" spans="2:12" s="1" customFormat="1" ht="16.5" customHeight="1">
      <c r="B72" s="39"/>
      <c r="C72" s="61"/>
      <c r="D72" s="61"/>
      <c r="E72" s="364" t="str">
        <f>E7</f>
        <v>Luhov – stavební úprava návsi a silnice III/2051</v>
      </c>
      <c r="F72" s="365"/>
      <c r="G72" s="365"/>
      <c r="H72" s="365"/>
      <c r="I72" s="161"/>
      <c r="J72" s="61"/>
      <c r="K72" s="61"/>
      <c r="L72" s="59"/>
    </row>
    <row r="73" spans="2:12" s="1" customFormat="1" ht="14.45" customHeight="1">
      <c r="B73" s="39"/>
      <c r="C73" s="63" t="s">
        <v>104</v>
      </c>
      <c r="D73" s="61"/>
      <c r="E73" s="61"/>
      <c r="F73" s="61"/>
      <c r="G73" s="61"/>
      <c r="H73" s="61"/>
      <c r="I73" s="161"/>
      <c r="J73" s="61"/>
      <c r="K73" s="61"/>
      <c r="L73" s="59"/>
    </row>
    <row r="74" spans="2:12" s="1" customFormat="1" ht="17.25" customHeight="1">
      <c r="B74" s="39"/>
      <c r="C74" s="61"/>
      <c r="D74" s="61"/>
      <c r="E74" s="355" t="str">
        <f>E9</f>
        <v>SO 310 - Odvodnění - Neuznatelné náklady</v>
      </c>
      <c r="F74" s="366"/>
      <c r="G74" s="366"/>
      <c r="H74" s="366"/>
      <c r="I74" s="161"/>
      <c r="J74" s="61"/>
      <c r="K74" s="61"/>
      <c r="L74" s="59"/>
    </row>
    <row r="75" spans="2:12" s="1" customFormat="1" ht="6.95" customHeight="1">
      <c r="B75" s="39"/>
      <c r="C75" s="61"/>
      <c r="D75" s="61"/>
      <c r="E75" s="61"/>
      <c r="F75" s="61"/>
      <c r="G75" s="61"/>
      <c r="H75" s="61"/>
      <c r="I75" s="161"/>
      <c r="J75" s="61"/>
      <c r="K75" s="61"/>
      <c r="L75" s="59"/>
    </row>
    <row r="76" spans="2:12" s="1" customFormat="1" ht="18" customHeight="1">
      <c r="B76" s="39"/>
      <c r="C76" s="63" t="s">
        <v>23</v>
      </c>
      <c r="D76" s="61"/>
      <c r="E76" s="61"/>
      <c r="F76" s="162" t="str">
        <f>F12</f>
        <v xml:space="preserve"> </v>
      </c>
      <c r="G76" s="61"/>
      <c r="H76" s="61"/>
      <c r="I76" s="163" t="s">
        <v>25</v>
      </c>
      <c r="J76" s="71" t="str">
        <f>IF(J12="","",J12)</f>
        <v>10. 1. 2019</v>
      </c>
      <c r="K76" s="61"/>
      <c r="L76" s="59"/>
    </row>
    <row r="77" spans="2:12" s="1" customFormat="1" ht="6.95" customHeight="1">
      <c r="B77" s="39"/>
      <c r="C77" s="61"/>
      <c r="D77" s="61"/>
      <c r="E77" s="61"/>
      <c r="F77" s="61"/>
      <c r="G77" s="61"/>
      <c r="H77" s="61"/>
      <c r="I77" s="161"/>
      <c r="J77" s="61"/>
      <c r="K77" s="61"/>
      <c r="L77" s="59"/>
    </row>
    <row r="78" spans="2:12" s="1" customFormat="1" ht="13.5">
      <c r="B78" s="39"/>
      <c r="C78" s="63" t="s">
        <v>27</v>
      </c>
      <c r="D78" s="61"/>
      <c r="E78" s="61"/>
      <c r="F78" s="162" t="str">
        <f>E15</f>
        <v xml:space="preserve"> </v>
      </c>
      <c r="G78" s="61"/>
      <c r="H78" s="61"/>
      <c r="I78" s="163" t="s">
        <v>32</v>
      </c>
      <c r="J78" s="162" t="str">
        <f>E21</f>
        <v xml:space="preserve"> </v>
      </c>
      <c r="K78" s="61"/>
      <c r="L78" s="59"/>
    </row>
    <row r="79" spans="2:12" s="1" customFormat="1" ht="14.45" customHeight="1">
      <c r="B79" s="39"/>
      <c r="C79" s="63" t="s">
        <v>30</v>
      </c>
      <c r="D79" s="61"/>
      <c r="E79" s="61"/>
      <c r="F79" s="162" t="str">
        <f>IF(E18="","",E18)</f>
        <v/>
      </c>
      <c r="G79" s="61"/>
      <c r="H79" s="61"/>
      <c r="I79" s="161"/>
      <c r="J79" s="61"/>
      <c r="K79" s="61"/>
      <c r="L79" s="59"/>
    </row>
    <row r="80" spans="2:12" s="1" customFormat="1" ht="10.35" customHeight="1">
      <c r="B80" s="39"/>
      <c r="C80" s="61"/>
      <c r="D80" s="61"/>
      <c r="E80" s="61"/>
      <c r="F80" s="61"/>
      <c r="G80" s="61"/>
      <c r="H80" s="61"/>
      <c r="I80" s="161"/>
      <c r="J80" s="61"/>
      <c r="K80" s="61"/>
      <c r="L80" s="59"/>
    </row>
    <row r="81" spans="2:20" s="9" customFormat="1" ht="29.25" customHeight="1">
      <c r="B81" s="164"/>
      <c r="C81" s="165" t="s">
        <v>121</v>
      </c>
      <c r="D81" s="166" t="s">
        <v>54</v>
      </c>
      <c r="E81" s="166" t="s">
        <v>50</v>
      </c>
      <c r="F81" s="166" t="s">
        <v>122</v>
      </c>
      <c r="G81" s="166" t="s">
        <v>123</v>
      </c>
      <c r="H81" s="166" t="s">
        <v>124</v>
      </c>
      <c r="I81" s="167" t="s">
        <v>125</v>
      </c>
      <c r="J81" s="166" t="s">
        <v>108</v>
      </c>
      <c r="K81" s="168" t="s">
        <v>126</v>
      </c>
      <c r="L81" s="169"/>
      <c r="M81" s="79" t="s">
        <v>127</v>
      </c>
      <c r="N81" s="80" t="s">
        <v>39</v>
      </c>
      <c r="O81" s="80" t="s">
        <v>128</v>
      </c>
      <c r="P81" s="80" t="s">
        <v>129</v>
      </c>
      <c r="Q81" s="80" t="s">
        <v>130</v>
      </c>
      <c r="R81" s="80" t="s">
        <v>131</v>
      </c>
      <c r="S81" s="80" t="s">
        <v>132</v>
      </c>
      <c r="T81" s="81" t="s">
        <v>133</v>
      </c>
    </row>
    <row r="82" spans="2:63" s="1" customFormat="1" ht="29.25" customHeight="1">
      <c r="B82" s="39"/>
      <c r="C82" s="85" t="s">
        <v>109</v>
      </c>
      <c r="D82" s="61"/>
      <c r="E82" s="61"/>
      <c r="F82" s="61"/>
      <c r="G82" s="61"/>
      <c r="H82" s="61"/>
      <c r="I82" s="161"/>
      <c r="J82" s="170">
        <f>BK82</f>
        <v>0</v>
      </c>
      <c r="K82" s="61"/>
      <c r="L82" s="59"/>
      <c r="M82" s="82"/>
      <c r="N82" s="83"/>
      <c r="O82" s="83"/>
      <c r="P82" s="171">
        <f>P83</f>
        <v>0</v>
      </c>
      <c r="Q82" s="83"/>
      <c r="R82" s="171">
        <f>R83</f>
        <v>174.71028188</v>
      </c>
      <c r="S82" s="83"/>
      <c r="T82" s="172">
        <f>T83</f>
        <v>0</v>
      </c>
      <c r="AT82" s="22" t="s">
        <v>68</v>
      </c>
      <c r="AU82" s="22" t="s">
        <v>110</v>
      </c>
      <c r="BK82" s="173">
        <f>BK83</f>
        <v>0</v>
      </c>
    </row>
    <row r="83" spans="2:63" s="10" customFormat="1" ht="37.35" customHeight="1">
      <c r="B83" s="174"/>
      <c r="C83" s="175"/>
      <c r="D83" s="176" t="s">
        <v>68</v>
      </c>
      <c r="E83" s="177" t="s">
        <v>134</v>
      </c>
      <c r="F83" s="177" t="s">
        <v>135</v>
      </c>
      <c r="G83" s="175"/>
      <c r="H83" s="175"/>
      <c r="I83" s="178"/>
      <c r="J83" s="179">
        <f>BK83</f>
        <v>0</v>
      </c>
      <c r="K83" s="175"/>
      <c r="L83" s="180"/>
      <c r="M83" s="181"/>
      <c r="N83" s="182"/>
      <c r="O83" s="182"/>
      <c r="P83" s="183">
        <f>P84+P128+P134+P164+P170</f>
        <v>0</v>
      </c>
      <c r="Q83" s="182"/>
      <c r="R83" s="183">
        <f>R84+R128+R134+R164+R170</f>
        <v>174.71028188</v>
      </c>
      <c r="S83" s="182"/>
      <c r="T83" s="184">
        <f>T84+T128+T134+T164+T170</f>
        <v>0</v>
      </c>
      <c r="AR83" s="185" t="s">
        <v>77</v>
      </c>
      <c r="AT83" s="186" t="s">
        <v>68</v>
      </c>
      <c r="AU83" s="186" t="s">
        <v>69</v>
      </c>
      <c r="AY83" s="185" t="s">
        <v>136</v>
      </c>
      <c r="BK83" s="187">
        <f>BK84+BK128+BK134+BK164+BK170</f>
        <v>0</v>
      </c>
    </row>
    <row r="84" spans="2:63" s="10" customFormat="1" ht="19.9" customHeight="1">
      <c r="B84" s="174"/>
      <c r="C84" s="175"/>
      <c r="D84" s="176" t="s">
        <v>68</v>
      </c>
      <c r="E84" s="188" t="s">
        <v>77</v>
      </c>
      <c r="F84" s="188" t="s">
        <v>137</v>
      </c>
      <c r="G84" s="175"/>
      <c r="H84" s="175"/>
      <c r="I84" s="178"/>
      <c r="J84" s="189">
        <f>BK84</f>
        <v>0</v>
      </c>
      <c r="K84" s="175"/>
      <c r="L84" s="180"/>
      <c r="M84" s="181"/>
      <c r="N84" s="182"/>
      <c r="O84" s="182"/>
      <c r="P84" s="183">
        <f>SUM(P85:P127)</f>
        <v>0</v>
      </c>
      <c r="Q84" s="182"/>
      <c r="R84" s="183">
        <f>SUM(R85:R127)</f>
        <v>156.383568</v>
      </c>
      <c r="S84" s="182"/>
      <c r="T84" s="184">
        <f>SUM(T85:T127)</f>
        <v>0</v>
      </c>
      <c r="AR84" s="185" t="s">
        <v>77</v>
      </c>
      <c r="AT84" s="186" t="s">
        <v>68</v>
      </c>
      <c r="AU84" s="186" t="s">
        <v>77</v>
      </c>
      <c r="AY84" s="185" t="s">
        <v>136</v>
      </c>
      <c r="BK84" s="187">
        <f>SUM(BK85:BK127)</f>
        <v>0</v>
      </c>
    </row>
    <row r="85" spans="2:65" s="1" customFormat="1" ht="25.5" customHeight="1">
      <c r="B85" s="39"/>
      <c r="C85" s="190" t="s">
        <v>77</v>
      </c>
      <c r="D85" s="190" t="s">
        <v>138</v>
      </c>
      <c r="E85" s="191" t="s">
        <v>703</v>
      </c>
      <c r="F85" s="192" t="s">
        <v>704</v>
      </c>
      <c r="G85" s="193" t="s">
        <v>192</v>
      </c>
      <c r="H85" s="194">
        <v>88.11</v>
      </c>
      <c r="I85" s="195"/>
      <c r="J85" s="196">
        <f>ROUND(I85*H85,2)</f>
        <v>0</v>
      </c>
      <c r="K85" s="192" t="s">
        <v>142</v>
      </c>
      <c r="L85" s="59"/>
      <c r="M85" s="197" t="s">
        <v>21</v>
      </c>
      <c r="N85" s="198" t="s">
        <v>40</v>
      </c>
      <c r="O85" s="40"/>
      <c r="P85" s="199">
        <f>O85*H85</f>
        <v>0</v>
      </c>
      <c r="Q85" s="199">
        <v>0</v>
      </c>
      <c r="R85" s="199">
        <f>Q85*H85</f>
        <v>0</v>
      </c>
      <c r="S85" s="199">
        <v>0</v>
      </c>
      <c r="T85" s="200">
        <f>S85*H85</f>
        <v>0</v>
      </c>
      <c r="AR85" s="22" t="s">
        <v>143</v>
      </c>
      <c r="AT85" s="22" t="s">
        <v>138</v>
      </c>
      <c r="AU85" s="22" t="s">
        <v>79</v>
      </c>
      <c r="AY85" s="22" t="s">
        <v>136</v>
      </c>
      <c r="BE85" s="201">
        <f>IF(N85="základní",J85,0)</f>
        <v>0</v>
      </c>
      <c r="BF85" s="201">
        <f>IF(N85="snížená",J85,0)</f>
        <v>0</v>
      </c>
      <c r="BG85" s="201">
        <f>IF(N85="zákl. přenesená",J85,0)</f>
        <v>0</v>
      </c>
      <c r="BH85" s="201">
        <f>IF(N85="sníž. přenesená",J85,0)</f>
        <v>0</v>
      </c>
      <c r="BI85" s="201">
        <f>IF(N85="nulová",J85,0)</f>
        <v>0</v>
      </c>
      <c r="BJ85" s="22" t="s">
        <v>77</v>
      </c>
      <c r="BK85" s="201">
        <f>ROUND(I85*H85,2)</f>
        <v>0</v>
      </c>
      <c r="BL85" s="22" t="s">
        <v>143</v>
      </c>
      <c r="BM85" s="22" t="s">
        <v>705</v>
      </c>
    </row>
    <row r="86" spans="2:47" s="1" customFormat="1" ht="202.5">
      <c r="B86" s="39"/>
      <c r="C86" s="61"/>
      <c r="D86" s="202" t="s">
        <v>145</v>
      </c>
      <c r="E86" s="61"/>
      <c r="F86" s="203" t="s">
        <v>706</v>
      </c>
      <c r="G86" s="61"/>
      <c r="H86" s="61"/>
      <c r="I86" s="161"/>
      <c r="J86" s="61"/>
      <c r="K86" s="61"/>
      <c r="L86" s="59"/>
      <c r="M86" s="204"/>
      <c r="N86" s="40"/>
      <c r="O86" s="40"/>
      <c r="P86" s="40"/>
      <c r="Q86" s="40"/>
      <c r="R86" s="40"/>
      <c r="S86" s="40"/>
      <c r="T86" s="76"/>
      <c r="AT86" s="22" t="s">
        <v>145</v>
      </c>
      <c r="AU86" s="22" t="s">
        <v>79</v>
      </c>
    </row>
    <row r="87" spans="2:51" s="11" customFormat="1" ht="13.5">
      <c r="B87" s="205"/>
      <c r="C87" s="206"/>
      <c r="D87" s="202" t="s">
        <v>147</v>
      </c>
      <c r="E87" s="207" t="s">
        <v>21</v>
      </c>
      <c r="F87" s="208" t="s">
        <v>707</v>
      </c>
      <c r="G87" s="206"/>
      <c r="H87" s="209">
        <v>79.2</v>
      </c>
      <c r="I87" s="210"/>
      <c r="J87" s="206"/>
      <c r="K87" s="206"/>
      <c r="L87" s="211"/>
      <c r="M87" s="212"/>
      <c r="N87" s="213"/>
      <c r="O87" s="213"/>
      <c r="P87" s="213"/>
      <c r="Q87" s="213"/>
      <c r="R87" s="213"/>
      <c r="S87" s="213"/>
      <c r="T87" s="214"/>
      <c r="AT87" s="215" t="s">
        <v>147</v>
      </c>
      <c r="AU87" s="215" t="s">
        <v>79</v>
      </c>
      <c r="AV87" s="11" t="s">
        <v>79</v>
      </c>
      <c r="AW87" s="11" t="s">
        <v>33</v>
      </c>
      <c r="AX87" s="11" t="s">
        <v>69</v>
      </c>
      <c r="AY87" s="215" t="s">
        <v>136</v>
      </c>
    </row>
    <row r="88" spans="2:51" s="11" customFormat="1" ht="13.5">
      <c r="B88" s="205"/>
      <c r="C88" s="206"/>
      <c r="D88" s="202" t="s">
        <v>147</v>
      </c>
      <c r="E88" s="207" t="s">
        <v>21</v>
      </c>
      <c r="F88" s="208" t="s">
        <v>708</v>
      </c>
      <c r="G88" s="206"/>
      <c r="H88" s="209">
        <v>8.91</v>
      </c>
      <c r="I88" s="210"/>
      <c r="J88" s="206"/>
      <c r="K88" s="206"/>
      <c r="L88" s="211"/>
      <c r="M88" s="212"/>
      <c r="N88" s="213"/>
      <c r="O88" s="213"/>
      <c r="P88" s="213"/>
      <c r="Q88" s="213"/>
      <c r="R88" s="213"/>
      <c r="S88" s="213"/>
      <c r="T88" s="214"/>
      <c r="AT88" s="215" t="s">
        <v>147</v>
      </c>
      <c r="AU88" s="215" t="s">
        <v>79</v>
      </c>
      <c r="AV88" s="11" t="s">
        <v>79</v>
      </c>
      <c r="AW88" s="11" t="s">
        <v>33</v>
      </c>
      <c r="AX88" s="11" t="s">
        <v>69</v>
      </c>
      <c r="AY88" s="215" t="s">
        <v>136</v>
      </c>
    </row>
    <row r="89" spans="2:51" s="12" customFormat="1" ht="13.5">
      <c r="B89" s="216"/>
      <c r="C89" s="217"/>
      <c r="D89" s="202" t="s">
        <v>147</v>
      </c>
      <c r="E89" s="218" t="s">
        <v>21</v>
      </c>
      <c r="F89" s="219" t="s">
        <v>165</v>
      </c>
      <c r="G89" s="217"/>
      <c r="H89" s="220">
        <v>88.11</v>
      </c>
      <c r="I89" s="221"/>
      <c r="J89" s="217"/>
      <c r="K89" s="217"/>
      <c r="L89" s="222"/>
      <c r="M89" s="223"/>
      <c r="N89" s="224"/>
      <c r="O89" s="224"/>
      <c r="P89" s="224"/>
      <c r="Q89" s="224"/>
      <c r="R89" s="224"/>
      <c r="S89" s="224"/>
      <c r="T89" s="225"/>
      <c r="AT89" s="226" t="s">
        <v>147</v>
      </c>
      <c r="AU89" s="226" t="s">
        <v>79</v>
      </c>
      <c r="AV89" s="12" t="s">
        <v>143</v>
      </c>
      <c r="AW89" s="12" t="s">
        <v>33</v>
      </c>
      <c r="AX89" s="12" t="s">
        <v>77</v>
      </c>
      <c r="AY89" s="226" t="s">
        <v>136</v>
      </c>
    </row>
    <row r="90" spans="2:65" s="1" customFormat="1" ht="38.25" customHeight="1">
      <c r="B90" s="39"/>
      <c r="C90" s="190" t="s">
        <v>79</v>
      </c>
      <c r="D90" s="190" t="s">
        <v>138</v>
      </c>
      <c r="E90" s="191" t="s">
        <v>709</v>
      </c>
      <c r="F90" s="192" t="s">
        <v>710</v>
      </c>
      <c r="G90" s="193" t="s">
        <v>192</v>
      </c>
      <c r="H90" s="194">
        <v>44.055</v>
      </c>
      <c r="I90" s="195"/>
      <c r="J90" s="196">
        <f>ROUND(I90*H90,2)</f>
        <v>0</v>
      </c>
      <c r="K90" s="192" t="s">
        <v>142</v>
      </c>
      <c r="L90" s="59"/>
      <c r="M90" s="197" t="s">
        <v>21</v>
      </c>
      <c r="N90" s="198" t="s">
        <v>40</v>
      </c>
      <c r="O90" s="40"/>
      <c r="P90" s="199">
        <f>O90*H90</f>
        <v>0</v>
      </c>
      <c r="Q90" s="199">
        <v>0</v>
      </c>
      <c r="R90" s="199">
        <f>Q90*H90</f>
        <v>0</v>
      </c>
      <c r="S90" s="199">
        <v>0</v>
      </c>
      <c r="T90" s="200">
        <f>S90*H90</f>
        <v>0</v>
      </c>
      <c r="AR90" s="22" t="s">
        <v>143</v>
      </c>
      <c r="AT90" s="22" t="s">
        <v>138</v>
      </c>
      <c r="AU90" s="22" t="s">
        <v>79</v>
      </c>
      <c r="AY90" s="22" t="s">
        <v>136</v>
      </c>
      <c r="BE90" s="201">
        <f>IF(N90="základní",J90,0)</f>
        <v>0</v>
      </c>
      <c r="BF90" s="201">
        <f>IF(N90="snížená",J90,0)</f>
        <v>0</v>
      </c>
      <c r="BG90" s="201">
        <f>IF(N90="zákl. přenesená",J90,0)</f>
        <v>0</v>
      </c>
      <c r="BH90" s="201">
        <f>IF(N90="sníž. přenesená",J90,0)</f>
        <v>0</v>
      </c>
      <c r="BI90" s="201">
        <f>IF(N90="nulová",J90,0)</f>
        <v>0</v>
      </c>
      <c r="BJ90" s="22" t="s">
        <v>77</v>
      </c>
      <c r="BK90" s="201">
        <f>ROUND(I90*H90,2)</f>
        <v>0</v>
      </c>
      <c r="BL90" s="22" t="s">
        <v>143</v>
      </c>
      <c r="BM90" s="22" t="s">
        <v>711</v>
      </c>
    </row>
    <row r="91" spans="2:47" s="1" customFormat="1" ht="202.5">
      <c r="B91" s="39"/>
      <c r="C91" s="61"/>
      <c r="D91" s="202" t="s">
        <v>145</v>
      </c>
      <c r="E91" s="61"/>
      <c r="F91" s="203" t="s">
        <v>706</v>
      </c>
      <c r="G91" s="61"/>
      <c r="H91" s="61"/>
      <c r="I91" s="161"/>
      <c r="J91" s="61"/>
      <c r="K91" s="61"/>
      <c r="L91" s="59"/>
      <c r="M91" s="204"/>
      <c r="N91" s="40"/>
      <c r="O91" s="40"/>
      <c r="P91" s="40"/>
      <c r="Q91" s="40"/>
      <c r="R91" s="40"/>
      <c r="S91" s="40"/>
      <c r="T91" s="76"/>
      <c r="AT91" s="22" t="s">
        <v>145</v>
      </c>
      <c r="AU91" s="22" t="s">
        <v>79</v>
      </c>
    </row>
    <row r="92" spans="2:51" s="11" customFormat="1" ht="13.5">
      <c r="B92" s="205"/>
      <c r="C92" s="206"/>
      <c r="D92" s="202" t="s">
        <v>147</v>
      </c>
      <c r="E92" s="207" t="s">
        <v>21</v>
      </c>
      <c r="F92" s="208" t="s">
        <v>712</v>
      </c>
      <c r="G92" s="206"/>
      <c r="H92" s="209">
        <v>44.055</v>
      </c>
      <c r="I92" s="210"/>
      <c r="J92" s="206"/>
      <c r="K92" s="206"/>
      <c r="L92" s="211"/>
      <c r="M92" s="212"/>
      <c r="N92" s="213"/>
      <c r="O92" s="213"/>
      <c r="P92" s="213"/>
      <c r="Q92" s="213"/>
      <c r="R92" s="213"/>
      <c r="S92" s="213"/>
      <c r="T92" s="214"/>
      <c r="AT92" s="215" t="s">
        <v>147</v>
      </c>
      <c r="AU92" s="215" t="s">
        <v>79</v>
      </c>
      <c r="AV92" s="11" t="s">
        <v>79</v>
      </c>
      <c r="AW92" s="11" t="s">
        <v>33</v>
      </c>
      <c r="AX92" s="11" t="s">
        <v>77</v>
      </c>
      <c r="AY92" s="215" t="s">
        <v>136</v>
      </c>
    </row>
    <row r="93" spans="2:65" s="1" customFormat="1" ht="25.5" customHeight="1">
      <c r="B93" s="39"/>
      <c r="C93" s="190" t="s">
        <v>153</v>
      </c>
      <c r="D93" s="190" t="s">
        <v>138</v>
      </c>
      <c r="E93" s="191" t="s">
        <v>713</v>
      </c>
      <c r="F93" s="192" t="s">
        <v>714</v>
      </c>
      <c r="G93" s="193" t="s">
        <v>141</v>
      </c>
      <c r="H93" s="194">
        <v>160.2</v>
      </c>
      <c r="I93" s="195"/>
      <c r="J93" s="196">
        <f>ROUND(I93*H93,2)</f>
        <v>0</v>
      </c>
      <c r="K93" s="192" t="s">
        <v>142</v>
      </c>
      <c r="L93" s="59"/>
      <c r="M93" s="197" t="s">
        <v>21</v>
      </c>
      <c r="N93" s="198" t="s">
        <v>40</v>
      </c>
      <c r="O93" s="40"/>
      <c r="P93" s="199">
        <f>O93*H93</f>
        <v>0</v>
      </c>
      <c r="Q93" s="199">
        <v>0.00084</v>
      </c>
      <c r="R93" s="199">
        <f>Q93*H93</f>
        <v>0.134568</v>
      </c>
      <c r="S93" s="199">
        <v>0</v>
      </c>
      <c r="T93" s="200">
        <f>S93*H93</f>
        <v>0</v>
      </c>
      <c r="AR93" s="22" t="s">
        <v>143</v>
      </c>
      <c r="AT93" s="22" t="s">
        <v>138</v>
      </c>
      <c r="AU93" s="22" t="s">
        <v>79</v>
      </c>
      <c r="AY93" s="22" t="s">
        <v>136</v>
      </c>
      <c r="BE93" s="201">
        <f>IF(N93="základní",J93,0)</f>
        <v>0</v>
      </c>
      <c r="BF93" s="201">
        <f>IF(N93="snížená",J93,0)</f>
        <v>0</v>
      </c>
      <c r="BG93" s="201">
        <f>IF(N93="zákl. přenesená",J93,0)</f>
        <v>0</v>
      </c>
      <c r="BH93" s="201">
        <f>IF(N93="sníž. přenesená",J93,0)</f>
        <v>0</v>
      </c>
      <c r="BI93" s="201">
        <f>IF(N93="nulová",J93,0)</f>
        <v>0</v>
      </c>
      <c r="BJ93" s="22" t="s">
        <v>77</v>
      </c>
      <c r="BK93" s="201">
        <f>ROUND(I93*H93,2)</f>
        <v>0</v>
      </c>
      <c r="BL93" s="22" t="s">
        <v>143</v>
      </c>
      <c r="BM93" s="22" t="s">
        <v>715</v>
      </c>
    </row>
    <row r="94" spans="2:47" s="1" customFormat="1" ht="148.5">
      <c r="B94" s="39"/>
      <c r="C94" s="61"/>
      <c r="D94" s="202" t="s">
        <v>145</v>
      </c>
      <c r="E94" s="61"/>
      <c r="F94" s="203" t="s">
        <v>716</v>
      </c>
      <c r="G94" s="61"/>
      <c r="H94" s="61"/>
      <c r="I94" s="161"/>
      <c r="J94" s="61"/>
      <c r="K94" s="61"/>
      <c r="L94" s="59"/>
      <c r="M94" s="204"/>
      <c r="N94" s="40"/>
      <c r="O94" s="40"/>
      <c r="P94" s="40"/>
      <c r="Q94" s="40"/>
      <c r="R94" s="40"/>
      <c r="S94" s="40"/>
      <c r="T94" s="76"/>
      <c r="AT94" s="22" t="s">
        <v>145</v>
      </c>
      <c r="AU94" s="22" t="s">
        <v>79</v>
      </c>
    </row>
    <row r="95" spans="2:51" s="11" customFormat="1" ht="13.5">
      <c r="B95" s="205"/>
      <c r="C95" s="206"/>
      <c r="D95" s="202" t="s">
        <v>147</v>
      </c>
      <c r="E95" s="207" t="s">
        <v>21</v>
      </c>
      <c r="F95" s="208" t="s">
        <v>717</v>
      </c>
      <c r="G95" s="206"/>
      <c r="H95" s="209">
        <v>144</v>
      </c>
      <c r="I95" s="210"/>
      <c r="J95" s="206"/>
      <c r="K95" s="206"/>
      <c r="L95" s="211"/>
      <c r="M95" s="212"/>
      <c r="N95" s="213"/>
      <c r="O95" s="213"/>
      <c r="P95" s="213"/>
      <c r="Q95" s="213"/>
      <c r="R95" s="213"/>
      <c r="S95" s="213"/>
      <c r="T95" s="214"/>
      <c r="AT95" s="215" t="s">
        <v>147</v>
      </c>
      <c r="AU95" s="215" t="s">
        <v>79</v>
      </c>
      <c r="AV95" s="11" t="s">
        <v>79</v>
      </c>
      <c r="AW95" s="11" t="s">
        <v>33</v>
      </c>
      <c r="AX95" s="11" t="s">
        <v>69</v>
      </c>
      <c r="AY95" s="215" t="s">
        <v>136</v>
      </c>
    </row>
    <row r="96" spans="2:51" s="11" customFormat="1" ht="13.5">
      <c r="B96" s="205"/>
      <c r="C96" s="206"/>
      <c r="D96" s="202" t="s">
        <v>147</v>
      </c>
      <c r="E96" s="207" t="s">
        <v>21</v>
      </c>
      <c r="F96" s="208" t="s">
        <v>718</v>
      </c>
      <c r="G96" s="206"/>
      <c r="H96" s="209">
        <v>16.2</v>
      </c>
      <c r="I96" s="210"/>
      <c r="J96" s="206"/>
      <c r="K96" s="206"/>
      <c r="L96" s="211"/>
      <c r="M96" s="212"/>
      <c r="N96" s="213"/>
      <c r="O96" s="213"/>
      <c r="P96" s="213"/>
      <c r="Q96" s="213"/>
      <c r="R96" s="213"/>
      <c r="S96" s="213"/>
      <c r="T96" s="214"/>
      <c r="AT96" s="215" t="s">
        <v>147</v>
      </c>
      <c r="AU96" s="215" t="s">
        <v>79</v>
      </c>
      <c r="AV96" s="11" t="s">
        <v>79</v>
      </c>
      <c r="AW96" s="11" t="s">
        <v>33</v>
      </c>
      <c r="AX96" s="11" t="s">
        <v>69</v>
      </c>
      <c r="AY96" s="215" t="s">
        <v>136</v>
      </c>
    </row>
    <row r="97" spans="2:51" s="12" customFormat="1" ht="13.5">
      <c r="B97" s="216"/>
      <c r="C97" s="217"/>
      <c r="D97" s="202" t="s">
        <v>147</v>
      </c>
      <c r="E97" s="218" t="s">
        <v>21</v>
      </c>
      <c r="F97" s="219" t="s">
        <v>165</v>
      </c>
      <c r="G97" s="217"/>
      <c r="H97" s="220">
        <v>160.2</v>
      </c>
      <c r="I97" s="221"/>
      <c r="J97" s="217"/>
      <c r="K97" s="217"/>
      <c r="L97" s="222"/>
      <c r="M97" s="223"/>
      <c r="N97" s="224"/>
      <c r="O97" s="224"/>
      <c r="P97" s="224"/>
      <c r="Q97" s="224"/>
      <c r="R97" s="224"/>
      <c r="S97" s="224"/>
      <c r="T97" s="225"/>
      <c r="AT97" s="226" t="s">
        <v>147</v>
      </c>
      <c r="AU97" s="226" t="s">
        <v>79</v>
      </c>
      <c r="AV97" s="12" t="s">
        <v>143</v>
      </c>
      <c r="AW97" s="12" t="s">
        <v>33</v>
      </c>
      <c r="AX97" s="12" t="s">
        <v>77</v>
      </c>
      <c r="AY97" s="226" t="s">
        <v>136</v>
      </c>
    </row>
    <row r="98" spans="2:65" s="1" customFormat="1" ht="25.5" customHeight="1">
      <c r="B98" s="39"/>
      <c r="C98" s="190" t="s">
        <v>143</v>
      </c>
      <c r="D98" s="190" t="s">
        <v>138</v>
      </c>
      <c r="E98" s="191" t="s">
        <v>719</v>
      </c>
      <c r="F98" s="192" t="s">
        <v>720</v>
      </c>
      <c r="G98" s="193" t="s">
        <v>141</v>
      </c>
      <c r="H98" s="194">
        <v>160.2</v>
      </c>
      <c r="I98" s="195"/>
      <c r="J98" s="196">
        <f>ROUND(I98*H98,2)</f>
        <v>0</v>
      </c>
      <c r="K98" s="192" t="s">
        <v>142</v>
      </c>
      <c r="L98" s="59"/>
      <c r="M98" s="197" t="s">
        <v>21</v>
      </c>
      <c r="N98" s="198" t="s">
        <v>40</v>
      </c>
      <c r="O98" s="40"/>
      <c r="P98" s="199">
        <f>O98*H98</f>
        <v>0</v>
      </c>
      <c r="Q98" s="199">
        <v>0</v>
      </c>
      <c r="R98" s="199">
        <f>Q98*H98</f>
        <v>0</v>
      </c>
      <c r="S98" s="199">
        <v>0</v>
      </c>
      <c r="T98" s="200">
        <f>S98*H98</f>
        <v>0</v>
      </c>
      <c r="AR98" s="22" t="s">
        <v>143</v>
      </c>
      <c r="AT98" s="22" t="s">
        <v>138</v>
      </c>
      <c r="AU98" s="22" t="s">
        <v>79</v>
      </c>
      <c r="AY98" s="22" t="s">
        <v>136</v>
      </c>
      <c r="BE98" s="201">
        <f>IF(N98="základní",J98,0)</f>
        <v>0</v>
      </c>
      <c r="BF98" s="201">
        <f>IF(N98="snížená",J98,0)</f>
        <v>0</v>
      </c>
      <c r="BG98" s="201">
        <f>IF(N98="zákl. přenesená",J98,0)</f>
        <v>0</v>
      </c>
      <c r="BH98" s="201">
        <f>IF(N98="sníž. přenesená",J98,0)</f>
        <v>0</v>
      </c>
      <c r="BI98" s="201">
        <f>IF(N98="nulová",J98,0)</f>
        <v>0</v>
      </c>
      <c r="BJ98" s="22" t="s">
        <v>77</v>
      </c>
      <c r="BK98" s="201">
        <f>ROUND(I98*H98,2)</f>
        <v>0</v>
      </c>
      <c r="BL98" s="22" t="s">
        <v>143</v>
      </c>
      <c r="BM98" s="22" t="s">
        <v>721</v>
      </c>
    </row>
    <row r="99" spans="2:51" s="11" customFormat="1" ht="13.5">
      <c r="B99" s="205"/>
      <c r="C99" s="206"/>
      <c r="D99" s="202" t="s">
        <v>147</v>
      </c>
      <c r="E99" s="207" t="s">
        <v>21</v>
      </c>
      <c r="F99" s="208" t="s">
        <v>717</v>
      </c>
      <c r="G99" s="206"/>
      <c r="H99" s="209">
        <v>144</v>
      </c>
      <c r="I99" s="210"/>
      <c r="J99" s="206"/>
      <c r="K99" s="206"/>
      <c r="L99" s="211"/>
      <c r="M99" s="212"/>
      <c r="N99" s="213"/>
      <c r="O99" s="213"/>
      <c r="P99" s="213"/>
      <c r="Q99" s="213"/>
      <c r="R99" s="213"/>
      <c r="S99" s="213"/>
      <c r="T99" s="214"/>
      <c r="AT99" s="215" t="s">
        <v>147</v>
      </c>
      <c r="AU99" s="215" t="s">
        <v>79</v>
      </c>
      <c r="AV99" s="11" t="s">
        <v>79</v>
      </c>
      <c r="AW99" s="11" t="s">
        <v>33</v>
      </c>
      <c r="AX99" s="11" t="s">
        <v>69</v>
      </c>
      <c r="AY99" s="215" t="s">
        <v>136</v>
      </c>
    </row>
    <row r="100" spans="2:51" s="11" customFormat="1" ht="13.5">
      <c r="B100" s="205"/>
      <c r="C100" s="206"/>
      <c r="D100" s="202" t="s">
        <v>147</v>
      </c>
      <c r="E100" s="207" t="s">
        <v>21</v>
      </c>
      <c r="F100" s="208" t="s">
        <v>718</v>
      </c>
      <c r="G100" s="206"/>
      <c r="H100" s="209">
        <v>16.2</v>
      </c>
      <c r="I100" s="210"/>
      <c r="J100" s="206"/>
      <c r="K100" s="206"/>
      <c r="L100" s="211"/>
      <c r="M100" s="212"/>
      <c r="N100" s="213"/>
      <c r="O100" s="213"/>
      <c r="P100" s="213"/>
      <c r="Q100" s="213"/>
      <c r="R100" s="213"/>
      <c r="S100" s="213"/>
      <c r="T100" s="214"/>
      <c r="AT100" s="215" t="s">
        <v>147</v>
      </c>
      <c r="AU100" s="215" t="s">
        <v>79</v>
      </c>
      <c r="AV100" s="11" t="s">
        <v>79</v>
      </c>
      <c r="AW100" s="11" t="s">
        <v>33</v>
      </c>
      <c r="AX100" s="11" t="s">
        <v>69</v>
      </c>
      <c r="AY100" s="215" t="s">
        <v>136</v>
      </c>
    </row>
    <row r="101" spans="2:51" s="12" customFormat="1" ht="13.5">
      <c r="B101" s="216"/>
      <c r="C101" s="217"/>
      <c r="D101" s="202" t="s">
        <v>147</v>
      </c>
      <c r="E101" s="218" t="s">
        <v>21</v>
      </c>
      <c r="F101" s="219" t="s">
        <v>165</v>
      </c>
      <c r="G101" s="217"/>
      <c r="H101" s="220">
        <v>160.2</v>
      </c>
      <c r="I101" s="221"/>
      <c r="J101" s="217"/>
      <c r="K101" s="217"/>
      <c r="L101" s="222"/>
      <c r="M101" s="223"/>
      <c r="N101" s="224"/>
      <c r="O101" s="224"/>
      <c r="P101" s="224"/>
      <c r="Q101" s="224"/>
      <c r="R101" s="224"/>
      <c r="S101" s="224"/>
      <c r="T101" s="225"/>
      <c r="AT101" s="226" t="s">
        <v>147</v>
      </c>
      <c r="AU101" s="226" t="s">
        <v>79</v>
      </c>
      <c r="AV101" s="12" t="s">
        <v>143</v>
      </c>
      <c r="AW101" s="12" t="s">
        <v>33</v>
      </c>
      <c r="AX101" s="12" t="s">
        <v>77</v>
      </c>
      <c r="AY101" s="226" t="s">
        <v>136</v>
      </c>
    </row>
    <row r="102" spans="2:65" s="1" customFormat="1" ht="38.25" customHeight="1">
      <c r="B102" s="39"/>
      <c r="C102" s="190" t="s">
        <v>166</v>
      </c>
      <c r="D102" s="190" t="s">
        <v>138</v>
      </c>
      <c r="E102" s="191" t="s">
        <v>226</v>
      </c>
      <c r="F102" s="192" t="s">
        <v>227</v>
      </c>
      <c r="G102" s="193" t="s">
        <v>192</v>
      </c>
      <c r="H102" s="194">
        <v>88.11</v>
      </c>
      <c r="I102" s="195"/>
      <c r="J102" s="196">
        <f>ROUND(I102*H102,2)</f>
        <v>0</v>
      </c>
      <c r="K102" s="192" t="s">
        <v>142</v>
      </c>
      <c r="L102" s="59"/>
      <c r="M102" s="197" t="s">
        <v>21</v>
      </c>
      <c r="N102" s="198" t="s">
        <v>40</v>
      </c>
      <c r="O102" s="40"/>
      <c r="P102" s="199">
        <f>O102*H102</f>
        <v>0</v>
      </c>
      <c r="Q102" s="199">
        <v>0</v>
      </c>
      <c r="R102" s="199">
        <f>Q102*H102</f>
        <v>0</v>
      </c>
      <c r="S102" s="199">
        <v>0</v>
      </c>
      <c r="T102" s="200">
        <f>S102*H102</f>
        <v>0</v>
      </c>
      <c r="AR102" s="22" t="s">
        <v>143</v>
      </c>
      <c r="AT102" s="22" t="s">
        <v>138</v>
      </c>
      <c r="AU102" s="22" t="s">
        <v>79</v>
      </c>
      <c r="AY102" s="22" t="s">
        <v>136</v>
      </c>
      <c r="BE102" s="201">
        <f>IF(N102="základní",J102,0)</f>
        <v>0</v>
      </c>
      <c r="BF102" s="201">
        <f>IF(N102="snížená",J102,0)</f>
        <v>0</v>
      </c>
      <c r="BG102" s="201">
        <f>IF(N102="zákl. přenesená",J102,0)</f>
        <v>0</v>
      </c>
      <c r="BH102" s="201">
        <f>IF(N102="sníž. přenesená",J102,0)</f>
        <v>0</v>
      </c>
      <c r="BI102" s="201">
        <f>IF(N102="nulová",J102,0)</f>
        <v>0</v>
      </c>
      <c r="BJ102" s="22" t="s">
        <v>77</v>
      </c>
      <c r="BK102" s="201">
        <f>ROUND(I102*H102,2)</f>
        <v>0</v>
      </c>
      <c r="BL102" s="22" t="s">
        <v>143</v>
      </c>
      <c r="BM102" s="22" t="s">
        <v>722</v>
      </c>
    </row>
    <row r="103" spans="2:47" s="1" customFormat="1" ht="189">
      <c r="B103" s="39"/>
      <c r="C103" s="61"/>
      <c r="D103" s="202" t="s">
        <v>145</v>
      </c>
      <c r="E103" s="61"/>
      <c r="F103" s="203" t="s">
        <v>229</v>
      </c>
      <c r="G103" s="61"/>
      <c r="H103" s="61"/>
      <c r="I103" s="161"/>
      <c r="J103" s="61"/>
      <c r="K103" s="61"/>
      <c r="L103" s="59"/>
      <c r="M103" s="204"/>
      <c r="N103" s="40"/>
      <c r="O103" s="40"/>
      <c r="P103" s="40"/>
      <c r="Q103" s="40"/>
      <c r="R103" s="40"/>
      <c r="S103" s="40"/>
      <c r="T103" s="76"/>
      <c r="AT103" s="22" t="s">
        <v>145</v>
      </c>
      <c r="AU103" s="22" t="s">
        <v>79</v>
      </c>
    </row>
    <row r="104" spans="2:51" s="11" customFormat="1" ht="13.5">
      <c r="B104" s="205"/>
      <c r="C104" s="206"/>
      <c r="D104" s="202" t="s">
        <v>147</v>
      </c>
      <c r="E104" s="207" t="s">
        <v>21</v>
      </c>
      <c r="F104" s="208" t="s">
        <v>723</v>
      </c>
      <c r="G104" s="206"/>
      <c r="H104" s="209">
        <v>88.11</v>
      </c>
      <c r="I104" s="210"/>
      <c r="J104" s="206"/>
      <c r="K104" s="206"/>
      <c r="L104" s="211"/>
      <c r="M104" s="212"/>
      <c r="N104" s="213"/>
      <c r="O104" s="213"/>
      <c r="P104" s="213"/>
      <c r="Q104" s="213"/>
      <c r="R104" s="213"/>
      <c r="S104" s="213"/>
      <c r="T104" s="214"/>
      <c r="AT104" s="215" t="s">
        <v>147</v>
      </c>
      <c r="AU104" s="215" t="s">
        <v>79</v>
      </c>
      <c r="AV104" s="11" t="s">
        <v>79</v>
      </c>
      <c r="AW104" s="11" t="s">
        <v>33</v>
      </c>
      <c r="AX104" s="11" t="s">
        <v>77</v>
      </c>
      <c r="AY104" s="215" t="s">
        <v>136</v>
      </c>
    </row>
    <row r="105" spans="2:65" s="1" customFormat="1" ht="51" customHeight="1">
      <c r="B105" s="39"/>
      <c r="C105" s="190" t="s">
        <v>171</v>
      </c>
      <c r="D105" s="190" t="s">
        <v>138</v>
      </c>
      <c r="E105" s="191" t="s">
        <v>232</v>
      </c>
      <c r="F105" s="192" t="s">
        <v>233</v>
      </c>
      <c r="G105" s="193" t="s">
        <v>192</v>
      </c>
      <c r="H105" s="194">
        <v>1321.65</v>
      </c>
      <c r="I105" s="195"/>
      <c r="J105" s="196">
        <f>ROUND(I105*H105,2)</f>
        <v>0</v>
      </c>
      <c r="K105" s="192" t="s">
        <v>142</v>
      </c>
      <c r="L105" s="59"/>
      <c r="M105" s="197" t="s">
        <v>21</v>
      </c>
      <c r="N105" s="198" t="s">
        <v>40</v>
      </c>
      <c r="O105" s="40"/>
      <c r="P105" s="199">
        <f>O105*H105</f>
        <v>0</v>
      </c>
      <c r="Q105" s="199">
        <v>0</v>
      </c>
      <c r="R105" s="199">
        <f>Q105*H105</f>
        <v>0</v>
      </c>
      <c r="S105" s="199">
        <v>0</v>
      </c>
      <c r="T105" s="200">
        <f>S105*H105</f>
        <v>0</v>
      </c>
      <c r="AR105" s="22" t="s">
        <v>143</v>
      </c>
      <c r="AT105" s="22" t="s">
        <v>138</v>
      </c>
      <c r="AU105" s="22" t="s">
        <v>79</v>
      </c>
      <c r="AY105" s="22" t="s">
        <v>136</v>
      </c>
      <c r="BE105" s="201">
        <f>IF(N105="základní",J105,0)</f>
        <v>0</v>
      </c>
      <c r="BF105" s="201">
        <f>IF(N105="snížená",J105,0)</f>
        <v>0</v>
      </c>
      <c r="BG105" s="201">
        <f>IF(N105="zákl. přenesená",J105,0)</f>
        <v>0</v>
      </c>
      <c r="BH105" s="201">
        <f>IF(N105="sníž. přenesená",J105,0)</f>
        <v>0</v>
      </c>
      <c r="BI105" s="201">
        <f>IF(N105="nulová",J105,0)</f>
        <v>0</v>
      </c>
      <c r="BJ105" s="22" t="s">
        <v>77</v>
      </c>
      <c r="BK105" s="201">
        <f>ROUND(I105*H105,2)</f>
        <v>0</v>
      </c>
      <c r="BL105" s="22" t="s">
        <v>143</v>
      </c>
      <c r="BM105" s="22" t="s">
        <v>724</v>
      </c>
    </row>
    <row r="106" spans="2:47" s="1" customFormat="1" ht="189">
      <c r="B106" s="39"/>
      <c r="C106" s="61"/>
      <c r="D106" s="202" t="s">
        <v>145</v>
      </c>
      <c r="E106" s="61"/>
      <c r="F106" s="203" t="s">
        <v>229</v>
      </c>
      <c r="G106" s="61"/>
      <c r="H106" s="61"/>
      <c r="I106" s="161"/>
      <c r="J106" s="61"/>
      <c r="K106" s="61"/>
      <c r="L106" s="59"/>
      <c r="M106" s="204"/>
      <c r="N106" s="40"/>
      <c r="O106" s="40"/>
      <c r="P106" s="40"/>
      <c r="Q106" s="40"/>
      <c r="R106" s="40"/>
      <c r="S106" s="40"/>
      <c r="T106" s="76"/>
      <c r="AT106" s="22" t="s">
        <v>145</v>
      </c>
      <c r="AU106" s="22" t="s">
        <v>79</v>
      </c>
    </row>
    <row r="107" spans="2:51" s="11" customFormat="1" ht="13.5">
      <c r="B107" s="205"/>
      <c r="C107" s="206"/>
      <c r="D107" s="202" t="s">
        <v>147</v>
      </c>
      <c r="E107" s="207" t="s">
        <v>21</v>
      </c>
      <c r="F107" s="208" t="s">
        <v>725</v>
      </c>
      <c r="G107" s="206"/>
      <c r="H107" s="209">
        <v>1321.65</v>
      </c>
      <c r="I107" s="210"/>
      <c r="J107" s="206"/>
      <c r="K107" s="206"/>
      <c r="L107" s="211"/>
      <c r="M107" s="212"/>
      <c r="N107" s="213"/>
      <c r="O107" s="213"/>
      <c r="P107" s="213"/>
      <c r="Q107" s="213"/>
      <c r="R107" s="213"/>
      <c r="S107" s="213"/>
      <c r="T107" s="214"/>
      <c r="AT107" s="215" t="s">
        <v>147</v>
      </c>
      <c r="AU107" s="215" t="s">
        <v>79</v>
      </c>
      <c r="AV107" s="11" t="s">
        <v>79</v>
      </c>
      <c r="AW107" s="11" t="s">
        <v>33</v>
      </c>
      <c r="AX107" s="11" t="s">
        <v>77</v>
      </c>
      <c r="AY107" s="215" t="s">
        <v>136</v>
      </c>
    </row>
    <row r="108" spans="2:65" s="1" customFormat="1" ht="25.5" customHeight="1">
      <c r="B108" s="39"/>
      <c r="C108" s="190" t="s">
        <v>177</v>
      </c>
      <c r="D108" s="190" t="s">
        <v>138</v>
      </c>
      <c r="E108" s="191" t="s">
        <v>256</v>
      </c>
      <c r="F108" s="192" t="s">
        <v>257</v>
      </c>
      <c r="G108" s="193" t="s">
        <v>246</v>
      </c>
      <c r="H108" s="194">
        <v>100.445</v>
      </c>
      <c r="I108" s="195"/>
      <c r="J108" s="196">
        <f>ROUND(I108*H108,2)</f>
        <v>0</v>
      </c>
      <c r="K108" s="192" t="s">
        <v>142</v>
      </c>
      <c r="L108" s="59"/>
      <c r="M108" s="197" t="s">
        <v>21</v>
      </c>
      <c r="N108" s="198" t="s">
        <v>40</v>
      </c>
      <c r="O108" s="40"/>
      <c r="P108" s="199">
        <f>O108*H108</f>
        <v>0</v>
      </c>
      <c r="Q108" s="199">
        <v>0</v>
      </c>
      <c r="R108" s="199">
        <f>Q108*H108</f>
        <v>0</v>
      </c>
      <c r="S108" s="199">
        <v>0</v>
      </c>
      <c r="T108" s="200">
        <f>S108*H108</f>
        <v>0</v>
      </c>
      <c r="AR108" s="22" t="s">
        <v>143</v>
      </c>
      <c r="AT108" s="22" t="s">
        <v>138</v>
      </c>
      <c r="AU108" s="22" t="s">
        <v>79</v>
      </c>
      <c r="AY108" s="22" t="s">
        <v>136</v>
      </c>
      <c r="BE108" s="201">
        <f>IF(N108="základní",J108,0)</f>
        <v>0</v>
      </c>
      <c r="BF108" s="201">
        <f>IF(N108="snížená",J108,0)</f>
        <v>0</v>
      </c>
      <c r="BG108" s="201">
        <f>IF(N108="zákl. přenesená",J108,0)</f>
        <v>0</v>
      </c>
      <c r="BH108" s="201">
        <f>IF(N108="sníž. přenesená",J108,0)</f>
        <v>0</v>
      </c>
      <c r="BI108" s="201">
        <f>IF(N108="nulová",J108,0)</f>
        <v>0</v>
      </c>
      <c r="BJ108" s="22" t="s">
        <v>77</v>
      </c>
      <c r="BK108" s="201">
        <f>ROUND(I108*H108,2)</f>
        <v>0</v>
      </c>
      <c r="BL108" s="22" t="s">
        <v>143</v>
      </c>
      <c r="BM108" s="22" t="s">
        <v>726</v>
      </c>
    </row>
    <row r="109" spans="2:47" s="1" customFormat="1" ht="27">
      <c r="B109" s="39"/>
      <c r="C109" s="61"/>
      <c r="D109" s="202" t="s">
        <v>145</v>
      </c>
      <c r="E109" s="61"/>
      <c r="F109" s="203" t="s">
        <v>259</v>
      </c>
      <c r="G109" s="61"/>
      <c r="H109" s="61"/>
      <c r="I109" s="161"/>
      <c r="J109" s="61"/>
      <c r="K109" s="61"/>
      <c r="L109" s="59"/>
      <c r="M109" s="204"/>
      <c r="N109" s="40"/>
      <c r="O109" s="40"/>
      <c r="P109" s="40"/>
      <c r="Q109" s="40"/>
      <c r="R109" s="40"/>
      <c r="S109" s="40"/>
      <c r="T109" s="76"/>
      <c r="AT109" s="22" t="s">
        <v>145</v>
      </c>
      <c r="AU109" s="22" t="s">
        <v>79</v>
      </c>
    </row>
    <row r="110" spans="2:51" s="11" customFormat="1" ht="13.5">
      <c r="B110" s="205"/>
      <c r="C110" s="206"/>
      <c r="D110" s="202" t="s">
        <v>147</v>
      </c>
      <c r="E110" s="207" t="s">
        <v>21</v>
      </c>
      <c r="F110" s="208" t="s">
        <v>727</v>
      </c>
      <c r="G110" s="206"/>
      <c r="H110" s="209">
        <v>100.445</v>
      </c>
      <c r="I110" s="210"/>
      <c r="J110" s="206"/>
      <c r="K110" s="206"/>
      <c r="L110" s="211"/>
      <c r="M110" s="212"/>
      <c r="N110" s="213"/>
      <c r="O110" s="213"/>
      <c r="P110" s="213"/>
      <c r="Q110" s="213"/>
      <c r="R110" s="213"/>
      <c r="S110" s="213"/>
      <c r="T110" s="214"/>
      <c r="AT110" s="215" t="s">
        <v>147</v>
      </c>
      <c r="AU110" s="215" t="s">
        <v>79</v>
      </c>
      <c r="AV110" s="11" t="s">
        <v>79</v>
      </c>
      <c r="AW110" s="11" t="s">
        <v>33</v>
      </c>
      <c r="AX110" s="11" t="s">
        <v>77</v>
      </c>
      <c r="AY110" s="215" t="s">
        <v>136</v>
      </c>
    </row>
    <row r="111" spans="2:65" s="1" customFormat="1" ht="38.25" customHeight="1">
      <c r="B111" s="39"/>
      <c r="C111" s="190" t="s">
        <v>184</v>
      </c>
      <c r="D111" s="190" t="s">
        <v>138</v>
      </c>
      <c r="E111" s="191" t="s">
        <v>262</v>
      </c>
      <c r="F111" s="192" t="s">
        <v>263</v>
      </c>
      <c r="G111" s="193" t="s">
        <v>246</v>
      </c>
      <c r="H111" s="194">
        <v>66.964</v>
      </c>
      <c r="I111" s="195"/>
      <c r="J111" s="196">
        <f>ROUND(I111*H111,2)</f>
        <v>0</v>
      </c>
      <c r="K111" s="192" t="s">
        <v>21</v>
      </c>
      <c r="L111" s="59"/>
      <c r="M111" s="197" t="s">
        <v>21</v>
      </c>
      <c r="N111" s="198" t="s">
        <v>40</v>
      </c>
      <c r="O111" s="40"/>
      <c r="P111" s="199">
        <f>O111*H111</f>
        <v>0</v>
      </c>
      <c r="Q111" s="199">
        <v>0</v>
      </c>
      <c r="R111" s="199">
        <f>Q111*H111</f>
        <v>0</v>
      </c>
      <c r="S111" s="199">
        <v>0</v>
      </c>
      <c r="T111" s="200">
        <f>S111*H111</f>
        <v>0</v>
      </c>
      <c r="AR111" s="22" t="s">
        <v>143</v>
      </c>
      <c r="AT111" s="22" t="s">
        <v>138</v>
      </c>
      <c r="AU111" s="22" t="s">
        <v>79</v>
      </c>
      <c r="AY111" s="22" t="s">
        <v>136</v>
      </c>
      <c r="BE111" s="201">
        <f>IF(N111="základní",J111,0)</f>
        <v>0</v>
      </c>
      <c r="BF111" s="201">
        <f>IF(N111="snížená",J111,0)</f>
        <v>0</v>
      </c>
      <c r="BG111" s="201">
        <f>IF(N111="zákl. přenesená",J111,0)</f>
        <v>0</v>
      </c>
      <c r="BH111" s="201">
        <f>IF(N111="sníž. přenesená",J111,0)</f>
        <v>0</v>
      </c>
      <c r="BI111" s="201">
        <f>IF(N111="nulová",J111,0)</f>
        <v>0</v>
      </c>
      <c r="BJ111" s="22" t="s">
        <v>77</v>
      </c>
      <c r="BK111" s="201">
        <f>ROUND(I111*H111,2)</f>
        <v>0</v>
      </c>
      <c r="BL111" s="22" t="s">
        <v>143</v>
      </c>
      <c r="BM111" s="22" t="s">
        <v>728</v>
      </c>
    </row>
    <row r="112" spans="2:47" s="1" customFormat="1" ht="27">
      <c r="B112" s="39"/>
      <c r="C112" s="61"/>
      <c r="D112" s="202" t="s">
        <v>145</v>
      </c>
      <c r="E112" s="61"/>
      <c r="F112" s="203" t="s">
        <v>259</v>
      </c>
      <c r="G112" s="61"/>
      <c r="H112" s="61"/>
      <c r="I112" s="161"/>
      <c r="J112" s="61"/>
      <c r="K112" s="61"/>
      <c r="L112" s="59"/>
      <c r="M112" s="204"/>
      <c r="N112" s="40"/>
      <c r="O112" s="40"/>
      <c r="P112" s="40"/>
      <c r="Q112" s="40"/>
      <c r="R112" s="40"/>
      <c r="S112" s="40"/>
      <c r="T112" s="76"/>
      <c r="AT112" s="22" t="s">
        <v>145</v>
      </c>
      <c r="AU112" s="22" t="s">
        <v>79</v>
      </c>
    </row>
    <row r="113" spans="2:51" s="11" customFormat="1" ht="13.5">
      <c r="B113" s="205"/>
      <c r="C113" s="206"/>
      <c r="D113" s="202" t="s">
        <v>147</v>
      </c>
      <c r="E113" s="207" t="s">
        <v>21</v>
      </c>
      <c r="F113" s="208" t="s">
        <v>729</v>
      </c>
      <c r="G113" s="206"/>
      <c r="H113" s="209">
        <v>66.964</v>
      </c>
      <c r="I113" s="210"/>
      <c r="J113" s="206"/>
      <c r="K113" s="206"/>
      <c r="L113" s="211"/>
      <c r="M113" s="212"/>
      <c r="N113" s="213"/>
      <c r="O113" s="213"/>
      <c r="P113" s="213"/>
      <c r="Q113" s="213"/>
      <c r="R113" s="213"/>
      <c r="S113" s="213"/>
      <c r="T113" s="214"/>
      <c r="AT113" s="215" t="s">
        <v>147</v>
      </c>
      <c r="AU113" s="215" t="s">
        <v>79</v>
      </c>
      <c r="AV113" s="11" t="s">
        <v>79</v>
      </c>
      <c r="AW113" s="11" t="s">
        <v>33</v>
      </c>
      <c r="AX113" s="11" t="s">
        <v>77</v>
      </c>
      <c r="AY113" s="215" t="s">
        <v>136</v>
      </c>
    </row>
    <row r="114" spans="2:65" s="1" customFormat="1" ht="25.5" customHeight="1">
      <c r="B114" s="39"/>
      <c r="C114" s="190" t="s">
        <v>189</v>
      </c>
      <c r="D114" s="190" t="s">
        <v>138</v>
      </c>
      <c r="E114" s="191" t="s">
        <v>730</v>
      </c>
      <c r="F114" s="192" t="s">
        <v>731</v>
      </c>
      <c r="G114" s="193" t="s">
        <v>192</v>
      </c>
      <c r="H114" s="194">
        <v>55.803</v>
      </c>
      <c r="I114" s="195"/>
      <c r="J114" s="196">
        <f>ROUND(I114*H114,2)</f>
        <v>0</v>
      </c>
      <c r="K114" s="192" t="s">
        <v>142</v>
      </c>
      <c r="L114" s="59"/>
      <c r="M114" s="197" t="s">
        <v>21</v>
      </c>
      <c r="N114" s="198" t="s">
        <v>40</v>
      </c>
      <c r="O114" s="40"/>
      <c r="P114" s="199">
        <f>O114*H114</f>
        <v>0</v>
      </c>
      <c r="Q114" s="199">
        <v>0</v>
      </c>
      <c r="R114" s="199">
        <f>Q114*H114</f>
        <v>0</v>
      </c>
      <c r="S114" s="199">
        <v>0</v>
      </c>
      <c r="T114" s="200">
        <f>S114*H114</f>
        <v>0</v>
      </c>
      <c r="AR114" s="22" t="s">
        <v>143</v>
      </c>
      <c r="AT114" s="22" t="s">
        <v>138</v>
      </c>
      <c r="AU114" s="22" t="s">
        <v>79</v>
      </c>
      <c r="AY114" s="22" t="s">
        <v>136</v>
      </c>
      <c r="BE114" s="201">
        <f>IF(N114="základní",J114,0)</f>
        <v>0</v>
      </c>
      <c r="BF114" s="201">
        <f>IF(N114="snížená",J114,0)</f>
        <v>0</v>
      </c>
      <c r="BG114" s="201">
        <f>IF(N114="zákl. přenesená",J114,0)</f>
        <v>0</v>
      </c>
      <c r="BH114" s="201">
        <f>IF(N114="sníž. přenesená",J114,0)</f>
        <v>0</v>
      </c>
      <c r="BI114" s="201">
        <f>IF(N114="nulová",J114,0)</f>
        <v>0</v>
      </c>
      <c r="BJ114" s="22" t="s">
        <v>77</v>
      </c>
      <c r="BK114" s="201">
        <f>ROUND(I114*H114,2)</f>
        <v>0</v>
      </c>
      <c r="BL114" s="22" t="s">
        <v>143</v>
      </c>
      <c r="BM114" s="22" t="s">
        <v>732</v>
      </c>
    </row>
    <row r="115" spans="2:47" s="1" customFormat="1" ht="409.5">
      <c r="B115" s="39"/>
      <c r="C115" s="61"/>
      <c r="D115" s="202" t="s">
        <v>145</v>
      </c>
      <c r="E115" s="61"/>
      <c r="F115" s="203" t="s">
        <v>733</v>
      </c>
      <c r="G115" s="61"/>
      <c r="H115" s="61"/>
      <c r="I115" s="161"/>
      <c r="J115" s="61"/>
      <c r="K115" s="61"/>
      <c r="L115" s="59"/>
      <c r="M115" s="204"/>
      <c r="N115" s="40"/>
      <c r="O115" s="40"/>
      <c r="P115" s="40"/>
      <c r="Q115" s="40"/>
      <c r="R115" s="40"/>
      <c r="S115" s="40"/>
      <c r="T115" s="76"/>
      <c r="AT115" s="22" t="s">
        <v>145</v>
      </c>
      <c r="AU115" s="22" t="s">
        <v>79</v>
      </c>
    </row>
    <row r="116" spans="2:51" s="11" customFormat="1" ht="13.5">
      <c r="B116" s="205"/>
      <c r="C116" s="206"/>
      <c r="D116" s="202" t="s">
        <v>147</v>
      </c>
      <c r="E116" s="207" t="s">
        <v>21</v>
      </c>
      <c r="F116" s="208" t="s">
        <v>734</v>
      </c>
      <c r="G116" s="206"/>
      <c r="H116" s="209">
        <v>50.16</v>
      </c>
      <c r="I116" s="210"/>
      <c r="J116" s="206"/>
      <c r="K116" s="206"/>
      <c r="L116" s="211"/>
      <c r="M116" s="212"/>
      <c r="N116" s="213"/>
      <c r="O116" s="213"/>
      <c r="P116" s="213"/>
      <c r="Q116" s="213"/>
      <c r="R116" s="213"/>
      <c r="S116" s="213"/>
      <c r="T116" s="214"/>
      <c r="AT116" s="215" t="s">
        <v>147</v>
      </c>
      <c r="AU116" s="215" t="s">
        <v>79</v>
      </c>
      <c r="AV116" s="11" t="s">
        <v>79</v>
      </c>
      <c r="AW116" s="11" t="s">
        <v>33</v>
      </c>
      <c r="AX116" s="11" t="s">
        <v>69</v>
      </c>
      <c r="AY116" s="215" t="s">
        <v>136</v>
      </c>
    </row>
    <row r="117" spans="2:51" s="11" customFormat="1" ht="13.5">
      <c r="B117" s="205"/>
      <c r="C117" s="206"/>
      <c r="D117" s="202" t="s">
        <v>147</v>
      </c>
      <c r="E117" s="207" t="s">
        <v>21</v>
      </c>
      <c r="F117" s="208" t="s">
        <v>735</v>
      </c>
      <c r="G117" s="206"/>
      <c r="H117" s="209">
        <v>5.643</v>
      </c>
      <c r="I117" s="210"/>
      <c r="J117" s="206"/>
      <c r="K117" s="206"/>
      <c r="L117" s="211"/>
      <c r="M117" s="212"/>
      <c r="N117" s="213"/>
      <c r="O117" s="213"/>
      <c r="P117" s="213"/>
      <c r="Q117" s="213"/>
      <c r="R117" s="213"/>
      <c r="S117" s="213"/>
      <c r="T117" s="214"/>
      <c r="AT117" s="215" t="s">
        <v>147</v>
      </c>
      <c r="AU117" s="215" t="s">
        <v>79</v>
      </c>
      <c r="AV117" s="11" t="s">
        <v>79</v>
      </c>
      <c r="AW117" s="11" t="s">
        <v>33</v>
      </c>
      <c r="AX117" s="11" t="s">
        <v>69</v>
      </c>
      <c r="AY117" s="215" t="s">
        <v>136</v>
      </c>
    </row>
    <row r="118" spans="2:51" s="12" customFormat="1" ht="13.5">
      <c r="B118" s="216"/>
      <c r="C118" s="217"/>
      <c r="D118" s="202" t="s">
        <v>147</v>
      </c>
      <c r="E118" s="218" t="s">
        <v>21</v>
      </c>
      <c r="F118" s="219" t="s">
        <v>165</v>
      </c>
      <c r="G118" s="217"/>
      <c r="H118" s="220">
        <v>55.803</v>
      </c>
      <c r="I118" s="221"/>
      <c r="J118" s="217"/>
      <c r="K118" s="217"/>
      <c r="L118" s="222"/>
      <c r="M118" s="223"/>
      <c r="N118" s="224"/>
      <c r="O118" s="224"/>
      <c r="P118" s="224"/>
      <c r="Q118" s="224"/>
      <c r="R118" s="224"/>
      <c r="S118" s="224"/>
      <c r="T118" s="225"/>
      <c r="AT118" s="226" t="s">
        <v>147</v>
      </c>
      <c r="AU118" s="226" t="s">
        <v>79</v>
      </c>
      <c r="AV118" s="12" t="s">
        <v>143</v>
      </c>
      <c r="AW118" s="12" t="s">
        <v>33</v>
      </c>
      <c r="AX118" s="12" t="s">
        <v>77</v>
      </c>
      <c r="AY118" s="226" t="s">
        <v>136</v>
      </c>
    </row>
    <row r="119" spans="2:65" s="1" customFormat="1" ht="16.5" customHeight="1">
      <c r="B119" s="39"/>
      <c r="C119" s="227" t="s">
        <v>196</v>
      </c>
      <c r="D119" s="227" t="s">
        <v>243</v>
      </c>
      <c r="E119" s="228" t="s">
        <v>736</v>
      </c>
      <c r="F119" s="229" t="s">
        <v>737</v>
      </c>
      <c r="G119" s="230" t="s">
        <v>246</v>
      </c>
      <c r="H119" s="231">
        <v>106.026</v>
      </c>
      <c r="I119" s="232"/>
      <c r="J119" s="233">
        <f>ROUND(I119*H119,2)</f>
        <v>0</v>
      </c>
      <c r="K119" s="229" t="s">
        <v>142</v>
      </c>
      <c r="L119" s="234"/>
      <c r="M119" s="235" t="s">
        <v>21</v>
      </c>
      <c r="N119" s="236" t="s">
        <v>40</v>
      </c>
      <c r="O119" s="40"/>
      <c r="P119" s="199">
        <f>O119*H119</f>
        <v>0</v>
      </c>
      <c r="Q119" s="199">
        <v>1</v>
      </c>
      <c r="R119" s="199">
        <f>Q119*H119</f>
        <v>106.026</v>
      </c>
      <c r="S119" s="199">
        <v>0</v>
      </c>
      <c r="T119" s="200">
        <f>S119*H119</f>
        <v>0</v>
      </c>
      <c r="AR119" s="22" t="s">
        <v>184</v>
      </c>
      <c r="AT119" s="22" t="s">
        <v>243</v>
      </c>
      <c r="AU119" s="22" t="s">
        <v>79</v>
      </c>
      <c r="AY119" s="22" t="s">
        <v>136</v>
      </c>
      <c r="BE119" s="201">
        <f>IF(N119="základní",J119,0)</f>
        <v>0</v>
      </c>
      <c r="BF119" s="201">
        <f>IF(N119="snížená",J119,0)</f>
        <v>0</v>
      </c>
      <c r="BG119" s="201">
        <f>IF(N119="zákl. přenesená",J119,0)</f>
        <v>0</v>
      </c>
      <c r="BH119" s="201">
        <f>IF(N119="sníž. přenesená",J119,0)</f>
        <v>0</v>
      </c>
      <c r="BI119" s="201">
        <f>IF(N119="nulová",J119,0)</f>
        <v>0</v>
      </c>
      <c r="BJ119" s="22" t="s">
        <v>77</v>
      </c>
      <c r="BK119" s="201">
        <f>ROUND(I119*H119,2)</f>
        <v>0</v>
      </c>
      <c r="BL119" s="22" t="s">
        <v>143</v>
      </c>
      <c r="BM119" s="22" t="s">
        <v>738</v>
      </c>
    </row>
    <row r="120" spans="2:51" s="11" customFormat="1" ht="13.5">
      <c r="B120" s="205"/>
      <c r="C120" s="206"/>
      <c r="D120" s="202" t="s">
        <v>147</v>
      </c>
      <c r="E120" s="207" t="s">
        <v>21</v>
      </c>
      <c r="F120" s="208" t="s">
        <v>739</v>
      </c>
      <c r="G120" s="206"/>
      <c r="H120" s="209">
        <v>106.026</v>
      </c>
      <c r="I120" s="210"/>
      <c r="J120" s="206"/>
      <c r="K120" s="206"/>
      <c r="L120" s="211"/>
      <c r="M120" s="212"/>
      <c r="N120" s="213"/>
      <c r="O120" s="213"/>
      <c r="P120" s="213"/>
      <c r="Q120" s="213"/>
      <c r="R120" s="213"/>
      <c r="S120" s="213"/>
      <c r="T120" s="214"/>
      <c r="AT120" s="215" t="s">
        <v>147</v>
      </c>
      <c r="AU120" s="215" t="s">
        <v>79</v>
      </c>
      <c r="AV120" s="11" t="s">
        <v>79</v>
      </c>
      <c r="AW120" s="11" t="s">
        <v>33</v>
      </c>
      <c r="AX120" s="11" t="s">
        <v>77</v>
      </c>
      <c r="AY120" s="215" t="s">
        <v>136</v>
      </c>
    </row>
    <row r="121" spans="2:65" s="1" customFormat="1" ht="38.25" customHeight="1">
      <c r="B121" s="39"/>
      <c r="C121" s="190" t="s">
        <v>209</v>
      </c>
      <c r="D121" s="190" t="s">
        <v>138</v>
      </c>
      <c r="E121" s="191" t="s">
        <v>740</v>
      </c>
      <c r="F121" s="192" t="s">
        <v>741</v>
      </c>
      <c r="G121" s="193" t="s">
        <v>192</v>
      </c>
      <c r="H121" s="194">
        <v>26.433</v>
      </c>
      <c r="I121" s="195"/>
      <c r="J121" s="196">
        <f>ROUND(I121*H121,2)</f>
        <v>0</v>
      </c>
      <c r="K121" s="192" t="s">
        <v>142</v>
      </c>
      <c r="L121" s="59"/>
      <c r="M121" s="197" t="s">
        <v>21</v>
      </c>
      <c r="N121" s="198" t="s">
        <v>40</v>
      </c>
      <c r="O121" s="40"/>
      <c r="P121" s="199">
        <f>O121*H121</f>
        <v>0</v>
      </c>
      <c r="Q121" s="199">
        <v>0</v>
      </c>
      <c r="R121" s="199">
        <f>Q121*H121</f>
        <v>0</v>
      </c>
      <c r="S121" s="199">
        <v>0</v>
      </c>
      <c r="T121" s="200">
        <f>S121*H121</f>
        <v>0</v>
      </c>
      <c r="AR121" s="22" t="s">
        <v>143</v>
      </c>
      <c r="AT121" s="22" t="s">
        <v>138</v>
      </c>
      <c r="AU121" s="22" t="s">
        <v>79</v>
      </c>
      <c r="AY121" s="22" t="s">
        <v>136</v>
      </c>
      <c r="BE121" s="201">
        <f>IF(N121="základní",J121,0)</f>
        <v>0</v>
      </c>
      <c r="BF121" s="201">
        <f>IF(N121="snížená",J121,0)</f>
        <v>0</v>
      </c>
      <c r="BG121" s="201">
        <f>IF(N121="zákl. přenesená",J121,0)</f>
        <v>0</v>
      </c>
      <c r="BH121" s="201">
        <f>IF(N121="sníž. přenesená",J121,0)</f>
        <v>0</v>
      </c>
      <c r="BI121" s="201">
        <f>IF(N121="nulová",J121,0)</f>
        <v>0</v>
      </c>
      <c r="BJ121" s="22" t="s">
        <v>77</v>
      </c>
      <c r="BK121" s="201">
        <f>ROUND(I121*H121,2)</f>
        <v>0</v>
      </c>
      <c r="BL121" s="22" t="s">
        <v>143</v>
      </c>
      <c r="BM121" s="22" t="s">
        <v>742</v>
      </c>
    </row>
    <row r="122" spans="2:47" s="1" customFormat="1" ht="94.5">
      <c r="B122" s="39"/>
      <c r="C122" s="61"/>
      <c r="D122" s="202" t="s">
        <v>145</v>
      </c>
      <c r="E122" s="61"/>
      <c r="F122" s="203" t="s">
        <v>743</v>
      </c>
      <c r="G122" s="61"/>
      <c r="H122" s="61"/>
      <c r="I122" s="161"/>
      <c r="J122" s="61"/>
      <c r="K122" s="61"/>
      <c r="L122" s="59"/>
      <c r="M122" s="204"/>
      <c r="N122" s="40"/>
      <c r="O122" s="40"/>
      <c r="P122" s="40"/>
      <c r="Q122" s="40"/>
      <c r="R122" s="40"/>
      <c r="S122" s="40"/>
      <c r="T122" s="76"/>
      <c r="AT122" s="22" t="s">
        <v>145</v>
      </c>
      <c r="AU122" s="22" t="s">
        <v>79</v>
      </c>
    </row>
    <row r="123" spans="2:51" s="11" customFormat="1" ht="13.5">
      <c r="B123" s="205"/>
      <c r="C123" s="206"/>
      <c r="D123" s="202" t="s">
        <v>147</v>
      </c>
      <c r="E123" s="207" t="s">
        <v>21</v>
      </c>
      <c r="F123" s="208" t="s">
        <v>744</v>
      </c>
      <c r="G123" s="206"/>
      <c r="H123" s="209">
        <v>23.76</v>
      </c>
      <c r="I123" s="210"/>
      <c r="J123" s="206"/>
      <c r="K123" s="206"/>
      <c r="L123" s="211"/>
      <c r="M123" s="212"/>
      <c r="N123" s="213"/>
      <c r="O123" s="213"/>
      <c r="P123" s="213"/>
      <c r="Q123" s="213"/>
      <c r="R123" s="213"/>
      <c r="S123" s="213"/>
      <c r="T123" s="214"/>
      <c r="AT123" s="215" t="s">
        <v>147</v>
      </c>
      <c r="AU123" s="215" t="s">
        <v>79</v>
      </c>
      <c r="AV123" s="11" t="s">
        <v>79</v>
      </c>
      <c r="AW123" s="11" t="s">
        <v>33</v>
      </c>
      <c r="AX123" s="11" t="s">
        <v>69</v>
      </c>
      <c r="AY123" s="215" t="s">
        <v>136</v>
      </c>
    </row>
    <row r="124" spans="2:51" s="11" customFormat="1" ht="13.5">
      <c r="B124" s="205"/>
      <c r="C124" s="206"/>
      <c r="D124" s="202" t="s">
        <v>147</v>
      </c>
      <c r="E124" s="207" t="s">
        <v>21</v>
      </c>
      <c r="F124" s="208" t="s">
        <v>745</v>
      </c>
      <c r="G124" s="206"/>
      <c r="H124" s="209">
        <v>2.673</v>
      </c>
      <c r="I124" s="210"/>
      <c r="J124" s="206"/>
      <c r="K124" s="206"/>
      <c r="L124" s="211"/>
      <c r="M124" s="212"/>
      <c r="N124" s="213"/>
      <c r="O124" s="213"/>
      <c r="P124" s="213"/>
      <c r="Q124" s="213"/>
      <c r="R124" s="213"/>
      <c r="S124" s="213"/>
      <c r="T124" s="214"/>
      <c r="AT124" s="215" t="s">
        <v>147</v>
      </c>
      <c r="AU124" s="215" t="s">
        <v>79</v>
      </c>
      <c r="AV124" s="11" t="s">
        <v>79</v>
      </c>
      <c r="AW124" s="11" t="s">
        <v>33</v>
      </c>
      <c r="AX124" s="11" t="s">
        <v>69</v>
      </c>
      <c r="AY124" s="215" t="s">
        <v>136</v>
      </c>
    </row>
    <row r="125" spans="2:51" s="12" customFormat="1" ht="13.5">
      <c r="B125" s="216"/>
      <c r="C125" s="217"/>
      <c r="D125" s="202" t="s">
        <v>147</v>
      </c>
      <c r="E125" s="218" t="s">
        <v>21</v>
      </c>
      <c r="F125" s="219" t="s">
        <v>165</v>
      </c>
      <c r="G125" s="217"/>
      <c r="H125" s="220">
        <v>26.433</v>
      </c>
      <c r="I125" s="221"/>
      <c r="J125" s="217"/>
      <c r="K125" s="217"/>
      <c r="L125" s="222"/>
      <c r="M125" s="223"/>
      <c r="N125" s="224"/>
      <c r="O125" s="224"/>
      <c r="P125" s="224"/>
      <c r="Q125" s="224"/>
      <c r="R125" s="224"/>
      <c r="S125" s="224"/>
      <c r="T125" s="225"/>
      <c r="AT125" s="226" t="s">
        <v>147</v>
      </c>
      <c r="AU125" s="226" t="s">
        <v>79</v>
      </c>
      <c r="AV125" s="12" t="s">
        <v>143</v>
      </c>
      <c r="AW125" s="12" t="s">
        <v>33</v>
      </c>
      <c r="AX125" s="12" t="s">
        <v>77</v>
      </c>
      <c r="AY125" s="226" t="s">
        <v>136</v>
      </c>
    </row>
    <row r="126" spans="2:65" s="1" customFormat="1" ht="16.5" customHeight="1">
      <c r="B126" s="39"/>
      <c r="C126" s="227" t="s">
        <v>214</v>
      </c>
      <c r="D126" s="227" t="s">
        <v>243</v>
      </c>
      <c r="E126" s="228" t="s">
        <v>746</v>
      </c>
      <c r="F126" s="229" t="s">
        <v>747</v>
      </c>
      <c r="G126" s="230" t="s">
        <v>246</v>
      </c>
      <c r="H126" s="231">
        <v>50.223</v>
      </c>
      <c r="I126" s="232"/>
      <c r="J126" s="233">
        <f>ROUND(I126*H126,2)</f>
        <v>0</v>
      </c>
      <c r="K126" s="229" t="s">
        <v>142</v>
      </c>
      <c r="L126" s="234"/>
      <c r="M126" s="235" t="s">
        <v>21</v>
      </c>
      <c r="N126" s="236" t="s">
        <v>40</v>
      </c>
      <c r="O126" s="40"/>
      <c r="P126" s="199">
        <f>O126*H126</f>
        <v>0</v>
      </c>
      <c r="Q126" s="199">
        <v>1</v>
      </c>
      <c r="R126" s="199">
        <f>Q126*H126</f>
        <v>50.223</v>
      </c>
      <c r="S126" s="199">
        <v>0</v>
      </c>
      <c r="T126" s="200">
        <f>S126*H126</f>
        <v>0</v>
      </c>
      <c r="AR126" s="22" t="s">
        <v>184</v>
      </c>
      <c r="AT126" s="22" t="s">
        <v>243</v>
      </c>
      <c r="AU126" s="22" t="s">
        <v>79</v>
      </c>
      <c r="AY126" s="22" t="s">
        <v>136</v>
      </c>
      <c r="BE126" s="201">
        <f>IF(N126="základní",J126,0)</f>
        <v>0</v>
      </c>
      <c r="BF126" s="201">
        <f>IF(N126="snížená",J126,0)</f>
        <v>0</v>
      </c>
      <c r="BG126" s="201">
        <f>IF(N126="zákl. přenesená",J126,0)</f>
        <v>0</v>
      </c>
      <c r="BH126" s="201">
        <f>IF(N126="sníž. přenesená",J126,0)</f>
        <v>0</v>
      </c>
      <c r="BI126" s="201">
        <f>IF(N126="nulová",J126,0)</f>
        <v>0</v>
      </c>
      <c r="BJ126" s="22" t="s">
        <v>77</v>
      </c>
      <c r="BK126" s="201">
        <f>ROUND(I126*H126,2)</f>
        <v>0</v>
      </c>
      <c r="BL126" s="22" t="s">
        <v>143</v>
      </c>
      <c r="BM126" s="22" t="s">
        <v>748</v>
      </c>
    </row>
    <row r="127" spans="2:51" s="11" customFormat="1" ht="13.5">
      <c r="B127" s="205"/>
      <c r="C127" s="206"/>
      <c r="D127" s="202" t="s">
        <v>147</v>
      </c>
      <c r="E127" s="207" t="s">
        <v>21</v>
      </c>
      <c r="F127" s="208" t="s">
        <v>749</v>
      </c>
      <c r="G127" s="206"/>
      <c r="H127" s="209">
        <v>50.223</v>
      </c>
      <c r="I127" s="210"/>
      <c r="J127" s="206"/>
      <c r="K127" s="206"/>
      <c r="L127" s="211"/>
      <c r="M127" s="212"/>
      <c r="N127" s="213"/>
      <c r="O127" s="213"/>
      <c r="P127" s="213"/>
      <c r="Q127" s="213"/>
      <c r="R127" s="213"/>
      <c r="S127" s="213"/>
      <c r="T127" s="214"/>
      <c r="AT127" s="215" t="s">
        <v>147</v>
      </c>
      <c r="AU127" s="215" t="s">
        <v>79</v>
      </c>
      <c r="AV127" s="11" t="s">
        <v>79</v>
      </c>
      <c r="AW127" s="11" t="s">
        <v>33</v>
      </c>
      <c r="AX127" s="11" t="s">
        <v>77</v>
      </c>
      <c r="AY127" s="215" t="s">
        <v>136</v>
      </c>
    </row>
    <row r="128" spans="2:63" s="10" customFormat="1" ht="29.85" customHeight="1">
      <c r="B128" s="174"/>
      <c r="C128" s="175"/>
      <c r="D128" s="176" t="s">
        <v>68</v>
      </c>
      <c r="E128" s="188" t="s">
        <v>143</v>
      </c>
      <c r="F128" s="188" t="s">
        <v>326</v>
      </c>
      <c r="G128" s="175"/>
      <c r="H128" s="175"/>
      <c r="I128" s="178"/>
      <c r="J128" s="189">
        <f>BK128</f>
        <v>0</v>
      </c>
      <c r="K128" s="175"/>
      <c r="L128" s="180"/>
      <c r="M128" s="181"/>
      <c r="N128" s="182"/>
      <c r="O128" s="182"/>
      <c r="P128" s="183">
        <f>SUM(P129:P133)</f>
        <v>0</v>
      </c>
      <c r="Q128" s="182"/>
      <c r="R128" s="183">
        <f>SUM(R129:R133)</f>
        <v>11.10638298</v>
      </c>
      <c r="S128" s="182"/>
      <c r="T128" s="184">
        <f>SUM(T129:T133)</f>
        <v>0</v>
      </c>
      <c r="AR128" s="185" t="s">
        <v>77</v>
      </c>
      <c r="AT128" s="186" t="s">
        <v>68</v>
      </c>
      <c r="AU128" s="186" t="s">
        <v>77</v>
      </c>
      <c r="AY128" s="185" t="s">
        <v>136</v>
      </c>
      <c r="BK128" s="187">
        <f>SUM(BK129:BK133)</f>
        <v>0</v>
      </c>
    </row>
    <row r="129" spans="2:65" s="1" customFormat="1" ht="25.5" customHeight="1">
      <c r="B129" s="39"/>
      <c r="C129" s="190" t="s">
        <v>220</v>
      </c>
      <c r="D129" s="190" t="s">
        <v>138</v>
      </c>
      <c r="E129" s="191" t="s">
        <v>750</v>
      </c>
      <c r="F129" s="192" t="s">
        <v>751</v>
      </c>
      <c r="G129" s="193" t="s">
        <v>192</v>
      </c>
      <c r="H129" s="194">
        <v>5.874</v>
      </c>
      <c r="I129" s="195"/>
      <c r="J129" s="196">
        <f>ROUND(I129*H129,2)</f>
        <v>0</v>
      </c>
      <c r="K129" s="192" t="s">
        <v>142</v>
      </c>
      <c r="L129" s="59"/>
      <c r="M129" s="197" t="s">
        <v>21</v>
      </c>
      <c r="N129" s="198" t="s">
        <v>40</v>
      </c>
      <c r="O129" s="40"/>
      <c r="P129" s="199">
        <f>O129*H129</f>
        <v>0</v>
      </c>
      <c r="Q129" s="199">
        <v>1.89077</v>
      </c>
      <c r="R129" s="199">
        <f>Q129*H129</f>
        <v>11.10638298</v>
      </c>
      <c r="S129" s="199">
        <v>0</v>
      </c>
      <c r="T129" s="200">
        <f>S129*H129</f>
        <v>0</v>
      </c>
      <c r="AR129" s="22" t="s">
        <v>143</v>
      </c>
      <c r="AT129" s="22" t="s">
        <v>138</v>
      </c>
      <c r="AU129" s="22" t="s">
        <v>79</v>
      </c>
      <c r="AY129" s="22" t="s">
        <v>136</v>
      </c>
      <c r="BE129" s="201">
        <f>IF(N129="základní",J129,0)</f>
        <v>0</v>
      </c>
      <c r="BF129" s="201">
        <f>IF(N129="snížená",J129,0)</f>
        <v>0</v>
      </c>
      <c r="BG129" s="201">
        <f>IF(N129="zákl. přenesená",J129,0)</f>
        <v>0</v>
      </c>
      <c r="BH129" s="201">
        <f>IF(N129="sníž. přenesená",J129,0)</f>
        <v>0</v>
      </c>
      <c r="BI129" s="201">
        <f>IF(N129="nulová",J129,0)</f>
        <v>0</v>
      </c>
      <c r="BJ129" s="22" t="s">
        <v>77</v>
      </c>
      <c r="BK129" s="201">
        <f>ROUND(I129*H129,2)</f>
        <v>0</v>
      </c>
      <c r="BL129" s="22" t="s">
        <v>143</v>
      </c>
      <c r="BM129" s="22" t="s">
        <v>752</v>
      </c>
    </row>
    <row r="130" spans="2:47" s="1" customFormat="1" ht="54">
      <c r="B130" s="39"/>
      <c r="C130" s="61"/>
      <c r="D130" s="202" t="s">
        <v>145</v>
      </c>
      <c r="E130" s="61"/>
      <c r="F130" s="203" t="s">
        <v>753</v>
      </c>
      <c r="G130" s="61"/>
      <c r="H130" s="61"/>
      <c r="I130" s="161"/>
      <c r="J130" s="61"/>
      <c r="K130" s="61"/>
      <c r="L130" s="59"/>
      <c r="M130" s="204"/>
      <c r="N130" s="40"/>
      <c r="O130" s="40"/>
      <c r="P130" s="40"/>
      <c r="Q130" s="40"/>
      <c r="R130" s="40"/>
      <c r="S130" s="40"/>
      <c r="T130" s="76"/>
      <c r="AT130" s="22" t="s">
        <v>145</v>
      </c>
      <c r="AU130" s="22" t="s">
        <v>79</v>
      </c>
    </row>
    <row r="131" spans="2:51" s="11" customFormat="1" ht="13.5">
      <c r="B131" s="205"/>
      <c r="C131" s="206"/>
      <c r="D131" s="202" t="s">
        <v>147</v>
      </c>
      <c r="E131" s="207" t="s">
        <v>21</v>
      </c>
      <c r="F131" s="208" t="s">
        <v>754</v>
      </c>
      <c r="G131" s="206"/>
      <c r="H131" s="209">
        <v>5.28</v>
      </c>
      <c r="I131" s="210"/>
      <c r="J131" s="206"/>
      <c r="K131" s="206"/>
      <c r="L131" s="211"/>
      <c r="M131" s="212"/>
      <c r="N131" s="213"/>
      <c r="O131" s="213"/>
      <c r="P131" s="213"/>
      <c r="Q131" s="213"/>
      <c r="R131" s="213"/>
      <c r="S131" s="213"/>
      <c r="T131" s="214"/>
      <c r="AT131" s="215" t="s">
        <v>147</v>
      </c>
      <c r="AU131" s="215" t="s">
        <v>79</v>
      </c>
      <c r="AV131" s="11" t="s">
        <v>79</v>
      </c>
      <c r="AW131" s="11" t="s">
        <v>33</v>
      </c>
      <c r="AX131" s="11" t="s">
        <v>69</v>
      </c>
      <c r="AY131" s="215" t="s">
        <v>136</v>
      </c>
    </row>
    <row r="132" spans="2:51" s="11" customFormat="1" ht="13.5">
      <c r="B132" s="205"/>
      <c r="C132" s="206"/>
      <c r="D132" s="202" t="s">
        <v>147</v>
      </c>
      <c r="E132" s="207" t="s">
        <v>21</v>
      </c>
      <c r="F132" s="208" t="s">
        <v>755</v>
      </c>
      <c r="G132" s="206"/>
      <c r="H132" s="209">
        <v>0.594</v>
      </c>
      <c r="I132" s="210"/>
      <c r="J132" s="206"/>
      <c r="K132" s="206"/>
      <c r="L132" s="211"/>
      <c r="M132" s="212"/>
      <c r="N132" s="213"/>
      <c r="O132" s="213"/>
      <c r="P132" s="213"/>
      <c r="Q132" s="213"/>
      <c r="R132" s="213"/>
      <c r="S132" s="213"/>
      <c r="T132" s="214"/>
      <c r="AT132" s="215" t="s">
        <v>147</v>
      </c>
      <c r="AU132" s="215" t="s">
        <v>79</v>
      </c>
      <c r="AV132" s="11" t="s">
        <v>79</v>
      </c>
      <c r="AW132" s="11" t="s">
        <v>33</v>
      </c>
      <c r="AX132" s="11" t="s">
        <v>69</v>
      </c>
      <c r="AY132" s="215" t="s">
        <v>136</v>
      </c>
    </row>
    <row r="133" spans="2:51" s="12" customFormat="1" ht="13.5">
      <c r="B133" s="216"/>
      <c r="C133" s="217"/>
      <c r="D133" s="202" t="s">
        <v>147</v>
      </c>
      <c r="E133" s="218" t="s">
        <v>21</v>
      </c>
      <c r="F133" s="219" t="s">
        <v>165</v>
      </c>
      <c r="G133" s="217"/>
      <c r="H133" s="220">
        <v>5.874</v>
      </c>
      <c r="I133" s="221"/>
      <c r="J133" s="217"/>
      <c r="K133" s="217"/>
      <c r="L133" s="222"/>
      <c r="M133" s="223"/>
      <c r="N133" s="224"/>
      <c r="O133" s="224"/>
      <c r="P133" s="224"/>
      <c r="Q133" s="224"/>
      <c r="R133" s="224"/>
      <c r="S133" s="224"/>
      <c r="T133" s="225"/>
      <c r="AT133" s="226" t="s">
        <v>147</v>
      </c>
      <c r="AU133" s="226" t="s">
        <v>79</v>
      </c>
      <c r="AV133" s="12" t="s">
        <v>143</v>
      </c>
      <c r="AW133" s="12" t="s">
        <v>33</v>
      </c>
      <c r="AX133" s="12" t="s">
        <v>77</v>
      </c>
      <c r="AY133" s="226" t="s">
        <v>136</v>
      </c>
    </row>
    <row r="134" spans="2:63" s="10" customFormat="1" ht="29.85" customHeight="1">
      <c r="B134" s="174"/>
      <c r="C134" s="175"/>
      <c r="D134" s="176" t="s">
        <v>68</v>
      </c>
      <c r="E134" s="188" t="s">
        <v>184</v>
      </c>
      <c r="F134" s="188" t="s">
        <v>413</v>
      </c>
      <c r="G134" s="175"/>
      <c r="H134" s="175"/>
      <c r="I134" s="178"/>
      <c r="J134" s="189">
        <f>BK134</f>
        <v>0</v>
      </c>
      <c r="K134" s="175"/>
      <c r="L134" s="180"/>
      <c r="M134" s="181"/>
      <c r="N134" s="182"/>
      <c r="O134" s="182"/>
      <c r="P134" s="183">
        <f>SUM(P135:P163)</f>
        <v>0</v>
      </c>
      <c r="Q134" s="182"/>
      <c r="R134" s="183">
        <f>SUM(R135:R163)</f>
        <v>1.0441309</v>
      </c>
      <c r="S134" s="182"/>
      <c r="T134" s="184">
        <f>SUM(T135:T163)</f>
        <v>0</v>
      </c>
      <c r="AR134" s="185" t="s">
        <v>77</v>
      </c>
      <c r="AT134" s="186" t="s">
        <v>68</v>
      </c>
      <c r="AU134" s="186" t="s">
        <v>77</v>
      </c>
      <c r="AY134" s="185" t="s">
        <v>136</v>
      </c>
      <c r="BK134" s="187">
        <f>SUM(BK135:BK163)</f>
        <v>0</v>
      </c>
    </row>
    <row r="135" spans="2:65" s="1" customFormat="1" ht="25.5" customHeight="1">
      <c r="B135" s="39"/>
      <c r="C135" s="190" t="s">
        <v>225</v>
      </c>
      <c r="D135" s="190" t="s">
        <v>138</v>
      </c>
      <c r="E135" s="191" t="s">
        <v>756</v>
      </c>
      <c r="F135" s="192" t="s">
        <v>757</v>
      </c>
      <c r="G135" s="193" t="s">
        <v>180</v>
      </c>
      <c r="H135" s="194">
        <v>53.4</v>
      </c>
      <c r="I135" s="195"/>
      <c r="J135" s="196">
        <f>ROUND(I135*H135,2)</f>
        <v>0</v>
      </c>
      <c r="K135" s="192" t="s">
        <v>142</v>
      </c>
      <c r="L135" s="59"/>
      <c r="M135" s="197" t="s">
        <v>21</v>
      </c>
      <c r="N135" s="198" t="s">
        <v>40</v>
      </c>
      <c r="O135" s="40"/>
      <c r="P135" s="199">
        <f>O135*H135</f>
        <v>0</v>
      </c>
      <c r="Q135" s="199">
        <v>1E-05</v>
      </c>
      <c r="R135" s="199">
        <f>Q135*H135</f>
        <v>0.0005340000000000001</v>
      </c>
      <c r="S135" s="199">
        <v>0</v>
      </c>
      <c r="T135" s="200">
        <f>S135*H135</f>
        <v>0</v>
      </c>
      <c r="AR135" s="22" t="s">
        <v>143</v>
      </c>
      <c r="AT135" s="22" t="s">
        <v>138</v>
      </c>
      <c r="AU135" s="22" t="s">
        <v>79</v>
      </c>
      <c r="AY135" s="22" t="s">
        <v>136</v>
      </c>
      <c r="BE135" s="201">
        <f>IF(N135="základní",J135,0)</f>
        <v>0</v>
      </c>
      <c r="BF135" s="201">
        <f>IF(N135="snížená",J135,0)</f>
        <v>0</v>
      </c>
      <c r="BG135" s="201">
        <f>IF(N135="zákl. přenesená",J135,0)</f>
        <v>0</v>
      </c>
      <c r="BH135" s="201">
        <f>IF(N135="sníž. přenesená",J135,0)</f>
        <v>0</v>
      </c>
      <c r="BI135" s="201">
        <f>IF(N135="nulová",J135,0)</f>
        <v>0</v>
      </c>
      <c r="BJ135" s="22" t="s">
        <v>77</v>
      </c>
      <c r="BK135" s="201">
        <f>ROUND(I135*H135,2)</f>
        <v>0</v>
      </c>
      <c r="BL135" s="22" t="s">
        <v>143</v>
      </c>
      <c r="BM135" s="22" t="s">
        <v>758</v>
      </c>
    </row>
    <row r="136" spans="2:47" s="1" customFormat="1" ht="94.5">
      <c r="B136" s="39"/>
      <c r="C136" s="61"/>
      <c r="D136" s="202" t="s">
        <v>145</v>
      </c>
      <c r="E136" s="61"/>
      <c r="F136" s="203" t="s">
        <v>759</v>
      </c>
      <c r="G136" s="61"/>
      <c r="H136" s="61"/>
      <c r="I136" s="161"/>
      <c r="J136" s="61"/>
      <c r="K136" s="61"/>
      <c r="L136" s="59"/>
      <c r="M136" s="204"/>
      <c r="N136" s="40"/>
      <c r="O136" s="40"/>
      <c r="P136" s="40"/>
      <c r="Q136" s="40"/>
      <c r="R136" s="40"/>
      <c r="S136" s="40"/>
      <c r="T136" s="76"/>
      <c r="AT136" s="22" t="s">
        <v>145</v>
      </c>
      <c r="AU136" s="22" t="s">
        <v>79</v>
      </c>
    </row>
    <row r="137" spans="2:51" s="11" customFormat="1" ht="13.5">
      <c r="B137" s="205"/>
      <c r="C137" s="206"/>
      <c r="D137" s="202" t="s">
        <v>147</v>
      </c>
      <c r="E137" s="207" t="s">
        <v>21</v>
      </c>
      <c r="F137" s="208" t="s">
        <v>760</v>
      </c>
      <c r="G137" s="206"/>
      <c r="H137" s="209">
        <v>48</v>
      </c>
      <c r="I137" s="210"/>
      <c r="J137" s="206"/>
      <c r="K137" s="206"/>
      <c r="L137" s="211"/>
      <c r="M137" s="212"/>
      <c r="N137" s="213"/>
      <c r="O137" s="213"/>
      <c r="P137" s="213"/>
      <c r="Q137" s="213"/>
      <c r="R137" s="213"/>
      <c r="S137" s="213"/>
      <c r="T137" s="214"/>
      <c r="AT137" s="215" t="s">
        <v>147</v>
      </c>
      <c r="AU137" s="215" t="s">
        <v>79</v>
      </c>
      <c r="AV137" s="11" t="s">
        <v>79</v>
      </c>
      <c r="AW137" s="11" t="s">
        <v>33</v>
      </c>
      <c r="AX137" s="11" t="s">
        <v>69</v>
      </c>
      <c r="AY137" s="215" t="s">
        <v>136</v>
      </c>
    </row>
    <row r="138" spans="2:51" s="11" customFormat="1" ht="13.5">
      <c r="B138" s="205"/>
      <c r="C138" s="206"/>
      <c r="D138" s="202" t="s">
        <v>147</v>
      </c>
      <c r="E138" s="207" t="s">
        <v>21</v>
      </c>
      <c r="F138" s="208" t="s">
        <v>761</v>
      </c>
      <c r="G138" s="206"/>
      <c r="H138" s="209">
        <v>5.4</v>
      </c>
      <c r="I138" s="210"/>
      <c r="J138" s="206"/>
      <c r="K138" s="206"/>
      <c r="L138" s="211"/>
      <c r="M138" s="212"/>
      <c r="N138" s="213"/>
      <c r="O138" s="213"/>
      <c r="P138" s="213"/>
      <c r="Q138" s="213"/>
      <c r="R138" s="213"/>
      <c r="S138" s="213"/>
      <c r="T138" s="214"/>
      <c r="AT138" s="215" t="s">
        <v>147</v>
      </c>
      <c r="AU138" s="215" t="s">
        <v>79</v>
      </c>
      <c r="AV138" s="11" t="s">
        <v>79</v>
      </c>
      <c r="AW138" s="11" t="s">
        <v>33</v>
      </c>
      <c r="AX138" s="11" t="s">
        <v>69</v>
      </c>
      <c r="AY138" s="215" t="s">
        <v>136</v>
      </c>
    </row>
    <row r="139" spans="2:51" s="12" customFormat="1" ht="13.5">
      <c r="B139" s="216"/>
      <c r="C139" s="217"/>
      <c r="D139" s="202" t="s">
        <v>147</v>
      </c>
      <c r="E139" s="218" t="s">
        <v>21</v>
      </c>
      <c r="F139" s="219" t="s">
        <v>165</v>
      </c>
      <c r="G139" s="217"/>
      <c r="H139" s="220">
        <v>53.4</v>
      </c>
      <c r="I139" s="221"/>
      <c r="J139" s="217"/>
      <c r="K139" s="217"/>
      <c r="L139" s="222"/>
      <c r="M139" s="223"/>
      <c r="N139" s="224"/>
      <c r="O139" s="224"/>
      <c r="P139" s="224"/>
      <c r="Q139" s="224"/>
      <c r="R139" s="224"/>
      <c r="S139" s="224"/>
      <c r="T139" s="225"/>
      <c r="AT139" s="226" t="s">
        <v>147</v>
      </c>
      <c r="AU139" s="226" t="s">
        <v>79</v>
      </c>
      <c r="AV139" s="12" t="s">
        <v>143</v>
      </c>
      <c r="AW139" s="12" t="s">
        <v>33</v>
      </c>
      <c r="AX139" s="12" t="s">
        <v>77</v>
      </c>
      <c r="AY139" s="226" t="s">
        <v>136</v>
      </c>
    </row>
    <row r="140" spans="2:65" s="1" customFormat="1" ht="16.5" customHeight="1">
      <c r="B140" s="39"/>
      <c r="C140" s="227" t="s">
        <v>10</v>
      </c>
      <c r="D140" s="227" t="s">
        <v>243</v>
      </c>
      <c r="E140" s="228" t="s">
        <v>762</v>
      </c>
      <c r="F140" s="229" t="s">
        <v>763</v>
      </c>
      <c r="G140" s="230" t="s">
        <v>300</v>
      </c>
      <c r="H140" s="231">
        <v>56.07</v>
      </c>
      <c r="I140" s="232"/>
      <c r="J140" s="233">
        <f>ROUND(I140*H140,2)</f>
        <v>0</v>
      </c>
      <c r="K140" s="229" t="s">
        <v>21</v>
      </c>
      <c r="L140" s="234"/>
      <c r="M140" s="235" t="s">
        <v>21</v>
      </c>
      <c r="N140" s="236" t="s">
        <v>40</v>
      </c>
      <c r="O140" s="40"/>
      <c r="P140" s="199">
        <f>O140*H140</f>
        <v>0</v>
      </c>
      <c r="Q140" s="199">
        <v>0.00267</v>
      </c>
      <c r="R140" s="199">
        <f>Q140*H140</f>
        <v>0.1497069</v>
      </c>
      <c r="S140" s="199">
        <v>0</v>
      </c>
      <c r="T140" s="200">
        <f>S140*H140</f>
        <v>0</v>
      </c>
      <c r="AR140" s="22" t="s">
        <v>184</v>
      </c>
      <c r="AT140" s="22" t="s">
        <v>243</v>
      </c>
      <c r="AU140" s="22" t="s">
        <v>79</v>
      </c>
      <c r="AY140" s="22" t="s">
        <v>136</v>
      </c>
      <c r="BE140" s="201">
        <f>IF(N140="základní",J140,0)</f>
        <v>0</v>
      </c>
      <c r="BF140" s="201">
        <f>IF(N140="snížená",J140,0)</f>
        <v>0</v>
      </c>
      <c r="BG140" s="201">
        <f>IF(N140="zákl. přenesená",J140,0)</f>
        <v>0</v>
      </c>
      <c r="BH140" s="201">
        <f>IF(N140="sníž. přenesená",J140,0)</f>
        <v>0</v>
      </c>
      <c r="BI140" s="201">
        <f>IF(N140="nulová",J140,0)</f>
        <v>0</v>
      </c>
      <c r="BJ140" s="22" t="s">
        <v>77</v>
      </c>
      <c r="BK140" s="201">
        <f>ROUND(I140*H140,2)</f>
        <v>0</v>
      </c>
      <c r="BL140" s="22" t="s">
        <v>143</v>
      </c>
      <c r="BM140" s="22" t="s">
        <v>764</v>
      </c>
    </row>
    <row r="141" spans="2:51" s="11" customFormat="1" ht="13.5">
      <c r="B141" s="205"/>
      <c r="C141" s="206"/>
      <c r="D141" s="202" t="s">
        <v>147</v>
      </c>
      <c r="E141" s="207" t="s">
        <v>21</v>
      </c>
      <c r="F141" s="208" t="s">
        <v>765</v>
      </c>
      <c r="G141" s="206"/>
      <c r="H141" s="209">
        <v>56.07</v>
      </c>
      <c r="I141" s="210"/>
      <c r="J141" s="206"/>
      <c r="K141" s="206"/>
      <c r="L141" s="211"/>
      <c r="M141" s="212"/>
      <c r="N141" s="213"/>
      <c r="O141" s="213"/>
      <c r="P141" s="213"/>
      <c r="Q141" s="213"/>
      <c r="R141" s="213"/>
      <c r="S141" s="213"/>
      <c r="T141" s="214"/>
      <c r="AT141" s="215" t="s">
        <v>147</v>
      </c>
      <c r="AU141" s="215" t="s">
        <v>79</v>
      </c>
      <c r="AV141" s="11" t="s">
        <v>79</v>
      </c>
      <c r="AW141" s="11" t="s">
        <v>33</v>
      </c>
      <c r="AX141" s="11" t="s">
        <v>77</v>
      </c>
      <c r="AY141" s="215" t="s">
        <v>136</v>
      </c>
    </row>
    <row r="142" spans="2:65" s="1" customFormat="1" ht="25.5" customHeight="1">
      <c r="B142" s="39"/>
      <c r="C142" s="190" t="s">
        <v>236</v>
      </c>
      <c r="D142" s="190" t="s">
        <v>138</v>
      </c>
      <c r="E142" s="191" t="s">
        <v>766</v>
      </c>
      <c r="F142" s="192" t="s">
        <v>767</v>
      </c>
      <c r="G142" s="193" t="s">
        <v>300</v>
      </c>
      <c r="H142" s="194">
        <v>10</v>
      </c>
      <c r="I142" s="195"/>
      <c r="J142" s="196">
        <f>ROUND(I142*H142,2)</f>
        <v>0</v>
      </c>
      <c r="K142" s="192" t="s">
        <v>142</v>
      </c>
      <c r="L142" s="59"/>
      <c r="M142" s="197" t="s">
        <v>21</v>
      </c>
      <c r="N142" s="198" t="s">
        <v>40</v>
      </c>
      <c r="O142" s="40"/>
      <c r="P142" s="199">
        <f>O142*H142</f>
        <v>0</v>
      </c>
      <c r="Q142" s="199">
        <v>0</v>
      </c>
      <c r="R142" s="199">
        <f>Q142*H142</f>
        <v>0</v>
      </c>
      <c r="S142" s="199">
        <v>0</v>
      </c>
      <c r="T142" s="200">
        <f>S142*H142</f>
        <v>0</v>
      </c>
      <c r="AR142" s="22" t="s">
        <v>143</v>
      </c>
      <c r="AT142" s="22" t="s">
        <v>138</v>
      </c>
      <c r="AU142" s="22" t="s">
        <v>79</v>
      </c>
      <c r="AY142" s="22" t="s">
        <v>136</v>
      </c>
      <c r="BE142" s="201">
        <f>IF(N142="základní",J142,0)</f>
        <v>0</v>
      </c>
      <c r="BF142" s="201">
        <f>IF(N142="snížená",J142,0)</f>
        <v>0</v>
      </c>
      <c r="BG142" s="201">
        <f>IF(N142="zákl. přenesená",J142,0)</f>
        <v>0</v>
      </c>
      <c r="BH142" s="201">
        <f>IF(N142="sníž. přenesená",J142,0)</f>
        <v>0</v>
      </c>
      <c r="BI142" s="201">
        <f>IF(N142="nulová",J142,0)</f>
        <v>0</v>
      </c>
      <c r="BJ142" s="22" t="s">
        <v>77</v>
      </c>
      <c r="BK142" s="201">
        <f>ROUND(I142*H142,2)</f>
        <v>0</v>
      </c>
      <c r="BL142" s="22" t="s">
        <v>143</v>
      </c>
      <c r="BM142" s="22" t="s">
        <v>768</v>
      </c>
    </row>
    <row r="143" spans="2:47" s="1" customFormat="1" ht="27">
      <c r="B143" s="39"/>
      <c r="C143" s="61"/>
      <c r="D143" s="202" t="s">
        <v>145</v>
      </c>
      <c r="E143" s="61"/>
      <c r="F143" s="203" t="s">
        <v>769</v>
      </c>
      <c r="G143" s="61"/>
      <c r="H143" s="61"/>
      <c r="I143" s="161"/>
      <c r="J143" s="61"/>
      <c r="K143" s="61"/>
      <c r="L143" s="59"/>
      <c r="M143" s="204"/>
      <c r="N143" s="40"/>
      <c r="O143" s="40"/>
      <c r="P143" s="40"/>
      <c r="Q143" s="40"/>
      <c r="R143" s="40"/>
      <c r="S143" s="40"/>
      <c r="T143" s="76"/>
      <c r="AT143" s="22" t="s">
        <v>145</v>
      </c>
      <c r="AU143" s="22" t="s">
        <v>79</v>
      </c>
    </row>
    <row r="144" spans="2:51" s="11" customFormat="1" ht="13.5">
      <c r="B144" s="205"/>
      <c r="C144" s="206"/>
      <c r="D144" s="202" t="s">
        <v>147</v>
      </c>
      <c r="E144" s="207" t="s">
        <v>21</v>
      </c>
      <c r="F144" s="208" t="s">
        <v>196</v>
      </c>
      <c r="G144" s="206"/>
      <c r="H144" s="209">
        <v>10</v>
      </c>
      <c r="I144" s="210"/>
      <c r="J144" s="206"/>
      <c r="K144" s="206"/>
      <c r="L144" s="211"/>
      <c r="M144" s="212"/>
      <c r="N144" s="213"/>
      <c r="O144" s="213"/>
      <c r="P144" s="213"/>
      <c r="Q144" s="213"/>
      <c r="R144" s="213"/>
      <c r="S144" s="213"/>
      <c r="T144" s="214"/>
      <c r="AT144" s="215" t="s">
        <v>147</v>
      </c>
      <c r="AU144" s="215" t="s">
        <v>79</v>
      </c>
      <c r="AV144" s="11" t="s">
        <v>79</v>
      </c>
      <c r="AW144" s="11" t="s">
        <v>33</v>
      </c>
      <c r="AX144" s="11" t="s">
        <v>77</v>
      </c>
      <c r="AY144" s="215" t="s">
        <v>136</v>
      </c>
    </row>
    <row r="145" spans="2:65" s="1" customFormat="1" ht="16.5" customHeight="1">
      <c r="B145" s="39"/>
      <c r="C145" s="227" t="s">
        <v>242</v>
      </c>
      <c r="D145" s="227" t="s">
        <v>243</v>
      </c>
      <c r="E145" s="228" t="s">
        <v>770</v>
      </c>
      <c r="F145" s="229" t="s">
        <v>771</v>
      </c>
      <c r="G145" s="230" t="s">
        <v>300</v>
      </c>
      <c r="H145" s="231">
        <v>5</v>
      </c>
      <c r="I145" s="232"/>
      <c r="J145" s="233">
        <f>ROUND(I145*H145,2)</f>
        <v>0</v>
      </c>
      <c r="K145" s="229" t="s">
        <v>142</v>
      </c>
      <c r="L145" s="234"/>
      <c r="M145" s="235" t="s">
        <v>21</v>
      </c>
      <c r="N145" s="236" t="s">
        <v>40</v>
      </c>
      <c r="O145" s="40"/>
      <c r="P145" s="199">
        <f>O145*H145</f>
        <v>0</v>
      </c>
      <c r="Q145" s="199">
        <v>0.00064</v>
      </c>
      <c r="R145" s="199">
        <f>Q145*H145</f>
        <v>0.0032</v>
      </c>
      <c r="S145" s="199">
        <v>0</v>
      </c>
      <c r="T145" s="200">
        <f>S145*H145</f>
        <v>0</v>
      </c>
      <c r="AR145" s="22" t="s">
        <v>184</v>
      </c>
      <c r="AT145" s="22" t="s">
        <v>243</v>
      </c>
      <c r="AU145" s="22" t="s">
        <v>79</v>
      </c>
      <c r="AY145" s="22" t="s">
        <v>136</v>
      </c>
      <c r="BE145" s="201">
        <f>IF(N145="základní",J145,0)</f>
        <v>0</v>
      </c>
      <c r="BF145" s="201">
        <f>IF(N145="snížená",J145,0)</f>
        <v>0</v>
      </c>
      <c r="BG145" s="201">
        <f>IF(N145="zákl. přenesená",J145,0)</f>
        <v>0</v>
      </c>
      <c r="BH145" s="201">
        <f>IF(N145="sníž. přenesená",J145,0)</f>
        <v>0</v>
      </c>
      <c r="BI145" s="201">
        <f>IF(N145="nulová",J145,0)</f>
        <v>0</v>
      </c>
      <c r="BJ145" s="22" t="s">
        <v>77</v>
      </c>
      <c r="BK145" s="201">
        <f>ROUND(I145*H145,2)</f>
        <v>0</v>
      </c>
      <c r="BL145" s="22" t="s">
        <v>143</v>
      </c>
      <c r="BM145" s="22" t="s">
        <v>772</v>
      </c>
    </row>
    <row r="146" spans="2:65" s="1" customFormat="1" ht="16.5" customHeight="1">
      <c r="B146" s="39"/>
      <c r="C146" s="227" t="s">
        <v>249</v>
      </c>
      <c r="D146" s="227" t="s">
        <v>243</v>
      </c>
      <c r="E146" s="228" t="s">
        <v>773</v>
      </c>
      <c r="F146" s="229" t="s">
        <v>774</v>
      </c>
      <c r="G146" s="230" t="s">
        <v>300</v>
      </c>
      <c r="H146" s="231">
        <v>5</v>
      </c>
      <c r="I146" s="232"/>
      <c r="J146" s="233">
        <f>ROUND(I146*H146,2)</f>
        <v>0</v>
      </c>
      <c r="K146" s="229" t="s">
        <v>142</v>
      </c>
      <c r="L146" s="234"/>
      <c r="M146" s="235" t="s">
        <v>21</v>
      </c>
      <c r="N146" s="236" t="s">
        <v>40</v>
      </c>
      <c r="O146" s="40"/>
      <c r="P146" s="199">
        <f>O146*H146</f>
        <v>0</v>
      </c>
      <c r="Q146" s="199">
        <v>0.00065</v>
      </c>
      <c r="R146" s="199">
        <f>Q146*H146</f>
        <v>0.00325</v>
      </c>
      <c r="S146" s="199">
        <v>0</v>
      </c>
      <c r="T146" s="200">
        <f>S146*H146</f>
        <v>0</v>
      </c>
      <c r="AR146" s="22" t="s">
        <v>184</v>
      </c>
      <c r="AT146" s="22" t="s">
        <v>243</v>
      </c>
      <c r="AU146" s="22" t="s">
        <v>79</v>
      </c>
      <c r="AY146" s="22" t="s">
        <v>136</v>
      </c>
      <c r="BE146" s="201">
        <f>IF(N146="základní",J146,0)</f>
        <v>0</v>
      </c>
      <c r="BF146" s="201">
        <f>IF(N146="snížená",J146,0)</f>
        <v>0</v>
      </c>
      <c r="BG146" s="201">
        <f>IF(N146="zákl. přenesená",J146,0)</f>
        <v>0</v>
      </c>
      <c r="BH146" s="201">
        <f>IF(N146="sníž. přenesená",J146,0)</f>
        <v>0</v>
      </c>
      <c r="BI146" s="201">
        <f>IF(N146="nulová",J146,0)</f>
        <v>0</v>
      </c>
      <c r="BJ146" s="22" t="s">
        <v>77</v>
      </c>
      <c r="BK146" s="201">
        <f>ROUND(I146*H146,2)</f>
        <v>0</v>
      </c>
      <c r="BL146" s="22" t="s">
        <v>143</v>
      </c>
      <c r="BM146" s="22" t="s">
        <v>775</v>
      </c>
    </row>
    <row r="147" spans="2:65" s="1" customFormat="1" ht="25.5" customHeight="1">
      <c r="B147" s="39"/>
      <c r="C147" s="190" t="s">
        <v>255</v>
      </c>
      <c r="D147" s="190" t="s">
        <v>138</v>
      </c>
      <c r="E147" s="191" t="s">
        <v>776</v>
      </c>
      <c r="F147" s="192" t="s">
        <v>777</v>
      </c>
      <c r="G147" s="193" t="s">
        <v>300</v>
      </c>
      <c r="H147" s="194">
        <v>5</v>
      </c>
      <c r="I147" s="195"/>
      <c r="J147" s="196">
        <f>ROUND(I147*H147,2)</f>
        <v>0</v>
      </c>
      <c r="K147" s="192" t="s">
        <v>142</v>
      </c>
      <c r="L147" s="59"/>
      <c r="M147" s="197" t="s">
        <v>21</v>
      </c>
      <c r="N147" s="198" t="s">
        <v>40</v>
      </c>
      <c r="O147" s="40"/>
      <c r="P147" s="199">
        <f>O147*H147</f>
        <v>0</v>
      </c>
      <c r="Q147" s="199">
        <v>1E-05</v>
      </c>
      <c r="R147" s="199">
        <f>Q147*H147</f>
        <v>5E-05</v>
      </c>
      <c r="S147" s="199">
        <v>0</v>
      </c>
      <c r="T147" s="200">
        <f>S147*H147</f>
        <v>0</v>
      </c>
      <c r="AR147" s="22" t="s">
        <v>143</v>
      </c>
      <c r="AT147" s="22" t="s">
        <v>138</v>
      </c>
      <c r="AU147" s="22" t="s">
        <v>79</v>
      </c>
      <c r="AY147" s="22" t="s">
        <v>136</v>
      </c>
      <c r="BE147" s="201">
        <f>IF(N147="základní",J147,0)</f>
        <v>0</v>
      </c>
      <c r="BF147" s="201">
        <f>IF(N147="snížená",J147,0)</f>
        <v>0</v>
      </c>
      <c r="BG147" s="201">
        <f>IF(N147="zákl. přenesená",J147,0)</f>
        <v>0</v>
      </c>
      <c r="BH147" s="201">
        <f>IF(N147="sníž. přenesená",J147,0)</f>
        <v>0</v>
      </c>
      <c r="BI147" s="201">
        <f>IF(N147="nulová",J147,0)</f>
        <v>0</v>
      </c>
      <c r="BJ147" s="22" t="s">
        <v>77</v>
      </c>
      <c r="BK147" s="201">
        <f>ROUND(I147*H147,2)</f>
        <v>0</v>
      </c>
      <c r="BL147" s="22" t="s">
        <v>143</v>
      </c>
      <c r="BM147" s="22" t="s">
        <v>778</v>
      </c>
    </row>
    <row r="148" spans="2:47" s="1" customFormat="1" ht="27">
      <c r="B148" s="39"/>
      <c r="C148" s="61"/>
      <c r="D148" s="202" t="s">
        <v>145</v>
      </c>
      <c r="E148" s="61"/>
      <c r="F148" s="203" t="s">
        <v>769</v>
      </c>
      <c r="G148" s="61"/>
      <c r="H148" s="61"/>
      <c r="I148" s="161"/>
      <c r="J148" s="61"/>
      <c r="K148" s="61"/>
      <c r="L148" s="59"/>
      <c r="M148" s="204"/>
      <c r="N148" s="40"/>
      <c r="O148" s="40"/>
      <c r="P148" s="40"/>
      <c r="Q148" s="40"/>
      <c r="R148" s="40"/>
      <c r="S148" s="40"/>
      <c r="T148" s="76"/>
      <c r="AT148" s="22" t="s">
        <v>145</v>
      </c>
      <c r="AU148" s="22" t="s">
        <v>79</v>
      </c>
    </row>
    <row r="149" spans="2:65" s="1" customFormat="1" ht="16.5" customHeight="1">
      <c r="B149" s="39"/>
      <c r="C149" s="227" t="s">
        <v>261</v>
      </c>
      <c r="D149" s="227" t="s">
        <v>243</v>
      </c>
      <c r="E149" s="228" t="s">
        <v>779</v>
      </c>
      <c r="F149" s="229" t="s">
        <v>780</v>
      </c>
      <c r="G149" s="230" t="s">
        <v>300</v>
      </c>
      <c r="H149" s="231">
        <v>5</v>
      </c>
      <c r="I149" s="232"/>
      <c r="J149" s="233">
        <f>ROUND(I149*H149,2)</f>
        <v>0</v>
      </c>
      <c r="K149" s="229" t="s">
        <v>142</v>
      </c>
      <c r="L149" s="234"/>
      <c r="M149" s="235" t="s">
        <v>21</v>
      </c>
      <c r="N149" s="236" t="s">
        <v>40</v>
      </c>
      <c r="O149" s="40"/>
      <c r="P149" s="199">
        <f>O149*H149</f>
        <v>0</v>
      </c>
      <c r="Q149" s="199">
        <v>0.00123</v>
      </c>
      <c r="R149" s="199">
        <f>Q149*H149</f>
        <v>0.00615</v>
      </c>
      <c r="S149" s="199">
        <v>0</v>
      </c>
      <c r="T149" s="200">
        <f>S149*H149</f>
        <v>0</v>
      </c>
      <c r="AR149" s="22" t="s">
        <v>184</v>
      </c>
      <c r="AT149" s="22" t="s">
        <v>243</v>
      </c>
      <c r="AU149" s="22" t="s">
        <v>79</v>
      </c>
      <c r="AY149" s="22" t="s">
        <v>136</v>
      </c>
      <c r="BE149" s="201">
        <f>IF(N149="základní",J149,0)</f>
        <v>0</v>
      </c>
      <c r="BF149" s="201">
        <f>IF(N149="snížená",J149,0)</f>
        <v>0</v>
      </c>
      <c r="BG149" s="201">
        <f>IF(N149="zákl. přenesená",J149,0)</f>
        <v>0</v>
      </c>
      <c r="BH149" s="201">
        <f>IF(N149="sníž. přenesená",J149,0)</f>
        <v>0</v>
      </c>
      <c r="BI149" s="201">
        <f>IF(N149="nulová",J149,0)</f>
        <v>0</v>
      </c>
      <c r="BJ149" s="22" t="s">
        <v>77</v>
      </c>
      <c r="BK149" s="201">
        <f>ROUND(I149*H149,2)</f>
        <v>0</v>
      </c>
      <c r="BL149" s="22" t="s">
        <v>143</v>
      </c>
      <c r="BM149" s="22" t="s">
        <v>781</v>
      </c>
    </row>
    <row r="150" spans="2:65" s="1" customFormat="1" ht="16.5" customHeight="1">
      <c r="B150" s="39"/>
      <c r="C150" s="190" t="s">
        <v>9</v>
      </c>
      <c r="D150" s="190" t="s">
        <v>138</v>
      </c>
      <c r="E150" s="191" t="s">
        <v>782</v>
      </c>
      <c r="F150" s="192" t="s">
        <v>783</v>
      </c>
      <c r="G150" s="193" t="s">
        <v>300</v>
      </c>
      <c r="H150" s="194">
        <v>5</v>
      </c>
      <c r="I150" s="195"/>
      <c r="J150" s="196">
        <f>ROUND(I150*H150,2)</f>
        <v>0</v>
      </c>
      <c r="K150" s="192" t="s">
        <v>21</v>
      </c>
      <c r="L150" s="59"/>
      <c r="M150" s="197" t="s">
        <v>21</v>
      </c>
      <c r="N150" s="198" t="s">
        <v>40</v>
      </c>
      <c r="O150" s="40"/>
      <c r="P150" s="199">
        <f>O150*H150</f>
        <v>0</v>
      </c>
      <c r="Q150" s="199">
        <v>0</v>
      </c>
      <c r="R150" s="199">
        <f>Q150*H150</f>
        <v>0</v>
      </c>
      <c r="S150" s="199">
        <v>0</v>
      </c>
      <c r="T150" s="200">
        <f>S150*H150</f>
        <v>0</v>
      </c>
      <c r="AR150" s="22" t="s">
        <v>143</v>
      </c>
      <c r="AT150" s="22" t="s">
        <v>138</v>
      </c>
      <c r="AU150" s="22" t="s">
        <v>79</v>
      </c>
      <c r="AY150" s="22" t="s">
        <v>136</v>
      </c>
      <c r="BE150" s="201">
        <f>IF(N150="základní",J150,0)</f>
        <v>0</v>
      </c>
      <c r="BF150" s="201">
        <f>IF(N150="snížená",J150,0)</f>
        <v>0</v>
      </c>
      <c r="BG150" s="201">
        <f>IF(N150="zákl. přenesená",J150,0)</f>
        <v>0</v>
      </c>
      <c r="BH150" s="201">
        <f>IF(N150="sníž. přenesená",J150,0)</f>
        <v>0</v>
      </c>
      <c r="BI150" s="201">
        <f>IF(N150="nulová",J150,0)</f>
        <v>0</v>
      </c>
      <c r="BJ150" s="22" t="s">
        <v>77</v>
      </c>
      <c r="BK150" s="201">
        <f>ROUND(I150*H150,2)</f>
        <v>0</v>
      </c>
      <c r="BL150" s="22" t="s">
        <v>143</v>
      </c>
      <c r="BM150" s="22" t="s">
        <v>784</v>
      </c>
    </row>
    <row r="151" spans="2:65" s="1" customFormat="1" ht="16.5" customHeight="1">
      <c r="B151" s="39"/>
      <c r="C151" s="190" t="s">
        <v>271</v>
      </c>
      <c r="D151" s="190" t="s">
        <v>138</v>
      </c>
      <c r="E151" s="191" t="s">
        <v>785</v>
      </c>
      <c r="F151" s="192" t="s">
        <v>786</v>
      </c>
      <c r="G151" s="193" t="s">
        <v>300</v>
      </c>
      <c r="H151" s="194">
        <v>1</v>
      </c>
      <c r="I151" s="195"/>
      <c r="J151" s="196">
        <f>ROUND(I151*H151,2)</f>
        <v>0</v>
      </c>
      <c r="K151" s="192" t="s">
        <v>142</v>
      </c>
      <c r="L151" s="59"/>
      <c r="M151" s="197" t="s">
        <v>21</v>
      </c>
      <c r="N151" s="198" t="s">
        <v>40</v>
      </c>
      <c r="O151" s="40"/>
      <c r="P151" s="199">
        <f>O151*H151</f>
        <v>0</v>
      </c>
      <c r="Q151" s="199">
        <v>0.3409</v>
      </c>
      <c r="R151" s="199">
        <f>Q151*H151</f>
        <v>0.3409</v>
      </c>
      <c r="S151" s="199">
        <v>0</v>
      </c>
      <c r="T151" s="200">
        <f>S151*H151</f>
        <v>0</v>
      </c>
      <c r="AR151" s="22" t="s">
        <v>143</v>
      </c>
      <c r="AT151" s="22" t="s">
        <v>138</v>
      </c>
      <c r="AU151" s="22" t="s">
        <v>79</v>
      </c>
      <c r="AY151" s="22" t="s">
        <v>136</v>
      </c>
      <c r="BE151" s="201">
        <f>IF(N151="základní",J151,0)</f>
        <v>0</v>
      </c>
      <c r="BF151" s="201">
        <f>IF(N151="snížená",J151,0)</f>
        <v>0</v>
      </c>
      <c r="BG151" s="201">
        <f>IF(N151="zákl. přenesená",J151,0)</f>
        <v>0</v>
      </c>
      <c r="BH151" s="201">
        <f>IF(N151="sníž. přenesená",J151,0)</f>
        <v>0</v>
      </c>
      <c r="BI151" s="201">
        <f>IF(N151="nulová",J151,0)</f>
        <v>0</v>
      </c>
      <c r="BJ151" s="22" t="s">
        <v>77</v>
      </c>
      <c r="BK151" s="201">
        <f>ROUND(I151*H151,2)</f>
        <v>0</v>
      </c>
      <c r="BL151" s="22" t="s">
        <v>143</v>
      </c>
      <c r="BM151" s="22" t="s">
        <v>787</v>
      </c>
    </row>
    <row r="152" spans="2:47" s="1" customFormat="1" ht="108">
      <c r="B152" s="39"/>
      <c r="C152" s="61"/>
      <c r="D152" s="202" t="s">
        <v>145</v>
      </c>
      <c r="E152" s="61"/>
      <c r="F152" s="203" t="s">
        <v>788</v>
      </c>
      <c r="G152" s="61"/>
      <c r="H152" s="61"/>
      <c r="I152" s="161"/>
      <c r="J152" s="61"/>
      <c r="K152" s="61"/>
      <c r="L152" s="59"/>
      <c r="M152" s="204"/>
      <c r="N152" s="40"/>
      <c r="O152" s="40"/>
      <c r="P152" s="40"/>
      <c r="Q152" s="40"/>
      <c r="R152" s="40"/>
      <c r="S152" s="40"/>
      <c r="T152" s="76"/>
      <c r="AT152" s="22" t="s">
        <v>145</v>
      </c>
      <c r="AU152" s="22" t="s">
        <v>79</v>
      </c>
    </row>
    <row r="153" spans="2:65" s="1" customFormat="1" ht="16.5" customHeight="1">
      <c r="B153" s="39"/>
      <c r="C153" s="227" t="s">
        <v>276</v>
      </c>
      <c r="D153" s="227" t="s">
        <v>243</v>
      </c>
      <c r="E153" s="228" t="s">
        <v>789</v>
      </c>
      <c r="F153" s="229" t="s">
        <v>790</v>
      </c>
      <c r="G153" s="230" t="s">
        <v>300</v>
      </c>
      <c r="H153" s="231">
        <v>1</v>
      </c>
      <c r="I153" s="232"/>
      <c r="J153" s="233">
        <f aca="true" t="shared" si="0" ref="J153:J159">ROUND(I153*H153,2)</f>
        <v>0</v>
      </c>
      <c r="K153" s="229" t="s">
        <v>142</v>
      </c>
      <c r="L153" s="234"/>
      <c r="M153" s="235" t="s">
        <v>21</v>
      </c>
      <c r="N153" s="236" t="s">
        <v>40</v>
      </c>
      <c r="O153" s="40"/>
      <c r="P153" s="199">
        <f aca="true" t="shared" si="1" ref="P153:P159">O153*H153</f>
        <v>0</v>
      </c>
      <c r="Q153" s="199">
        <v>0.072</v>
      </c>
      <c r="R153" s="199">
        <f aca="true" t="shared" si="2" ref="R153:R159">Q153*H153</f>
        <v>0.072</v>
      </c>
      <c r="S153" s="199">
        <v>0</v>
      </c>
      <c r="T153" s="200">
        <f aca="true" t="shared" si="3" ref="T153:T159">S153*H153</f>
        <v>0</v>
      </c>
      <c r="AR153" s="22" t="s">
        <v>184</v>
      </c>
      <c r="AT153" s="22" t="s">
        <v>243</v>
      </c>
      <c r="AU153" s="22" t="s">
        <v>79</v>
      </c>
      <c r="AY153" s="22" t="s">
        <v>136</v>
      </c>
      <c r="BE153" s="201">
        <f aca="true" t="shared" si="4" ref="BE153:BE159">IF(N153="základní",J153,0)</f>
        <v>0</v>
      </c>
      <c r="BF153" s="201">
        <f aca="true" t="shared" si="5" ref="BF153:BF159">IF(N153="snížená",J153,0)</f>
        <v>0</v>
      </c>
      <c r="BG153" s="201">
        <f aca="true" t="shared" si="6" ref="BG153:BG159">IF(N153="zákl. přenesená",J153,0)</f>
        <v>0</v>
      </c>
      <c r="BH153" s="201">
        <f aca="true" t="shared" si="7" ref="BH153:BH159">IF(N153="sníž. přenesená",J153,0)</f>
        <v>0</v>
      </c>
      <c r="BI153" s="201">
        <f aca="true" t="shared" si="8" ref="BI153:BI159">IF(N153="nulová",J153,0)</f>
        <v>0</v>
      </c>
      <c r="BJ153" s="22" t="s">
        <v>77</v>
      </c>
      <c r="BK153" s="201">
        <f aca="true" t="shared" si="9" ref="BK153:BK159">ROUND(I153*H153,2)</f>
        <v>0</v>
      </c>
      <c r="BL153" s="22" t="s">
        <v>143</v>
      </c>
      <c r="BM153" s="22" t="s">
        <v>791</v>
      </c>
    </row>
    <row r="154" spans="2:65" s="1" customFormat="1" ht="16.5" customHeight="1">
      <c r="B154" s="39"/>
      <c r="C154" s="227" t="s">
        <v>282</v>
      </c>
      <c r="D154" s="227" t="s">
        <v>243</v>
      </c>
      <c r="E154" s="228" t="s">
        <v>792</v>
      </c>
      <c r="F154" s="229" t="s">
        <v>793</v>
      </c>
      <c r="G154" s="230" t="s">
        <v>300</v>
      </c>
      <c r="H154" s="231">
        <v>1</v>
      </c>
      <c r="I154" s="232"/>
      <c r="J154" s="233">
        <f t="shared" si="0"/>
        <v>0</v>
      </c>
      <c r="K154" s="229" t="s">
        <v>142</v>
      </c>
      <c r="L154" s="234"/>
      <c r="M154" s="235" t="s">
        <v>21</v>
      </c>
      <c r="N154" s="236" t="s">
        <v>40</v>
      </c>
      <c r="O154" s="40"/>
      <c r="P154" s="199">
        <f t="shared" si="1"/>
        <v>0</v>
      </c>
      <c r="Q154" s="199">
        <v>0.08</v>
      </c>
      <c r="R154" s="199">
        <f t="shared" si="2"/>
        <v>0.08</v>
      </c>
      <c r="S154" s="199">
        <v>0</v>
      </c>
      <c r="T154" s="200">
        <f t="shared" si="3"/>
        <v>0</v>
      </c>
      <c r="AR154" s="22" t="s">
        <v>184</v>
      </c>
      <c r="AT154" s="22" t="s">
        <v>243</v>
      </c>
      <c r="AU154" s="22" t="s">
        <v>79</v>
      </c>
      <c r="AY154" s="22" t="s">
        <v>136</v>
      </c>
      <c r="BE154" s="201">
        <f t="shared" si="4"/>
        <v>0</v>
      </c>
      <c r="BF154" s="201">
        <f t="shared" si="5"/>
        <v>0</v>
      </c>
      <c r="BG154" s="201">
        <f t="shared" si="6"/>
        <v>0</v>
      </c>
      <c r="BH154" s="201">
        <f t="shared" si="7"/>
        <v>0</v>
      </c>
      <c r="BI154" s="201">
        <f t="shared" si="8"/>
        <v>0</v>
      </c>
      <c r="BJ154" s="22" t="s">
        <v>77</v>
      </c>
      <c r="BK154" s="201">
        <f t="shared" si="9"/>
        <v>0</v>
      </c>
      <c r="BL154" s="22" t="s">
        <v>143</v>
      </c>
      <c r="BM154" s="22" t="s">
        <v>794</v>
      </c>
    </row>
    <row r="155" spans="2:65" s="1" customFormat="1" ht="16.5" customHeight="1">
      <c r="B155" s="39"/>
      <c r="C155" s="227" t="s">
        <v>287</v>
      </c>
      <c r="D155" s="227" t="s">
        <v>243</v>
      </c>
      <c r="E155" s="228" t="s">
        <v>795</v>
      </c>
      <c r="F155" s="229" t="s">
        <v>796</v>
      </c>
      <c r="G155" s="230" t="s">
        <v>300</v>
      </c>
      <c r="H155" s="231">
        <v>1</v>
      </c>
      <c r="I155" s="232"/>
      <c r="J155" s="233">
        <f t="shared" si="0"/>
        <v>0</v>
      </c>
      <c r="K155" s="229" t="s">
        <v>142</v>
      </c>
      <c r="L155" s="234"/>
      <c r="M155" s="235" t="s">
        <v>21</v>
      </c>
      <c r="N155" s="236" t="s">
        <v>40</v>
      </c>
      <c r="O155" s="40"/>
      <c r="P155" s="199">
        <f t="shared" si="1"/>
        <v>0</v>
      </c>
      <c r="Q155" s="199">
        <v>0.04</v>
      </c>
      <c r="R155" s="199">
        <f t="shared" si="2"/>
        <v>0.04</v>
      </c>
      <c r="S155" s="199">
        <v>0</v>
      </c>
      <c r="T155" s="200">
        <f t="shared" si="3"/>
        <v>0</v>
      </c>
      <c r="AR155" s="22" t="s">
        <v>184</v>
      </c>
      <c r="AT155" s="22" t="s">
        <v>243</v>
      </c>
      <c r="AU155" s="22" t="s">
        <v>79</v>
      </c>
      <c r="AY155" s="22" t="s">
        <v>136</v>
      </c>
      <c r="BE155" s="201">
        <f t="shared" si="4"/>
        <v>0</v>
      </c>
      <c r="BF155" s="201">
        <f t="shared" si="5"/>
        <v>0</v>
      </c>
      <c r="BG155" s="201">
        <f t="shared" si="6"/>
        <v>0</v>
      </c>
      <c r="BH155" s="201">
        <f t="shared" si="7"/>
        <v>0</v>
      </c>
      <c r="BI155" s="201">
        <f t="shared" si="8"/>
        <v>0</v>
      </c>
      <c r="BJ155" s="22" t="s">
        <v>77</v>
      </c>
      <c r="BK155" s="201">
        <f t="shared" si="9"/>
        <v>0</v>
      </c>
      <c r="BL155" s="22" t="s">
        <v>143</v>
      </c>
      <c r="BM155" s="22" t="s">
        <v>797</v>
      </c>
    </row>
    <row r="156" spans="2:65" s="1" customFormat="1" ht="16.5" customHeight="1">
      <c r="B156" s="39"/>
      <c r="C156" s="227" t="s">
        <v>297</v>
      </c>
      <c r="D156" s="227" t="s">
        <v>243</v>
      </c>
      <c r="E156" s="228" t="s">
        <v>798</v>
      </c>
      <c r="F156" s="229" t="s">
        <v>799</v>
      </c>
      <c r="G156" s="230" t="s">
        <v>300</v>
      </c>
      <c r="H156" s="231">
        <v>1</v>
      </c>
      <c r="I156" s="232"/>
      <c r="J156" s="233">
        <f t="shared" si="0"/>
        <v>0</v>
      </c>
      <c r="K156" s="229" t="s">
        <v>142</v>
      </c>
      <c r="L156" s="234"/>
      <c r="M156" s="235" t="s">
        <v>21</v>
      </c>
      <c r="N156" s="236" t="s">
        <v>40</v>
      </c>
      <c r="O156" s="40"/>
      <c r="P156" s="199">
        <f t="shared" si="1"/>
        <v>0</v>
      </c>
      <c r="Q156" s="199">
        <v>0.04</v>
      </c>
      <c r="R156" s="199">
        <f t="shared" si="2"/>
        <v>0.04</v>
      </c>
      <c r="S156" s="199">
        <v>0</v>
      </c>
      <c r="T156" s="200">
        <f t="shared" si="3"/>
        <v>0</v>
      </c>
      <c r="AR156" s="22" t="s">
        <v>184</v>
      </c>
      <c r="AT156" s="22" t="s">
        <v>243</v>
      </c>
      <c r="AU156" s="22" t="s">
        <v>79</v>
      </c>
      <c r="AY156" s="22" t="s">
        <v>136</v>
      </c>
      <c r="BE156" s="201">
        <f t="shared" si="4"/>
        <v>0</v>
      </c>
      <c r="BF156" s="201">
        <f t="shared" si="5"/>
        <v>0</v>
      </c>
      <c r="BG156" s="201">
        <f t="shared" si="6"/>
        <v>0</v>
      </c>
      <c r="BH156" s="201">
        <f t="shared" si="7"/>
        <v>0</v>
      </c>
      <c r="BI156" s="201">
        <f t="shared" si="8"/>
        <v>0</v>
      </c>
      <c r="BJ156" s="22" t="s">
        <v>77</v>
      </c>
      <c r="BK156" s="201">
        <f t="shared" si="9"/>
        <v>0</v>
      </c>
      <c r="BL156" s="22" t="s">
        <v>143</v>
      </c>
      <c r="BM156" s="22" t="s">
        <v>800</v>
      </c>
    </row>
    <row r="157" spans="2:65" s="1" customFormat="1" ht="16.5" customHeight="1">
      <c r="B157" s="39"/>
      <c r="C157" s="227" t="s">
        <v>303</v>
      </c>
      <c r="D157" s="227" t="s">
        <v>243</v>
      </c>
      <c r="E157" s="228" t="s">
        <v>801</v>
      </c>
      <c r="F157" s="229" t="s">
        <v>802</v>
      </c>
      <c r="G157" s="230" t="s">
        <v>300</v>
      </c>
      <c r="H157" s="231">
        <v>1</v>
      </c>
      <c r="I157" s="232"/>
      <c r="J157" s="233">
        <f t="shared" si="0"/>
        <v>0</v>
      </c>
      <c r="K157" s="229" t="s">
        <v>142</v>
      </c>
      <c r="L157" s="234"/>
      <c r="M157" s="235" t="s">
        <v>21</v>
      </c>
      <c r="N157" s="236" t="s">
        <v>40</v>
      </c>
      <c r="O157" s="40"/>
      <c r="P157" s="199">
        <f t="shared" si="1"/>
        <v>0</v>
      </c>
      <c r="Q157" s="199">
        <v>0.027</v>
      </c>
      <c r="R157" s="199">
        <f t="shared" si="2"/>
        <v>0.027</v>
      </c>
      <c r="S157" s="199">
        <v>0</v>
      </c>
      <c r="T157" s="200">
        <f t="shared" si="3"/>
        <v>0</v>
      </c>
      <c r="AR157" s="22" t="s">
        <v>184</v>
      </c>
      <c r="AT157" s="22" t="s">
        <v>243</v>
      </c>
      <c r="AU157" s="22" t="s">
        <v>79</v>
      </c>
      <c r="AY157" s="22" t="s">
        <v>136</v>
      </c>
      <c r="BE157" s="201">
        <f t="shared" si="4"/>
        <v>0</v>
      </c>
      <c r="BF157" s="201">
        <f t="shared" si="5"/>
        <v>0</v>
      </c>
      <c r="BG157" s="201">
        <f t="shared" si="6"/>
        <v>0</v>
      </c>
      <c r="BH157" s="201">
        <f t="shared" si="7"/>
        <v>0</v>
      </c>
      <c r="BI157" s="201">
        <f t="shared" si="8"/>
        <v>0</v>
      </c>
      <c r="BJ157" s="22" t="s">
        <v>77</v>
      </c>
      <c r="BK157" s="201">
        <f t="shared" si="9"/>
        <v>0</v>
      </c>
      <c r="BL157" s="22" t="s">
        <v>143</v>
      </c>
      <c r="BM157" s="22" t="s">
        <v>803</v>
      </c>
    </row>
    <row r="158" spans="2:65" s="1" customFormat="1" ht="16.5" customHeight="1">
      <c r="B158" s="39"/>
      <c r="C158" s="227" t="s">
        <v>309</v>
      </c>
      <c r="D158" s="227" t="s">
        <v>243</v>
      </c>
      <c r="E158" s="228" t="s">
        <v>804</v>
      </c>
      <c r="F158" s="229" t="s">
        <v>805</v>
      </c>
      <c r="G158" s="230" t="s">
        <v>300</v>
      </c>
      <c r="H158" s="231">
        <v>1</v>
      </c>
      <c r="I158" s="232"/>
      <c r="J158" s="233">
        <f t="shared" si="0"/>
        <v>0</v>
      </c>
      <c r="K158" s="229" t="s">
        <v>142</v>
      </c>
      <c r="L158" s="234"/>
      <c r="M158" s="235" t="s">
        <v>21</v>
      </c>
      <c r="N158" s="236" t="s">
        <v>40</v>
      </c>
      <c r="O158" s="40"/>
      <c r="P158" s="199">
        <f t="shared" si="1"/>
        <v>0</v>
      </c>
      <c r="Q158" s="199">
        <v>0.006</v>
      </c>
      <c r="R158" s="199">
        <f t="shared" si="2"/>
        <v>0.006</v>
      </c>
      <c r="S158" s="199">
        <v>0</v>
      </c>
      <c r="T158" s="200">
        <f t="shared" si="3"/>
        <v>0</v>
      </c>
      <c r="AR158" s="22" t="s">
        <v>184</v>
      </c>
      <c r="AT158" s="22" t="s">
        <v>243</v>
      </c>
      <c r="AU158" s="22" t="s">
        <v>79</v>
      </c>
      <c r="AY158" s="22" t="s">
        <v>136</v>
      </c>
      <c r="BE158" s="201">
        <f t="shared" si="4"/>
        <v>0</v>
      </c>
      <c r="BF158" s="201">
        <f t="shared" si="5"/>
        <v>0</v>
      </c>
      <c r="BG158" s="201">
        <f t="shared" si="6"/>
        <v>0</v>
      </c>
      <c r="BH158" s="201">
        <f t="shared" si="7"/>
        <v>0</v>
      </c>
      <c r="BI158" s="201">
        <f t="shared" si="8"/>
        <v>0</v>
      </c>
      <c r="BJ158" s="22" t="s">
        <v>77</v>
      </c>
      <c r="BK158" s="201">
        <f t="shared" si="9"/>
        <v>0</v>
      </c>
      <c r="BL158" s="22" t="s">
        <v>143</v>
      </c>
      <c r="BM158" s="22" t="s">
        <v>806</v>
      </c>
    </row>
    <row r="159" spans="2:65" s="1" customFormat="1" ht="16.5" customHeight="1">
      <c r="B159" s="39"/>
      <c r="C159" s="190" t="s">
        <v>315</v>
      </c>
      <c r="D159" s="190" t="s">
        <v>138</v>
      </c>
      <c r="E159" s="191" t="s">
        <v>807</v>
      </c>
      <c r="F159" s="192" t="s">
        <v>808</v>
      </c>
      <c r="G159" s="193" t="s">
        <v>443</v>
      </c>
      <c r="H159" s="194">
        <v>3</v>
      </c>
      <c r="I159" s="195"/>
      <c r="J159" s="196">
        <f t="shared" si="0"/>
        <v>0</v>
      </c>
      <c r="K159" s="192" t="s">
        <v>21</v>
      </c>
      <c r="L159" s="59"/>
      <c r="M159" s="197" t="s">
        <v>21</v>
      </c>
      <c r="N159" s="198" t="s">
        <v>40</v>
      </c>
      <c r="O159" s="40"/>
      <c r="P159" s="199">
        <f t="shared" si="1"/>
        <v>0</v>
      </c>
      <c r="Q159" s="199">
        <v>0</v>
      </c>
      <c r="R159" s="199">
        <f t="shared" si="2"/>
        <v>0</v>
      </c>
      <c r="S159" s="199">
        <v>0</v>
      </c>
      <c r="T159" s="200">
        <f t="shared" si="3"/>
        <v>0</v>
      </c>
      <c r="AR159" s="22" t="s">
        <v>143</v>
      </c>
      <c r="AT159" s="22" t="s">
        <v>138</v>
      </c>
      <c r="AU159" s="22" t="s">
        <v>79</v>
      </c>
      <c r="AY159" s="22" t="s">
        <v>136</v>
      </c>
      <c r="BE159" s="201">
        <f t="shared" si="4"/>
        <v>0</v>
      </c>
      <c r="BF159" s="201">
        <f t="shared" si="5"/>
        <v>0</v>
      </c>
      <c r="BG159" s="201">
        <f t="shared" si="6"/>
        <v>0</v>
      </c>
      <c r="BH159" s="201">
        <f t="shared" si="7"/>
        <v>0</v>
      </c>
      <c r="BI159" s="201">
        <f t="shared" si="8"/>
        <v>0</v>
      </c>
      <c r="BJ159" s="22" t="s">
        <v>77</v>
      </c>
      <c r="BK159" s="201">
        <f t="shared" si="9"/>
        <v>0</v>
      </c>
      <c r="BL159" s="22" t="s">
        <v>143</v>
      </c>
      <c r="BM159" s="22" t="s">
        <v>809</v>
      </c>
    </row>
    <row r="160" spans="2:51" s="11" customFormat="1" ht="13.5">
      <c r="B160" s="205"/>
      <c r="C160" s="206"/>
      <c r="D160" s="202" t="s">
        <v>147</v>
      </c>
      <c r="E160" s="207" t="s">
        <v>21</v>
      </c>
      <c r="F160" s="208" t="s">
        <v>153</v>
      </c>
      <c r="G160" s="206"/>
      <c r="H160" s="209">
        <v>3</v>
      </c>
      <c r="I160" s="210"/>
      <c r="J160" s="206"/>
      <c r="K160" s="206"/>
      <c r="L160" s="211"/>
      <c r="M160" s="212"/>
      <c r="N160" s="213"/>
      <c r="O160" s="213"/>
      <c r="P160" s="213"/>
      <c r="Q160" s="213"/>
      <c r="R160" s="213"/>
      <c r="S160" s="213"/>
      <c r="T160" s="214"/>
      <c r="AT160" s="215" t="s">
        <v>147</v>
      </c>
      <c r="AU160" s="215" t="s">
        <v>79</v>
      </c>
      <c r="AV160" s="11" t="s">
        <v>79</v>
      </c>
      <c r="AW160" s="11" t="s">
        <v>33</v>
      </c>
      <c r="AX160" s="11" t="s">
        <v>77</v>
      </c>
      <c r="AY160" s="215" t="s">
        <v>136</v>
      </c>
    </row>
    <row r="161" spans="2:65" s="1" customFormat="1" ht="25.5" customHeight="1">
      <c r="B161" s="39"/>
      <c r="C161" s="190" t="s">
        <v>320</v>
      </c>
      <c r="D161" s="190" t="s">
        <v>138</v>
      </c>
      <c r="E161" s="191" t="s">
        <v>810</v>
      </c>
      <c r="F161" s="192" t="s">
        <v>811</v>
      </c>
      <c r="G161" s="193" t="s">
        <v>300</v>
      </c>
      <c r="H161" s="194">
        <v>1</v>
      </c>
      <c r="I161" s="195"/>
      <c r="J161" s="196">
        <f>ROUND(I161*H161,2)</f>
        <v>0</v>
      </c>
      <c r="K161" s="192" t="s">
        <v>142</v>
      </c>
      <c r="L161" s="59"/>
      <c r="M161" s="197" t="s">
        <v>21</v>
      </c>
      <c r="N161" s="198" t="s">
        <v>40</v>
      </c>
      <c r="O161" s="40"/>
      <c r="P161" s="199">
        <f>O161*H161</f>
        <v>0</v>
      </c>
      <c r="Q161" s="199">
        <v>0.21734</v>
      </c>
      <c r="R161" s="199">
        <f>Q161*H161</f>
        <v>0.21734</v>
      </c>
      <c r="S161" s="199">
        <v>0</v>
      </c>
      <c r="T161" s="200">
        <f>S161*H161</f>
        <v>0</v>
      </c>
      <c r="AR161" s="22" t="s">
        <v>143</v>
      </c>
      <c r="AT161" s="22" t="s">
        <v>138</v>
      </c>
      <c r="AU161" s="22" t="s">
        <v>79</v>
      </c>
      <c r="AY161" s="22" t="s">
        <v>136</v>
      </c>
      <c r="BE161" s="201">
        <f>IF(N161="základní",J161,0)</f>
        <v>0</v>
      </c>
      <c r="BF161" s="201">
        <f>IF(N161="snížená",J161,0)</f>
        <v>0</v>
      </c>
      <c r="BG161" s="201">
        <f>IF(N161="zákl. přenesená",J161,0)</f>
        <v>0</v>
      </c>
      <c r="BH161" s="201">
        <f>IF(N161="sníž. přenesená",J161,0)</f>
        <v>0</v>
      </c>
      <c r="BI161" s="201">
        <f>IF(N161="nulová",J161,0)</f>
        <v>0</v>
      </c>
      <c r="BJ161" s="22" t="s">
        <v>77</v>
      </c>
      <c r="BK161" s="201">
        <f>ROUND(I161*H161,2)</f>
        <v>0</v>
      </c>
      <c r="BL161" s="22" t="s">
        <v>143</v>
      </c>
      <c r="BM161" s="22" t="s">
        <v>812</v>
      </c>
    </row>
    <row r="162" spans="2:47" s="1" customFormat="1" ht="40.5">
      <c r="B162" s="39"/>
      <c r="C162" s="61"/>
      <c r="D162" s="202" t="s">
        <v>145</v>
      </c>
      <c r="E162" s="61"/>
      <c r="F162" s="203" t="s">
        <v>813</v>
      </c>
      <c r="G162" s="61"/>
      <c r="H162" s="61"/>
      <c r="I162" s="161"/>
      <c r="J162" s="61"/>
      <c r="K162" s="61"/>
      <c r="L162" s="59"/>
      <c r="M162" s="204"/>
      <c r="N162" s="40"/>
      <c r="O162" s="40"/>
      <c r="P162" s="40"/>
      <c r="Q162" s="40"/>
      <c r="R162" s="40"/>
      <c r="S162" s="40"/>
      <c r="T162" s="76"/>
      <c r="AT162" s="22" t="s">
        <v>145</v>
      </c>
      <c r="AU162" s="22" t="s">
        <v>79</v>
      </c>
    </row>
    <row r="163" spans="2:65" s="1" customFormat="1" ht="16.5" customHeight="1">
      <c r="B163" s="39"/>
      <c r="C163" s="227" t="s">
        <v>327</v>
      </c>
      <c r="D163" s="227" t="s">
        <v>243</v>
      </c>
      <c r="E163" s="228" t="s">
        <v>814</v>
      </c>
      <c r="F163" s="229" t="s">
        <v>815</v>
      </c>
      <c r="G163" s="230" t="s">
        <v>300</v>
      </c>
      <c r="H163" s="231">
        <v>1</v>
      </c>
      <c r="I163" s="232"/>
      <c r="J163" s="233">
        <f>ROUND(I163*H163,2)</f>
        <v>0</v>
      </c>
      <c r="K163" s="229" t="s">
        <v>21</v>
      </c>
      <c r="L163" s="234"/>
      <c r="M163" s="235" t="s">
        <v>21</v>
      </c>
      <c r="N163" s="236" t="s">
        <v>40</v>
      </c>
      <c r="O163" s="40"/>
      <c r="P163" s="199">
        <f>O163*H163</f>
        <v>0</v>
      </c>
      <c r="Q163" s="199">
        <v>0.058</v>
      </c>
      <c r="R163" s="199">
        <f>Q163*H163</f>
        <v>0.058</v>
      </c>
      <c r="S163" s="199">
        <v>0</v>
      </c>
      <c r="T163" s="200">
        <f>S163*H163</f>
        <v>0</v>
      </c>
      <c r="AR163" s="22" t="s">
        <v>184</v>
      </c>
      <c r="AT163" s="22" t="s">
        <v>243</v>
      </c>
      <c r="AU163" s="22" t="s">
        <v>79</v>
      </c>
      <c r="AY163" s="22" t="s">
        <v>136</v>
      </c>
      <c r="BE163" s="201">
        <f>IF(N163="základní",J163,0)</f>
        <v>0</v>
      </c>
      <c r="BF163" s="201">
        <f>IF(N163="snížená",J163,0)</f>
        <v>0</v>
      </c>
      <c r="BG163" s="201">
        <f>IF(N163="zákl. přenesená",J163,0)</f>
        <v>0</v>
      </c>
      <c r="BH163" s="201">
        <f>IF(N163="sníž. přenesená",J163,0)</f>
        <v>0</v>
      </c>
      <c r="BI163" s="201">
        <f>IF(N163="nulová",J163,0)</f>
        <v>0</v>
      </c>
      <c r="BJ163" s="22" t="s">
        <v>77</v>
      </c>
      <c r="BK163" s="201">
        <f>ROUND(I163*H163,2)</f>
        <v>0</v>
      </c>
      <c r="BL163" s="22" t="s">
        <v>143</v>
      </c>
      <c r="BM163" s="22" t="s">
        <v>816</v>
      </c>
    </row>
    <row r="164" spans="2:63" s="10" customFormat="1" ht="29.85" customHeight="1">
      <c r="B164" s="174"/>
      <c r="C164" s="175"/>
      <c r="D164" s="176" t="s">
        <v>68</v>
      </c>
      <c r="E164" s="188" t="s">
        <v>189</v>
      </c>
      <c r="F164" s="188" t="s">
        <v>424</v>
      </c>
      <c r="G164" s="175"/>
      <c r="H164" s="175"/>
      <c r="I164" s="178"/>
      <c r="J164" s="189">
        <f>BK164</f>
        <v>0</v>
      </c>
      <c r="K164" s="175"/>
      <c r="L164" s="180"/>
      <c r="M164" s="181"/>
      <c r="N164" s="182"/>
      <c r="O164" s="182"/>
      <c r="P164" s="183">
        <f>SUM(P165:P169)</f>
        <v>0</v>
      </c>
      <c r="Q164" s="182"/>
      <c r="R164" s="183">
        <f>SUM(R165:R169)</f>
        <v>6.176200000000001</v>
      </c>
      <c r="S164" s="182"/>
      <c r="T164" s="184">
        <f>SUM(T165:T169)</f>
        <v>0</v>
      </c>
      <c r="AR164" s="185" t="s">
        <v>77</v>
      </c>
      <c r="AT164" s="186" t="s">
        <v>68</v>
      </c>
      <c r="AU164" s="186" t="s">
        <v>77</v>
      </c>
      <c r="AY164" s="185" t="s">
        <v>136</v>
      </c>
      <c r="BK164" s="187">
        <f>SUM(BK165:BK169)</f>
        <v>0</v>
      </c>
    </row>
    <row r="165" spans="2:65" s="1" customFormat="1" ht="25.5" customHeight="1">
      <c r="B165" s="39"/>
      <c r="C165" s="190" t="s">
        <v>332</v>
      </c>
      <c r="D165" s="190" t="s">
        <v>138</v>
      </c>
      <c r="E165" s="191" t="s">
        <v>817</v>
      </c>
      <c r="F165" s="192" t="s">
        <v>818</v>
      </c>
      <c r="G165" s="193" t="s">
        <v>180</v>
      </c>
      <c r="H165" s="194">
        <v>20</v>
      </c>
      <c r="I165" s="195"/>
      <c r="J165" s="196">
        <f>ROUND(I165*H165,2)</f>
        <v>0</v>
      </c>
      <c r="K165" s="192" t="s">
        <v>674</v>
      </c>
      <c r="L165" s="59"/>
      <c r="M165" s="197" t="s">
        <v>21</v>
      </c>
      <c r="N165" s="198" t="s">
        <v>40</v>
      </c>
      <c r="O165" s="40"/>
      <c r="P165" s="199">
        <f>O165*H165</f>
        <v>0</v>
      </c>
      <c r="Q165" s="199">
        <v>0.29221</v>
      </c>
      <c r="R165" s="199">
        <f>Q165*H165</f>
        <v>5.844200000000001</v>
      </c>
      <c r="S165" s="199">
        <v>0</v>
      </c>
      <c r="T165" s="200">
        <f>S165*H165</f>
        <v>0</v>
      </c>
      <c r="AR165" s="22" t="s">
        <v>143</v>
      </c>
      <c r="AT165" s="22" t="s">
        <v>138</v>
      </c>
      <c r="AU165" s="22" t="s">
        <v>79</v>
      </c>
      <c r="AY165" s="22" t="s">
        <v>136</v>
      </c>
      <c r="BE165" s="201">
        <f>IF(N165="základní",J165,0)</f>
        <v>0</v>
      </c>
      <c r="BF165" s="201">
        <f>IF(N165="snížená",J165,0)</f>
        <v>0</v>
      </c>
      <c r="BG165" s="201">
        <f>IF(N165="zákl. přenesená",J165,0)</f>
        <v>0</v>
      </c>
      <c r="BH165" s="201">
        <f>IF(N165="sníž. přenesená",J165,0)</f>
        <v>0</v>
      </c>
      <c r="BI165" s="201">
        <f>IF(N165="nulová",J165,0)</f>
        <v>0</v>
      </c>
      <c r="BJ165" s="22" t="s">
        <v>77</v>
      </c>
      <c r="BK165" s="201">
        <f>ROUND(I165*H165,2)</f>
        <v>0</v>
      </c>
      <c r="BL165" s="22" t="s">
        <v>143</v>
      </c>
      <c r="BM165" s="22" t="s">
        <v>819</v>
      </c>
    </row>
    <row r="166" spans="2:47" s="1" customFormat="1" ht="54">
      <c r="B166" s="39"/>
      <c r="C166" s="61"/>
      <c r="D166" s="202" t="s">
        <v>145</v>
      </c>
      <c r="E166" s="61"/>
      <c r="F166" s="203" t="s">
        <v>820</v>
      </c>
      <c r="G166" s="61"/>
      <c r="H166" s="61"/>
      <c r="I166" s="161"/>
      <c r="J166" s="61"/>
      <c r="K166" s="61"/>
      <c r="L166" s="59"/>
      <c r="M166" s="204"/>
      <c r="N166" s="40"/>
      <c r="O166" s="40"/>
      <c r="P166" s="40"/>
      <c r="Q166" s="40"/>
      <c r="R166" s="40"/>
      <c r="S166" s="40"/>
      <c r="T166" s="76"/>
      <c r="AT166" s="22" t="s">
        <v>145</v>
      </c>
      <c r="AU166" s="22" t="s">
        <v>79</v>
      </c>
    </row>
    <row r="167" spans="2:51" s="11" customFormat="1" ht="13.5">
      <c r="B167" s="205"/>
      <c r="C167" s="206"/>
      <c r="D167" s="202" t="s">
        <v>147</v>
      </c>
      <c r="E167" s="207" t="s">
        <v>21</v>
      </c>
      <c r="F167" s="208" t="s">
        <v>821</v>
      </c>
      <c r="G167" s="206"/>
      <c r="H167" s="209">
        <v>20</v>
      </c>
      <c r="I167" s="210"/>
      <c r="J167" s="206"/>
      <c r="K167" s="206"/>
      <c r="L167" s="211"/>
      <c r="M167" s="212"/>
      <c r="N167" s="213"/>
      <c r="O167" s="213"/>
      <c r="P167" s="213"/>
      <c r="Q167" s="213"/>
      <c r="R167" s="213"/>
      <c r="S167" s="213"/>
      <c r="T167" s="214"/>
      <c r="AT167" s="215" t="s">
        <v>147</v>
      </c>
      <c r="AU167" s="215" t="s">
        <v>79</v>
      </c>
      <c r="AV167" s="11" t="s">
        <v>79</v>
      </c>
      <c r="AW167" s="11" t="s">
        <v>33</v>
      </c>
      <c r="AX167" s="11" t="s">
        <v>77</v>
      </c>
      <c r="AY167" s="215" t="s">
        <v>136</v>
      </c>
    </row>
    <row r="168" spans="2:65" s="1" customFormat="1" ht="16.5" customHeight="1">
      <c r="B168" s="39"/>
      <c r="C168" s="227" t="s">
        <v>336</v>
      </c>
      <c r="D168" s="227" t="s">
        <v>243</v>
      </c>
      <c r="E168" s="228" t="s">
        <v>822</v>
      </c>
      <c r="F168" s="229" t="s">
        <v>823</v>
      </c>
      <c r="G168" s="230" t="s">
        <v>300</v>
      </c>
      <c r="H168" s="231">
        <v>20</v>
      </c>
      <c r="I168" s="232"/>
      <c r="J168" s="233">
        <f>ROUND(I168*H168,2)</f>
        <v>0</v>
      </c>
      <c r="K168" s="229" t="s">
        <v>21</v>
      </c>
      <c r="L168" s="234"/>
      <c r="M168" s="235" t="s">
        <v>21</v>
      </c>
      <c r="N168" s="236" t="s">
        <v>40</v>
      </c>
      <c r="O168" s="40"/>
      <c r="P168" s="199">
        <f>O168*H168</f>
        <v>0</v>
      </c>
      <c r="Q168" s="199">
        <v>0.0166</v>
      </c>
      <c r="R168" s="199">
        <f>Q168*H168</f>
        <v>0.332</v>
      </c>
      <c r="S168" s="199">
        <v>0</v>
      </c>
      <c r="T168" s="200">
        <f>S168*H168</f>
        <v>0</v>
      </c>
      <c r="AR168" s="22" t="s">
        <v>184</v>
      </c>
      <c r="AT168" s="22" t="s">
        <v>243</v>
      </c>
      <c r="AU168" s="22" t="s">
        <v>79</v>
      </c>
      <c r="AY168" s="22" t="s">
        <v>136</v>
      </c>
      <c r="BE168" s="201">
        <f>IF(N168="základní",J168,0)</f>
        <v>0</v>
      </c>
      <c r="BF168" s="201">
        <f>IF(N168="snížená",J168,0)</f>
        <v>0</v>
      </c>
      <c r="BG168" s="201">
        <f>IF(N168="zákl. přenesená",J168,0)</f>
        <v>0</v>
      </c>
      <c r="BH168" s="201">
        <f>IF(N168="sníž. přenesená",J168,0)</f>
        <v>0</v>
      </c>
      <c r="BI168" s="201">
        <f>IF(N168="nulová",J168,0)</f>
        <v>0</v>
      </c>
      <c r="BJ168" s="22" t="s">
        <v>77</v>
      </c>
      <c r="BK168" s="201">
        <f>ROUND(I168*H168,2)</f>
        <v>0</v>
      </c>
      <c r="BL168" s="22" t="s">
        <v>143</v>
      </c>
      <c r="BM168" s="22" t="s">
        <v>824</v>
      </c>
    </row>
    <row r="169" spans="2:51" s="11" customFormat="1" ht="13.5">
      <c r="B169" s="205"/>
      <c r="C169" s="206"/>
      <c r="D169" s="202" t="s">
        <v>147</v>
      </c>
      <c r="E169" s="207" t="s">
        <v>21</v>
      </c>
      <c r="F169" s="208" t="s">
        <v>261</v>
      </c>
      <c r="G169" s="206"/>
      <c r="H169" s="209">
        <v>20</v>
      </c>
      <c r="I169" s="210"/>
      <c r="J169" s="206"/>
      <c r="K169" s="206"/>
      <c r="L169" s="211"/>
      <c r="M169" s="212"/>
      <c r="N169" s="213"/>
      <c r="O169" s="213"/>
      <c r="P169" s="213"/>
      <c r="Q169" s="213"/>
      <c r="R169" s="213"/>
      <c r="S169" s="213"/>
      <c r="T169" s="214"/>
      <c r="AT169" s="215" t="s">
        <v>147</v>
      </c>
      <c r="AU169" s="215" t="s">
        <v>79</v>
      </c>
      <c r="AV169" s="11" t="s">
        <v>79</v>
      </c>
      <c r="AW169" s="11" t="s">
        <v>33</v>
      </c>
      <c r="AX169" s="11" t="s">
        <v>77</v>
      </c>
      <c r="AY169" s="215" t="s">
        <v>136</v>
      </c>
    </row>
    <row r="170" spans="2:63" s="10" customFormat="1" ht="29.85" customHeight="1">
      <c r="B170" s="174"/>
      <c r="C170" s="175"/>
      <c r="D170" s="176" t="s">
        <v>68</v>
      </c>
      <c r="E170" s="188" t="s">
        <v>559</v>
      </c>
      <c r="F170" s="188" t="s">
        <v>560</v>
      </c>
      <c r="G170" s="175"/>
      <c r="H170" s="175"/>
      <c r="I170" s="178"/>
      <c r="J170" s="189">
        <f>BK170</f>
        <v>0</v>
      </c>
      <c r="K170" s="175"/>
      <c r="L170" s="180"/>
      <c r="M170" s="181"/>
      <c r="N170" s="182"/>
      <c r="O170" s="182"/>
      <c r="P170" s="183">
        <f>SUM(P171:P172)</f>
        <v>0</v>
      </c>
      <c r="Q170" s="182"/>
      <c r="R170" s="183">
        <f>SUM(R171:R172)</f>
        <v>0</v>
      </c>
      <c r="S170" s="182"/>
      <c r="T170" s="184">
        <f>SUM(T171:T172)</f>
        <v>0</v>
      </c>
      <c r="AR170" s="185" t="s">
        <v>77</v>
      </c>
      <c r="AT170" s="186" t="s">
        <v>68</v>
      </c>
      <c r="AU170" s="186" t="s">
        <v>77</v>
      </c>
      <c r="AY170" s="185" t="s">
        <v>136</v>
      </c>
      <c r="BK170" s="187">
        <f>SUM(BK171:BK172)</f>
        <v>0</v>
      </c>
    </row>
    <row r="171" spans="2:65" s="1" customFormat="1" ht="38.25" customHeight="1">
      <c r="B171" s="39"/>
      <c r="C171" s="190" t="s">
        <v>342</v>
      </c>
      <c r="D171" s="190" t="s">
        <v>138</v>
      </c>
      <c r="E171" s="191" t="s">
        <v>825</v>
      </c>
      <c r="F171" s="192" t="s">
        <v>826</v>
      </c>
      <c r="G171" s="193" t="s">
        <v>246</v>
      </c>
      <c r="H171" s="194">
        <v>174.71</v>
      </c>
      <c r="I171" s="195"/>
      <c r="J171" s="196">
        <f>ROUND(I171*H171,2)</f>
        <v>0</v>
      </c>
      <c r="K171" s="192" t="s">
        <v>142</v>
      </c>
      <c r="L171" s="59"/>
      <c r="M171" s="197" t="s">
        <v>21</v>
      </c>
      <c r="N171" s="198" t="s">
        <v>40</v>
      </c>
      <c r="O171" s="40"/>
      <c r="P171" s="199">
        <f>O171*H171</f>
        <v>0</v>
      </c>
      <c r="Q171" s="199">
        <v>0</v>
      </c>
      <c r="R171" s="199">
        <f>Q171*H171</f>
        <v>0</v>
      </c>
      <c r="S171" s="199">
        <v>0</v>
      </c>
      <c r="T171" s="200">
        <f>S171*H171</f>
        <v>0</v>
      </c>
      <c r="AR171" s="22" t="s">
        <v>143</v>
      </c>
      <c r="AT171" s="22" t="s">
        <v>138</v>
      </c>
      <c r="AU171" s="22" t="s">
        <v>79</v>
      </c>
      <c r="AY171" s="22" t="s">
        <v>136</v>
      </c>
      <c r="BE171" s="201">
        <f>IF(N171="základní",J171,0)</f>
        <v>0</v>
      </c>
      <c r="BF171" s="201">
        <f>IF(N171="snížená",J171,0)</f>
        <v>0</v>
      </c>
      <c r="BG171" s="201">
        <f>IF(N171="zákl. přenesená",J171,0)</f>
        <v>0</v>
      </c>
      <c r="BH171" s="201">
        <f>IF(N171="sníž. přenesená",J171,0)</f>
        <v>0</v>
      </c>
      <c r="BI171" s="201">
        <f>IF(N171="nulová",J171,0)</f>
        <v>0</v>
      </c>
      <c r="BJ171" s="22" t="s">
        <v>77</v>
      </c>
      <c r="BK171" s="201">
        <f>ROUND(I171*H171,2)</f>
        <v>0</v>
      </c>
      <c r="BL171" s="22" t="s">
        <v>143</v>
      </c>
      <c r="BM171" s="22" t="s">
        <v>827</v>
      </c>
    </row>
    <row r="172" spans="2:47" s="1" customFormat="1" ht="54">
      <c r="B172" s="39"/>
      <c r="C172" s="61"/>
      <c r="D172" s="202" t="s">
        <v>145</v>
      </c>
      <c r="E172" s="61"/>
      <c r="F172" s="203" t="s">
        <v>828</v>
      </c>
      <c r="G172" s="61"/>
      <c r="H172" s="61"/>
      <c r="I172" s="161"/>
      <c r="J172" s="61"/>
      <c r="K172" s="61"/>
      <c r="L172" s="59"/>
      <c r="M172" s="237"/>
      <c r="N172" s="238"/>
      <c r="O172" s="238"/>
      <c r="P172" s="238"/>
      <c r="Q172" s="238"/>
      <c r="R172" s="238"/>
      <c r="S172" s="238"/>
      <c r="T172" s="239"/>
      <c r="AT172" s="22" t="s">
        <v>145</v>
      </c>
      <c r="AU172" s="22" t="s">
        <v>79</v>
      </c>
    </row>
    <row r="173" spans="2:12" s="1" customFormat="1" ht="6.95" customHeight="1">
      <c r="B173" s="54"/>
      <c r="C173" s="55"/>
      <c r="D173" s="55"/>
      <c r="E173" s="55"/>
      <c r="F173" s="55"/>
      <c r="G173" s="55"/>
      <c r="H173" s="55"/>
      <c r="I173" s="137"/>
      <c r="J173" s="55"/>
      <c r="K173" s="55"/>
      <c r="L173" s="59"/>
    </row>
  </sheetData>
  <sheetProtection algorithmName="SHA-512" hashValue="AITQEkY2/1kpQPQbBJ5GPNaROsQ3zoTJBElcunsTU5n0uub22GMXLgFLxQMWqmniXuxFVfvA0Cnh3/cOg6TOFw==" saltValue="13Ckk2kKvM/bL+ewmQ0v9brKIEVZkkHtfyC9/0A6WHZ2/49tXC9MEgmnnPU2o/Q74u6xPjxtVPUHmiNN41bPmA==" spinCount="100000" sheet="1" objects="1" scenarios="1" formatColumns="0" formatRows="0" autoFilter="0"/>
  <autoFilter ref="C81:K172"/>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367" t="s">
        <v>99</v>
      </c>
      <c r="H1" s="3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9"/>
      <c r="M2" s="329"/>
      <c r="N2" s="329"/>
      <c r="O2" s="329"/>
      <c r="P2" s="329"/>
      <c r="Q2" s="329"/>
      <c r="R2" s="329"/>
      <c r="S2" s="329"/>
      <c r="T2" s="329"/>
      <c r="U2" s="329"/>
      <c r="V2" s="329"/>
      <c r="AT2" s="22" t="s">
        <v>91</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59" t="str">
        <f>'Rekapitulace stavby'!K6</f>
        <v>Luhov – stavební úprava návsi a silnice III/2051</v>
      </c>
      <c r="F7" s="360"/>
      <c r="G7" s="360"/>
      <c r="H7" s="360"/>
      <c r="I7" s="115"/>
      <c r="J7" s="27"/>
      <c r="K7" s="29"/>
    </row>
    <row r="8" spans="2:11" s="1" customFormat="1" ht="13.5">
      <c r="B8" s="39"/>
      <c r="C8" s="40"/>
      <c r="D8" s="35" t="s">
        <v>104</v>
      </c>
      <c r="E8" s="40"/>
      <c r="F8" s="40"/>
      <c r="G8" s="40"/>
      <c r="H8" s="40"/>
      <c r="I8" s="116"/>
      <c r="J8" s="40"/>
      <c r="K8" s="43"/>
    </row>
    <row r="9" spans="2:11" s="1" customFormat="1" ht="36.95" customHeight="1">
      <c r="B9" s="39"/>
      <c r="C9" s="40"/>
      <c r="D9" s="40"/>
      <c r="E9" s="361" t="s">
        <v>829</v>
      </c>
      <c r="F9" s="362"/>
      <c r="G9" s="362"/>
      <c r="H9" s="36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339" t="s">
        <v>21</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ROUND(J81,2)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ROUND(SUM(BE81:BE156),2)</f>
        <v>0</v>
      </c>
      <c r="G30" s="40"/>
      <c r="H30" s="40"/>
      <c r="I30" s="129">
        <v>0.21</v>
      </c>
      <c r="J30" s="128">
        <f>ROUND(ROUND((SUM(BE81:BE156)),2)*I30,2)</f>
        <v>0</v>
      </c>
      <c r="K30" s="43"/>
    </row>
    <row r="31" spans="2:11" s="1" customFormat="1" ht="14.45" customHeight="1">
      <c r="B31" s="39"/>
      <c r="C31" s="40"/>
      <c r="D31" s="40"/>
      <c r="E31" s="47" t="s">
        <v>41</v>
      </c>
      <c r="F31" s="128">
        <f>ROUND(SUM(BF81:BF156),2)</f>
        <v>0</v>
      </c>
      <c r="G31" s="40"/>
      <c r="H31" s="40"/>
      <c r="I31" s="129">
        <v>0.15</v>
      </c>
      <c r="J31" s="128">
        <f>ROUND(ROUND((SUM(BF81:BF156)),2)*I31,2)</f>
        <v>0</v>
      </c>
      <c r="K31" s="43"/>
    </row>
    <row r="32" spans="2:11" s="1" customFormat="1" ht="14.45" customHeight="1" hidden="1">
      <c r="B32" s="39"/>
      <c r="C32" s="40"/>
      <c r="D32" s="40"/>
      <c r="E32" s="47" t="s">
        <v>42</v>
      </c>
      <c r="F32" s="128">
        <f>ROUND(SUM(BG81:BG156),2)</f>
        <v>0</v>
      </c>
      <c r="G32" s="40"/>
      <c r="H32" s="40"/>
      <c r="I32" s="129">
        <v>0.21</v>
      </c>
      <c r="J32" s="128">
        <v>0</v>
      </c>
      <c r="K32" s="43"/>
    </row>
    <row r="33" spans="2:11" s="1" customFormat="1" ht="14.45" customHeight="1" hidden="1">
      <c r="B33" s="39"/>
      <c r="C33" s="40"/>
      <c r="D33" s="40"/>
      <c r="E33" s="47" t="s">
        <v>43</v>
      </c>
      <c r="F33" s="128">
        <f>ROUND(SUM(BH81:BH156),2)</f>
        <v>0</v>
      </c>
      <c r="G33" s="40"/>
      <c r="H33" s="40"/>
      <c r="I33" s="129">
        <v>0.15</v>
      </c>
      <c r="J33" s="128">
        <v>0</v>
      </c>
      <c r="K33" s="43"/>
    </row>
    <row r="34" spans="2:11" s="1" customFormat="1" ht="14.45" customHeight="1" hidden="1">
      <c r="B34" s="39"/>
      <c r="C34" s="40"/>
      <c r="D34" s="40"/>
      <c r="E34" s="47" t="s">
        <v>44</v>
      </c>
      <c r="F34" s="128">
        <f>ROUND(SUM(BI81:BI156),2)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59" t="str">
        <f>E7</f>
        <v>Luhov – stavební úprava návsi a silnice III/2051</v>
      </c>
      <c r="F45" s="360"/>
      <c r="G45" s="360"/>
      <c r="H45" s="360"/>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361" t="str">
        <f>E9</f>
        <v>SO 310-1 - Odvodnění - Uznatelné náklady</v>
      </c>
      <c r="F47" s="362"/>
      <c r="G47" s="362"/>
      <c r="H47" s="36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 xml:space="preserve"> </v>
      </c>
      <c r="G51" s="40"/>
      <c r="H51" s="40"/>
      <c r="I51" s="117" t="s">
        <v>32</v>
      </c>
      <c r="J51" s="339" t="str">
        <f>E21</f>
        <v xml:space="preserve"> </v>
      </c>
      <c r="K51" s="43"/>
    </row>
    <row r="52" spans="2:11" s="1" customFormat="1" ht="14.45" customHeight="1">
      <c r="B52" s="39"/>
      <c r="C52" s="35" t="s">
        <v>30</v>
      </c>
      <c r="D52" s="40"/>
      <c r="E52" s="40"/>
      <c r="F52" s="33" t="str">
        <f>IF(E18="","",E18)</f>
        <v/>
      </c>
      <c r="G52" s="40"/>
      <c r="H52" s="40"/>
      <c r="I52" s="116"/>
      <c r="J52" s="3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J81</f>
        <v>0</v>
      </c>
      <c r="K56" s="43"/>
      <c r="AU56" s="22" t="s">
        <v>110</v>
      </c>
    </row>
    <row r="57" spans="2:11" s="7" customFormat="1" ht="24.95" customHeight="1">
      <c r="B57" s="147"/>
      <c r="C57" s="148"/>
      <c r="D57" s="149" t="s">
        <v>111</v>
      </c>
      <c r="E57" s="150"/>
      <c r="F57" s="150"/>
      <c r="G57" s="150"/>
      <c r="H57" s="150"/>
      <c r="I57" s="151"/>
      <c r="J57" s="152">
        <f>J82</f>
        <v>0</v>
      </c>
      <c r="K57" s="153"/>
    </row>
    <row r="58" spans="2:11" s="8" customFormat="1" ht="19.9" customHeight="1">
      <c r="B58" s="154"/>
      <c r="C58" s="155"/>
      <c r="D58" s="156" t="s">
        <v>112</v>
      </c>
      <c r="E58" s="157"/>
      <c r="F58" s="157"/>
      <c r="G58" s="157"/>
      <c r="H58" s="157"/>
      <c r="I58" s="158"/>
      <c r="J58" s="159">
        <f>J83</f>
        <v>0</v>
      </c>
      <c r="K58" s="160"/>
    </row>
    <row r="59" spans="2:11" s="8" customFormat="1" ht="19.9" customHeight="1">
      <c r="B59" s="154"/>
      <c r="C59" s="155"/>
      <c r="D59" s="156" t="s">
        <v>114</v>
      </c>
      <c r="E59" s="157"/>
      <c r="F59" s="157"/>
      <c r="G59" s="157"/>
      <c r="H59" s="157"/>
      <c r="I59" s="158"/>
      <c r="J59" s="159">
        <f>J122</f>
        <v>0</v>
      </c>
      <c r="K59" s="160"/>
    </row>
    <row r="60" spans="2:11" s="8" customFormat="1" ht="19.9" customHeight="1">
      <c r="B60" s="154"/>
      <c r="C60" s="155"/>
      <c r="D60" s="156" t="s">
        <v>116</v>
      </c>
      <c r="E60" s="157"/>
      <c r="F60" s="157"/>
      <c r="G60" s="157"/>
      <c r="H60" s="157"/>
      <c r="I60" s="158"/>
      <c r="J60" s="159">
        <f>J127</f>
        <v>0</v>
      </c>
      <c r="K60" s="160"/>
    </row>
    <row r="61" spans="2:11" s="8" customFormat="1" ht="19.9" customHeight="1">
      <c r="B61" s="154"/>
      <c r="C61" s="155"/>
      <c r="D61" s="156" t="s">
        <v>119</v>
      </c>
      <c r="E61" s="157"/>
      <c r="F61" s="157"/>
      <c r="G61" s="157"/>
      <c r="H61" s="157"/>
      <c r="I61" s="158"/>
      <c r="J61" s="159">
        <f>J154</f>
        <v>0</v>
      </c>
      <c r="K61" s="160"/>
    </row>
    <row r="62" spans="2:11" s="1" customFormat="1" ht="21.75" customHeight="1">
      <c r="B62" s="39"/>
      <c r="C62" s="40"/>
      <c r="D62" s="40"/>
      <c r="E62" s="40"/>
      <c r="F62" s="40"/>
      <c r="G62" s="40"/>
      <c r="H62" s="40"/>
      <c r="I62" s="116"/>
      <c r="J62" s="40"/>
      <c r="K62" s="43"/>
    </row>
    <row r="63" spans="2:11" s="1" customFormat="1" ht="6.95" customHeight="1">
      <c r="B63" s="54"/>
      <c r="C63" s="55"/>
      <c r="D63" s="55"/>
      <c r="E63" s="55"/>
      <c r="F63" s="55"/>
      <c r="G63" s="55"/>
      <c r="H63" s="55"/>
      <c r="I63" s="137"/>
      <c r="J63" s="55"/>
      <c r="K63" s="56"/>
    </row>
    <row r="67" spans="2:12" s="1" customFormat="1" ht="6.95" customHeight="1">
      <c r="B67" s="57"/>
      <c r="C67" s="58"/>
      <c r="D67" s="58"/>
      <c r="E67" s="58"/>
      <c r="F67" s="58"/>
      <c r="G67" s="58"/>
      <c r="H67" s="58"/>
      <c r="I67" s="140"/>
      <c r="J67" s="58"/>
      <c r="K67" s="58"/>
      <c r="L67" s="59"/>
    </row>
    <row r="68" spans="2:12" s="1" customFormat="1" ht="36.95" customHeight="1">
      <c r="B68" s="39"/>
      <c r="C68" s="60" t="s">
        <v>120</v>
      </c>
      <c r="D68" s="61"/>
      <c r="E68" s="61"/>
      <c r="F68" s="61"/>
      <c r="G68" s="61"/>
      <c r="H68" s="61"/>
      <c r="I68" s="161"/>
      <c r="J68" s="61"/>
      <c r="K68" s="61"/>
      <c r="L68" s="59"/>
    </row>
    <row r="69" spans="2:12" s="1" customFormat="1" ht="6.95" customHeight="1">
      <c r="B69" s="39"/>
      <c r="C69" s="61"/>
      <c r="D69" s="61"/>
      <c r="E69" s="61"/>
      <c r="F69" s="61"/>
      <c r="G69" s="61"/>
      <c r="H69" s="61"/>
      <c r="I69" s="161"/>
      <c r="J69" s="61"/>
      <c r="K69" s="61"/>
      <c r="L69" s="59"/>
    </row>
    <row r="70" spans="2:12" s="1" customFormat="1" ht="14.45" customHeight="1">
      <c r="B70" s="39"/>
      <c r="C70" s="63" t="s">
        <v>18</v>
      </c>
      <c r="D70" s="61"/>
      <c r="E70" s="61"/>
      <c r="F70" s="61"/>
      <c r="G70" s="61"/>
      <c r="H70" s="61"/>
      <c r="I70" s="161"/>
      <c r="J70" s="61"/>
      <c r="K70" s="61"/>
      <c r="L70" s="59"/>
    </row>
    <row r="71" spans="2:12" s="1" customFormat="1" ht="16.5" customHeight="1">
      <c r="B71" s="39"/>
      <c r="C71" s="61"/>
      <c r="D71" s="61"/>
      <c r="E71" s="364" t="str">
        <f>E7</f>
        <v>Luhov – stavební úprava návsi a silnice III/2051</v>
      </c>
      <c r="F71" s="365"/>
      <c r="G71" s="365"/>
      <c r="H71" s="365"/>
      <c r="I71" s="161"/>
      <c r="J71" s="61"/>
      <c r="K71" s="61"/>
      <c r="L71" s="59"/>
    </row>
    <row r="72" spans="2:12" s="1" customFormat="1" ht="14.45" customHeight="1">
      <c r="B72" s="39"/>
      <c r="C72" s="63" t="s">
        <v>104</v>
      </c>
      <c r="D72" s="61"/>
      <c r="E72" s="61"/>
      <c r="F72" s="61"/>
      <c r="G72" s="61"/>
      <c r="H72" s="61"/>
      <c r="I72" s="161"/>
      <c r="J72" s="61"/>
      <c r="K72" s="61"/>
      <c r="L72" s="59"/>
    </row>
    <row r="73" spans="2:12" s="1" customFormat="1" ht="17.25" customHeight="1">
      <c r="B73" s="39"/>
      <c r="C73" s="61"/>
      <c r="D73" s="61"/>
      <c r="E73" s="355" t="str">
        <f>E9</f>
        <v>SO 310-1 - Odvodnění - Uznatelné náklady</v>
      </c>
      <c r="F73" s="366"/>
      <c r="G73" s="366"/>
      <c r="H73" s="366"/>
      <c r="I73" s="161"/>
      <c r="J73" s="61"/>
      <c r="K73" s="61"/>
      <c r="L73" s="59"/>
    </row>
    <row r="74" spans="2:12" s="1" customFormat="1" ht="6.95" customHeight="1">
      <c r="B74" s="39"/>
      <c r="C74" s="61"/>
      <c r="D74" s="61"/>
      <c r="E74" s="61"/>
      <c r="F74" s="61"/>
      <c r="G74" s="61"/>
      <c r="H74" s="61"/>
      <c r="I74" s="161"/>
      <c r="J74" s="61"/>
      <c r="K74" s="61"/>
      <c r="L74" s="59"/>
    </row>
    <row r="75" spans="2:12" s="1" customFormat="1" ht="18" customHeight="1">
      <c r="B75" s="39"/>
      <c r="C75" s="63" t="s">
        <v>23</v>
      </c>
      <c r="D75" s="61"/>
      <c r="E75" s="61"/>
      <c r="F75" s="162" t="str">
        <f>F12</f>
        <v xml:space="preserve"> </v>
      </c>
      <c r="G75" s="61"/>
      <c r="H75" s="61"/>
      <c r="I75" s="163" t="s">
        <v>25</v>
      </c>
      <c r="J75" s="71" t="str">
        <f>IF(J12="","",J12)</f>
        <v>10. 1. 2019</v>
      </c>
      <c r="K75" s="61"/>
      <c r="L75" s="59"/>
    </row>
    <row r="76" spans="2:12" s="1" customFormat="1" ht="6.95" customHeight="1">
      <c r="B76" s="39"/>
      <c r="C76" s="61"/>
      <c r="D76" s="61"/>
      <c r="E76" s="61"/>
      <c r="F76" s="61"/>
      <c r="G76" s="61"/>
      <c r="H76" s="61"/>
      <c r="I76" s="161"/>
      <c r="J76" s="61"/>
      <c r="K76" s="61"/>
      <c r="L76" s="59"/>
    </row>
    <row r="77" spans="2:12" s="1" customFormat="1" ht="13.5">
      <c r="B77" s="39"/>
      <c r="C77" s="63" t="s">
        <v>27</v>
      </c>
      <c r="D77" s="61"/>
      <c r="E77" s="61"/>
      <c r="F77" s="162" t="str">
        <f>E15</f>
        <v xml:space="preserve"> </v>
      </c>
      <c r="G77" s="61"/>
      <c r="H77" s="61"/>
      <c r="I77" s="163" t="s">
        <v>32</v>
      </c>
      <c r="J77" s="162" t="str">
        <f>E21</f>
        <v xml:space="preserve"> </v>
      </c>
      <c r="K77" s="61"/>
      <c r="L77" s="59"/>
    </row>
    <row r="78" spans="2:12" s="1" customFormat="1" ht="14.45" customHeight="1">
      <c r="B78" s="39"/>
      <c r="C78" s="63" t="s">
        <v>30</v>
      </c>
      <c r="D78" s="61"/>
      <c r="E78" s="61"/>
      <c r="F78" s="162" t="str">
        <f>IF(E18="","",E18)</f>
        <v/>
      </c>
      <c r="G78" s="61"/>
      <c r="H78" s="61"/>
      <c r="I78" s="161"/>
      <c r="J78" s="61"/>
      <c r="K78" s="61"/>
      <c r="L78" s="59"/>
    </row>
    <row r="79" spans="2:12" s="1" customFormat="1" ht="10.35" customHeight="1">
      <c r="B79" s="39"/>
      <c r="C79" s="61"/>
      <c r="D79" s="61"/>
      <c r="E79" s="61"/>
      <c r="F79" s="61"/>
      <c r="G79" s="61"/>
      <c r="H79" s="61"/>
      <c r="I79" s="161"/>
      <c r="J79" s="61"/>
      <c r="K79" s="61"/>
      <c r="L79" s="59"/>
    </row>
    <row r="80" spans="2:20" s="9" customFormat="1" ht="29.25" customHeight="1">
      <c r="B80" s="164"/>
      <c r="C80" s="165" t="s">
        <v>121</v>
      </c>
      <c r="D80" s="166" t="s">
        <v>54</v>
      </c>
      <c r="E80" s="166" t="s">
        <v>50</v>
      </c>
      <c r="F80" s="166" t="s">
        <v>122</v>
      </c>
      <c r="G80" s="166" t="s">
        <v>123</v>
      </c>
      <c r="H80" s="166" t="s">
        <v>124</v>
      </c>
      <c r="I80" s="167" t="s">
        <v>125</v>
      </c>
      <c r="J80" s="166" t="s">
        <v>108</v>
      </c>
      <c r="K80" s="168" t="s">
        <v>126</v>
      </c>
      <c r="L80" s="169"/>
      <c r="M80" s="79" t="s">
        <v>127</v>
      </c>
      <c r="N80" s="80" t="s">
        <v>39</v>
      </c>
      <c r="O80" s="80" t="s">
        <v>128</v>
      </c>
      <c r="P80" s="80" t="s">
        <v>129</v>
      </c>
      <c r="Q80" s="80" t="s">
        <v>130</v>
      </c>
      <c r="R80" s="80" t="s">
        <v>131</v>
      </c>
      <c r="S80" s="80" t="s">
        <v>132</v>
      </c>
      <c r="T80" s="81" t="s">
        <v>133</v>
      </c>
    </row>
    <row r="81" spans="2:63" s="1" customFormat="1" ht="29.25" customHeight="1">
      <c r="B81" s="39"/>
      <c r="C81" s="85" t="s">
        <v>109</v>
      </c>
      <c r="D81" s="61"/>
      <c r="E81" s="61"/>
      <c r="F81" s="61"/>
      <c r="G81" s="61"/>
      <c r="H81" s="61"/>
      <c r="I81" s="161"/>
      <c r="J81" s="170">
        <f>BK81</f>
        <v>0</v>
      </c>
      <c r="K81" s="61"/>
      <c r="L81" s="59"/>
      <c r="M81" s="82"/>
      <c r="N81" s="83"/>
      <c r="O81" s="83"/>
      <c r="P81" s="171">
        <f>P82</f>
        <v>0</v>
      </c>
      <c r="Q81" s="83"/>
      <c r="R81" s="171">
        <f>R82</f>
        <v>47.11397752</v>
      </c>
      <c r="S81" s="83"/>
      <c r="T81" s="172">
        <f>T82</f>
        <v>0</v>
      </c>
      <c r="AT81" s="22" t="s">
        <v>68</v>
      </c>
      <c r="AU81" s="22" t="s">
        <v>110</v>
      </c>
      <c r="BK81" s="173">
        <f>BK82</f>
        <v>0</v>
      </c>
    </row>
    <row r="82" spans="2:63" s="10" customFormat="1" ht="37.35" customHeight="1">
      <c r="B82" s="174"/>
      <c r="C82" s="175"/>
      <c r="D82" s="176" t="s">
        <v>68</v>
      </c>
      <c r="E82" s="177" t="s">
        <v>134</v>
      </c>
      <c r="F82" s="177" t="s">
        <v>135</v>
      </c>
      <c r="G82" s="175"/>
      <c r="H82" s="175"/>
      <c r="I82" s="178"/>
      <c r="J82" s="179">
        <f>BK82</f>
        <v>0</v>
      </c>
      <c r="K82" s="175"/>
      <c r="L82" s="180"/>
      <c r="M82" s="181"/>
      <c r="N82" s="182"/>
      <c r="O82" s="182"/>
      <c r="P82" s="183">
        <f>P83+P122+P127+P154</f>
        <v>0</v>
      </c>
      <c r="Q82" s="182"/>
      <c r="R82" s="183">
        <f>R83+R122+R127+R154</f>
        <v>47.11397752</v>
      </c>
      <c r="S82" s="182"/>
      <c r="T82" s="184">
        <f>T83+T122+T127+T154</f>
        <v>0</v>
      </c>
      <c r="AR82" s="185" t="s">
        <v>77</v>
      </c>
      <c r="AT82" s="186" t="s">
        <v>68</v>
      </c>
      <c r="AU82" s="186" t="s">
        <v>69</v>
      </c>
      <c r="AY82" s="185" t="s">
        <v>136</v>
      </c>
      <c r="BK82" s="187">
        <f>BK83+BK122+BK127+BK154</f>
        <v>0</v>
      </c>
    </row>
    <row r="83" spans="2:63" s="10" customFormat="1" ht="19.9" customHeight="1">
      <c r="B83" s="174"/>
      <c r="C83" s="175"/>
      <c r="D83" s="176" t="s">
        <v>68</v>
      </c>
      <c r="E83" s="188" t="s">
        <v>77</v>
      </c>
      <c r="F83" s="188" t="s">
        <v>137</v>
      </c>
      <c r="G83" s="175"/>
      <c r="H83" s="175"/>
      <c r="I83" s="178"/>
      <c r="J83" s="189">
        <f>BK83</f>
        <v>0</v>
      </c>
      <c r="K83" s="175"/>
      <c r="L83" s="180"/>
      <c r="M83" s="181"/>
      <c r="N83" s="182"/>
      <c r="O83" s="182"/>
      <c r="P83" s="183">
        <f>SUM(P84:P121)</f>
        <v>0</v>
      </c>
      <c r="Q83" s="182"/>
      <c r="R83" s="183">
        <f>SUM(R84:R121)</f>
        <v>39.828272</v>
      </c>
      <c r="S83" s="182"/>
      <c r="T83" s="184">
        <f>SUM(T84:T121)</f>
        <v>0</v>
      </c>
      <c r="AR83" s="185" t="s">
        <v>77</v>
      </c>
      <c r="AT83" s="186" t="s">
        <v>68</v>
      </c>
      <c r="AU83" s="186" t="s">
        <v>77</v>
      </c>
      <c r="AY83" s="185" t="s">
        <v>136</v>
      </c>
      <c r="BK83" s="187">
        <f>SUM(BK84:BK121)</f>
        <v>0</v>
      </c>
    </row>
    <row r="84" spans="2:65" s="1" customFormat="1" ht="25.5" customHeight="1">
      <c r="B84" s="39"/>
      <c r="C84" s="190" t="s">
        <v>77</v>
      </c>
      <c r="D84" s="190" t="s">
        <v>138</v>
      </c>
      <c r="E84" s="191" t="s">
        <v>703</v>
      </c>
      <c r="F84" s="192" t="s">
        <v>704</v>
      </c>
      <c r="G84" s="193" t="s">
        <v>192</v>
      </c>
      <c r="H84" s="194">
        <v>22.44</v>
      </c>
      <c r="I84" s="195"/>
      <c r="J84" s="196">
        <f>ROUND(I84*H84,2)</f>
        <v>0</v>
      </c>
      <c r="K84" s="192" t="s">
        <v>142</v>
      </c>
      <c r="L84" s="59"/>
      <c r="M84" s="197" t="s">
        <v>21</v>
      </c>
      <c r="N84" s="198" t="s">
        <v>40</v>
      </c>
      <c r="O84" s="40"/>
      <c r="P84" s="199">
        <f>O84*H84</f>
        <v>0</v>
      </c>
      <c r="Q84" s="199">
        <v>0</v>
      </c>
      <c r="R84" s="199">
        <f>Q84*H84</f>
        <v>0</v>
      </c>
      <c r="S84" s="199">
        <v>0</v>
      </c>
      <c r="T84" s="200">
        <f>S84*H84</f>
        <v>0</v>
      </c>
      <c r="AR84" s="22" t="s">
        <v>143</v>
      </c>
      <c r="AT84" s="22" t="s">
        <v>138</v>
      </c>
      <c r="AU84" s="22" t="s">
        <v>79</v>
      </c>
      <c r="AY84" s="22" t="s">
        <v>136</v>
      </c>
      <c r="BE84" s="201">
        <f>IF(N84="základní",J84,0)</f>
        <v>0</v>
      </c>
      <c r="BF84" s="201">
        <f>IF(N84="snížená",J84,0)</f>
        <v>0</v>
      </c>
      <c r="BG84" s="201">
        <f>IF(N84="zákl. přenesená",J84,0)</f>
        <v>0</v>
      </c>
      <c r="BH84" s="201">
        <f>IF(N84="sníž. přenesená",J84,0)</f>
        <v>0</v>
      </c>
      <c r="BI84" s="201">
        <f>IF(N84="nulová",J84,0)</f>
        <v>0</v>
      </c>
      <c r="BJ84" s="22" t="s">
        <v>77</v>
      </c>
      <c r="BK84" s="201">
        <f>ROUND(I84*H84,2)</f>
        <v>0</v>
      </c>
      <c r="BL84" s="22" t="s">
        <v>143</v>
      </c>
      <c r="BM84" s="22" t="s">
        <v>705</v>
      </c>
    </row>
    <row r="85" spans="2:47" s="1" customFormat="1" ht="202.5">
      <c r="B85" s="39"/>
      <c r="C85" s="61"/>
      <c r="D85" s="202" t="s">
        <v>145</v>
      </c>
      <c r="E85" s="61"/>
      <c r="F85" s="203" t="s">
        <v>706</v>
      </c>
      <c r="G85" s="61"/>
      <c r="H85" s="61"/>
      <c r="I85" s="161"/>
      <c r="J85" s="61"/>
      <c r="K85" s="61"/>
      <c r="L85" s="59"/>
      <c r="M85" s="204"/>
      <c r="N85" s="40"/>
      <c r="O85" s="40"/>
      <c r="P85" s="40"/>
      <c r="Q85" s="40"/>
      <c r="R85" s="40"/>
      <c r="S85" s="40"/>
      <c r="T85" s="76"/>
      <c r="AT85" s="22" t="s">
        <v>145</v>
      </c>
      <c r="AU85" s="22" t="s">
        <v>79</v>
      </c>
    </row>
    <row r="86" spans="2:51" s="11" customFormat="1" ht="13.5">
      <c r="B86" s="205"/>
      <c r="C86" s="206"/>
      <c r="D86" s="202" t="s">
        <v>147</v>
      </c>
      <c r="E86" s="207" t="s">
        <v>21</v>
      </c>
      <c r="F86" s="208" t="s">
        <v>830</v>
      </c>
      <c r="G86" s="206"/>
      <c r="H86" s="209">
        <v>22.44</v>
      </c>
      <c r="I86" s="210"/>
      <c r="J86" s="206"/>
      <c r="K86" s="206"/>
      <c r="L86" s="211"/>
      <c r="M86" s="212"/>
      <c r="N86" s="213"/>
      <c r="O86" s="213"/>
      <c r="P86" s="213"/>
      <c r="Q86" s="213"/>
      <c r="R86" s="213"/>
      <c r="S86" s="213"/>
      <c r="T86" s="214"/>
      <c r="AT86" s="215" t="s">
        <v>147</v>
      </c>
      <c r="AU86" s="215" t="s">
        <v>79</v>
      </c>
      <c r="AV86" s="11" t="s">
        <v>79</v>
      </c>
      <c r="AW86" s="11" t="s">
        <v>33</v>
      </c>
      <c r="AX86" s="11" t="s">
        <v>69</v>
      </c>
      <c r="AY86" s="215" t="s">
        <v>136</v>
      </c>
    </row>
    <row r="87" spans="2:51" s="12" customFormat="1" ht="13.5">
      <c r="B87" s="216"/>
      <c r="C87" s="217"/>
      <c r="D87" s="202" t="s">
        <v>147</v>
      </c>
      <c r="E87" s="218" t="s">
        <v>21</v>
      </c>
      <c r="F87" s="219" t="s">
        <v>165</v>
      </c>
      <c r="G87" s="217"/>
      <c r="H87" s="220">
        <v>22.44</v>
      </c>
      <c r="I87" s="221"/>
      <c r="J87" s="217"/>
      <c r="K87" s="217"/>
      <c r="L87" s="222"/>
      <c r="M87" s="223"/>
      <c r="N87" s="224"/>
      <c r="O87" s="224"/>
      <c r="P87" s="224"/>
      <c r="Q87" s="224"/>
      <c r="R87" s="224"/>
      <c r="S87" s="224"/>
      <c r="T87" s="225"/>
      <c r="AT87" s="226" t="s">
        <v>147</v>
      </c>
      <c r="AU87" s="226" t="s">
        <v>79</v>
      </c>
      <c r="AV87" s="12" t="s">
        <v>143</v>
      </c>
      <c r="AW87" s="12" t="s">
        <v>33</v>
      </c>
      <c r="AX87" s="12" t="s">
        <v>77</v>
      </c>
      <c r="AY87" s="226" t="s">
        <v>136</v>
      </c>
    </row>
    <row r="88" spans="2:65" s="1" customFormat="1" ht="38.25" customHeight="1">
      <c r="B88" s="39"/>
      <c r="C88" s="190" t="s">
        <v>79</v>
      </c>
      <c r="D88" s="190" t="s">
        <v>138</v>
      </c>
      <c r="E88" s="191" t="s">
        <v>709</v>
      </c>
      <c r="F88" s="192" t="s">
        <v>710</v>
      </c>
      <c r="G88" s="193" t="s">
        <v>192</v>
      </c>
      <c r="H88" s="194">
        <v>11.22</v>
      </c>
      <c r="I88" s="195"/>
      <c r="J88" s="196">
        <f>ROUND(I88*H88,2)</f>
        <v>0</v>
      </c>
      <c r="K88" s="192" t="s">
        <v>142</v>
      </c>
      <c r="L88" s="59"/>
      <c r="M88" s="197" t="s">
        <v>21</v>
      </c>
      <c r="N88" s="198" t="s">
        <v>40</v>
      </c>
      <c r="O88" s="40"/>
      <c r="P88" s="199">
        <f>O88*H88</f>
        <v>0</v>
      </c>
      <c r="Q88" s="199">
        <v>0</v>
      </c>
      <c r="R88" s="199">
        <f>Q88*H88</f>
        <v>0</v>
      </c>
      <c r="S88" s="199">
        <v>0</v>
      </c>
      <c r="T88" s="200">
        <f>S88*H88</f>
        <v>0</v>
      </c>
      <c r="AR88" s="22" t="s">
        <v>143</v>
      </c>
      <c r="AT88" s="22" t="s">
        <v>138</v>
      </c>
      <c r="AU88" s="22" t="s">
        <v>79</v>
      </c>
      <c r="AY88" s="22" t="s">
        <v>136</v>
      </c>
      <c r="BE88" s="201">
        <f>IF(N88="základní",J88,0)</f>
        <v>0</v>
      </c>
      <c r="BF88" s="201">
        <f>IF(N88="snížená",J88,0)</f>
        <v>0</v>
      </c>
      <c r="BG88" s="201">
        <f>IF(N88="zákl. přenesená",J88,0)</f>
        <v>0</v>
      </c>
      <c r="BH88" s="201">
        <f>IF(N88="sníž. přenesená",J88,0)</f>
        <v>0</v>
      </c>
      <c r="BI88" s="201">
        <f>IF(N88="nulová",J88,0)</f>
        <v>0</v>
      </c>
      <c r="BJ88" s="22" t="s">
        <v>77</v>
      </c>
      <c r="BK88" s="201">
        <f>ROUND(I88*H88,2)</f>
        <v>0</v>
      </c>
      <c r="BL88" s="22" t="s">
        <v>143</v>
      </c>
      <c r="BM88" s="22" t="s">
        <v>711</v>
      </c>
    </row>
    <row r="89" spans="2:47" s="1" customFormat="1" ht="202.5">
      <c r="B89" s="39"/>
      <c r="C89" s="61"/>
      <c r="D89" s="202" t="s">
        <v>145</v>
      </c>
      <c r="E89" s="61"/>
      <c r="F89" s="203" t="s">
        <v>706</v>
      </c>
      <c r="G89" s="61"/>
      <c r="H89" s="61"/>
      <c r="I89" s="161"/>
      <c r="J89" s="61"/>
      <c r="K89" s="61"/>
      <c r="L89" s="59"/>
      <c r="M89" s="204"/>
      <c r="N89" s="40"/>
      <c r="O89" s="40"/>
      <c r="P89" s="40"/>
      <c r="Q89" s="40"/>
      <c r="R89" s="40"/>
      <c r="S89" s="40"/>
      <c r="T89" s="76"/>
      <c r="AT89" s="22" t="s">
        <v>145</v>
      </c>
      <c r="AU89" s="22" t="s">
        <v>79</v>
      </c>
    </row>
    <row r="90" spans="2:51" s="11" customFormat="1" ht="13.5">
      <c r="B90" s="205"/>
      <c r="C90" s="206"/>
      <c r="D90" s="202" t="s">
        <v>147</v>
      </c>
      <c r="E90" s="207" t="s">
        <v>21</v>
      </c>
      <c r="F90" s="208" t="s">
        <v>831</v>
      </c>
      <c r="G90" s="206"/>
      <c r="H90" s="209">
        <v>11.22</v>
      </c>
      <c r="I90" s="210"/>
      <c r="J90" s="206"/>
      <c r="K90" s="206"/>
      <c r="L90" s="211"/>
      <c r="M90" s="212"/>
      <c r="N90" s="213"/>
      <c r="O90" s="213"/>
      <c r="P90" s="213"/>
      <c r="Q90" s="213"/>
      <c r="R90" s="213"/>
      <c r="S90" s="213"/>
      <c r="T90" s="214"/>
      <c r="AT90" s="215" t="s">
        <v>147</v>
      </c>
      <c r="AU90" s="215" t="s">
        <v>79</v>
      </c>
      <c r="AV90" s="11" t="s">
        <v>79</v>
      </c>
      <c r="AW90" s="11" t="s">
        <v>33</v>
      </c>
      <c r="AX90" s="11" t="s">
        <v>77</v>
      </c>
      <c r="AY90" s="215" t="s">
        <v>136</v>
      </c>
    </row>
    <row r="91" spans="2:65" s="1" customFormat="1" ht="25.5" customHeight="1">
      <c r="B91" s="39"/>
      <c r="C91" s="190" t="s">
        <v>153</v>
      </c>
      <c r="D91" s="190" t="s">
        <v>138</v>
      </c>
      <c r="E91" s="191" t="s">
        <v>713</v>
      </c>
      <c r="F91" s="192" t="s">
        <v>714</v>
      </c>
      <c r="G91" s="193" t="s">
        <v>141</v>
      </c>
      <c r="H91" s="194">
        <v>40.8</v>
      </c>
      <c r="I91" s="195"/>
      <c r="J91" s="196">
        <f>ROUND(I91*H91,2)</f>
        <v>0</v>
      </c>
      <c r="K91" s="192" t="s">
        <v>142</v>
      </c>
      <c r="L91" s="59"/>
      <c r="M91" s="197" t="s">
        <v>21</v>
      </c>
      <c r="N91" s="198" t="s">
        <v>40</v>
      </c>
      <c r="O91" s="40"/>
      <c r="P91" s="199">
        <f>O91*H91</f>
        <v>0</v>
      </c>
      <c r="Q91" s="199">
        <v>0.00084</v>
      </c>
      <c r="R91" s="199">
        <f>Q91*H91</f>
        <v>0.034272</v>
      </c>
      <c r="S91" s="199">
        <v>0</v>
      </c>
      <c r="T91" s="200">
        <f>S91*H91</f>
        <v>0</v>
      </c>
      <c r="AR91" s="22" t="s">
        <v>143</v>
      </c>
      <c r="AT91" s="22" t="s">
        <v>138</v>
      </c>
      <c r="AU91" s="22" t="s">
        <v>79</v>
      </c>
      <c r="AY91" s="22" t="s">
        <v>136</v>
      </c>
      <c r="BE91" s="201">
        <f>IF(N91="základní",J91,0)</f>
        <v>0</v>
      </c>
      <c r="BF91" s="201">
        <f>IF(N91="snížená",J91,0)</f>
        <v>0</v>
      </c>
      <c r="BG91" s="201">
        <f>IF(N91="zákl. přenesená",J91,0)</f>
        <v>0</v>
      </c>
      <c r="BH91" s="201">
        <f>IF(N91="sníž. přenesená",J91,0)</f>
        <v>0</v>
      </c>
      <c r="BI91" s="201">
        <f>IF(N91="nulová",J91,0)</f>
        <v>0</v>
      </c>
      <c r="BJ91" s="22" t="s">
        <v>77</v>
      </c>
      <c r="BK91" s="201">
        <f>ROUND(I91*H91,2)</f>
        <v>0</v>
      </c>
      <c r="BL91" s="22" t="s">
        <v>143</v>
      </c>
      <c r="BM91" s="22" t="s">
        <v>715</v>
      </c>
    </row>
    <row r="92" spans="2:47" s="1" customFormat="1" ht="148.5">
      <c r="B92" s="39"/>
      <c r="C92" s="61"/>
      <c r="D92" s="202" t="s">
        <v>145</v>
      </c>
      <c r="E92" s="61"/>
      <c r="F92" s="203" t="s">
        <v>716</v>
      </c>
      <c r="G92" s="61"/>
      <c r="H92" s="61"/>
      <c r="I92" s="161"/>
      <c r="J92" s="61"/>
      <c r="K92" s="61"/>
      <c r="L92" s="59"/>
      <c r="M92" s="204"/>
      <c r="N92" s="40"/>
      <c r="O92" s="40"/>
      <c r="P92" s="40"/>
      <c r="Q92" s="40"/>
      <c r="R92" s="40"/>
      <c r="S92" s="40"/>
      <c r="T92" s="76"/>
      <c r="AT92" s="22" t="s">
        <v>145</v>
      </c>
      <c r="AU92" s="22" t="s">
        <v>79</v>
      </c>
    </row>
    <row r="93" spans="2:51" s="11" customFormat="1" ht="13.5">
      <c r="B93" s="205"/>
      <c r="C93" s="206"/>
      <c r="D93" s="202" t="s">
        <v>147</v>
      </c>
      <c r="E93" s="207" t="s">
        <v>21</v>
      </c>
      <c r="F93" s="208" t="s">
        <v>832</v>
      </c>
      <c r="G93" s="206"/>
      <c r="H93" s="209">
        <v>40.8</v>
      </c>
      <c r="I93" s="210"/>
      <c r="J93" s="206"/>
      <c r="K93" s="206"/>
      <c r="L93" s="211"/>
      <c r="M93" s="212"/>
      <c r="N93" s="213"/>
      <c r="O93" s="213"/>
      <c r="P93" s="213"/>
      <c r="Q93" s="213"/>
      <c r="R93" s="213"/>
      <c r="S93" s="213"/>
      <c r="T93" s="214"/>
      <c r="AT93" s="215" t="s">
        <v>147</v>
      </c>
      <c r="AU93" s="215" t="s">
        <v>79</v>
      </c>
      <c r="AV93" s="11" t="s">
        <v>79</v>
      </c>
      <c r="AW93" s="11" t="s">
        <v>33</v>
      </c>
      <c r="AX93" s="11" t="s">
        <v>69</v>
      </c>
      <c r="AY93" s="215" t="s">
        <v>136</v>
      </c>
    </row>
    <row r="94" spans="2:51" s="12" customFormat="1" ht="13.5">
      <c r="B94" s="216"/>
      <c r="C94" s="217"/>
      <c r="D94" s="202" t="s">
        <v>147</v>
      </c>
      <c r="E94" s="218" t="s">
        <v>21</v>
      </c>
      <c r="F94" s="219" t="s">
        <v>165</v>
      </c>
      <c r="G94" s="217"/>
      <c r="H94" s="220">
        <v>40.8</v>
      </c>
      <c r="I94" s="221"/>
      <c r="J94" s="217"/>
      <c r="K94" s="217"/>
      <c r="L94" s="222"/>
      <c r="M94" s="223"/>
      <c r="N94" s="224"/>
      <c r="O94" s="224"/>
      <c r="P94" s="224"/>
      <c r="Q94" s="224"/>
      <c r="R94" s="224"/>
      <c r="S94" s="224"/>
      <c r="T94" s="225"/>
      <c r="AT94" s="226" t="s">
        <v>147</v>
      </c>
      <c r="AU94" s="226" t="s">
        <v>79</v>
      </c>
      <c r="AV94" s="12" t="s">
        <v>143</v>
      </c>
      <c r="AW94" s="12" t="s">
        <v>33</v>
      </c>
      <c r="AX94" s="12" t="s">
        <v>77</v>
      </c>
      <c r="AY94" s="226" t="s">
        <v>136</v>
      </c>
    </row>
    <row r="95" spans="2:65" s="1" customFormat="1" ht="25.5" customHeight="1">
      <c r="B95" s="39"/>
      <c r="C95" s="190" t="s">
        <v>143</v>
      </c>
      <c r="D95" s="190" t="s">
        <v>138</v>
      </c>
      <c r="E95" s="191" t="s">
        <v>719</v>
      </c>
      <c r="F95" s="192" t="s">
        <v>720</v>
      </c>
      <c r="G95" s="193" t="s">
        <v>141</v>
      </c>
      <c r="H95" s="194">
        <v>40.8</v>
      </c>
      <c r="I95" s="195"/>
      <c r="J95" s="196">
        <f>ROUND(I95*H95,2)</f>
        <v>0</v>
      </c>
      <c r="K95" s="192" t="s">
        <v>142</v>
      </c>
      <c r="L95" s="59"/>
      <c r="M95" s="197" t="s">
        <v>21</v>
      </c>
      <c r="N95" s="198" t="s">
        <v>40</v>
      </c>
      <c r="O95" s="40"/>
      <c r="P95" s="199">
        <f>O95*H95</f>
        <v>0</v>
      </c>
      <c r="Q95" s="199">
        <v>0</v>
      </c>
      <c r="R95" s="199">
        <f>Q95*H95</f>
        <v>0</v>
      </c>
      <c r="S95" s="199">
        <v>0</v>
      </c>
      <c r="T95" s="200">
        <f>S95*H95</f>
        <v>0</v>
      </c>
      <c r="AR95" s="22" t="s">
        <v>143</v>
      </c>
      <c r="AT95" s="22" t="s">
        <v>138</v>
      </c>
      <c r="AU95" s="22" t="s">
        <v>79</v>
      </c>
      <c r="AY95" s="22" t="s">
        <v>136</v>
      </c>
      <c r="BE95" s="201">
        <f>IF(N95="základní",J95,0)</f>
        <v>0</v>
      </c>
      <c r="BF95" s="201">
        <f>IF(N95="snížená",J95,0)</f>
        <v>0</v>
      </c>
      <c r="BG95" s="201">
        <f>IF(N95="zákl. přenesená",J95,0)</f>
        <v>0</v>
      </c>
      <c r="BH95" s="201">
        <f>IF(N95="sníž. přenesená",J95,0)</f>
        <v>0</v>
      </c>
      <c r="BI95" s="201">
        <f>IF(N95="nulová",J95,0)</f>
        <v>0</v>
      </c>
      <c r="BJ95" s="22" t="s">
        <v>77</v>
      </c>
      <c r="BK95" s="201">
        <f>ROUND(I95*H95,2)</f>
        <v>0</v>
      </c>
      <c r="BL95" s="22" t="s">
        <v>143</v>
      </c>
      <c r="BM95" s="22" t="s">
        <v>721</v>
      </c>
    </row>
    <row r="96" spans="2:51" s="11" customFormat="1" ht="13.5">
      <c r="B96" s="205"/>
      <c r="C96" s="206"/>
      <c r="D96" s="202" t="s">
        <v>147</v>
      </c>
      <c r="E96" s="207" t="s">
        <v>21</v>
      </c>
      <c r="F96" s="208" t="s">
        <v>832</v>
      </c>
      <c r="G96" s="206"/>
      <c r="H96" s="209">
        <v>40.8</v>
      </c>
      <c r="I96" s="210"/>
      <c r="J96" s="206"/>
      <c r="K96" s="206"/>
      <c r="L96" s="211"/>
      <c r="M96" s="212"/>
      <c r="N96" s="213"/>
      <c r="O96" s="213"/>
      <c r="P96" s="213"/>
      <c r="Q96" s="213"/>
      <c r="R96" s="213"/>
      <c r="S96" s="213"/>
      <c r="T96" s="214"/>
      <c r="AT96" s="215" t="s">
        <v>147</v>
      </c>
      <c r="AU96" s="215" t="s">
        <v>79</v>
      </c>
      <c r="AV96" s="11" t="s">
        <v>79</v>
      </c>
      <c r="AW96" s="11" t="s">
        <v>33</v>
      </c>
      <c r="AX96" s="11" t="s">
        <v>69</v>
      </c>
      <c r="AY96" s="215" t="s">
        <v>136</v>
      </c>
    </row>
    <row r="97" spans="2:51" s="12" customFormat="1" ht="13.5">
      <c r="B97" s="216"/>
      <c r="C97" s="217"/>
      <c r="D97" s="202" t="s">
        <v>147</v>
      </c>
      <c r="E97" s="218" t="s">
        <v>21</v>
      </c>
      <c r="F97" s="219" t="s">
        <v>165</v>
      </c>
      <c r="G97" s="217"/>
      <c r="H97" s="220">
        <v>40.8</v>
      </c>
      <c r="I97" s="221"/>
      <c r="J97" s="217"/>
      <c r="K97" s="217"/>
      <c r="L97" s="222"/>
      <c r="M97" s="223"/>
      <c r="N97" s="224"/>
      <c r="O97" s="224"/>
      <c r="P97" s="224"/>
      <c r="Q97" s="224"/>
      <c r="R97" s="224"/>
      <c r="S97" s="224"/>
      <c r="T97" s="225"/>
      <c r="AT97" s="226" t="s">
        <v>147</v>
      </c>
      <c r="AU97" s="226" t="s">
        <v>79</v>
      </c>
      <c r="AV97" s="12" t="s">
        <v>143</v>
      </c>
      <c r="AW97" s="12" t="s">
        <v>33</v>
      </c>
      <c r="AX97" s="12" t="s">
        <v>77</v>
      </c>
      <c r="AY97" s="226" t="s">
        <v>136</v>
      </c>
    </row>
    <row r="98" spans="2:65" s="1" customFormat="1" ht="38.25" customHeight="1">
      <c r="B98" s="39"/>
      <c r="C98" s="190" t="s">
        <v>166</v>
      </c>
      <c r="D98" s="190" t="s">
        <v>138</v>
      </c>
      <c r="E98" s="191" t="s">
        <v>226</v>
      </c>
      <c r="F98" s="192" t="s">
        <v>227</v>
      </c>
      <c r="G98" s="193" t="s">
        <v>192</v>
      </c>
      <c r="H98" s="194">
        <v>22.44</v>
      </c>
      <c r="I98" s="195"/>
      <c r="J98" s="196">
        <f>ROUND(I98*H98,2)</f>
        <v>0</v>
      </c>
      <c r="K98" s="192" t="s">
        <v>142</v>
      </c>
      <c r="L98" s="59"/>
      <c r="M98" s="197" t="s">
        <v>21</v>
      </c>
      <c r="N98" s="198" t="s">
        <v>40</v>
      </c>
      <c r="O98" s="40"/>
      <c r="P98" s="199">
        <f>O98*H98</f>
        <v>0</v>
      </c>
      <c r="Q98" s="199">
        <v>0</v>
      </c>
      <c r="R98" s="199">
        <f>Q98*H98</f>
        <v>0</v>
      </c>
      <c r="S98" s="199">
        <v>0</v>
      </c>
      <c r="T98" s="200">
        <f>S98*H98</f>
        <v>0</v>
      </c>
      <c r="AR98" s="22" t="s">
        <v>143</v>
      </c>
      <c r="AT98" s="22" t="s">
        <v>138</v>
      </c>
      <c r="AU98" s="22" t="s">
        <v>79</v>
      </c>
      <c r="AY98" s="22" t="s">
        <v>136</v>
      </c>
      <c r="BE98" s="201">
        <f>IF(N98="základní",J98,0)</f>
        <v>0</v>
      </c>
      <c r="BF98" s="201">
        <f>IF(N98="snížená",J98,0)</f>
        <v>0</v>
      </c>
      <c r="BG98" s="201">
        <f>IF(N98="zákl. přenesená",J98,0)</f>
        <v>0</v>
      </c>
      <c r="BH98" s="201">
        <f>IF(N98="sníž. přenesená",J98,0)</f>
        <v>0</v>
      </c>
      <c r="BI98" s="201">
        <f>IF(N98="nulová",J98,0)</f>
        <v>0</v>
      </c>
      <c r="BJ98" s="22" t="s">
        <v>77</v>
      </c>
      <c r="BK98" s="201">
        <f>ROUND(I98*H98,2)</f>
        <v>0</v>
      </c>
      <c r="BL98" s="22" t="s">
        <v>143</v>
      </c>
      <c r="BM98" s="22" t="s">
        <v>722</v>
      </c>
    </row>
    <row r="99" spans="2:47" s="1" customFormat="1" ht="189">
      <c r="B99" s="39"/>
      <c r="C99" s="61"/>
      <c r="D99" s="202" t="s">
        <v>145</v>
      </c>
      <c r="E99" s="61"/>
      <c r="F99" s="203" t="s">
        <v>229</v>
      </c>
      <c r="G99" s="61"/>
      <c r="H99" s="61"/>
      <c r="I99" s="161"/>
      <c r="J99" s="61"/>
      <c r="K99" s="61"/>
      <c r="L99" s="59"/>
      <c r="M99" s="204"/>
      <c r="N99" s="40"/>
      <c r="O99" s="40"/>
      <c r="P99" s="40"/>
      <c r="Q99" s="40"/>
      <c r="R99" s="40"/>
      <c r="S99" s="40"/>
      <c r="T99" s="76"/>
      <c r="AT99" s="22" t="s">
        <v>145</v>
      </c>
      <c r="AU99" s="22" t="s">
        <v>79</v>
      </c>
    </row>
    <row r="100" spans="2:51" s="11" customFormat="1" ht="13.5">
      <c r="B100" s="205"/>
      <c r="C100" s="206"/>
      <c r="D100" s="202" t="s">
        <v>147</v>
      </c>
      <c r="E100" s="207" t="s">
        <v>21</v>
      </c>
      <c r="F100" s="208" t="s">
        <v>833</v>
      </c>
      <c r="G100" s="206"/>
      <c r="H100" s="209">
        <v>22.44</v>
      </c>
      <c r="I100" s="210"/>
      <c r="J100" s="206"/>
      <c r="K100" s="206"/>
      <c r="L100" s="211"/>
      <c r="M100" s="212"/>
      <c r="N100" s="213"/>
      <c r="O100" s="213"/>
      <c r="P100" s="213"/>
      <c r="Q100" s="213"/>
      <c r="R100" s="213"/>
      <c r="S100" s="213"/>
      <c r="T100" s="214"/>
      <c r="AT100" s="215" t="s">
        <v>147</v>
      </c>
      <c r="AU100" s="215" t="s">
        <v>79</v>
      </c>
      <c r="AV100" s="11" t="s">
        <v>79</v>
      </c>
      <c r="AW100" s="11" t="s">
        <v>33</v>
      </c>
      <c r="AX100" s="11" t="s">
        <v>77</v>
      </c>
      <c r="AY100" s="215" t="s">
        <v>136</v>
      </c>
    </row>
    <row r="101" spans="2:65" s="1" customFormat="1" ht="51" customHeight="1">
      <c r="B101" s="39"/>
      <c r="C101" s="190" t="s">
        <v>171</v>
      </c>
      <c r="D101" s="190" t="s">
        <v>138</v>
      </c>
      <c r="E101" s="191" t="s">
        <v>232</v>
      </c>
      <c r="F101" s="192" t="s">
        <v>233</v>
      </c>
      <c r="G101" s="193" t="s">
        <v>192</v>
      </c>
      <c r="H101" s="194">
        <v>336.6</v>
      </c>
      <c r="I101" s="195"/>
      <c r="J101" s="196">
        <f>ROUND(I101*H101,2)</f>
        <v>0</v>
      </c>
      <c r="K101" s="192" t="s">
        <v>142</v>
      </c>
      <c r="L101" s="59"/>
      <c r="M101" s="197" t="s">
        <v>21</v>
      </c>
      <c r="N101" s="198" t="s">
        <v>40</v>
      </c>
      <c r="O101" s="40"/>
      <c r="P101" s="199">
        <f>O101*H101</f>
        <v>0</v>
      </c>
      <c r="Q101" s="199">
        <v>0</v>
      </c>
      <c r="R101" s="199">
        <f>Q101*H101</f>
        <v>0</v>
      </c>
      <c r="S101" s="199">
        <v>0</v>
      </c>
      <c r="T101" s="200">
        <f>S101*H101</f>
        <v>0</v>
      </c>
      <c r="AR101" s="22" t="s">
        <v>143</v>
      </c>
      <c r="AT101" s="22" t="s">
        <v>138</v>
      </c>
      <c r="AU101" s="22" t="s">
        <v>79</v>
      </c>
      <c r="AY101" s="22" t="s">
        <v>136</v>
      </c>
      <c r="BE101" s="201">
        <f>IF(N101="základní",J101,0)</f>
        <v>0</v>
      </c>
      <c r="BF101" s="201">
        <f>IF(N101="snížená",J101,0)</f>
        <v>0</v>
      </c>
      <c r="BG101" s="201">
        <f>IF(N101="zákl. přenesená",J101,0)</f>
        <v>0</v>
      </c>
      <c r="BH101" s="201">
        <f>IF(N101="sníž. přenesená",J101,0)</f>
        <v>0</v>
      </c>
      <c r="BI101" s="201">
        <f>IF(N101="nulová",J101,0)</f>
        <v>0</v>
      </c>
      <c r="BJ101" s="22" t="s">
        <v>77</v>
      </c>
      <c r="BK101" s="201">
        <f>ROUND(I101*H101,2)</f>
        <v>0</v>
      </c>
      <c r="BL101" s="22" t="s">
        <v>143</v>
      </c>
      <c r="BM101" s="22" t="s">
        <v>724</v>
      </c>
    </row>
    <row r="102" spans="2:47" s="1" customFormat="1" ht="189">
      <c r="B102" s="39"/>
      <c r="C102" s="61"/>
      <c r="D102" s="202" t="s">
        <v>145</v>
      </c>
      <c r="E102" s="61"/>
      <c r="F102" s="203" t="s">
        <v>229</v>
      </c>
      <c r="G102" s="61"/>
      <c r="H102" s="61"/>
      <c r="I102" s="161"/>
      <c r="J102" s="61"/>
      <c r="K102" s="61"/>
      <c r="L102" s="59"/>
      <c r="M102" s="204"/>
      <c r="N102" s="40"/>
      <c r="O102" s="40"/>
      <c r="P102" s="40"/>
      <c r="Q102" s="40"/>
      <c r="R102" s="40"/>
      <c r="S102" s="40"/>
      <c r="T102" s="76"/>
      <c r="AT102" s="22" t="s">
        <v>145</v>
      </c>
      <c r="AU102" s="22" t="s">
        <v>79</v>
      </c>
    </row>
    <row r="103" spans="2:51" s="11" customFormat="1" ht="13.5">
      <c r="B103" s="205"/>
      <c r="C103" s="206"/>
      <c r="D103" s="202" t="s">
        <v>147</v>
      </c>
      <c r="E103" s="207" t="s">
        <v>21</v>
      </c>
      <c r="F103" s="208" t="s">
        <v>834</v>
      </c>
      <c r="G103" s="206"/>
      <c r="H103" s="209">
        <v>336.6</v>
      </c>
      <c r="I103" s="210"/>
      <c r="J103" s="206"/>
      <c r="K103" s="206"/>
      <c r="L103" s="211"/>
      <c r="M103" s="212"/>
      <c r="N103" s="213"/>
      <c r="O103" s="213"/>
      <c r="P103" s="213"/>
      <c r="Q103" s="213"/>
      <c r="R103" s="213"/>
      <c r="S103" s="213"/>
      <c r="T103" s="214"/>
      <c r="AT103" s="215" t="s">
        <v>147</v>
      </c>
      <c r="AU103" s="215" t="s">
        <v>79</v>
      </c>
      <c r="AV103" s="11" t="s">
        <v>79</v>
      </c>
      <c r="AW103" s="11" t="s">
        <v>33</v>
      </c>
      <c r="AX103" s="11" t="s">
        <v>77</v>
      </c>
      <c r="AY103" s="215" t="s">
        <v>136</v>
      </c>
    </row>
    <row r="104" spans="2:65" s="1" customFormat="1" ht="25.5" customHeight="1">
      <c r="B104" s="39"/>
      <c r="C104" s="190" t="s">
        <v>177</v>
      </c>
      <c r="D104" s="190" t="s">
        <v>138</v>
      </c>
      <c r="E104" s="191" t="s">
        <v>256</v>
      </c>
      <c r="F104" s="192" t="s">
        <v>257</v>
      </c>
      <c r="G104" s="193" t="s">
        <v>246</v>
      </c>
      <c r="H104" s="194">
        <v>25.582</v>
      </c>
      <c r="I104" s="195"/>
      <c r="J104" s="196">
        <f>ROUND(I104*H104,2)</f>
        <v>0</v>
      </c>
      <c r="K104" s="192" t="s">
        <v>142</v>
      </c>
      <c r="L104" s="59"/>
      <c r="M104" s="197" t="s">
        <v>21</v>
      </c>
      <c r="N104" s="198" t="s">
        <v>40</v>
      </c>
      <c r="O104" s="40"/>
      <c r="P104" s="199">
        <f>O104*H104</f>
        <v>0</v>
      </c>
      <c r="Q104" s="199">
        <v>0</v>
      </c>
      <c r="R104" s="199">
        <f>Q104*H104</f>
        <v>0</v>
      </c>
      <c r="S104" s="199">
        <v>0</v>
      </c>
      <c r="T104" s="200">
        <f>S104*H104</f>
        <v>0</v>
      </c>
      <c r="AR104" s="22" t="s">
        <v>143</v>
      </c>
      <c r="AT104" s="22" t="s">
        <v>138</v>
      </c>
      <c r="AU104" s="22" t="s">
        <v>79</v>
      </c>
      <c r="AY104" s="22" t="s">
        <v>136</v>
      </c>
      <c r="BE104" s="201">
        <f>IF(N104="základní",J104,0)</f>
        <v>0</v>
      </c>
      <c r="BF104" s="201">
        <f>IF(N104="snížená",J104,0)</f>
        <v>0</v>
      </c>
      <c r="BG104" s="201">
        <f>IF(N104="zákl. přenesená",J104,0)</f>
        <v>0</v>
      </c>
      <c r="BH104" s="201">
        <f>IF(N104="sníž. přenesená",J104,0)</f>
        <v>0</v>
      </c>
      <c r="BI104" s="201">
        <f>IF(N104="nulová",J104,0)</f>
        <v>0</v>
      </c>
      <c r="BJ104" s="22" t="s">
        <v>77</v>
      </c>
      <c r="BK104" s="201">
        <f>ROUND(I104*H104,2)</f>
        <v>0</v>
      </c>
      <c r="BL104" s="22" t="s">
        <v>143</v>
      </c>
      <c r="BM104" s="22" t="s">
        <v>726</v>
      </c>
    </row>
    <row r="105" spans="2:47" s="1" customFormat="1" ht="27">
      <c r="B105" s="39"/>
      <c r="C105" s="61"/>
      <c r="D105" s="202" t="s">
        <v>145</v>
      </c>
      <c r="E105" s="61"/>
      <c r="F105" s="203" t="s">
        <v>259</v>
      </c>
      <c r="G105" s="61"/>
      <c r="H105" s="61"/>
      <c r="I105" s="161"/>
      <c r="J105" s="61"/>
      <c r="K105" s="61"/>
      <c r="L105" s="59"/>
      <c r="M105" s="204"/>
      <c r="N105" s="40"/>
      <c r="O105" s="40"/>
      <c r="P105" s="40"/>
      <c r="Q105" s="40"/>
      <c r="R105" s="40"/>
      <c r="S105" s="40"/>
      <c r="T105" s="76"/>
      <c r="AT105" s="22" t="s">
        <v>145</v>
      </c>
      <c r="AU105" s="22" t="s">
        <v>79</v>
      </c>
    </row>
    <row r="106" spans="2:51" s="11" customFormat="1" ht="13.5">
      <c r="B106" s="205"/>
      <c r="C106" s="206"/>
      <c r="D106" s="202" t="s">
        <v>147</v>
      </c>
      <c r="E106" s="207" t="s">
        <v>21</v>
      </c>
      <c r="F106" s="208" t="s">
        <v>835</v>
      </c>
      <c r="G106" s="206"/>
      <c r="H106" s="209">
        <v>25.582</v>
      </c>
      <c r="I106" s="210"/>
      <c r="J106" s="206"/>
      <c r="K106" s="206"/>
      <c r="L106" s="211"/>
      <c r="M106" s="212"/>
      <c r="N106" s="213"/>
      <c r="O106" s="213"/>
      <c r="P106" s="213"/>
      <c r="Q106" s="213"/>
      <c r="R106" s="213"/>
      <c r="S106" s="213"/>
      <c r="T106" s="214"/>
      <c r="AT106" s="215" t="s">
        <v>147</v>
      </c>
      <c r="AU106" s="215" t="s">
        <v>79</v>
      </c>
      <c r="AV106" s="11" t="s">
        <v>79</v>
      </c>
      <c r="AW106" s="11" t="s">
        <v>33</v>
      </c>
      <c r="AX106" s="11" t="s">
        <v>77</v>
      </c>
      <c r="AY106" s="215" t="s">
        <v>136</v>
      </c>
    </row>
    <row r="107" spans="2:65" s="1" customFormat="1" ht="38.25" customHeight="1">
      <c r="B107" s="39"/>
      <c r="C107" s="190" t="s">
        <v>184</v>
      </c>
      <c r="D107" s="190" t="s">
        <v>138</v>
      </c>
      <c r="E107" s="191" t="s">
        <v>262</v>
      </c>
      <c r="F107" s="192" t="s">
        <v>263</v>
      </c>
      <c r="G107" s="193" t="s">
        <v>246</v>
      </c>
      <c r="H107" s="194">
        <v>17.054</v>
      </c>
      <c r="I107" s="195"/>
      <c r="J107" s="196">
        <f>ROUND(I107*H107,2)</f>
        <v>0</v>
      </c>
      <c r="K107" s="192" t="s">
        <v>21</v>
      </c>
      <c r="L107" s="59"/>
      <c r="M107" s="197" t="s">
        <v>21</v>
      </c>
      <c r="N107" s="198" t="s">
        <v>40</v>
      </c>
      <c r="O107" s="40"/>
      <c r="P107" s="199">
        <f>O107*H107</f>
        <v>0</v>
      </c>
      <c r="Q107" s="199">
        <v>0</v>
      </c>
      <c r="R107" s="199">
        <f>Q107*H107</f>
        <v>0</v>
      </c>
      <c r="S107" s="199">
        <v>0</v>
      </c>
      <c r="T107" s="200">
        <f>S107*H107</f>
        <v>0</v>
      </c>
      <c r="AR107" s="22" t="s">
        <v>143</v>
      </c>
      <c r="AT107" s="22" t="s">
        <v>138</v>
      </c>
      <c r="AU107" s="22" t="s">
        <v>79</v>
      </c>
      <c r="AY107" s="22" t="s">
        <v>136</v>
      </c>
      <c r="BE107" s="201">
        <f>IF(N107="základní",J107,0)</f>
        <v>0</v>
      </c>
      <c r="BF107" s="201">
        <f>IF(N107="snížená",J107,0)</f>
        <v>0</v>
      </c>
      <c r="BG107" s="201">
        <f>IF(N107="zákl. přenesená",J107,0)</f>
        <v>0</v>
      </c>
      <c r="BH107" s="201">
        <f>IF(N107="sníž. přenesená",J107,0)</f>
        <v>0</v>
      </c>
      <c r="BI107" s="201">
        <f>IF(N107="nulová",J107,0)</f>
        <v>0</v>
      </c>
      <c r="BJ107" s="22" t="s">
        <v>77</v>
      </c>
      <c r="BK107" s="201">
        <f>ROUND(I107*H107,2)</f>
        <v>0</v>
      </c>
      <c r="BL107" s="22" t="s">
        <v>143</v>
      </c>
      <c r="BM107" s="22" t="s">
        <v>728</v>
      </c>
    </row>
    <row r="108" spans="2:47" s="1" customFormat="1" ht="27">
      <c r="B108" s="39"/>
      <c r="C108" s="61"/>
      <c r="D108" s="202" t="s">
        <v>145</v>
      </c>
      <c r="E108" s="61"/>
      <c r="F108" s="203" t="s">
        <v>259</v>
      </c>
      <c r="G108" s="61"/>
      <c r="H108" s="61"/>
      <c r="I108" s="161"/>
      <c r="J108" s="61"/>
      <c r="K108" s="61"/>
      <c r="L108" s="59"/>
      <c r="M108" s="204"/>
      <c r="N108" s="40"/>
      <c r="O108" s="40"/>
      <c r="P108" s="40"/>
      <c r="Q108" s="40"/>
      <c r="R108" s="40"/>
      <c r="S108" s="40"/>
      <c r="T108" s="76"/>
      <c r="AT108" s="22" t="s">
        <v>145</v>
      </c>
      <c r="AU108" s="22" t="s">
        <v>79</v>
      </c>
    </row>
    <row r="109" spans="2:51" s="11" customFormat="1" ht="13.5">
      <c r="B109" s="205"/>
      <c r="C109" s="206"/>
      <c r="D109" s="202" t="s">
        <v>147</v>
      </c>
      <c r="E109" s="207" t="s">
        <v>21</v>
      </c>
      <c r="F109" s="208" t="s">
        <v>836</v>
      </c>
      <c r="G109" s="206"/>
      <c r="H109" s="209">
        <v>17.054</v>
      </c>
      <c r="I109" s="210"/>
      <c r="J109" s="206"/>
      <c r="K109" s="206"/>
      <c r="L109" s="211"/>
      <c r="M109" s="212"/>
      <c r="N109" s="213"/>
      <c r="O109" s="213"/>
      <c r="P109" s="213"/>
      <c r="Q109" s="213"/>
      <c r="R109" s="213"/>
      <c r="S109" s="213"/>
      <c r="T109" s="214"/>
      <c r="AT109" s="215" t="s">
        <v>147</v>
      </c>
      <c r="AU109" s="215" t="s">
        <v>79</v>
      </c>
      <c r="AV109" s="11" t="s">
        <v>79</v>
      </c>
      <c r="AW109" s="11" t="s">
        <v>33</v>
      </c>
      <c r="AX109" s="11" t="s">
        <v>77</v>
      </c>
      <c r="AY109" s="215" t="s">
        <v>136</v>
      </c>
    </row>
    <row r="110" spans="2:65" s="1" customFormat="1" ht="25.5" customHeight="1">
      <c r="B110" s="39"/>
      <c r="C110" s="190" t="s">
        <v>189</v>
      </c>
      <c r="D110" s="190" t="s">
        <v>138</v>
      </c>
      <c r="E110" s="191" t="s">
        <v>730</v>
      </c>
      <c r="F110" s="192" t="s">
        <v>731</v>
      </c>
      <c r="G110" s="193" t="s">
        <v>192</v>
      </c>
      <c r="H110" s="194">
        <v>14.212</v>
      </c>
      <c r="I110" s="195"/>
      <c r="J110" s="196">
        <f>ROUND(I110*H110,2)</f>
        <v>0</v>
      </c>
      <c r="K110" s="192" t="s">
        <v>142</v>
      </c>
      <c r="L110" s="59"/>
      <c r="M110" s="197" t="s">
        <v>21</v>
      </c>
      <c r="N110" s="198" t="s">
        <v>40</v>
      </c>
      <c r="O110" s="40"/>
      <c r="P110" s="199">
        <f>O110*H110</f>
        <v>0</v>
      </c>
      <c r="Q110" s="199">
        <v>0</v>
      </c>
      <c r="R110" s="199">
        <f>Q110*H110</f>
        <v>0</v>
      </c>
      <c r="S110" s="199">
        <v>0</v>
      </c>
      <c r="T110" s="200">
        <f>S110*H110</f>
        <v>0</v>
      </c>
      <c r="AR110" s="22" t="s">
        <v>143</v>
      </c>
      <c r="AT110" s="22" t="s">
        <v>138</v>
      </c>
      <c r="AU110" s="22" t="s">
        <v>79</v>
      </c>
      <c r="AY110" s="22" t="s">
        <v>136</v>
      </c>
      <c r="BE110" s="201">
        <f>IF(N110="základní",J110,0)</f>
        <v>0</v>
      </c>
      <c r="BF110" s="201">
        <f>IF(N110="snížená",J110,0)</f>
        <v>0</v>
      </c>
      <c r="BG110" s="201">
        <f>IF(N110="zákl. přenesená",J110,0)</f>
        <v>0</v>
      </c>
      <c r="BH110" s="201">
        <f>IF(N110="sníž. přenesená",J110,0)</f>
        <v>0</v>
      </c>
      <c r="BI110" s="201">
        <f>IF(N110="nulová",J110,0)</f>
        <v>0</v>
      </c>
      <c r="BJ110" s="22" t="s">
        <v>77</v>
      </c>
      <c r="BK110" s="201">
        <f>ROUND(I110*H110,2)</f>
        <v>0</v>
      </c>
      <c r="BL110" s="22" t="s">
        <v>143</v>
      </c>
      <c r="BM110" s="22" t="s">
        <v>732</v>
      </c>
    </row>
    <row r="111" spans="2:47" s="1" customFormat="1" ht="409.5">
      <c r="B111" s="39"/>
      <c r="C111" s="61"/>
      <c r="D111" s="202" t="s">
        <v>145</v>
      </c>
      <c r="E111" s="61"/>
      <c r="F111" s="203" t="s">
        <v>733</v>
      </c>
      <c r="G111" s="61"/>
      <c r="H111" s="61"/>
      <c r="I111" s="161"/>
      <c r="J111" s="61"/>
      <c r="K111" s="61"/>
      <c r="L111" s="59"/>
      <c r="M111" s="204"/>
      <c r="N111" s="40"/>
      <c r="O111" s="40"/>
      <c r="P111" s="40"/>
      <c r="Q111" s="40"/>
      <c r="R111" s="40"/>
      <c r="S111" s="40"/>
      <c r="T111" s="76"/>
      <c r="AT111" s="22" t="s">
        <v>145</v>
      </c>
      <c r="AU111" s="22" t="s">
        <v>79</v>
      </c>
    </row>
    <row r="112" spans="2:51" s="11" customFormat="1" ht="13.5">
      <c r="B112" s="205"/>
      <c r="C112" s="206"/>
      <c r="D112" s="202" t="s">
        <v>147</v>
      </c>
      <c r="E112" s="207" t="s">
        <v>21</v>
      </c>
      <c r="F112" s="208" t="s">
        <v>837</v>
      </c>
      <c r="G112" s="206"/>
      <c r="H112" s="209">
        <v>14.212</v>
      </c>
      <c r="I112" s="210"/>
      <c r="J112" s="206"/>
      <c r="K112" s="206"/>
      <c r="L112" s="211"/>
      <c r="M112" s="212"/>
      <c r="N112" s="213"/>
      <c r="O112" s="213"/>
      <c r="P112" s="213"/>
      <c r="Q112" s="213"/>
      <c r="R112" s="213"/>
      <c r="S112" s="213"/>
      <c r="T112" s="214"/>
      <c r="AT112" s="215" t="s">
        <v>147</v>
      </c>
      <c r="AU112" s="215" t="s">
        <v>79</v>
      </c>
      <c r="AV112" s="11" t="s">
        <v>79</v>
      </c>
      <c r="AW112" s="11" t="s">
        <v>33</v>
      </c>
      <c r="AX112" s="11" t="s">
        <v>69</v>
      </c>
      <c r="AY112" s="215" t="s">
        <v>136</v>
      </c>
    </row>
    <row r="113" spans="2:51" s="12" customFormat="1" ht="13.5">
      <c r="B113" s="216"/>
      <c r="C113" s="217"/>
      <c r="D113" s="202" t="s">
        <v>147</v>
      </c>
      <c r="E113" s="218" t="s">
        <v>21</v>
      </c>
      <c r="F113" s="219" t="s">
        <v>165</v>
      </c>
      <c r="G113" s="217"/>
      <c r="H113" s="220">
        <v>14.212</v>
      </c>
      <c r="I113" s="221"/>
      <c r="J113" s="217"/>
      <c r="K113" s="217"/>
      <c r="L113" s="222"/>
      <c r="M113" s="223"/>
      <c r="N113" s="224"/>
      <c r="O113" s="224"/>
      <c r="P113" s="224"/>
      <c r="Q113" s="224"/>
      <c r="R113" s="224"/>
      <c r="S113" s="224"/>
      <c r="T113" s="225"/>
      <c r="AT113" s="226" t="s">
        <v>147</v>
      </c>
      <c r="AU113" s="226" t="s">
        <v>79</v>
      </c>
      <c r="AV113" s="12" t="s">
        <v>143</v>
      </c>
      <c r="AW113" s="12" t="s">
        <v>33</v>
      </c>
      <c r="AX113" s="12" t="s">
        <v>77</v>
      </c>
      <c r="AY113" s="226" t="s">
        <v>136</v>
      </c>
    </row>
    <row r="114" spans="2:65" s="1" customFormat="1" ht="16.5" customHeight="1">
      <c r="B114" s="39"/>
      <c r="C114" s="227" t="s">
        <v>196</v>
      </c>
      <c r="D114" s="227" t="s">
        <v>243</v>
      </c>
      <c r="E114" s="228" t="s">
        <v>736</v>
      </c>
      <c r="F114" s="229" t="s">
        <v>737</v>
      </c>
      <c r="G114" s="230" t="s">
        <v>246</v>
      </c>
      <c r="H114" s="231">
        <v>27.003</v>
      </c>
      <c r="I114" s="232"/>
      <c r="J114" s="233">
        <f>ROUND(I114*H114,2)</f>
        <v>0</v>
      </c>
      <c r="K114" s="229" t="s">
        <v>142</v>
      </c>
      <c r="L114" s="234"/>
      <c r="M114" s="235" t="s">
        <v>21</v>
      </c>
      <c r="N114" s="236" t="s">
        <v>40</v>
      </c>
      <c r="O114" s="40"/>
      <c r="P114" s="199">
        <f>O114*H114</f>
        <v>0</v>
      </c>
      <c r="Q114" s="199">
        <v>1</v>
      </c>
      <c r="R114" s="199">
        <f>Q114*H114</f>
        <v>27.003</v>
      </c>
      <c r="S114" s="199">
        <v>0</v>
      </c>
      <c r="T114" s="200">
        <f>S114*H114</f>
        <v>0</v>
      </c>
      <c r="AR114" s="22" t="s">
        <v>184</v>
      </c>
      <c r="AT114" s="22" t="s">
        <v>243</v>
      </c>
      <c r="AU114" s="22" t="s">
        <v>79</v>
      </c>
      <c r="AY114" s="22" t="s">
        <v>136</v>
      </c>
      <c r="BE114" s="201">
        <f>IF(N114="základní",J114,0)</f>
        <v>0</v>
      </c>
      <c r="BF114" s="201">
        <f>IF(N114="snížená",J114,0)</f>
        <v>0</v>
      </c>
      <c r="BG114" s="201">
        <f>IF(N114="zákl. přenesená",J114,0)</f>
        <v>0</v>
      </c>
      <c r="BH114" s="201">
        <f>IF(N114="sníž. přenesená",J114,0)</f>
        <v>0</v>
      </c>
      <c r="BI114" s="201">
        <f>IF(N114="nulová",J114,0)</f>
        <v>0</v>
      </c>
      <c r="BJ114" s="22" t="s">
        <v>77</v>
      </c>
      <c r="BK114" s="201">
        <f>ROUND(I114*H114,2)</f>
        <v>0</v>
      </c>
      <c r="BL114" s="22" t="s">
        <v>143</v>
      </c>
      <c r="BM114" s="22" t="s">
        <v>738</v>
      </c>
    </row>
    <row r="115" spans="2:51" s="11" customFormat="1" ht="13.5">
      <c r="B115" s="205"/>
      <c r="C115" s="206"/>
      <c r="D115" s="202" t="s">
        <v>147</v>
      </c>
      <c r="E115" s="207" t="s">
        <v>21</v>
      </c>
      <c r="F115" s="208" t="s">
        <v>838</v>
      </c>
      <c r="G115" s="206"/>
      <c r="H115" s="209">
        <v>27.003</v>
      </c>
      <c r="I115" s="210"/>
      <c r="J115" s="206"/>
      <c r="K115" s="206"/>
      <c r="L115" s="211"/>
      <c r="M115" s="212"/>
      <c r="N115" s="213"/>
      <c r="O115" s="213"/>
      <c r="P115" s="213"/>
      <c r="Q115" s="213"/>
      <c r="R115" s="213"/>
      <c r="S115" s="213"/>
      <c r="T115" s="214"/>
      <c r="AT115" s="215" t="s">
        <v>147</v>
      </c>
      <c r="AU115" s="215" t="s">
        <v>79</v>
      </c>
      <c r="AV115" s="11" t="s">
        <v>79</v>
      </c>
      <c r="AW115" s="11" t="s">
        <v>33</v>
      </c>
      <c r="AX115" s="11" t="s">
        <v>77</v>
      </c>
      <c r="AY115" s="215" t="s">
        <v>136</v>
      </c>
    </row>
    <row r="116" spans="2:65" s="1" customFormat="1" ht="38.25" customHeight="1">
      <c r="B116" s="39"/>
      <c r="C116" s="190" t="s">
        <v>209</v>
      </c>
      <c r="D116" s="190" t="s">
        <v>138</v>
      </c>
      <c r="E116" s="191" t="s">
        <v>740</v>
      </c>
      <c r="F116" s="192" t="s">
        <v>741</v>
      </c>
      <c r="G116" s="193" t="s">
        <v>192</v>
      </c>
      <c r="H116" s="194">
        <v>6.732</v>
      </c>
      <c r="I116" s="195"/>
      <c r="J116" s="196">
        <f>ROUND(I116*H116,2)</f>
        <v>0</v>
      </c>
      <c r="K116" s="192" t="s">
        <v>142</v>
      </c>
      <c r="L116" s="59"/>
      <c r="M116" s="197" t="s">
        <v>21</v>
      </c>
      <c r="N116" s="198" t="s">
        <v>40</v>
      </c>
      <c r="O116" s="40"/>
      <c r="P116" s="199">
        <f>O116*H116</f>
        <v>0</v>
      </c>
      <c r="Q116" s="199">
        <v>0</v>
      </c>
      <c r="R116" s="199">
        <f>Q116*H116</f>
        <v>0</v>
      </c>
      <c r="S116" s="199">
        <v>0</v>
      </c>
      <c r="T116" s="200">
        <f>S116*H116</f>
        <v>0</v>
      </c>
      <c r="AR116" s="22" t="s">
        <v>143</v>
      </c>
      <c r="AT116" s="22" t="s">
        <v>138</v>
      </c>
      <c r="AU116" s="22" t="s">
        <v>79</v>
      </c>
      <c r="AY116" s="22" t="s">
        <v>136</v>
      </c>
      <c r="BE116" s="201">
        <f>IF(N116="základní",J116,0)</f>
        <v>0</v>
      </c>
      <c r="BF116" s="201">
        <f>IF(N116="snížená",J116,0)</f>
        <v>0</v>
      </c>
      <c r="BG116" s="201">
        <f>IF(N116="zákl. přenesená",J116,0)</f>
        <v>0</v>
      </c>
      <c r="BH116" s="201">
        <f>IF(N116="sníž. přenesená",J116,0)</f>
        <v>0</v>
      </c>
      <c r="BI116" s="201">
        <f>IF(N116="nulová",J116,0)</f>
        <v>0</v>
      </c>
      <c r="BJ116" s="22" t="s">
        <v>77</v>
      </c>
      <c r="BK116" s="201">
        <f>ROUND(I116*H116,2)</f>
        <v>0</v>
      </c>
      <c r="BL116" s="22" t="s">
        <v>143</v>
      </c>
      <c r="BM116" s="22" t="s">
        <v>742</v>
      </c>
    </row>
    <row r="117" spans="2:47" s="1" customFormat="1" ht="94.5">
      <c r="B117" s="39"/>
      <c r="C117" s="61"/>
      <c r="D117" s="202" t="s">
        <v>145</v>
      </c>
      <c r="E117" s="61"/>
      <c r="F117" s="203" t="s">
        <v>743</v>
      </c>
      <c r="G117" s="61"/>
      <c r="H117" s="61"/>
      <c r="I117" s="161"/>
      <c r="J117" s="61"/>
      <c r="K117" s="61"/>
      <c r="L117" s="59"/>
      <c r="M117" s="204"/>
      <c r="N117" s="40"/>
      <c r="O117" s="40"/>
      <c r="P117" s="40"/>
      <c r="Q117" s="40"/>
      <c r="R117" s="40"/>
      <c r="S117" s="40"/>
      <c r="T117" s="76"/>
      <c r="AT117" s="22" t="s">
        <v>145</v>
      </c>
      <c r="AU117" s="22" t="s">
        <v>79</v>
      </c>
    </row>
    <row r="118" spans="2:51" s="11" customFormat="1" ht="13.5">
      <c r="B118" s="205"/>
      <c r="C118" s="206"/>
      <c r="D118" s="202" t="s">
        <v>147</v>
      </c>
      <c r="E118" s="207" t="s">
        <v>21</v>
      </c>
      <c r="F118" s="208" t="s">
        <v>839</v>
      </c>
      <c r="G118" s="206"/>
      <c r="H118" s="209">
        <v>6.732</v>
      </c>
      <c r="I118" s="210"/>
      <c r="J118" s="206"/>
      <c r="K118" s="206"/>
      <c r="L118" s="211"/>
      <c r="M118" s="212"/>
      <c r="N118" s="213"/>
      <c r="O118" s="213"/>
      <c r="P118" s="213"/>
      <c r="Q118" s="213"/>
      <c r="R118" s="213"/>
      <c r="S118" s="213"/>
      <c r="T118" s="214"/>
      <c r="AT118" s="215" t="s">
        <v>147</v>
      </c>
      <c r="AU118" s="215" t="s">
        <v>79</v>
      </c>
      <c r="AV118" s="11" t="s">
        <v>79</v>
      </c>
      <c r="AW118" s="11" t="s">
        <v>33</v>
      </c>
      <c r="AX118" s="11" t="s">
        <v>69</v>
      </c>
      <c r="AY118" s="215" t="s">
        <v>136</v>
      </c>
    </row>
    <row r="119" spans="2:51" s="12" customFormat="1" ht="13.5">
      <c r="B119" s="216"/>
      <c r="C119" s="217"/>
      <c r="D119" s="202" t="s">
        <v>147</v>
      </c>
      <c r="E119" s="218" t="s">
        <v>21</v>
      </c>
      <c r="F119" s="219" t="s">
        <v>165</v>
      </c>
      <c r="G119" s="217"/>
      <c r="H119" s="220">
        <v>6.732</v>
      </c>
      <c r="I119" s="221"/>
      <c r="J119" s="217"/>
      <c r="K119" s="217"/>
      <c r="L119" s="222"/>
      <c r="M119" s="223"/>
      <c r="N119" s="224"/>
      <c r="O119" s="224"/>
      <c r="P119" s="224"/>
      <c r="Q119" s="224"/>
      <c r="R119" s="224"/>
      <c r="S119" s="224"/>
      <c r="T119" s="225"/>
      <c r="AT119" s="226" t="s">
        <v>147</v>
      </c>
      <c r="AU119" s="226" t="s">
        <v>79</v>
      </c>
      <c r="AV119" s="12" t="s">
        <v>143</v>
      </c>
      <c r="AW119" s="12" t="s">
        <v>33</v>
      </c>
      <c r="AX119" s="12" t="s">
        <v>77</v>
      </c>
      <c r="AY119" s="226" t="s">
        <v>136</v>
      </c>
    </row>
    <row r="120" spans="2:65" s="1" customFormat="1" ht="16.5" customHeight="1">
      <c r="B120" s="39"/>
      <c r="C120" s="227" t="s">
        <v>214</v>
      </c>
      <c r="D120" s="227" t="s">
        <v>243</v>
      </c>
      <c r="E120" s="228" t="s">
        <v>746</v>
      </c>
      <c r="F120" s="229" t="s">
        <v>747</v>
      </c>
      <c r="G120" s="230" t="s">
        <v>246</v>
      </c>
      <c r="H120" s="231">
        <v>12.791</v>
      </c>
      <c r="I120" s="232"/>
      <c r="J120" s="233">
        <f>ROUND(I120*H120,2)</f>
        <v>0</v>
      </c>
      <c r="K120" s="229" t="s">
        <v>142</v>
      </c>
      <c r="L120" s="234"/>
      <c r="M120" s="235" t="s">
        <v>21</v>
      </c>
      <c r="N120" s="236" t="s">
        <v>40</v>
      </c>
      <c r="O120" s="40"/>
      <c r="P120" s="199">
        <f>O120*H120</f>
        <v>0</v>
      </c>
      <c r="Q120" s="199">
        <v>1</v>
      </c>
      <c r="R120" s="199">
        <f>Q120*H120</f>
        <v>12.791</v>
      </c>
      <c r="S120" s="199">
        <v>0</v>
      </c>
      <c r="T120" s="200">
        <f>S120*H120</f>
        <v>0</v>
      </c>
      <c r="AR120" s="22" t="s">
        <v>184</v>
      </c>
      <c r="AT120" s="22" t="s">
        <v>243</v>
      </c>
      <c r="AU120" s="22" t="s">
        <v>79</v>
      </c>
      <c r="AY120" s="22" t="s">
        <v>136</v>
      </c>
      <c r="BE120" s="201">
        <f>IF(N120="základní",J120,0)</f>
        <v>0</v>
      </c>
      <c r="BF120" s="201">
        <f>IF(N120="snížená",J120,0)</f>
        <v>0</v>
      </c>
      <c r="BG120" s="201">
        <f>IF(N120="zákl. přenesená",J120,0)</f>
        <v>0</v>
      </c>
      <c r="BH120" s="201">
        <f>IF(N120="sníž. přenesená",J120,0)</f>
        <v>0</v>
      </c>
      <c r="BI120" s="201">
        <f>IF(N120="nulová",J120,0)</f>
        <v>0</v>
      </c>
      <c r="BJ120" s="22" t="s">
        <v>77</v>
      </c>
      <c r="BK120" s="201">
        <f>ROUND(I120*H120,2)</f>
        <v>0</v>
      </c>
      <c r="BL120" s="22" t="s">
        <v>143</v>
      </c>
      <c r="BM120" s="22" t="s">
        <v>748</v>
      </c>
    </row>
    <row r="121" spans="2:51" s="11" customFormat="1" ht="13.5">
      <c r="B121" s="205"/>
      <c r="C121" s="206"/>
      <c r="D121" s="202" t="s">
        <v>147</v>
      </c>
      <c r="E121" s="207" t="s">
        <v>21</v>
      </c>
      <c r="F121" s="208" t="s">
        <v>840</v>
      </c>
      <c r="G121" s="206"/>
      <c r="H121" s="209">
        <v>12.791</v>
      </c>
      <c r="I121" s="210"/>
      <c r="J121" s="206"/>
      <c r="K121" s="206"/>
      <c r="L121" s="211"/>
      <c r="M121" s="212"/>
      <c r="N121" s="213"/>
      <c r="O121" s="213"/>
      <c r="P121" s="213"/>
      <c r="Q121" s="213"/>
      <c r="R121" s="213"/>
      <c r="S121" s="213"/>
      <c r="T121" s="214"/>
      <c r="AT121" s="215" t="s">
        <v>147</v>
      </c>
      <c r="AU121" s="215" t="s">
        <v>79</v>
      </c>
      <c r="AV121" s="11" t="s">
        <v>79</v>
      </c>
      <c r="AW121" s="11" t="s">
        <v>33</v>
      </c>
      <c r="AX121" s="11" t="s">
        <v>77</v>
      </c>
      <c r="AY121" s="215" t="s">
        <v>136</v>
      </c>
    </row>
    <row r="122" spans="2:63" s="10" customFormat="1" ht="29.85" customHeight="1">
      <c r="B122" s="174"/>
      <c r="C122" s="175"/>
      <c r="D122" s="176" t="s">
        <v>68</v>
      </c>
      <c r="E122" s="188" t="s">
        <v>143</v>
      </c>
      <c r="F122" s="188" t="s">
        <v>326</v>
      </c>
      <c r="G122" s="175"/>
      <c r="H122" s="175"/>
      <c r="I122" s="178"/>
      <c r="J122" s="189">
        <f>BK122</f>
        <v>0</v>
      </c>
      <c r="K122" s="175"/>
      <c r="L122" s="180"/>
      <c r="M122" s="181"/>
      <c r="N122" s="182"/>
      <c r="O122" s="182"/>
      <c r="P122" s="183">
        <f>SUM(P123:P126)</f>
        <v>0</v>
      </c>
      <c r="Q122" s="182"/>
      <c r="R122" s="183">
        <f>SUM(R123:R126)</f>
        <v>2.82859192</v>
      </c>
      <c r="S122" s="182"/>
      <c r="T122" s="184">
        <f>SUM(T123:T126)</f>
        <v>0</v>
      </c>
      <c r="AR122" s="185" t="s">
        <v>77</v>
      </c>
      <c r="AT122" s="186" t="s">
        <v>68</v>
      </c>
      <c r="AU122" s="186" t="s">
        <v>77</v>
      </c>
      <c r="AY122" s="185" t="s">
        <v>136</v>
      </c>
      <c r="BK122" s="187">
        <f>SUM(BK123:BK126)</f>
        <v>0</v>
      </c>
    </row>
    <row r="123" spans="2:65" s="1" customFormat="1" ht="25.5" customHeight="1">
      <c r="B123" s="39"/>
      <c r="C123" s="190" t="s">
        <v>220</v>
      </c>
      <c r="D123" s="190" t="s">
        <v>138</v>
      </c>
      <c r="E123" s="191" t="s">
        <v>750</v>
      </c>
      <c r="F123" s="192" t="s">
        <v>751</v>
      </c>
      <c r="G123" s="193" t="s">
        <v>192</v>
      </c>
      <c r="H123" s="194">
        <v>1.496</v>
      </c>
      <c r="I123" s="195"/>
      <c r="J123" s="196">
        <f>ROUND(I123*H123,2)</f>
        <v>0</v>
      </c>
      <c r="K123" s="192" t="s">
        <v>142</v>
      </c>
      <c r="L123" s="59"/>
      <c r="M123" s="197" t="s">
        <v>21</v>
      </c>
      <c r="N123" s="198" t="s">
        <v>40</v>
      </c>
      <c r="O123" s="40"/>
      <c r="P123" s="199">
        <f>O123*H123</f>
        <v>0</v>
      </c>
      <c r="Q123" s="199">
        <v>1.89077</v>
      </c>
      <c r="R123" s="199">
        <f>Q123*H123</f>
        <v>2.82859192</v>
      </c>
      <c r="S123" s="199">
        <v>0</v>
      </c>
      <c r="T123" s="200">
        <f>S123*H123</f>
        <v>0</v>
      </c>
      <c r="AR123" s="22" t="s">
        <v>143</v>
      </c>
      <c r="AT123" s="22" t="s">
        <v>138</v>
      </c>
      <c r="AU123" s="22" t="s">
        <v>79</v>
      </c>
      <c r="AY123" s="22" t="s">
        <v>136</v>
      </c>
      <c r="BE123" s="201">
        <f>IF(N123="základní",J123,0)</f>
        <v>0</v>
      </c>
      <c r="BF123" s="201">
        <f>IF(N123="snížená",J123,0)</f>
        <v>0</v>
      </c>
      <c r="BG123" s="201">
        <f>IF(N123="zákl. přenesená",J123,0)</f>
        <v>0</v>
      </c>
      <c r="BH123" s="201">
        <f>IF(N123="sníž. přenesená",J123,0)</f>
        <v>0</v>
      </c>
      <c r="BI123" s="201">
        <f>IF(N123="nulová",J123,0)</f>
        <v>0</v>
      </c>
      <c r="BJ123" s="22" t="s">
        <v>77</v>
      </c>
      <c r="BK123" s="201">
        <f>ROUND(I123*H123,2)</f>
        <v>0</v>
      </c>
      <c r="BL123" s="22" t="s">
        <v>143</v>
      </c>
      <c r="BM123" s="22" t="s">
        <v>752</v>
      </c>
    </row>
    <row r="124" spans="2:47" s="1" customFormat="1" ht="54">
      <c r="B124" s="39"/>
      <c r="C124" s="61"/>
      <c r="D124" s="202" t="s">
        <v>145</v>
      </c>
      <c r="E124" s="61"/>
      <c r="F124" s="203" t="s">
        <v>753</v>
      </c>
      <c r="G124" s="61"/>
      <c r="H124" s="61"/>
      <c r="I124" s="161"/>
      <c r="J124" s="61"/>
      <c r="K124" s="61"/>
      <c r="L124" s="59"/>
      <c r="M124" s="204"/>
      <c r="N124" s="40"/>
      <c r="O124" s="40"/>
      <c r="P124" s="40"/>
      <c r="Q124" s="40"/>
      <c r="R124" s="40"/>
      <c r="S124" s="40"/>
      <c r="T124" s="76"/>
      <c r="AT124" s="22" t="s">
        <v>145</v>
      </c>
      <c r="AU124" s="22" t="s">
        <v>79</v>
      </c>
    </row>
    <row r="125" spans="2:51" s="11" customFormat="1" ht="13.5">
      <c r="B125" s="205"/>
      <c r="C125" s="206"/>
      <c r="D125" s="202" t="s">
        <v>147</v>
      </c>
      <c r="E125" s="207" t="s">
        <v>21</v>
      </c>
      <c r="F125" s="208" t="s">
        <v>841</v>
      </c>
      <c r="G125" s="206"/>
      <c r="H125" s="209">
        <v>1.496</v>
      </c>
      <c r="I125" s="210"/>
      <c r="J125" s="206"/>
      <c r="K125" s="206"/>
      <c r="L125" s="211"/>
      <c r="M125" s="212"/>
      <c r="N125" s="213"/>
      <c r="O125" s="213"/>
      <c r="P125" s="213"/>
      <c r="Q125" s="213"/>
      <c r="R125" s="213"/>
      <c r="S125" s="213"/>
      <c r="T125" s="214"/>
      <c r="AT125" s="215" t="s">
        <v>147</v>
      </c>
      <c r="AU125" s="215" t="s">
        <v>79</v>
      </c>
      <c r="AV125" s="11" t="s">
        <v>79</v>
      </c>
      <c r="AW125" s="11" t="s">
        <v>33</v>
      </c>
      <c r="AX125" s="11" t="s">
        <v>69</v>
      </c>
      <c r="AY125" s="215" t="s">
        <v>136</v>
      </c>
    </row>
    <row r="126" spans="2:51" s="12" customFormat="1" ht="13.5">
      <c r="B126" s="216"/>
      <c r="C126" s="217"/>
      <c r="D126" s="202" t="s">
        <v>147</v>
      </c>
      <c r="E126" s="218" t="s">
        <v>21</v>
      </c>
      <c r="F126" s="219" t="s">
        <v>165</v>
      </c>
      <c r="G126" s="217"/>
      <c r="H126" s="220">
        <v>1.496</v>
      </c>
      <c r="I126" s="221"/>
      <c r="J126" s="217"/>
      <c r="K126" s="217"/>
      <c r="L126" s="222"/>
      <c r="M126" s="223"/>
      <c r="N126" s="224"/>
      <c r="O126" s="224"/>
      <c r="P126" s="224"/>
      <c r="Q126" s="224"/>
      <c r="R126" s="224"/>
      <c r="S126" s="224"/>
      <c r="T126" s="225"/>
      <c r="AT126" s="226" t="s">
        <v>147</v>
      </c>
      <c r="AU126" s="226" t="s">
        <v>79</v>
      </c>
      <c r="AV126" s="12" t="s">
        <v>143</v>
      </c>
      <c r="AW126" s="12" t="s">
        <v>33</v>
      </c>
      <c r="AX126" s="12" t="s">
        <v>77</v>
      </c>
      <c r="AY126" s="226" t="s">
        <v>136</v>
      </c>
    </row>
    <row r="127" spans="2:63" s="10" customFormat="1" ht="29.85" customHeight="1">
      <c r="B127" s="174"/>
      <c r="C127" s="175"/>
      <c r="D127" s="176" t="s">
        <v>68</v>
      </c>
      <c r="E127" s="188" t="s">
        <v>184</v>
      </c>
      <c r="F127" s="188" t="s">
        <v>413</v>
      </c>
      <c r="G127" s="175"/>
      <c r="H127" s="175"/>
      <c r="I127" s="178"/>
      <c r="J127" s="189">
        <f>BK127</f>
        <v>0</v>
      </c>
      <c r="K127" s="175"/>
      <c r="L127" s="180"/>
      <c r="M127" s="181"/>
      <c r="N127" s="182"/>
      <c r="O127" s="182"/>
      <c r="P127" s="183">
        <f>SUM(P128:P153)</f>
        <v>0</v>
      </c>
      <c r="Q127" s="182"/>
      <c r="R127" s="183">
        <f>SUM(R128:R153)</f>
        <v>4.4571136</v>
      </c>
      <c r="S127" s="182"/>
      <c r="T127" s="184">
        <f>SUM(T128:T153)</f>
        <v>0</v>
      </c>
      <c r="AR127" s="185" t="s">
        <v>77</v>
      </c>
      <c r="AT127" s="186" t="s">
        <v>68</v>
      </c>
      <c r="AU127" s="186" t="s">
        <v>77</v>
      </c>
      <c r="AY127" s="185" t="s">
        <v>136</v>
      </c>
      <c r="BK127" s="187">
        <f>SUM(BK128:BK153)</f>
        <v>0</v>
      </c>
    </row>
    <row r="128" spans="2:65" s="1" customFormat="1" ht="25.5" customHeight="1">
      <c r="B128" s="39"/>
      <c r="C128" s="190" t="s">
        <v>225</v>
      </c>
      <c r="D128" s="190" t="s">
        <v>138</v>
      </c>
      <c r="E128" s="191" t="s">
        <v>756</v>
      </c>
      <c r="F128" s="192" t="s">
        <v>757</v>
      </c>
      <c r="G128" s="193" t="s">
        <v>180</v>
      </c>
      <c r="H128" s="194">
        <v>13.6</v>
      </c>
      <c r="I128" s="195"/>
      <c r="J128" s="196">
        <f>ROUND(I128*H128,2)</f>
        <v>0</v>
      </c>
      <c r="K128" s="192" t="s">
        <v>142</v>
      </c>
      <c r="L128" s="59"/>
      <c r="M128" s="197" t="s">
        <v>21</v>
      </c>
      <c r="N128" s="198" t="s">
        <v>40</v>
      </c>
      <c r="O128" s="40"/>
      <c r="P128" s="199">
        <f>O128*H128</f>
        <v>0</v>
      </c>
      <c r="Q128" s="199">
        <v>1E-05</v>
      </c>
      <c r="R128" s="199">
        <f>Q128*H128</f>
        <v>0.000136</v>
      </c>
      <c r="S128" s="199">
        <v>0</v>
      </c>
      <c r="T128" s="200">
        <f>S128*H128</f>
        <v>0</v>
      </c>
      <c r="AR128" s="22" t="s">
        <v>143</v>
      </c>
      <c r="AT128" s="22" t="s">
        <v>138</v>
      </c>
      <c r="AU128" s="22" t="s">
        <v>79</v>
      </c>
      <c r="AY128" s="22" t="s">
        <v>136</v>
      </c>
      <c r="BE128" s="201">
        <f>IF(N128="základní",J128,0)</f>
        <v>0</v>
      </c>
      <c r="BF128" s="201">
        <f>IF(N128="snížená",J128,0)</f>
        <v>0</v>
      </c>
      <c r="BG128" s="201">
        <f>IF(N128="zákl. přenesená",J128,0)</f>
        <v>0</v>
      </c>
      <c r="BH128" s="201">
        <f>IF(N128="sníž. přenesená",J128,0)</f>
        <v>0</v>
      </c>
      <c r="BI128" s="201">
        <f>IF(N128="nulová",J128,0)</f>
        <v>0</v>
      </c>
      <c r="BJ128" s="22" t="s">
        <v>77</v>
      </c>
      <c r="BK128" s="201">
        <f>ROUND(I128*H128,2)</f>
        <v>0</v>
      </c>
      <c r="BL128" s="22" t="s">
        <v>143</v>
      </c>
      <c r="BM128" s="22" t="s">
        <v>758</v>
      </c>
    </row>
    <row r="129" spans="2:47" s="1" customFormat="1" ht="94.5">
      <c r="B129" s="39"/>
      <c r="C129" s="61"/>
      <c r="D129" s="202" t="s">
        <v>145</v>
      </c>
      <c r="E129" s="61"/>
      <c r="F129" s="203" t="s">
        <v>759</v>
      </c>
      <c r="G129" s="61"/>
      <c r="H129" s="61"/>
      <c r="I129" s="161"/>
      <c r="J129" s="61"/>
      <c r="K129" s="61"/>
      <c r="L129" s="59"/>
      <c r="M129" s="204"/>
      <c r="N129" s="40"/>
      <c r="O129" s="40"/>
      <c r="P129" s="40"/>
      <c r="Q129" s="40"/>
      <c r="R129" s="40"/>
      <c r="S129" s="40"/>
      <c r="T129" s="76"/>
      <c r="AT129" s="22" t="s">
        <v>145</v>
      </c>
      <c r="AU129" s="22" t="s">
        <v>79</v>
      </c>
    </row>
    <row r="130" spans="2:51" s="11" customFormat="1" ht="13.5">
      <c r="B130" s="205"/>
      <c r="C130" s="206"/>
      <c r="D130" s="202" t="s">
        <v>147</v>
      </c>
      <c r="E130" s="207" t="s">
        <v>21</v>
      </c>
      <c r="F130" s="208" t="s">
        <v>842</v>
      </c>
      <c r="G130" s="206"/>
      <c r="H130" s="209">
        <v>13.6</v>
      </c>
      <c r="I130" s="210"/>
      <c r="J130" s="206"/>
      <c r="K130" s="206"/>
      <c r="L130" s="211"/>
      <c r="M130" s="212"/>
      <c r="N130" s="213"/>
      <c r="O130" s="213"/>
      <c r="P130" s="213"/>
      <c r="Q130" s="213"/>
      <c r="R130" s="213"/>
      <c r="S130" s="213"/>
      <c r="T130" s="214"/>
      <c r="AT130" s="215" t="s">
        <v>147</v>
      </c>
      <c r="AU130" s="215" t="s">
        <v>79</v>
      </c>
      <c r="AV130" s="11" t="s">
        <v>79</v>
      </c>
      <c r="AW130" s="11" t="s">
        <v>33</v>
      </c>
      <c r="AX130" s="11" t="s">
        <v>69</v>
      </c>
      <c r="AY130" s="215" t="s">
        <v>136</v>
      </c>
    </row>
    <row r="131" spans="2:51" s="12" customFormat="1" ht="13.5">
      <c r="B131" s="216"/>
      <c r="C131" s="217"/>
      <c r="D131" s="202" t="s">
        <v>147</v>
      </c>
      <c r="E131" s="218" t="s">
        <v>21</v>
      </c>
      <c r="F131" s="219" t="s">
        <v>165</v>
      </c>
      <c r="G131" s="217"/>
      <c r="H131" s="220">
        <v>13.6</v>
      </c>
      <c r="I131" s="221"/>
      <c r="J131" s="217"/>
      <c r="K131" s="217"/>
      <c r="L131" s="222"/>
      <c r="M131" s="223"/>
      <c r="N131" s="224"/>
      <c r="O131" s="224"/>
      <c r="P131" s="224"/>
      <c r="Q131" s="224"/>
      <c r="R131" s="224"/>
      <c r="S131" s="224"/>
      <c r="T131" s="225"/>
      <c r="AT131" s="226" t="s">
        <v>147</v>
      </c>
      <c r="AU131" s="226" t="s">
        <v>79</v>
      </c>
      <c r="AV131" s="12" t="s">
        <v>143</v>
      </c>
      <c r="AW131" s="12" t="s">
        <v>33</v>
      </c>
      <c r="AX131" s="12" t="s">
        <v>77</v>
      </c>
      <c r="AY131" s="226" t="s">
        <v>136</v>
      </c>
    </row>
    <row r="132" spans="2:65" s="1" customFormat="1" ht="16.5" customHeight="1">
      <c r="B132" s="39"/>
      <c r="C132" s="227" t="s">
        <v>10</v>
      </c>
      <c r="D132" s="227" t="s">
        <v>243</v>
      </c>
      <c r="E132" s="228" t="s">
        <v>762</v>
      </c>
      <c r="F132" s="229" t="s">
        <v>763</v>
      </c>
      <c r="G132" s="230" t="s">
        <v>300</v>
      </c>
      <c r="H132" s="231">
        <v>14.28</v>
      </c>
      <c r="I132" s="232"/>
      <c r="J132" s="233">
        <f>ROUND(I132*H132,2)</f>
        <v>0</v>
      </c>
      <c r="K132" s="229" t="s">
        <v>21</v>
      </c>
      <c r="L132" s="234"/>
      <c r="M132" s="235" t="s">
        <v>21</v>
      </c>
      <c r="N132" s="236" t="s">
        <v>40</v>
      </c>
      <c r="O132" s="40"/>
      <c r="P132" s="199">
        <f>O132*H132</f>
        <v>0</v>
      </c>
      <c r="Q132" s="199">
        <v>0.00267</v>
      </c>
      <c r="R132" s="199">
        <f>Q132*H132</f>
        <v>0.0381276</v>
      </c>
      <c r="S132" s="199">
        <v>0</v>
      </c>
      <c r="T132" s="200">
        <f>S132*H132</f>
        <v>0</v>
      </c>
      <c r="AR132" s="22" t="s">
        <v>184</v>
      </c>
      <c r="AT132" s="22" t="s">
        <v>243</v>
      </c>
      <c r="AU132" s="22" t="s">
        <v>79</v>
      </c>
      <c r="AY132" s="22" t="s">
        <v>136</v>
      </c>
      <c r="BE132" s="201">
        <f>IF(N132="základní",J132,0)</f>
        <v>0</v>
      </c>
      <c r="BF132" s="201">
        <f>IF(N132="snížená",J132,0)</f>
        <v>0</v>
      </c>
      <c r="BG132" s="201">
        <f>IF(N132="zákl. přenesená",J132,0)</f>
        <v>0</v>
      </c>
      <c r="BH132" s="201">
        <f>IF(N132="sníž. přenesená",J132,0)</f>
        <v>0</v>
      </c>
      <c r="BI132" s="201">
        <f>IF(N132="nulová",J132,0)</f>
        <v>0</v>
      </c>
      <c r="BJ132" s="22" t="s">
        <v>77</v>
      </c>
      <c r="BK132" s="201">
        <f>ROUND(I132*H132,2)</f>
        <v>0</v>
      </c>
      <c r="BL132" s="22" t="s">
        <v>143</v>
      </c>
      <c r="BM132" s="22" t="s">
        <v>764</v>
      </c>
    </row>
    <row r="133" spans="2:51" s="11" customFormat="1" ht="13.5">
      <c r="B133" s="205"/>
      <c r="C133" s="206"/>
      <c r="D133" s="202" t="s">
        <v>147</v>
      </c>
      <c r="E133" s="207" t="s">
        <v>21</v>
      </c>
      <c r="F133" s="208" t="s">
        <v>843</v>
      </c>
      <c r="G133" s="206"/>
      <c r="H133" s="209">
        <v>14.28</v>
      </c>
      <c r="I133" s="210"/>
      <c r="J133" s="206"/>
      <c r="K133" s="206"/>
      <c r="L133" s="211"/>
      <c r="M133" s="212"/>
      <c r="N133" s="213"/>
      <c r="O133" s="213"/>
      <c r="P133" s="213"/>
      <c r="Q133" s="213"/>
      <c r="R133" s="213"/>
      <c r="S133" s="213"/>
      <c r="T133" s="214"/>
      <c r="AT133" s="215" t="s">
        <v>147</v>
      </c>
      <c r="AU133" s="215" t="s">
        <v>79</v>
      </c>
      <c r="AV133" s="11" t="s">
        <v>79</v>
      </c>
      <c r="AW133" s="11" t="s">
        <v>33</v>
      </c>
      <c r="AX133" s="11" t="s">
        <v>77</v>
      </c>
      <c r="AY133" s="215" t="s">
        <v>136</v>
      </c>
    </row>
    <row r="134" spans="2:65" s="1" customFormat="1" ht="25.5" customHeight="1">
      <c r="B134" s="39"/>
      <c r="C134" s="190" t="s">
        <v>236</v>
      </c>
      <c r="D134" s="190" t="s">
        <v>138</v>
      </c>
      <c r="E134" s="191" t="s">
        <v>766</v>
      </c>
      <c r="F134" s="192" t="s">
        <v>767</v>
      </c>
      <c r="G134" s="193" t="s">
        <v>300</v>
      </c>
      <c r="H134" s="194">
        <v>10</v>
      </c>
      <c r="I134" s="195"/>
      <c r="J134" s="196">
        <f>ROUND(I134*H134,2)</f>
        <v>0</v>
      </c>
      <c r="K134" s="192" t="s">
        <v>142</v>
      </c>
      <c r="L134" s="59"/>
      <c r="M134" s="197" t="s">
        <v>21</v>
      </c>
      <c r="N134" s="198" t="s">
        <v>40</v>
      </c>
      <c r="O134" s="40"/>
      <c r="P134" s="199">
        <f>O134*H134</f>
        <v>0</v>
      </c>
      <c r="Q134" s="199">
        <v>0</v>
      </c>
      <c r="R134" s="199">
        <f>Q134*H134</f>
        <v>0</v>
      </c>
      <c r="S134" s="199">
        <v>0</v>
      </c>
      <c r="T134" s="200">
        <f>S134*H134</f>
        <v>0</v>
      </c>
      <c r="AR134" s="22" t="s">
        <v>143</v>
      </c>
      <c r="AT134" s="22" t="s">
        <v>138</v>
      </c>
      <c r="AU134" s="22" t="s">
        <v>79</v>
      </c>
      <c r="AY134" s="22" t="s">
        <v>136</v>
      </c>
      <c r="BE134" s="201">
        <f>IF(N134="základní",J134,0)</f>
        <v>0</v>
      </c>
      <c r="BF134" s="201">
        <f>IF(N134="snížená",J134,0)</f>
        <v>0</v>
      </c>
      <c r="BG134" s="201">
        <f>IF(N134="zákl. přenesená",J134,0)</f>
        <v>0</v>
      </c>
      <c r="BH134" s="201">
        <f>IF(N134="sníž. přenesená",J134,0)</f>
        <v>0</v>
      </c>
      <c r="BI134" s="201">
        <f>IF(N134="nulová",J134,0)</f>
        <v>0</v>
      </c>
      <c r="BJ134" s="22" t="s">
        <v>77</v>
      </c>
      <c r="BK134" s="201">
        <f>ROUND(I134*H134,2)</f>
        <v>0</v>
      </c>
      <c r="BL134" s="22" t="s">
        <v>143</v>
      </c>
      <c r="BM134" s="22" t="s">
        <v>768</v>
      </c>
    </row>
    <row r="135" spans="2:47" s="1" customFormat="1" ht="27">
      <c r="B135" s="39"/>
      <c r="C135" s="61"/>
      <c r="D135" s="202" t="s">
        <v>145</v>
      </c>
      <c r="E135" s="61"/>
      <c r="F135" s="203" t="s">
        <v>769</v>
      </c>
      <c r="G135" s="61"/>
      <c r="H135" s="61"/>
      <c r="I135" s="161"/>
      <c r="J135" s="61"/>
      <c r="K135" s="61"/>
      <c r="L135" s="59"/>
      <c r="M135" s="204"/>
      <c r="N135" s="40"/>
      <c r="O135" s="40"/>
      <c r="P135" s="40"/>
      <c r="Q135" s="40"/>
      <c r="R135" s="40"/>
      <c r="S135" s="40"/>
      <c r="T135" s="76"/>
      <c r="AT135" s="22" t="s">
        <v>145</v>
      </c>
      <c r="AU135" s="22" t="s">
        <v>79</v>
      </c>
    </row>
    <row r="136" spans="2:51" s="11" customFormat="1" ht="13.5">
      <c r="B136" s="205"/>
      <c r="C136" s="206"/>
      <c r="D136" s="202" t="s">
        <v>147</v>
      </c>
      <c r="E136" s="207" t="s">
        <v>21</v>
      </c>
      <c r="F136" s="208" t="s">
        <v>196</v>
      </c>
      <c r="G136" s="206"/>
      <c r="H136" s="209">
        <v>10</v>
      </c>
      <c r="I136" s="210"/>
      <c r="J136" s="206"/>
      <c r="K136" s="206"/>
      <c r="L136" s="211"/>
      <c r="M136" s="212"/>
      <c r="N136" s="213"/>
      <c r="O136" s="213"/>
      <c r="P136" s="213"/>
      <c r="Q136" s="213"/>
      <c r="R136" s="213"/>
      <c r="S136" s="213"/>
      <c r="T136" s="214"/>
      <c r="AT136" s="215" t="s">
        <v>147</v>
      </c>
      <c r="AU136" s="215" t="s">
        <v>79</v>
      </c>
      <c r="AV136" s="11" t="s">
        <v>79</v>
      </c>
      <c r="AW136" s="11" t="s">
        <v>33</v>
      </c>
      <c r="AX136" s="11" t="s">
        <v>77</v>
      </c>
      <c r="AY136" s="215" t="s">
        <v>136</v>
      </c>
    </row>
    <row r="137" spans="2:65" s="1" customFormat="1" ht="16.5" customHeight="1">
      <c r="B137" s="39"/>
      <c r="C137" s="227" t="s">
        <v>242</v>
      </c>
      <c r="D137" s="227" t="s">
        <v>243</v>
      </c>
      <c r="E137" s="228" t="s">
        <v>770</v>
      </c>
      <c r="F137" s="229" t="s">
        <v>771</v>
      </c>
      <c r="G137" s="230" t="s">
        <v>300</v>
      </c>
      <c r="H137" s="231">
        <v>5</v>
      </c>
      <c r="I137" s="232"/>
      <c r="J137" s="233">
        <f>ROUND(I137*H137,2)</f>
        <v>0</v>
      </c>
      <c r="K137" s="229" t="s">
        <v>142</v>
      </c>
      <c r="L137" s="234"/>
      <c r="M137" s="235" t="s">
        <v>21</v>
      </c>
      <c r="N137" s="236" t="s">
        <v>40</v>
      </c>
      <c r="O137" s="40"/>
      <c r="P137" s="199">
        <f>O137*H137</f>
        <v>0</v>
      </c>
      <c r="Q137" s="199">
        <v>0.00064</v>
      </c>
      <c r="R137" s="199">
        <f>Q137*H137</f>
        <v>0.0032</v>
      </c>
      <c r="S137" s="199">
        <v>0</v>
      </c>
      <c r="T137" s="200">
        <f>S137*H137</f>
        <v>0</v>
      </c>
      <c r="AR137" s="22" t="s">
        <v>184</v>
      </c>
      <c r="AT137" s="22" t="s">
        <v>243</v>
      </c>
      <c r="AU137" s="22" t="s">
        <v>79</v>
      </c>
      <c r="AY137" s="22" t="s">
        <v>136</v>
      </c>
      <c r="BE137" s="201">
        <f>IF(N137="základní",J137,0)</f>
        <v>0</v>
      </c>
      <c r="BF137" s="201">
        <f>IF(N137="snížená",J137,0)</f>
        <v>0</v>
      </c>
      <c r="BG137" s="201">
        <f>IF(N137="zákl. přenesená",J137,0)</f>
        <v>0</v>
      </c>
      <c r="BH137" s="201">
        <f>IF(N137="sníž. přenesená",J137,0)</f>
        <v>0</v>
      </c>
      <c r="BI137" s="201">
        <f>IF(N137="nulová",J137,0)</f>
        <v>0</v>
      </c>
      <c r="BJ137" s="22" t="s">
        <v>77</v>
      </c>
      <c r="BK137" s="201">
        <f>ROUND(I137*H137,2)</f>
        <v>0</v>
      </c>
      <c r="BL137" s="22" t="s">
        <v>143</v>
      </c>
      <c r="BM137" s="22" t="s">
        <v>772</v>
      </c>
    </row>
    <row r="138" spans="2:65" s="1" customFormat="1" ht="16.5" customHeight="1">
      <c r="B138" s="39"/>
      <c r="C138" s="227" t="s">
        <v>249</v>
      </c>
      <c r="D138" s="227" t="s">
        <v>243</v>
      </c>
      <c r="E138" s="228" t="s">
        <v>773</v>
      </c>
      <c r="F138" s="229" t="s">
        <v>774</v>
      </c>
      <c r="G138" s="230" t="s">
        <v>300</v>
      </c>
      <c r="H138" s="231">
        <v>5</v>
      </c>
      <c r="I138" s="232"/>
      <c r="J138" s="233">
        <f>ROUND(I138*H138,2)</f>
        <v>0</v>
      </c>
      <c r="K138" s="229" t="s">
        <v>142</v>
      </c>
      <c r="L138" s="234"/>
      <c r="M138" s="235" t="s">
        <v>21</v>
      </c>
      <c r="N138" s="236" t="s">
        <v>40</v>
      </c>
      <c r="O138" s="40"/>
      <c r="P138" s="199">
        <f>O138*H138</f>
        <v>0</v>
      </c>
      <c r="Q138" s="199">
        <v>0.00065</v>
      </c>
      <c r="R138" s="199">
        <f>Q138*H138</f>
        <v>0.00325</v>
      </c>
      <c r="S138" s="199">
        <v>0</v>
      </c>
      <c r="T138" s="200">
        <f>S138*H138</f>
        <v>0</v>
      </c>
      <c r="AR138" s="22" t="s">
        <v>184</v>
      </c>
      <c r="AT138" s="22" t="s">
        <v>243</v>
      </c>
      <c r="AU138" s="22" t="s">
        <v>79</v>
      </c>
      <c r="AY138" s="22" t="s">
        <v>136</v>
      </c>
      <c r="BE138" s="201">
        <f>IF(N138="základní",J138,0)</f>
        <v>0</v>
      </c>
      <c r="BF138" s="201">
        <f>IF(N138="snížená",J138,0)</f>
        <v>0</v>
      </c>
      <c r="BG138" s="201">
        <f>IF(N138="zákl. přenesená",J138,0)</f>
        <v>0</v>
      </c>
      <c r="BH138" s="201">
        <f>IF(N138="sníž. přenesená",J138,0)</f>
        <v>0</v>
      </c>
      <c r="BI138" s="201">
        <f>IF(N138="nulová",J138,0)</f>
        <v>0</v>
      </c>
      <c r="BJ138" s="22" t="s">
        <v>77</v>
      </c>
      <c r="BK138" s="201">
        <f>ROUND(I138*H138,2)</f>
        <v>0</v>
      </c>
      <c r="BL138" s="22" t="s">
        <v>143</v>
      </c>
      <c r="BM138" s="22" t="s">
        <v>775</v>
      </c>
    </row>
    <row r="139" spans="2:65" s="1" customFormat="1" ht="25.5" customHeight="1">
      <c r="B139" s="39"/>
      <c r="C139" s="190" t="s">
        <v>255</v>
      </c>
      <c r="D139" s="190" t="s">
        <v>138</v>
      </c>
      <c r="E139" s="191" t="s">
        <v>776</v>
      </c>
      <c r="F139" s="192" t="s">
        <v>777</v>
      </c>
      <c r="G139" s="193" t="s">
        <v>300</v>
      </c>
      <c r="H139" s="194">
        <v>5</v>
      </c>
      <c r="I139" s="195"/>
      <c r="J139" s="196">
        <f>ROUND(I139*H139,2)</f>
        <v>0</v>
      </c>
      <c r="K139" s="192" t="s">
        <v>142</v>
      </c>
      <c r="L139" s="59"/>
      <c r="M139" s="197" t="s">
        <v>21</v>
      </c>
      <c r="N139" s="198" t="s">
        <v>40</v>
      </c>
      <c r="O139" s="40"/>
      <c r="P139" s="199">
        <f>O139*H139</f>
        <v>0</v>
      </c>
      <c r="Q139" s="199">
        <v>1E-05</v>
      </c>
      <c r="R139" s="199">
        <f>Q139*H139</f>
        <v>5E-05</v>
      </c>
      <c r="S139" s="199">
        <v>0</v>
      </c>
      <c r="T139" s="200">
        <f>S139*H139</f>
        <v>0</v>
      </c>
      <c r="AR139" s="22" t="s">
        <v>143</v>
      </c>
      <c r="AT139" s="22" t="s">
        <v>138</v>
      </c>
      <c r="AU139" s="22" t="s">
        <v>79</v>
      </c>
      <c r="AY139" s="22" t="s">
        <v>136</v>
      </c>
      <c r="BE139" s="201">
        <f>IF(N139="základní",J139,0)</f>
        <v>0</v>
      </c>
      <c r="BF139" s="201">
        <f>IF(N139="snížená",J139,0)</f>
        <v>0</v>
      </c>
      <c r="BG139" s="201">
        <f>IF(N139="zákl. přenesená",J139,0)</f>
        <v>0</v>
      </c>
      <c r="BH139" s="201">
        <f>IF(N139="sníž. přenesená",J139,0)</f>
        <v>0</v>
      </c>
      <c r="BI139" s="201">
        <f>IF(N139="nulová",J139,0)</f>
        <v>0</v>
      </c>
      <c r="BJ139" s="22" t="s">
        <v>77</v>
      </c>
      <c r="BK139" s="201">
        <f>ROUND(I139*H139,2)</f>
        <v>0</v>
      </c>
      <c r="BL139" s="22" t="s">
        <v>143</v>
      </c>
      <c r="BM139" s="22" t="s">
        <v>778</v>
      </c>
    </row>
    <row r="140" spans="2:47" s="1" customFormat="1" ht="27">
      <c r="B140" s="39"/>
      <c r="C140" s="61"/>
      <c r="D140" s="202" t="s">
        <v>145</v>
      </c>
      <c r="E140" s="61"/>
      <c r="F140" s="203" t="s">
        <v>769</v>
      </c>
      <c r="G140" s="61"/>
      <c r="H140" s="61"/>
      <c r="I140" s="161"/>
      <c r="J140" s="61"/>
      <c r="K140" s="61"/>
      <c r="L140" s="59"/>
      <c r="M140" s="204"/>
      <c r="N140" s="40"/>
      <c r="O140" s="40"/>
      <c r="P140" s="40"/>
      <c r="Q140" s="40"/>
      <c r="R140" s="40"/>
      <c r="S140" s="40"/>
      <c r="T140" s="76"/>
      <c r="AT140" s="22" t="s">
        <v>145</v>
      </c>
      <c r="AU140" s="22" t="s">
        <v>79</v>
      </c>
    </row>
    <row r="141" spans="2:65" s="1" customFormat="1" ht="16.5" customHeight="1">
      <c r="B141" s="39"/>
      <c r="C141" s="227" t="s">
        <v>261</v>
      </c>
      <c r="D141" s="227" t="s">
        <v>243</v>
      </c>
      <c r="E141" s="228" t="s">
        <v>779</v>
      </c>
      <c r="F141" s="229" t="s">
        <v>780</v>
      </c>
      <c r="G141" s="230" t="s">
        <v>300</v>
      </c>
      <c r="H141" s="231">
        <v>5</v>
      </c>
      <c r="I141" s="232"/>
      <c r="J141" s="233">
        <f>ROUND(I141*H141,2)</f>
        <v>0</v>
      </c>
      <c r="K141" s="229" t="s">
        <v>142</v>
      </c>
      <c r="L141" s="234"/>
      <c r="M141" s="235" t="s">
        <v>21</v>
      </c>
      <c r="N141" s="236" t="s">
        <v>40</v>
      </c>
      <c r="O141" s="40"/>
      <c r="P141" s="199">
        <f>O141*H141</f>
        <v>0</v>
      </c>
      <c r="Q141" s="199">
        <v>0.00123</v>
      </c>
      <c r="R141" s="199">
        <f>Q141*H141</f>
        <v>0.00615</v>
      </c>
      <c r="S141" s="199">
        <v>0</v>
      </c>
      <c r="T141" s="200">
        <f>S141*H141</f>
        <v>0</v>
      </c>
      <c r="AR141" s="22" t="s">
        <v>184</v>
      </c>
      <c r="AT141" s="22" t="s">
        <v>243</v>
      </c>
      <c r="AU141" s="22" t="s">
        <v>79</v>
      </c>
      <c r="AY141" s="22" t="s">
        <v>136</v>
      </c>
      <c r="BE141" s="201">
        <f>IF(N141="základní",J141,0)</f>
        <v>0</v>
      </c>
      <c r="BF141" s="201">
        <f>IF(N141="snížená",J141,0)</f>
        <v>0</v>
      </c>
      <c r="BG141" s="201">
        <f>IF(N141="zákl. přenesená",J141,0)</f>
        <v>0</v>
      </c>
      <c r="BH141" s="201">
        <f>IF(N141="sníž. přenesená",J141,0)</f>
        <v>0</v>
      </c>
      <c r="BI141" s="201">
        <f>IF(N141="nulová",J141,0)</f>
        <v>0</v>
      </c>
      <c r="BJ141" s="22" t="s">
        <v>77</v>
      </c>
      <c r="BK141" s="201">
        <f>ROUND(I141*H141,2)</f>
        <v>0</v>
      </c>
      <c r="BL141" s="22" t="s">
        <v>143</v>
      </c>
      <c r="BM141" s="22" t="s">
        <v>781</v>
      </c>
    </row>
    <row r="142" spans="2:65" s="1" customFormat="1" ht="16.5" customHeight="1">
      <c r="B142" s="39"/>
      <c r="C142" s="190" t="s">
        <v>9</v>
      </c>
      <c r="D142" s="190" t="s">
        <v>138</v>
      </c>
      <c r="E142" s="191" t="s">
        <v>782</v>
      </c>
      <c r="F142" s="192" t="s">
        <v>783</v>
      </c>
      <c r="G142" s="193" t="s">
        <v>300</v>
      </c>
      <c r="H142" s="194">
        <v>5</v>
      </c>
      <c r="I142" s="195"/>
      <c r="J142" s="196">
        <f>ROUND(I142*H142,2)</f>
        <v>0</v>
      </c>
      <c r="K142" s="192" t="s">
        <v>21</v>
      </c>
      <c r="L142" s="59"/>
      <c r="M142" s="197" t="s">
        <v>21</v>
      </c>
      <c r="N142" s="198" t="s">
        <v>40</v>
      </c>
      <c r="O142" s="40"/>
      <c r="P142" s="199">
        <f>O142*H142</f>
        <v>0</v>
      </c>
      <c r="Q142" s="199">
        <v>0</v>
      </c>
      <c r="R142" s="199">
        <f>Q142*H142</f>
        <v>0</v>
      </c>
      <c r="S142" s="199">
        <v>0</v>
      </c>
      <c r="T142" s="200">
        <f>S142*H142</f>
        <v>0</v>
      </c>
      <c r="AR142" s="22" t="s">
        <v>143</v>
      </c>
      <c r="AT142" s="22" t="s">
        <v>138</v>
      </c>
      <c r="AU142" s="22" t="s">
        <v>79</v>
      </c>
      <c r="AY142" s="22" t="s">
        <v>136</v>
      </c>
      <c r="BE142" s="201">
        <f>IF(N142="základní",J142,0)</f>
        <v>0</v>
      </c>
      <c r="BF142" s="201">
        <f>IF(N142="snížená",J142,0)</f>
        <v>0</v>
      </c>
      <c r="BG142" s="201">
        <f>IF(N142="zákl. přenesená",J142,0)</f>
        <v>0</v>
      </c>
      <c r="BH142" s="201">
        <f>IF(N142="sníž. přenesená",J142,0)</f>
        <v>0</v>
      </c>
      <c r="BI142" s="201">
        <f>IF(N142="nulová",J142,0)</f>
        <v>0</v>
      </c>
      <c r="BJ142" s="22" t="s">
        <v>77</v>
      </c>
      <c r="BK142" s="201">
        <f>ROUND(I142*H142,2)</f>
        <v>0</v>
      </c>
      <c r="BL142" s="22" t="s">
        <v>143</v>
      </c>
      <c r="BM142" s="22" t="s">
        <v>784</v>
      </c>
    </row>
    <row r="143" spans="2:65" s="1" customFormat="1" ht="16.5" customHeight="1">
      <c r="B143" s="39"/>
      <c r="C143" s="190" t="s">
        <v>271</v>
      </c>
      <c r="D143" s="190" t="s">
        <v>138</v>
      </c>
      <c r="E143" s="191" t="s">
        <v>785</v>
      </c>
      <c r="F143" s="192" t="s">
        <v>786</v>
      </c>
      <c r="G143" s="193" t="s">
        <v>300</v>
      </c>
      <c r="H143" s="194">
        <v>5</v>
      </c>
      <c r="I143" s="195"/>
      <c r="J143" s="196">
        <f>ROUND(I143*H143,2)</f>
        <v>0</v>
      </c>
      <c r="K143" s="192" t="s">
        <v>142</v>
      </c>
      <c r="L143" s="59"/>
      <c r="M143" s="197" t="s">
        <v>21</v>
      </c>
      <c r="N143" s="198" t="s">
        <v>40</v>
      </c>
      <c r="O143" s="40"/>
      <c r="P143" s="199">
        <f>O143*H143</f>
        <v>0</v>
      </c>
      <c r="Q143" s="199">
        <v>0.3409</v>
      </c>
      <c r="R143" s="199">
        <f>Q143*H143</f>
        <v>1.7045</v>
      </c>
      <c r="S143" s="199">
        <v>0</v>
      </c>
      <c r="T143" s="200">
        <f>S143*H143</f>
        <v>0</v>
      </c>
      <c r="AR143" s="22" t="s">
        <v>143</v>
      </c>
      <c r="AT143" s="22" t="s">
        <v>138</v>
      </c>
      <c r="AU143" s="22" t="s">
        <v>79</v>
      </c>
      <c r="AY143" s="22" t="s">
        <v>136</v>
      </c>
      <c r="BE143" s="201">
        <f>IF(N143="základní",J143,0)</f>
        <v>0</v>
      </c>
      <c r="BF143" s="201">
        <f>IF(N143="snížená",J143,0)</f>
        <v>0</v>
      </c>
      <c r="BG143" s="201">
        <f>IF(N143="zákl. přenesená",J143,0)</f>
        <v>0</v>
      </c>
      <c r="BH143" s="201">
        <f>IF(N143="sníž. přenesená",J143,0)</f>
        <v>0</v>
      </c>
      <c r="BI143" s="201">
        <f>IF(N143="nulová",J143,0)</f>
        <v>0</v>
      </c>
      <c r="BJ143" s="22" t="s">
        <v>77</v>
      </c>
      <c r="BK143" s="201">
        <f>ROUND(I143*H143,2)</f>
        <v>0</v>
      </c>
      <c r="BL143" s="22" t="s">
        <v>143</v>
      </c>
      <c r="BM143" s="22" t="s">
        <v>787</v>
      </c>
    </row>
    <row r="144" spans="2:47" s="1" customFormat="1" ht="108">
      <c r="B144" s="39"/>
      <c r="C144" s="61"/>
      <c r="D144" s="202" t="s">
        <v>145</v>
      </c>
      <c r="E144" s="61"/>
      <c r="F144" s="203" t="s">
        <v>788</v>
      </c>
      <c r="G144" s="61"/>
      <c r="H144" s="61"/>
      <c r="I144" s="161"/>
      <c r="J144" s="61"/>
      <c r="K144" s="61"/>
      <c r="L144" s="59"/>
      <c r="M144" s="204"/>
      <c r="N144" s="40"/>
      <c r="O144" s="40"/>
      <c r="P144" s="40"/>
      <c r="Q144" s="40"/>
      <c r="R144" s="40"/>
      <c r="S144" s="40"/>
      <c r="T144" s="76"/>
      <c r="AT144" s="22" t="s">
        <v>145</v>
      </c>
      <c r="AU144" s="22" t="s">
        <v>79</v>
      </c>
    </row>
    <row r="145" spans="2:65" s="1" customFormat="1" ht="16.5" customHeight="1">
      <c r="B145" s="39"/>
      <c r="C145" s="227" t="s">
        <v>276</v>
      </c>
      <c r="D145" s="227" t="s">
        <v>243</v>
      </c>
      <c r="E145" s="228" t="s">
        <v>789</v>
      </c>
      <c r="F145" s="229" t="s">
        <v>790</v>
      </c>
      <c r="G145" s="230" t="s">
        <v>300</v>
      </c>
      <c r="H145" s="231">
        <v>5</v>
      </c>
      <c r="I145" s="232"/>
      <c r="J145" s="233">
        <f aca="true" t="shared" si="0" ref="J145:J151">ROUND(I145*H145,2)</f>
        <v>0</v>
      </c>
      <c r="K145" s="229" t="s">
        <v>142</v>
      </c>
      <c r="L145" s="234"/>
      <c r="M145" s="235" t="s">
        <v>21</v>
      </c>
      <c r="N145" s="236" t="s">
        <v>40</v>
      </c>
      <c r="O145" s="40"/>
      <c r="P145" s="199">
        <f aca="true" t="shared" si="1" ref="P145:P151">O145*H145</f>
        <v>0</v>
      </c>
      <c r="Q145" s="199">
        <v>0.072</v>
      </c>
      <c r="R145" s="199">
        <f aca="true" t="shared" si="2" ref="R145:R151">Q145*H145</f>
        <v>0.36</v>
      </c>
      <c r="S145" s="199">
        <v>0</v>
      </c>
      <c r="T145" s="200">
        <f aca="true" t="shared" si="3" ref="T145:T151">S145*H145</f>
        <v>0</v>
      </c>
      <c r="AR145" s="22" t="s">
        <v>184</v>
      </c>
      <c r="AT145" s="22" t="s">
        <v>243</v>
      </c>
      <c r="AU145" s="22" t="s">
        <v>79</v>
      </c>
      <c r="AY145" s="22" t="s">
        <v>136</v>
      </c>
      <c r="BE145" s="201">
        <f aca="true" t="shared" si="4" ref="BE145:BE151">IF(N145="základní",J145,0)</f>
        <v>0</v>
      </c>
      <c r="BF145" s="201">
        <f aca="true" t="shared" si="5" ref="BF145:BF151">IF(N145="snížená",J145,0)</f>
        <v>0</v>
      </c>
      <c r="BG145" s="201">
        <f aca="true" t="shared" si="6" ref="BG145:BG151">IF(N145="zákl. přenesená",J145,0)</f>
        <v>0</v>
      </c>
      <c r="BH145" s="201">
        <f aca="true" t="shared" si="7" ref="BH145:BH151">IF(N145="sníž. přenesená",J145,0)</f>
        <v>0</v>
      </c>
      <c r="BI145" s="201">
        <f aca="true" t="shared" si="8" ref="BI145:BI151">IF(N145="nulová",J145,0)</f>
        <v>0</v>
      </c>
      <c r="BJ145" s="22" t="s">
        <v>77</v>
      </c>
      <c r="BK145" s="201">
        <f aca="true" t="shared" si="9" ref="BK145:BK151">ROUND(I145*H145,2)</f>
        <v>0</v>
      </c>
      <c r="BL145" s="22" t="s">
        <v>143</v>
      </c>
      <c r="BM145" s="22" t="s">
        <v>791</v>
      </c>
    </row>
    <row r="146" spans="2:65" s="1" customFormat="1" ht="16.5" customHeight="1">
      <c r="B146" s="39"/>
      <c r="C146" s="227" t="s">
        <v>282</v>
      </c>
      <c r="D146" s="227" t="s">
        <v>243</v>
      </c>
      <c r="E146" s="228" t="s">
        <v>792</v>
      </c>
      <c r="F146" s="229" t="s">
        <v>793</v>
      </c>
      <c r="G146" s="230" t="s">
        <v>300</v>
      </c>
      <c r="H146" s="231">
        <v>5</v>
      </c>
      <c r="I146" s="232"/>
      <c r="J146" s="233">
        <f t="shared" si="0"/>
        <v>0</v>
      </c>
      <c r="K146" s="229" t="s">
        <v>142</v>
      </c>
      <c r="L146" s="234"/>
      <c r="M146" s="235" t="s">
        <v>21</v>
      </c>
      <c r="N146" s="236" t="s">
        <v>40</v>
      </c>
      <c r="O146" s="40"/>
      <c r="P146" s="199">
        <f t="shared" si="1"/>
        <v>0</v>
      </c>
      <c r="Q146" s="199">
        <v>0.08</v>
      </c>
      <c r="R146" s="199">
        <f t="shared" si="2"/>
        <v>0.4</v>
      </c>
      <c r="S146" s="199">
        <v>0</v>
      </c>
      <c r="T146" s="200">
        <f t="shared" si="3"/>
        <v>0</v>
      </c>
      <c r="AR146" s="22" t="s">
        <v>184</v>
      </c>
      <c r="AT146" s="22" t="s">
        <v>243</v>
      </c>
      <c r="AU146" s="22" t="s">
        <v>79</v>
      </c>
      <c r="AY146" s="22" t="s">
        <v>136</v>
      </c>
      <c r="BE146" s="201">
        <f t="shared" si="4"/>
        <v>0</v>
      </c>
      <c r="BF146" s="201">
        <f t="shared" si="5"/>
        <v>0</v>
      </c>
      <c r="BG146" s="201">
        <f t="shared" si="6"/>
        <v>0</v>
      </c>
      <c r="BH146" s="201">
        <f t="shared" si="7"/>
        <v>0</v>
      </c>
      <c r="BI146" s="201">
        <f t="shared" si="8"/>
        <v>0</v>
      </c>
      <c r="BJ146" s="22" t="s">
        <v>77</v>
      </c>
      <c r="BK146" s="201">
        <f t="shared" si="9"/>
        <v>0</v>
      </c>
      <c r="BL146" s="22" t="s">
        <v>143</v>
      </c>
      <c r="BM146" s="22" t="s">
        <v>794</v>
      </c>
    </row>
    <row r="147" spans="2:65" s="1" customFormat="1" ht="16.5" customHeight="1">
      <c r="B147" s="39"/>
      <c r="C147" s="227" t="s">
        <v>287</v>
      </c>
      <c r="D147" s="227" t="s">
        <v>243</v>
      </c>
      <c r="E147" s="228" t="s">
        <v>795</v>
      </c>
      <c r="F147" s="229" t="s">
        <v>796</v>
      </c>
      <c r="G147" s="230" t="s">
        <v>300</v>
      </c>
      <c r="H147" s="231">
        <v>5</v>
      </c>
      <c r="I147" s="232"/>
      <c r="J147" s="233">
        <f t="shared" si="0"/>
        <v>0</v>
      </c>
      <c r="K147" s="229" t="s">
        <v>142</v>
      </c>
      <c r="L147" s="234"/>
      <c r="M147" s="235" t="s">
        <v>21</v>
      </c>
      <c r="N147" s="236" t="s">
        <v>40</v>
      </c>
      <c r="O147" s="40"/>
      <c r="P147" s="199">
        <f t="shared" si="1"/>
        <v>0</v>
      </c>
      <c r="Q147" s="199">
        <v>0.04</v>
      </c>
      <c r="R147" s="199">
        <f t="shared" si="2"/>
        <v>0.2</v>
      </c>
      <c r="S147" s="199">
        <v>0</v>
      </c>
      <c r="T147" s="200">
        <f t="shared" si="3"/>
        <v>0</v>
      </c>
      <c r="AR147" s="22" t="s">
        <v>184</v>
      </c>
      <c r="AT147" s="22" t="s">
        <v>243</v>
      </c>
      <c r="AU147" s="22" t="s">
        <v>79</v>
      </c>
      <c r="AY147" s="22" t="s">
        <v>136</v>
      </c>
      <c r="BE147" s="201">
        <f t="shared" si="4"/>
        <v>0</v>
      </c>
      <c r="BF147" s="201">
        <f t="shared" si="5"/>
        <v>0</v>
      </c>
      <c r="BG147" s="201">
        <f t="shared" si="6"/>
        <v>0</v>
      </c>
      <c r="BH147" s="201">
        <f t="shared" si="7"/>
        <v>0</v>
      </c>
      <c r="BI147" s="201">
        <f t="shared" si="8"/>
        <v>0</v>
      </c>
      <c r="BJ147" s="22" t="s">
        <v>77</v>
      </c>
      <c r="BK147" s="201">
        <f t="shared" si="9"/>
        <v>0</v>
      </c>
      <c r="BL147" s="22" t="s">
        <v>143</v>
      </c>
      <c r="BM147" s="22" t="s">
        <v>797</v>
      </c>
    </row>
    <row r="148" spans="2:65" s="1" customFormat="1" ht="16.5" customHeight="1">
      <c r="B148" s="39"/>
      <c r="C148" s="227" t="s">
        <v>297</v>
      </c>
      <c r="D148" s="227" t="s">
        <v>243</v>
      </c>
      <c r="E148" s="228" t="s">
        <v>798</v>
      </c>
      <c r="F148" s="229" t="s">
        <v>799</v>
      </c>
      <c r="G148" s="230" t="s">
        <v>300</v>
      </c>
      <c r="H148" s="231">
        <v>5</v>
      </c>
      <c r="I148" s="232"/>
      <c r="J148" s="233">
        <f t="shared" si="0"/>
        <v>0</v>
      </c>
      <c r="K148" s="229" t="s">
        <v>142</v>
      </c>
      <c r="L148" s="234"/>
      <c r="M148" s="235" t="s">
        <v>21</v>
      </c>
      <c r="N148" s="236" t="s">
        <v>40</v>
      </c>
      <c r="O148" s="40"/>
      <c r="P148" s="199">
        <f t="shared" si="1"/>
        <v>0</v>
      </c>
      <c r="Q148" s="199">
        <v>0.04</v>
      </c>
      <c r="R148" s="199">
        <f t="shared" si="2"/>
        <v>0.2</v>
      </c>
      <c r="S148" s="199">
        <v>0</v>
      </c>
      <c r="T148" s="200">
        <f t="shared" si="3"/>
        <v>0</v>
      </c>
      <c r="AR148" s="22" t="s">
        <v>184</v>
      </c>
      <c r="AT148" s="22" t="s">
        <v>243</v>
      </c>
      <c r="AU148" s="22" t="s">
        <v>79</v>
      </c>
      <c r="AY148" s="22" t="s">
        <v>136</v>
      </c>
      <c r="BE148" s="201">
        <f t="shared" si="4"/>
        <v>0</v>
      </c>
      <c r="BF148" s="201">
        <f t="shared" si="5"/>
        <v>0</v>
      </c>
      <c r="BG148" s="201">
        <f t="shared" si="6"/>
        <v>0</v>
      </c>
      <c r="BH148" s="201">
        <f t="shared" si="7"/>
        <v>0</v>
      </c>
      <c r="BI148" s="201">
        <f t="shared" si="8"/>
        <v>0</v>
      </c>
      <c r="BJ148" s="22" t="s">
        <v>77</v>
      </c>
      <c r="BK148" s="201">
        <f t="shared" si="9"/>
        <v>0</v>
      </c>
      <c r="BL148" s="22" t="s">
        <v>143</v>
      </c>
      <c r="BM148" s="22" t="s">
        <v>800</v>
      </c>
    </row>
    <row r="149" spans="2:65" s="1" customFormat="1" ht="16.5" customHeight="1">
      <c r="B149" s="39"/>
      <c r="C149" s="227" t="s">
        <v>303</v>
      </c>
      <c r="D149" s="227" t="s">
        <v>243</v>
      </c>
      <c r="E149" s="228" t="s">
        <v>801</v>
      </c>
      <c r="F149" s="229" t="s">
        <v>802</v>
      </c>
      <c r="G149" s="230" t="s">
        <v>300</v>
      </c>
      <c r="H149" s="231">
        <v>5</v>
      </c>
      <c r="I149" s="232"/>
      <c r="J149" s="233">
        <f t="shared" si="0"/>
        <v>0</v>
      </c>
      <c r="K149" s="229" t="s">
        <v>142</v>
      </c>
      <c r="L149" s="234"/>
      <c r="M149" s="235" t="s">
        <v>21</v>
      </c>
      <c r="N149" s="236" t="s">
        <v>40</v>
      </c>
      <c r="O149" s="40"/>
      <c r="P149" s="199">
        <f t="shared" si="1"/>
        <v>0</v>
      </c>
      <c r="Q149" s="199">
        <v>0.027</v>
      </c>
      <c r="R149" s="199">
        <f t="shared" si="2"/>
        <v>0.135</v>
      </c>
      <c r="S149" s="199">
        <v>0</v>
      </c>
      <c r="T149" s="200">
        <f t="shared" si="3"/>
        <v>0</v>
      </c>
      <c r="AR149" s="22" t="s">
        <v>184</v>
      </c>
      <c r="AT149" s="22" t="s">
        <v>243</v>
      </c>
      <c r="AU149" s="22" t="s">
        <v>79</v>
      </c>
      <c r="AY149" s="22" t="s">
        <v>136</v>
      </c>
      <c r="BE149" s="201">
        <f t="shared" si="4"/>
        <v>0</v>
      </c>
      <c r="BF149" s="201">
        <f t="shared" si="5"/>
        <v>0</v>
      </c>
      <c r="BG149" s="201">
        <f t="shared" si="6"/>
        <v>0</v>
      </c>
      <c r="BH149" s="201">
        <f t="shared" si="7"/>
        <v>0</v>
      </c>
      <c r="BI149" s="201">
        <f t="shared" si="8"/>
        <v>0</v>
      </c>
      <c r="BJ149" s="22" t="s">
        <v>77</v>
      </c>
      <c r="BK149" s="201">
        <f t="shared" si="9"/>
        <v>0</v>
      </c>
      <c r="BL149" s="22" t="s">
        <v>143</v>
      </c>
      <c r="BM149" s="22" t="s">
        <v>803</v>
      </c>
    </row>
    <row r="150" spans="2:65" s="1" customFormat="1" ht="16.5" customHeight="1">
      <c r="B150" s="39"/>
      <c r="C150" s="227" t="s">
        <v>309</v>
      </c>
      <c r="D150" s="227" t="s">
        <v>243</v>
      </c>
      <c r="E150" s="228" t="s">
        <v>804</v>
      </c>
      <c r="F150" s="229" t="s">
        <v>805</v>
      </c>
      <c r="G150" s="230" t="s">
        <v>300</v>
      </c>
      <c r="H150" s="231">
        <v>5</v>
      </c>
      <c r="I150" s="232"/>
      <c r="J150" s="233">
        <f t="shared" si="0"/>
        <v>0</v>
      </c>
      <c r="K150" s="229" t="s">
        <v>142</v>
      </c>
      <c r="L150" s="234"/>
      <c r="M150" s="235" t="s">
        <v>21</v>
      </c>
      <c r="N150" s="236" t="s">
        <v>40</v>
      </c>
      <c r="O150" s="40"/>
      <c r="P150" s="199">
        <f t="shared" si="1"/>
        <v>0</v>
      </c>
      <c r="Q150" s="199">
        <v>0.006</v>
      </c>
      <c r="R150" s="199">
        <f t="shared" si="2"/>
        <v>0.03</v>
      </c>
      <c r="S150" s="199">
        <v>0</v>
      </c>
      <c r="T150" s="200">
        <f t="shared" si="3"/>
        <v>0</v>
      </c>
      <c r="AR150" s="22" t="s">
        <v>184</v>
      </c>
      <c r="AT150" s="22" t="s">
        <v>243</v>
      </c>
      <c r="AU150" s="22" t="s">
        <v>79</v>
      </c>
      <c r="AY150" s="22" t="s">
        <v>136</v>
      </c>
      <c r="BE150" s="201">
        <f t="shared" si="4"/>
        <v>0</v>
      </c>
      <c r="BF150" s="201">
        <f t="shared" si="5"/>
        <v>0</v>
      </c>
      <c r="BG150" s="201">
        <f t="shared" si="6"/>
        <v>0</v>
      </c>
      <c r="BH150" s="201">
        <f t="shared" si="7"/>
        <v>0</v>
      </c>
      <c r="BI150" s="201">
        <f t="shared" si="8"/>
        <v>0</v>
      </c>
      <c r="BJ150" s="22" t="s">
        <v>77</v>
      </c>
      <c r="BK150" s="201">
        <f t="shared" si="9"/>
        <v>0</v>
      </c>
      <c r="BL150" s="22" t="s">
        <v>143</v>
      </c>
      <c r="BM150" s="22" t="s">
        <v>806</v>
      </c>
    </row>
    <row r="151" spans="2:65" s="1" customFormat="1" ht="25.5" customHeight="1">
      <c r="B151" s="39"/>
      <c r="C151" s="190" t="s">
        <v>315</v>
      </c>
      <c r="D151" s="190" t="s">
        <v>138</v>
      </c>
      <c r="E151" s="191" t="s">
        <v>810</v>
      </c>
      <c r="F151" s="192" t="s">
        <v>811</v>
      </c>
      <c r="G151" s="193" t="s">
        <v>300</v>
      </c>
      <c r="H151" s="194">
        <v>5</v>
      </c>
      <c r="I151" s="195"/>
      <c r="J151" s="196">
        <f t="shared" si="0"/>
        <v>0</v>
      </c>
      <c r="K151" s="192" t="s">
        <v>142</v>
      </c>
      <c r="L151" s="59"/>
      <c r="M151" s="197" t="s">
        <v>21</v>
      </c>
      <c r="N151" s="198" t="s">
        <v>40</v>
      </c>
      <c r="O151" s="40"/>
      <c r="P151" s="199">
        <f t="shared" si="1"/>
        <v>0</v>
      </c>
      <c r="Q151" s="199">
        <v>0.21734</v>
      </c>
      <c r="R151" s="199">
        <f t="shared" si="2"/>
        <v>1.0867</v>
      </c>
      <c r="S151" s="199">
        <v>0</v>
      </c>
      <c r="T151" s="200">
        <f t="shared" si="3"/>
        <v>0</v>
      </c>
      <c r="AR151" s="22" t="s">
        <v>143</v>
      </c>
      <c r="AT151" s="22" t="s">
        <v>138</v>
      </c>
      <c r="AU151" s="22" t="s">
        <v>79</v>
      </c>
      <c r="AY151" s="22" t="s">
        <v>136</v>
      </c>
      <c r="BE151" s="201">
        <f t="shared" si="4"/>
        <v>0</v>
      </c>
      <c r="BF151" s="201">
        <f t="shared" si="5"/>
        <v>0</v>
      </c>
      <c r="BG151" s="201">
        <f t="shared" si="6"/>
        <v>0</v>
      </c>
      <c r="BH151" s="201">
        <f t="shared" si="7"/>
        <v>0</v>
      </c>
      <c r="BI151" s="201">
        <f t="shared" si="8"/>
        <v>0</v>
      </c>
      <c r="BJ151" s="22" t="s">
        <v>77</v>
      </c>
      <c r="BK151" s="201">
        <f t="shared" si="9"/>
        <v>0</v>
      </c>
      <c r="BL151" s="22" t="s">
        <v>143</v>
      </c>
      <c r="BM151" s="22" t="s">
        <v>812</v>
      </c>
    </row>
    <row r="152" spans="2:47" s="1" customFormat="1" ht="40.5">
      <c r="B152" s="39"/>
      <c r="C152" s="61"/>
      <c r="D152" s="202" t="s">
        <v>145</v>
      </c>
      <c r="E152" s="61"/>
      <c r="F152" s="203" t="s">
        <v>813</v>
      </c>
      <c r="G152" s="61"/>
      <c r="H152" s="61"/>
      <c r="I152" s="161"/>
      <c r="J152" s="61"/>
      <c r="K152" s="61"/>
      <c r="L152" s="59"/>
      <c r="M152" s="204"/>
      <c r="N152" s="40"/>
      <c r="O152" s="40"/>
      <c r="P152" s="40"/>
      <c r="Q152" s="40"/>
      <c r="R152" s="40"/>
      <c r="S152" s="40"/>
      <c r="T152" s="76"/>
      <c r="AT152" s="22" t="s">
        <v>145</v>
      </c>
      <c r="AU152" s="22" t="s">
        <v>79</v>
      </c>
    </row>
    <row r="153" spans="2:65" s="1" customFormat="1" ht="16.5" customHeight="1">
      <c r="B153" s="39"/>
      <c r="C153" s="227" t="s">
        <v>320</v>
      </c>
      <c r="D153" s="227" t="s">
        <v>243</v>
      </c>
      <c r="E153" s="228" t="s">
        <v>814</v>
      </c>
      <c r="F153" s="229" t="s">
        <v>815</v>
      </c>
      <c r="G153" s="230" t="s">
        <v>300</v>
      </c>
      <c r="H153" s="231">
        <v>5</v>
      </c>
      <c r="I153" s="232"/>
      <c r="J153" s="233">
        <f>ROUND(I153*H153,2)</f>
        <v>0</v>
      </c>
      <c r="K153" s="229" t="s">
        <v>21</v>
      </c>
      <c r="L153" s="234"/>
      <c r="M153" s="235" t="s">
        <v>21</v>
      </c>
      <c r="N153" s="236" t="s">
        <v>40</v>
      </c>
      <c r="O153" s="40"/>
      <c r="P153" s="199">
        <f>O153*H153</f>
        <v>0</v>
      </c>
      <c r="Q153" s="199">
        <v>0.058</v>
      </c>
      <c r="R153" s="199">
        <f>Q153*H153</f>
        <v>0.29000000000000004</v>
      </c>
      <c r="S153" s="199">
        <v>0</v>
      </c>
      <c r="T153" s="200">
        <f>S153*H153</f>
        <v>0</v>
      </c>
      <c r="AR153" s="22" t="s">
        <v>184</v>
      </c>
      <c r="AT153" s="22" t="s">
        <v>243</v>
      </c>
      <c r="AU153" s="22" t="s">
        <v>79</v>
      </c>
      <c r="AY153" s="22" t="s">
        <v>136</v>
      </c>
      <c r="BE153" s="201">
        <f>IF(N153="základní",J153,0)</f>
        <v>0</v>
      </c>
      <c r="BF153" s="201">
        <f>IF(N153="snížená",J153,0)</f>
        <v>0</v>
      </c>
      <c r="BG153" s="201">
        <f>IF(N153="zákl. přenesená",J153,0)</f>
        <v>0</v>
      </c>
      <c r="BH153" s="201">
        <f>IF(N153="sníž. přenesená",J153,0)</f>
        <v>0</v>
      </c>
      <c r="BI153" s="201">
        <f>IF(N153="nulová",J153,0)</f>
        <v>0</v>
      </c>
      <c r="BJ153" s="22" t="s">
        <v>77</v>
      </c>
      <c r="BK153" s="201">
        <f>ROUND(I153*H153,2)</f>
        <v>0</v>
      </c>
      <c r="BL153" s="22" t="s">
        <v>143</v>
      </c>
      <c r="BM153" s="22" t="s">
        <v>816</v>
      </c>
    </row>
    <row r="154" spans="2:63" s="10" customFormat="1" ht="29.85" customHeight="1">
      <c r="B154" s="174"/>
      <c r="C154" s="175"/>
      <c r="D154" s="176" t="s">
        <v>68</v>
      </c>
      <c r="E154" s="188" t="s">
        <v>559</v>
      </c>
      <c r="F154" s="188" t="s">
        <v>560</v>
      </c>
      <c r="G154" s="175"/>
      <c r="H154" s="175"/>
      <c r="I154" s="178"/>
      <c r="J154" s="189">
        <f>BK154</f>
        <v>0</v>
      </c>
      <c r="K154" s="175"/>
      <c r="L154" s="180"/>
      <c r="M154" s="181"/>
      <c r="N154" s="182"/>
      <c r="O154" s="182"/>
      <c r="P154" s="183">
        <f>SUM(P155:P156)</f>
        <v>0</v>
      </c>
      <c r="Q154" s="182"/>
      <c r="R154" s="183">
        <f>SUM(R155:R156)</f>
        <v>0</v>
      </c>
      <c r="S154" s="182"/>
      <c r="T154" s="184">
        <f>SUM(T155:T156)</f>
        <v>0</v>
      </c>
      <c r="AR154" s="185" t="s">
        <v>77</v>
      </c>
      <c r="AT154" s="186" t="s">
        <v>68</v>
      </c>
      <c r="AU154" s="186" t="s">
        <v>77</v>
      </c>
      <c r="AY154" s="185" t="s">
        <v>136</v>
      </c>
      <c r="BK154" s="187">
        <f>SUM(BK155:BK156)</f>
        <v>0</v>
      </c>
    </row>
    <row r="155" spans="2:65" s="1" customFormat="1" ht="38.25" customHeight="1">
      <c r="B155" s="39"/>
      <c r="C155" s="190" t="s">
        <v>327</v>
      </c>
      <c r="D155" s="190" t="s">
        <v>138</v>
      </c>
      <c r="E155" s="191" t="s">
        <v>825</v>
      </c>
      <c r="F155" s="192" t="s">
        <v>826</v>
      </c>
      <c r="G155" s="193" t="s">
        <v>246</v>
      </c>
      <c r="H155" s="194">
        <v>47.114</v>
      </c>
      <c r="I155" s="195"/>
      <c r="J155" s="196">
        <f>ROUND(I155*H155,2)</f>
        <v>0</v>
      </c>
      <c r="K155" s="192" t="s">
        <v>142</v>
      </c>
      <c r="L155" s="59"/>
      <c r="M155" s="197" t="s">
        <v>21</v>
      </c>
      <c r="N155" s="198" t="s">
        <v>40</v>
      </c>
      <c r="O155" s="40"/>
      <c r="P155" s="199">
        <f>O155*H155</f>
        <v>0</v>
      </c>
      <c r="Q155" s="199">
        <v>0</v>
      </c>
      <c r="R155" s="199">
        <f>Q155*H155</f>
        <v>0</v>
      </c>
      <c r="S155" s="199">
        <v>0</v>
      </c>
      <c r="T155" s="200">
        <f>S155*H155</f>
        <v>0</v>
      </c>
      <c r="AR155" s="22" t="s">
        <v>143</v>
      </c>
      <c r="AT155" s="22" t="s">
        <v>138</v>
      </c>
      <c r="AU155" s="22" t="s">
        <v>79</v>
      </c>
      <c r="AY155" s="22" t="s">
        <v>136</v>
      </c>
      <c r="BE155" s="201">
        <f>IF(N155="základní",J155,0)</f>
        <v>0</v>
      </c>
      <c r="BF155" s="201">
        <f>IF(N155="snížená",J155,0)</f>
        <v>0</v>
      </c>
      <c r="BG155" s="201">
        <f>IF(N155="zákl. přenesená",J155,0)</f>
        <v>0</v>
      </c>
      <c r="BH155" s="201">
        <f>IF(N155="sníž. přenesená",J155,0)</f>
        <v>0</v>
      </c>
      <c r="BI155" s="201">
        <f>IF(N155="nulová",J155,0)</f>
        <v>0</v>
      </c>
      <c r="BJ155" s="22" t="s">
        <v>77</v>
      </c>
      <c r="BK155" s="201">
        <f>ROUND(I155*H155,2)</f>
        <v>0</v>
      </c>
      <c r="BL155" s="22" t="s">
        <v>143</v>
      </c>
      <c r="BM155" s="22" t="s">
        <v>827</v>
      </c>
    </row>
    <row r="156" spans="2:47" s="1" customFormat="1" ht="54">
      <c r="B156" s="39"/>
      <c r="C156" s="61"/>
      <c r="D156" s="202" t="s">
        <v>145</v>
      </c>
      <c r="E156" s="61"/>
      <c r="F156" s="203" t="s">
        <v>828</v>
      </c>
      <c r="G156" s="61"/>
      <c r="H156" s="61"/>
      <c r="I156" s="161"/>
      <c r="J156" s="61"/>
      <c r="K156" s="61"/>
      <c r="L156" s="59"/>
      <c r="M156" s="237"/>
      <c r="N156" s="238"/>
      <c r="O156" s="238"/>
      <c r="P156" s="238"/>
      <c r="Q156" s="238"/>
      <c r="R156" s="238"/>
      <c r="S156" s="238"/>
      <c r="T156" s="239"/>
      <c r="AT156" s="22" t="s">
        <v>145</v>
      </c>
      <c r="AU156" s="22" t="s">
        <v>79</v>
      </c>
    </row>
    <row r="157" spans="2:12" s="1" customFormat="1" ht="6.95" customHeight="1">
      <c r="B157" s="54"/>
      <c r="C157" s="55"/>
      <c r="D157" s="55"/>
      <c r="E157" s="55"/>
      <c r="F157" s="55"/>
      <c r="G157" s="55"/>
      <c r="H157" s="55"/>
      <c r="I157" s="137"/>
      <c r="J157" s="55"/>
      <c r="K157" s="55"/>
      <c r="L157" s="59"/>
    </row>
  </sheetData>
  <sheetProtection algorithmName="SHA-512" hashValue="SDIXBmCOGg6S6EEvX1VL6BkiNFd9It0DFyHS0v7Kh8zxR2qAHD9rSjWoQfKOLqZKc8Eztbvvi+hR9k8pljok3g==" saltValue="Sq67rB4o06A0QZEgIDLxEYCIxfctyNBg8JuPMNoQiQ3MoMY+rdelFU8OSZoCIUQmKtRxIsUEjBXMdCYabEzCmQ==" spinCount="100000" sheet="1" objects="1" scenarios="1" formatColumns="0" formatRows="0" autoFilter="0"/>
  <autoFilter ref="C80:K156"/>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367" t="s">
        <v>99</v>
      </c>
      <c r="H1" s="3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9"/>
      <c r="M2" s="329"/>
      <c r="N2" s="329"/>
      <c r="O2" s="329"/>
      <c r="P2" s="329"/>
      <c r="Q2" s="329"/>
      <c r="R2" s="329"/>
      <c r="S2" s="329"/>
      <c r="T2" s="329"/>
      <c r="U2" s="329"/>
      <c r="V2" s="329"/>
      <c r="AT2" s="22" t="s">
        <v>94</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59" t="str">
        <f>'Rekapitulace stavby'!K6</f>
        <v>Luhov – stavební úprava návsi a silnice III/2051</v>
      </c>
      <c r="F7" s="360"/>
      <c r="G7" s="360"/>
      <c r="H7" s="360"/>
      <c r="I7" s="115"/>
      <c r="J7" s="27"/>
      <c r="K7" s="29"/>
    </row>
    <row r="8" spans="2:11" s="1" customFormat="1" ht="13.5">
      <c r="B8" s="39"/>
      <c r="C8" s="40"/>
      <c r="D8" s="35" t="s">
        <v>104</v>
      </c>
      <c r="E8" s="40"/>
      <c r="F8" s="40"/>
      <c r="G8" s="40"/>
      <c r="H8" s="40"/>
      <c r="I8" s="116"/>
      <c r="J8" s="40"/>
      <c r="K8" s="43"/>
    </row>
    <row r="9" spans="2:11" s="1" customFormat="1" ht="36.95" customHeight="1">
      <c r="B9" s="39"/>
      <c r="C9" s="40"/>
      <c r="D9" s="40"/>
      <c r="E9" s="361" t="s">
        <v>844</v>
      </c>
      <c r="F9" s="362"/>
      <c r="G9" s="362"/>
      <c r="H9" s="36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339" t="s">
        <v>21</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ROUND(J81,2)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ROUND(SUM(BE81:BE149),2)</f>
        <v>0</v>
      </c>
      <c r="G30" s="40"/>
      <c r="H30" s="40"/>
      <c r="I30" s="129">
        <v>0.21</v>
      </c>
      <c r="J30" s="128">
        <f>ROUND(ROUND((SUM(BE81:BE149)),2)*I30,2)</f>
        <v>0</v>
      </c>
      <c r="K30" s="43"/>
    </row>
    <row r="31" spans="2:11" s="1" customFormat="1" ht="14.45" customHeight="1">
      <c r="B31" s="39"/>
      <c r="C31" s="40"/>
      <c r="D31" s="40"/>
      <c r="E31" s="47" t="s">
        <v>41</v>
      </c>
      <c r="F31" s="128">
        <f>ROUND(SUM(BF81:BF149),2)</f>
        <v>0</v>
      </c>
      <c r="G31" s="40"/>
      <c r="H31" s="40"/>
      <c r="I31" s="129">
        <v>0.15</v>
      </c>
      <c r="J31" s="128">
        <f>ROUND(ROUND((SUM(BF81:BF149)),2)*I31,2)</f>
        <v>0</v>
      </c>
      <c r="K31" s="43"/>
    </row>
    <row r="32" spans="2:11" s="1" customFormat="1" ht="14.45" customHeight="1" hidden="1">
      <c r="B32" s="39"/>
      <c r="C32" s="40"/>
      <c r="D32" s="40"/>
      <c r="E32" s="47" t="s">
        <v>42</v>
      </c>
      <c r="F32" s="128">
        <f>ROUND(SUM(BG81:BG149),2)</f>
        <v>0</v>
      </c>
      <c r="G32" s="40"/>
      <c r="H32" s="40"/>
      <c r="I32" s="129">
        <v>0.21</v>
      </c>
      <c r="J32" s="128">
        <v>0</v>
      </c>
      <c r="K32" s="43"/>
    </row>
    <row r="33" spans="2:11" s="1" customFormat="1" ht="14.45" customHeight="1" hidden="1">
      <c r="B33" s="39"/>
      <c r="C33" s="40"/>
      <c r="D33" s="40"/>
      <c r="E33" s="47" t="s">
        <v>43</v>
      </c>
      <c r="F33" s="128">
        <f>ROUND(SUM(BH81:BH149),2)</f>
        <v>0</v>
      </c>
      <c r="G33" s="40"/>
      <c r="H33" s="40"/>
      <c r="I33" s="129">
        <v>0.15</v>
      </c>
      <c r="J33" s="128">
        <v>0</v>
      </c>
      <c r="K33" s="43"/>
    </row>
    <row r="34" spans="2:11" s="1" customFormat="1" ht="14.45" customHeight="1" hidden="1">
      <c r="B34" s="39"/>
      <c r="C34" s="40"/>
      <c r="D34" s="40"/>
      <c r="E34" s="47" t="s">
        <v>44</v>
      </c>
      <c r="F34" s="128">
        <f>ROUND(SUM(BI81:BI149),2)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59" t="str">
        <f>E7</f>
        <v>Luhov – stavební úprava návsi a silnice III/2051</v>
      </c>
      <c r="F45" s="360"/>
      <c r="G45" s="360"/>
      <c r="H45" s="360"/>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361" t="str">
        <f>E9</f>
        <v>SO 320 - Odvodnění</v>
      </c>
      <c r="F47" s="362"/>
      <c r="G47" s="362"/>
      <c r="H47" s="36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 xml:space="preserve"> </v>
      </c>
      <c r="G51" s="40"/>
      <c r="H51" s="40"/>
      <c r="I51" s="117" t="s">
        <v>32</v>
      </c>
      <c r="J51" s="339" t="str">
        <f>E21</f>
        <v xml:space="preserve"> </v>
      </c>
      <c r="K51" s="43"/>
    </row>
    <row r="52" spans="2:11" s="1" customFormat="1" ht="14.45" customHeight="1">
      <c r="B52" s="39"/>
      <c r="C52" s="35" t="s">
        <v>30</v>
      </c>
      <c r="D52" s="40"/>
      <c r="E52" s="40"/>
      <c r="F52" s="33" t="str">
        <f>IF(E18="","",E18)</f>
        <v/>
      </c>
      <c r="G52" s="40"/>
      <c r="H52" s="40"/>
      <c r="I52" s="116"/>
      <c r="J52" s="3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J81</f>
        <v>0</v>
      </c>
      <c r="K56" s="43"/>
      <c r="AU56" s="22" t="s">
        <v>110</v>
      </c>
    </row>
    <row r="57" spans="2:11" s="7" customFormat="1" ht="24.95" customHeight="1">
      <c r="B57" s="147"/>
      <c r="C57" s="148"/>
      <c r="D57" s="149" t="s">
        <v>111</v>
      </c>
      <c r="E57" s="150"/>
      <c r="F57" s="150"/>
      <c r="G57" s="150"/>
      <c r="H57" s="150"/>
      <c r="I57" s="151"/>
      <c r="J57" s="152">
        <f>J82</f>
        <v>0</v>
      </c>
      <c r="K57" s="153"/>
    </row>
    <row r="58" spans="2:11" s="8" customFormat="1" ht="19.9" customHeight="1">
      <c r="B58" s="154"/>
      <c r="C58" s="155"/>
      <c r="D58" s="156" t="s">
        <v>112</v>
      </c>
      <c r="E58" s="157"/>
      <c r="F58" s="157"/>
      <c r="G58" s="157"/>
      <c r="H58" s="157"/>
      <c r="I58" s="158"/>
      <c r="J58" s="159">
        <f>J83</f>
        <v>0</v>
      </c>
      <c r="K58" s="160"/>
    </row>
    <row r="59" spans="2:11" s="8" customFormat="1" ht="19.9" customHeight="1">
      <c r="B59" s="154"/>
      <c r="C59" s="155"/>
      <c r="D59" s="156" t="s">
        <v>114</v>
      </c>
      <c r="E59" s="157"/>
      <c r="F59" s="157"/>
      <c r="G59" s="157"/>
      <c r="H59" s="157"/>
      <c r="I59" s="158"/>
      <c r="J59" s="159">
        <f>J117</f>
        <v>0</v>
      </c>
      <c r="K59" s="160"/>
    </row>
    <row r="60" spans="2:11" s="8" customFormat="1" ht="19.9" customHeight="1">
      <c r="B60" s="154"/>
      <c r="C60" s="155"/>
      <c r="D60" s="156" t="s">
        <v>116</v>
      </c>
      <c r="E60" s="157"/>
      <c r="F60" s="157"/>
      <c r="G60" s="157"/>
      <c r="H60" s="157"/>
      <c r="I60" s="158"/>
      <c r="J60" s="159">
        <f>J121</f>
        <v>0</v>
      </c>
      <c r="K60" s="160"/>
    </row>
    <row r="61" spans="2:11" s="8" customFormat="1" ht="19.9" customHeight="1">
      <c r="B61" s="154"/>
      <c r="C61" s="155"/>
      <c r="D61" s="156" t="s">
        <v>119</v>
      </c>
      <c r="E61" s="157"/>
      <c r="F61" s="157"/>
      <c r="G61" s="157"/>
      <c r="H61" s="157"/>
      <c r="I61" s="158"/>
      <c r="J61" s="159">
        <f>J147</f>
        <v>0</v>
      </c>
      <c r="K61" s="160"/>
    </row>
    <row r="62" spans="2:11" s="1" customFormat="1" ht="21.75" customHeight="1">
      <c r="B62" s="39"/>
      <c r="C62" s="40"/>
      <c r="D62" s="40"/>
      <c r="E62" s="40"/>
      <c r="F62" s="40"/>
      <c r="G62" s="40"/>
      <c r="H62" s="40"/>
      <c r="I62" s="116"/>
      <c r="J62" s="40"/>
      <c r="K62" s="43"/>
    </row>
    <row r="63" spans="2:11" s="1" customFormat="1" ht="6.95" customHeight="1">
      <c r="B63" s="54"/>
      <c r="C63" s="55"/>
      <c r="D63" s="55"/>
      <c r="E63" s="55"/>
      <c r="F63" s="55"/>
      <c r="G63" s="55"/>
      <c r="H63" s="55"/>
      <c r="I63" s="137"/>
      <c r="J63" s="55"/>
      <c r="K63" s="56"/>
    </row>
    <row r="67" spans="2:12" s="1" customFormat="1" ht="6.95" customHeight="1">
      <c r="B67" s="57"/>
      <c r="C67" s="58"/>
      <c r="D67" s="58"/>
      <c r="E67" s="58"/>
      <c r="F67" s="58"/>
      <c r="G67" s="58"/>
      <c r="H67" s="58"/>
      <c r="I67" s="140"/>
      <c r="J67" s="58"/>
      <c r="K67" s="58"/>
      <c r="L67" s="59"/>
    </row>
    <row r="68" spans="2:12" s="1" customFormat="1" ht="36.95" customHeight="1">
      <c r="B68" s="39"/>
      <c r="C68" s="60" t="s">
        <v>120</v>
      </c>
      <c r="D68" s="61"/>
      <c r="E68" s="61"/>
      <c r="F68" s="61"/>
      <c r="G68" s="61"/>
      <c r="H68" s="61"/>
      <c r="I68" s="161"/>
      <c r="J68" s="61"/>
      <c r="K68" s="61"/>
      <c r="L68" s="59"/>
    </row>
    <row r="69" spans="2:12" s="1" customFormat="1" ht="6.95" customHeight="1">
      <c r="B69" s="39"/>
      <c r="C69" s="61"/>
      <c r="D69" s="61"/>
      <c r="E69" s="61"/>
      <c r="F69" s="61"/>
      <c r="G69" s="61"/>
      <c r="H69" s="61"/>
      <c r="I69" s="161"/>
      <c r="J69" s="61"/>
      <c r="K69" s="61"/>
      <c r="L69" s="59"/>
    </row>
    <row r="70" spans="2:12" s="1" customFormat="1" ht="14.45" customHeight="1">
      <c r="B70" s="39"/>
      <c r="C70" s="63" t="s">
        <v>18</v>
      </c>
      <c r="D70" s="61"/>
      <c r="E70" s="61"/>
      <c r="F70" s="61"/>
      <c r="G70" s="61"/>
      <c r="H70" s="61"/>
      <c r="I70" s="161"/>
      <c r="J70" s="61"/>
      <c r="K70" s="61"/>
      <c r="L70" s="59"/>
    </row>
    <row r="71" spans="2:12" s="1" customFormat="1" ht="16.5" customHeight="1">
      <c r="B71" s="39"/>
      <c r="C71" s="61"/>
      <c r="D71" s="61"/>
      <c r="E71" s="364" t="str">
        <f>E7</f>
        <v>Luhov – stavební úprava návsi a silnice III/2051</v>
      </c>
      <c r="F71" s="365"/>
      <c r="G71" s="365"/>
      <c r="H71" s="365"/>
      <c r="I71" s="161"/>
      <c r="J71" s="61"/>
      <c r="K71" s="61"/>
      <c r="L71" s="59"/>
    </row>
    <row r="72" spans="2:12" s="1" customFormat="1" ht="14.45" customHeight="1">
      <c r="B72" s="39"/>
      <c r="C72" s="63" t="s">
        <v>104</v>
      </c>
      <c r="D72" s="61"/>
      <c r="E72" s="61"/>
      <c r="F72" s="61"/>
      <c r="G72" s="61"/>
      <c r="H72" s="61"/>
      <c r="I72" s="161"/>
      <c r="J72" s="61"/>
      <c r="K72" s="61"/>
      <c r="L72" s="59"/>
    </row>
    <row r="73" spans="2:12" s="1" customFormat="1" ht="17.25" customHeight="1">
      <c r="B73" s="39"/>
      <c r="C73" s="61"/>
      <c r="D73" s="61"/>
      <c r="E73" s="355" t="str">
        <f>E9</f>
        <v>SO 320 - Odvodnění</v>
      </c>
      <c r="F73" s="366"/>
      <c r="G73" s="366"/>
      <c r="H73" s="366"/>
      <c r="I73" s="161"/>
      <c r="J73" s="61"/>
      <c r="K73" s="61"/>
      <c r="L73" s="59"/>
    </row>
    <row r="74" spans="2:12" s="1" customFormat="1" ht="6.95" customHeight="1">
      <c r="B74" s="39"/>
      <c r="C74" s="61"/>
      <c r="D74" s="61"/>
      <c r="E74" s="61"/>
      <c r="F74" s="61"/>
      <c r="G74" s="61"/>
      <c r="H74" s="61"/>
      <c r="I74" s="161"/>
      <c r="J74" s="61"/>
      <c r="K74" s="61"/>
      <c r="L74" s="59"/>
    </row>
    <row r="75" spans="2:12" s="1" customFormat="1" ht="18" customHeight="1">
      <c r="B75" s="39"/>
      <c r="C75" s="63" t="s">
        <v>23</v>
      </c>
      <c r="D75" s="61"/>
      <c r="E75" s="61"/>
      <c r="F75" s="162" t="str">
        <f>F12</f>
        <v xml:space="preserve"> </v>
      </c>
      <c r="G75" s="61"/>
      <c r="H75" s="61"/>
      <c r="I75" s="163" t="s">
        <v>25</v>
      </c>
      <c r="J75" s="71" t="str">
        <f>IF(J12="","",J12)</f>
        <v>10. 1. 2019</v>
      </c>
      <c r="K75" s="61"/>
      <c r="L75" s="59"/>
    </row>
    <row r="76" spans="2:12" s="1" customFormat="1" ht="6.95" customHeight="1">
      <c r="B76" s="39"/>
      <c r="C76" s="61"/>
      <c r="D76" s="61"/>
      <c r="E76" s="61"/>
      <c r="F76" s="61"/>
      <c r="G76" s="61"/>
      <c r="H76" s="61"/>
      <c r="I76" s="161"/>
      <c r="J76" s="61"/>
      <c r="K76" s="61"/>
      <c r="L76" s="59"/>
    </row>
    <row r="77" spans="2:12" s="1" customFormat="1" ht="13.5">
      <c r="B77" s="39"/>
      <c r="C77" s="63" t="s">
        <v>27</v>
      </c>
      <c r="D77" s="61"/>
      <c r="E77" s="61"/>
      <c r="F77" s="162" t="str">
        <f>E15</f>
        <v xml:space="preserve"> </v>
      </c>
      <c r="G77" s="61"/>
      <c r="H77" s="61"/>
      <c r="I77" s="163" t="s">
        <v>32</v>
      </c>
      <c r="J77" s="162" t="str">
        <f>E21</f>
        <v xml:space="preserve"> </v>
      </c>
      <c r="K77" s="61"/>
      <c r="L77" s="59"/>
    </row>
    <row r="78" spans="2:12" s="1" customFormat="1" ht="14.45" customHeight="1">
      <c r="B78" s="39"/>
      <c r="C78" s="63" t="s">
        <v>30</v>
      </c>
      <c r="D78" s="61"/>
      <c r="E78" s="61"/>
      <c r="F78" s="162" t="str">
        <f>IF(E18="","",E18)</f>
        <v/>
      </c>
      <c r="G78" s="61"/>
      <c r="H78" s="61"/>
      <c r="I78" s="161"/>
      <c r="J78" s="61"/>
      <c r="K78" s="61"/>
      <c r="L78" s="59"/>
    </row>
    <row r="79" spans="2:12" s="1" customFormat="1" ht="10.35" customHeight="1">
      <c r="B79" s="39"/>
      <c r="C79" s="61"/>
      <c r="D79" s="61"/>
      <c r="E79" s="61"/>
      <c r="F79" s="61"/>
      <c r="G79" s="61"/>
      <c r="H79" s="61"/>
      <c r="I79" s="161"/>
      <c r="J79" s="61"/>
      <c r="K79" s="61"/>
      <c r="L79" s="59"/>
    </row>
    <row r="80" spans="2:20" s="9" customFormat="1" ht="29.25" customHeight="1">
      <c r="B80" s="164"/>
      <c r="C80" s="165" t="s">
        <v>121</v>
      </c>
      <c r="D80" s="166" t="s">
        <v>54</v>
      </c>
      <c r="E80" s="166" t="s">
        <v>50</v>
      </c>
      <c r="F80" s="166" t="s">
        <v>122</v>
      </c>
      <c r="G80" s="166" t="s">
        <v>123</v>
      </c>
      <c r="H80" s="166" t="s">
        <v>124</v>
      </c>
      <c r="I80" s="167" t="s">
        <v>125</v>
      </c>
      <c r="J80" s="166" t="s">
        <v>108</v>
      </c>
      <c r="K80" s="168" t="s">
        <v>126</v>
      </c>
      <c r="L80" s="169"/>
      <c r="M80" s="79" t="s">
        <v>127</v>
      </c>
      <c r="N80" s="80" t="s">
        <v>39</v>
      </c>
      <c r="O80" s="80" t="s">
        <v>128</v>
      </c>
      <c r="P80" s="80" t="s">
        <v>129</v>
      </c>
      <c r="Q80" s="80" t="s">
        <v>130</v>
      </c>
      <c r="R80" s="80" t="s">
        <v>131</v>
      </c>
      <c r="S80" s="80" t="s">
        <v>132</v>
      </c>
      <c r="T80" s="81" t="s">
        <v>133</v>
      </c>
    </row>
    <row r="81" spans="2:63" s="1" customFormat="1" ht="29.25" customHeight="1">
      <c r="B81" s="39"/>
      <c r="C81" s="85" t="s">
        <v>109</v>
      </c>
      <c r="D81" s="61"/>
      <c r="E81" s="61"/>
      <c r="F81" s="61"/>
      <c r="G81" s="61"/>
      <c r="H81" s="61"/>
      <c r="I81" s="161"/>
      <c r="J81" s="170">
        <f>BK81</f>
        <v>0</v>
      </c>
      <c r="K81" s="61"/>
      <c r="L81" s="59"/>
      <c r="M81" s="82"/>
      <c r="N81" s="83"/>
      <c r="O81" s="83"/>
      <c r="P81" s="171">
        <f>P82</f>
        <v>0</v>
      </c>
      <c r="Q81" s="83"/>
      <c r="R81" s="171">
        <f>R82</f>
        <v>87.7511232</v>
      </c>
      <c r="S81" s="83"/>
      <c r="T81" s="172">
        <f>T82</f>
        <v>0</v>
      </c>
      <c r="AT81" s="22" t="s">
        <v>68</v>
      </c>
      <c r="AU81" s="22" t="s">
        <v>110</v>
      </c>
      <c r="BK81" s="173">
        <f>BK82</f>
        <v>0</v>
      </c>
    </row>
    <row r="82" spans="2:63" s="10" customFormat="1" ht="37.35" customHeight="1">
      <c r="B82" s="174"/>
      <c r="C82" s="175"/>
      <c r="D82" s="176" t="s">
        <v>68</v>
      </c>
      <c r="E82" s="177" t="s">
        <v>134</v>
      </c>
      <c r="F82" s="177" t="s">
        <v>135</v>
      </c>
      <c r="G82" s="175"/>
      <c r="H82" s="175"/>
      <c r="I82" s="178"/>
      <c r="J82" s="179">
        <f>BK82</f>
        <v>0</v>
      </c>
      <c r="K82" s="175"/>
      <c r="L82" s="180"/>
      <c r="M82" s="181"/>
      <c r="N82" s="182"/>
      <c r="O82" s="182"/>
      <c r="P82" s="183">
        <f>P83+P117+P121+P147</f>
        <v>0</v>
      </c>
      <c r="Q82" s="182"/>
      <c r="R82" s="183">
        <f>R83+R117+R121+R147</f>
        <v>87.7511232</v>
      </c>
      <c r="S82" s="182"/>
      <c r="T82" s="184">
        <f>T83+T117+T121+T147</f>
        <v>0</v>
      </c>
      <c r="AR82" s="185" t="s">
        <v>77</v>
      </c>
      <c r="AT82" s="186" t="s">
        <v>68</v>
      </c>
      <c r="AU82" s="186" t="s">
        <v>69</v>
      </c>
      <c r="AY82" s="185" t="s">
        <v>136</v>
      </c>
      <c r="BK82" s="187">
        <f>BK83+BK117+BK121+BK147</f>
        <v>0</v>
      </c>
    </row>
    <row r="83" spans="2:63" s="10" customFormat="1" ht="19.9" customHeight="1">
      <c r="B83" s="174"/>
      <c r="C83" s="175"/>
      <c r="D83" s="176" t="s">
        <v>68</v>
      </c>
      <c r="E83" s="188" t="s">
        <v>77</v>
      </c>
      <c r="F83" s="188" t="s">
        <v>137</v>
      </c>
      <c r="G83" s="175"/>
      <c r="H83" s="175"/>
      <c r="I83" s="178"/>
      <c r="J83" s="189">
        <f>BK83</f>
        <v>0</v>
      </c>
      <c r="K83" s="175"/>
      <c r="L83" s="180"/>
      <c r="M83" s="181"/>
      <c r="N83" s="182"/>
      <c r="O83" s="182"/>
      <c r="P83" s="183">
        <f>SUM(P84:P116)</f>
        <v>0</v>
      </c>
      <c r="Q83" s="182"/>
      <c r="R83" s="183">
        <f>SUM(R84:R116)</f>
        <v>76.14152</v>
      </c>
      <c r="S83" s="182"/>
      <c r="T83" s="184">
        <f>SUM(T84:T116)</f>
        <v>0</v>
      </c>
      <c r="AR83" s="185" t="s">
        <v>77</v>
      </c>
      <c r="AT83" s="186" t="s">
        <v>68</v>
      </c>
      <c r="AU83" s="186" t="s">
        <v>77</v>
      </c>
      <c r="AY83" s="185" t="s">
        <v>136</v>
      </c>
      <c r="BK83" s="187">
        <f>SUM(BK84:BK116)</f>
        <v>0</v>
      </c>
    </row>
    <row r="84" spans="2:65" s="1" customFormat="1" ht="25.5" customHeight="1">
      <c r="B84" s="39"/>
      <c r="C84" s="190" t="s">
        <v>77</v>
      </c>
      <c r="D84" s="190" t="s">
        <v>138</v>
      </c>
      <c r="E84" s="191" t="s">
        <v>703</v>
      </c>
      <c r="F84" s="192" t="s">
        <v>704</v>
      </c>
      <c r="G84" s="193" t="s">
        <v>192</v>
      </c>
      <c r="H84" s="194">
        <v>42.9</v>
      </c>
      <c r="I84" s="195"/>
      <c r="J84" s="196">
        <f>ROUND(I84*H84,2)</f>
        <v>0</v>
      </c>
      <c r="K84" s="192" t="s">
        <v>142</v>
      </c>
      <c r="L84" s="59"/>
      <c r="M84" s="197" t="s">
        <v>21</v>
      </c>
      <c r="N84" s="198" t="s">
        <v>40</v>
      </c>
      <c r="O84" s="40"/>
      <c r="P84" s="199">
        <f>O84*H84</f>
        <v>0</v>
      </c>
      <c r="Q84" s="199">
        <v>0</v>
      </c>
      <c r="R84" s="199">
        <f>Q84*H84</f>
        <v>0</v>
      </c>
      <c r="S84" s="199">
        <v>0</v>
      </c>
      <c r="T84" s="200">
        <f>S84*H84</f>
        <v>0</v>
      </c>
      <c r="AR84" s="22" t="s">
        <v>143</v>
      </c>
      <c r="AT84" s="22" t="s">
        <v>138</v>
      </c>
      <c r="AU84" s="22" t="s">
        <v>79</v>
      </c>
      <c r="AY84" s="22" t="s">
        <v>136</v>
      </c>
      <c r="BE84" s="201">
        <f>IF(N84="základní",J84,0)</f>
        <v>0</v>
      </c>
      <c r="BF84" s="201">
        <f>IF(N84="snížená",J84,0)</f>
        <v>0</v>
      </c>
      <c r="BG84" s="201">
        <f>IF(N84="zákl. přenesená",J84,0)</f>
        <v>0</v>
      </c>
      <c r="BH84" s="201">
        <f>IF(N84="sníž. přenesená",J84,0)</f>
        <v>0</v>
      </c>
      <c r="BI84" s="201">
        <f>IF(N84="nulová",J84,0)</f>
        <v>0</v>
      </c>
      <c r="BJ84" s="22" t="s">
        <v>77</v>
      </c>
      <c r="BK84" s="201">
        <f>ROUND(I84*H84,2)</f>
        <v>0</v>
      </c>
      <c r="BL84" s="22" t="s">
        <v>143</v>
      </c>
      <c r="BM84" s="22" t="s">
        <v>705</v>
      </c>
    </row>
    <row r="85" spans="2:47" s="1" customFormat="1" ht="202.5">
      <c r="B85" s="39"/>
      <c r="C85" s="61"/>
      <c r="D85" s="202" t="s">
        <v>145</v>
      </c>
      <c r="E85" s="61"/>
      <c r="F85" s="203" t="s">
        <v>706</v>
      </c>
      <c r="G85" s="61"/>
      <c r="H85" s="61"/>
      <c r="I85" s="161"/>
      <c r="J85" s="61"/>
      <c r="K85" s="61"/>
      <c r="L85" s="59"/>
      <c r="M85" s="204"/>
      <c r="N85" s="40"/>
      <c r="O85" s="40"/>
      <c r="P85" s="40"/>
      <c r="Q85" s="40"/>
      <c r="R85" s="40"/>
      <c r="S85" s="40"/>
      <c r="T85" s="76"/>
      <c r="AT85" s="22" t="s">
        <v>145</v>
      </c>
      <c r="AU85" s="22" t="s">
        <v>79</v>
      </c>
    </row>
    <row r="86" spans="2:51" s="11" customFormat="1" ht="13.5">
      <c r="B86" s="205"/>
      <c r="C86" s="206"/>
      <c r="D86" s="202" t="s">
        <v>147</v>
      </c>
      <c r="E86" s="207" t="s">
        <v>21</v>
      </c>
      <c r="F86" s="208" t="s">
        <v>845</v>
      </c>
      <c r="G86" s="206"/>
      <c r="H86" s="209">
        <v>42.9</v>
      </c>
      <c r="I86" s="210"/>
      <c r="J86" s="206"/>
      <c r="K86" s="206"/>
      <c r="L86" s="211"/>
      <c r="M86" s="212"/>
      <c r="N86" s="213"/>
      <c r="O86" s="213"/>
      <c r="P86" s="213"/>
      <c r="Q86" s="213"/>
      <c r="R86" s="213"/>
      <c r="S86" s="213"/>
      <c r="T86" s="214"/>
      <c r="AT86" s="215" t="s">
        <v>147</v>
      </c>
      <c r="AU86" s="215" t="s">
        <v>79</v>
      </c>
      <c r="AV86" s="11" t="s">
        <v>79</v>
      </c>
      <c r="AW86" s="11" t="s">
        <v>33</v>
      </c>
      <c r="AX86" s="11" t="s">
        <v>77</v>
      </c>
      <c r="AY86" s="215" t="s">
        <v>136</v>
      </c>
    </row>
    <row r="87" spans="2:65" s="1" customFormat="1" ht="38.25" customHeight="1">
      <c r="B87" s="39"/>
      <c r="C87" s="190" t="s">
        <v>79</v>
      </c>
      <c r="D87" s="190" t="s">
        <v>138</v>
      </c>
      <c r="E87" s="191" t="s">
        <v>709</v>
      </c>
      <c r="F87" s="192" t="s">
        <v>710</v>
      </c>
      <c r="G87" s="193" t="s">
        <v>192</v>
      </c>
      <c r="H87" s="194">
        <v>21.45</v>
      </c>
      <c r="I87" s="195"/>
      <c r="J87" s="196">
        <f>ROUND(I87*H87,2)</f>
        <v>0</v>
      </c>
      <c r="K87" s="192" t="s">
        <v>142</v>
      </c>
      <c r="L87" s="59"/>
      <c r="M87" s="197" t="s">
        <v>21</v>
      </c>
      <c r="N87" s="198" t="s">
        <v>40</v>
      </c>
      <c r="O87" s="40"/>
      <c r="P87" s="199">
        <f>O87*H87</f>
        <v>0</v>
      </c>
      <c r="Q87" s="199">
        <v>0</v>
      </c>
      <c r="R87" s="199">
        <f>Q87*H87</f>
        <v>0</v>
      </c>
      <c r="S87" s="199">
        <v>0</v>
      </c>
      <c r="T87" s="200">
        <f>S87*H87</f>
        <v>0</v>
      </c>
      <c r="AR87" s="22" t="s">
        <v>143</v>
      </c>
      <c r="AT87" s="22" t="s">
        <v>138</v>
      </c>
      <c r="AU87" s="22" t="s">
        <v>79</v>
      </c>
      <c r="AY87" s="22" t="s">
        <v>136</v>
      </c>
      <c r="BE87" s="201">
        <f>IF(N87="základní",J87,0)</f>
        <v>0</v>
      </c>
      <c r="BF87" s="201">
        <f>IF(N87="snížená",J87,0)</f>
        <v>0</v>
      </c>
      <c r="BG87" s="201">
        <f>IF(N87="zákl. přenesená",J87,0)</f>
        <v>0</v>
      </c>
      <c r="BH87" s="201">
        <f>IF(N87="sníž. přenesená",J87,0)</f>
        <v>0</v>
      </c>
      <c r="BI87" s="201">
        <f>IF(N87="nulová",J87,0)</f>
        <v>0</v>
      </c>
      <c r="BJ87" s="22" t="s">
        <v>77</v>
      </c>
      <c r="BK87" s="201">
        <f>ROUND(I87*H87,2)</f>
        <v>0</v>
      </c>
      <c r="BL87" s="22" t="s">
        <v>143</v>
      </c>
      <c r="BM87" s="22" t="s">
        <v>711</v>
      </c>
    </row>
    <row r="88" spans="2:47" s="1" customFormat="1" ht="202.5">
      <c r="B88" s="39"/>
      <c r="C88" s="61"/>
      <c r="D88" s="202" t="s">
        <v>145</v>
      </c>
      <c r="E88" s="61"/>
      <c r="F88" s="203" t="s">
        <v>706</v>
      </c>
      <c r="G88" s="61"/>
      <c r="H88" s="61"/>
      <c r="I88" s="161"/>
      <c r="J88" s="61"/>
      <c r="K88" s="61"/>
      <c r="L88" s="59"/>
      <c r="M88" s="204"/>
      <c r="N88" s="40"/>
      <c r="O88" s="40"/>
      <c r="P88" s="40"/>
      <c r="Q88" s="40"/>
      <c r="R88" s="40"/>
      <c r="S88" s="40"/>
      <c r="T88" s="76"/>
      <c r="AT88" s="22" t="s">
        <v>145</v>
      </c>
      <c r="AU88" s="22" t="s">
        <v>79</v>
      </c>
    </row>
    <row r="89" spans="2:51" s="11" customFormat="1" ht="13.5">
      <c r="B89" s="205"/>
      <c r="C89" s="206"/>
      <c r="D89" s="202" t="s">
        <v>147</v>
      </c>
      <c r="E89" s="207" t="s">
        <v>21</v>
      </c>
      <c r="F89" s="208" t="s">
        <v>846</v>
      </c>
      <c r="G89" s="206"/>
      <c r="H89" s="209">
        <v>21.45</v>
      </c>
      <c r="I89" s="210"/>
      <c r="J89" s="206"/>
      <c r="K89" s="206"/>
      <c r="L89" s="211"/>
      <c r="M89" s="212"/>
      <c r="N89" s="213"/>
      <c r="O89" s="213"/>
      <c r="P89" s="213"/>
      <c r="Q89" s="213"/>
      <c r="R89" s="213"/>
      <c r="S89" s="213"/>
      <c r="T89" s="214"/>
      <c r="AT89" s="215" t="s">
        <v>147</v>
      </c>
      <c r="AU89" s="215" t="s">
        <v>79</v>
      </c>
      <c r="AV89" s="11" t="s">
        <v>79</v>
      </c>
      <c r="AW89" s="11" t="s">
        <v>33</v>
      </c>
      <c r="AX89" s="11" t="s">
        <v>77</v>
      </c>
      <c r="AY89" s="215" t="s">
        <v>136</v>
      </c>
    </row>
    <row r="90" spans="2:65" s="1" customFormat="1" ht="25.5" customHeight="1">
      <c r="B90" s="39"/>
      <c r="C90" s="190" t="s">
        <v>153</v>
      </c>
      <c r="D90" s="190" t="s">
        <v>138</v>
      </c>
      <c r="E90" s="191" t="s">
        <v>713</v>
      </c>
      <c r="F90" s="192" t="s">
        <v>714</v>
      </c>
      <c r="G90" s="193" t="s">
        <v>141</v>
      </c>
      <c r="H90" s="194">
        <v>78</v>
      </c>
      <c r="I90" s="195"/>
      <c r="J90" s="196">
        <f>ROUND(I90*H90,2)</f>
        <v>0</v>
      </c>
      <c r="K90" s="192" t="s">
        <v>142</v>
      </c>
      <c r="L90" s="59"/>
      <c r="M90" s="197" t="s">
        <v>21</v>
      </c>
      <c r="N90" s="198" t="s">
        <v>40</v>
      </c>
      <c r="O90" s="40"/>
      <c r="P90" s="199">
        <f>O90*H90</f>
        <v>0</v>
      </c>
      <c r="Q90" s="199">
        <v>0.00084</v>
      </c>
      <c r="R90" s="199">
        <f>Q90*H90</f>
        <v>0.06552000000000001</v>
      </c>
      <c r="S90" s="199">
        <v>0</v>
      </c>
      <c r="T90" s="200">
        <f>S90*H90</f>
        <v>0</v>
      </c>
      <c r="AR90" s="22" t="s">
        <v>143</v>
      </c>
      <c r="AT90" s="22" t="s">
        <v>138</v>
      </c>
      <c r="AU90" s="22" t="s">
        <v>79</v>
      </c>
      <c r="AY90" s="22" t="s">
        <v>136</v>
      </c>
      <c r="BE90" s="201">
        <f>IF(N90="základní",J90,0)</f>
        <v>0</v>
      </c>
      <c r="BF90" s="201">
        <f>IF(N90="snížená",J90,0)</f>
        <v>0</v>
      </c>
      <c r="BG90" s="201">
        <f>IF(N90="zákl. přenesená",J90,0)</f>
        <v>0</v>
      </c>
      <c r="BH90" s="201">
        <f>IF(N90="sníž. přenesená",J90,0)</f>
        <v>0</v>
      </c>
      <c r="BI90" s="201">
        <f>IF(N90="nulová",J90,0)</f>
        <v>0</v>
      </c>
      <c r="BJ90" s="22" t="s">
        <v>77</v>
      </c>
      <c r="BK90" s="201">
        <f>ROUND(I90*H90,2)</f>
        <v>0</v>
      </c>
      <c r="BL90" s="22" t="s">
        <v>143</v>
      </c>
      <c r="BM90" s="22" t="s">
        <v>715</v>
      </c>
    </row>
    <row r="91" spans="2:47" s="1" customFormat="1" ht="148.5">
      <c r="B91" s="39"/>
      <c r="C91" s="61"/>
      <c r="D91" s="202" t="s">
        <v>145</v>
      </c>
      <c r="E91" s="61"/>
      <c r="F91" s="203" t="s">
        <v>716</v>
      </c>
      <c r="G91" s="61"/>
      <c r="H91" s="61"/>
      <c r="I91" s="161"/>
      <c r="J91" s="61"/>
      <c r="K91" s="61"/>
      <c r="L91" s="59"/>
      <c r="M91" s="204"/>
      <c r="N91" s="40"/>
      <c r="O91" s="40"/>
      <c r="P91" s="40"/>
      <c r="Q91" s="40"/>
      <c r="R91" s="40"/>
      <c r="S91" s="40"/>
      <c r="T91" s="76"/>
      <c r="AT91" s="22" t="s">
        <v>145</v>
      </c>
      <c r="AU91" s="22" t="s">
        <v>79</v>
      </c>
    </row>
    <row r="92" spans="2:51" s="11" customFormat="1" ht="13.5">
      <c r="B92" s="205"/>
      <c r="C92" s="206"/>
      <c r="D92" s="202" t="s">
        <v>147</v>
      </c>
      <c r="E92" s="207" t="s">
        <v>21</v>
      </c>
      <c r="F92" s="208" t="s">
        <v>847</v>
      </c>
      <c r="G92" s="206"/>
      <c r="H92" s="209">
        <v>78</v>
      </c>
      <c r="I92" s="210"/>
      <c r="J92" s="206"/>
      <c r="K92" s="206"/>
      <c r="L92" s="211"/>
      <c r="M92" s="212"/>
      <c r="N92" s="213"/>
      <c r="O92" s="213"/>
      <c r="P92" s="213"/>
      <c r="Q92" s="213"/>
      <c r="R92" s="213"/>
      <c r="S92" s="213"/>
      <c r="T92" s="214"/>
      <c r="AT92" s="215" t="s">
        <v>147</v>
      </c>
      <c r="AU92" s="215" t="s">
        <v>79</v>
      </c>
      <c r="AV92" s="11" t="s">
        <v>79</v>
      </c>
      <c r="AW92" s="11" t="s">
        <v>33</v>
      </c>
      <c r="AX92" s="11" t="s">
        <v>77</v>
      </c>
      <c r="AY92" s="215" t="s">
        <v>136</v>
      </c>
    </row>
    <row r="93" spans="2:65" s="1" customFormat="1" ht="25.5" customHeight="1">
      <c r="B93" s="39"/>
      <c r="C93" s="190" t="s">
        <v>143</v>
      </c>
      <c r="D93" s="190" t="s">
        <v>138</v>
      </c>
      <c r="E93" s="191" t="s">
        <v>719</v>
      </c>
      <c r="F93" s="192" t="s">
        <v>720</v>
      </c>
      <c r="G93" s="193" t="s">
        <v>141</v>
      </c>
      <c r="H93" s="194">
        <v>78</v>
      </c>
      <c r="I93" s="195"/>
      <c r="J93" s="196">
        <f>ROUND(I93*H93,2)</f>
        <v>0</v>
      </c>
      <c r="K93" s="192" t="s">
        <v>142</v>
      </c>
      <c r="L93" s="59"/>
      <c r="M93" s="197" t="s">
        <v>21</v>
      </c>
      <c r="N93" s="198" t="s">
        <v>40</v>
      </c>
      <c r="O93" s="40"/>
      <c r="P93" s="199">
        <f>O93*H93</f>
        <v>0</v>
      </c>
      <c r="Q93" s="199">
        <v>0</v>
      </c>
      <c r="R93" s="199">
        <f>Q93*H93</f>
        <v>0</v>
      </c>
      <c r="S93" s="199">
        <v>0</v>
      </c>
      <c r="T93" s="200">
        <f>S93*H93</f>
        <v>0</v>
      </c>
      <c r="AR93" s="22" t="s">
        <v>143</v>
      </c>
      <c r="AT93" s="22" t="s">
        <v>138</v>
      </c>
      <c r="AU93" s="22" t="s">
        <v>79</v>
      </c>
      <c r="AY93" s="22" t="s">
        <v>136</v>
      </c>
      <c r="BE93" s="201">
        <f>IF(N93="základní",J93,0)</f>
        <v>0</v>
      </c>
      <c r="BF93" s="201">
        <f>IF(N93="snížená",J93,0)</f>
        <v>0</v>
      </c>
      <c r="BG93" s="201">
        <f>IF(N93="zákl. přenesená",J93,0)</f>
        <v>0</v>
      </c>
      <c r="BH93" s="201">
        <f>IF(N93="sníž. přenesená",J93,0)</f>
        <v>0</v>
      </c>
      <c r="BI93" s="201">
        <f>IF(N93="nulová",J93,0)</f>
        <v>0</v>
      </c>
      <c r="BJ93" s="22" t="s">
        <v>77</v>
      </c>
      <c r="BK93" s="201">
        <f>ROUND(I93*H93,2)</f>
        <v>0</v>
      </c>
      <c r="BL93" s="22" t="s">
        <v>143</v>
      </c>
      <c r="BM93" s="22" t="s">
        <v>721</v>
      </c>
    </row>
    <row r="94" spans="2:51" s="11" customFormat="1" ht="13.5">
      <c r="B94" s="205"/>
      <c r="C94" s="206"/>
      <c r="D94" s="202" t="s">
        <v>147</v>
      </c>
      <c r="E94" s="207" t="s">
        <v>21</v>
      </c>
      <c r="F94" s="208" t="s">
        <v>847</v>
      </c>
      <c r="G94" s="206"/>
      <c r="H94" s="209">
        <v>78</v>
      </c>
      <c r="I94" s="210"/>
      <c r="J94" s="206"/>
      <c r="K94" s="206"/>
      <c r="L94" s="211"/>
      <c r="M94" s="212"/>
      <c r="N94" s="213"/>
      <c r="O94" s="213"/>
      <c r="P94" s="213"/>
      <c r="Q94" s="213"/>
      <c r="R94" s="213"/>
      <c r="S94" s="213"/>
      <c r="T94" s="214"/>
      <c r="AT94" s="215" t="s">
        <v>147</v>
      </c>
      <c r="AU94" s="215" t="s">
        <v>79</v>
      </c>
      <c r="AV94" s="11" t="s">
        <v>79</v>
      </c>
      <c r="AW94" s="11" t="s">
        <v>33</v>
      </c>
      <c r="AX94" s="11" t="s">
        <v>77</v>
      </c>
      <c r="AY94" s="215" t="s">
        <v>136</v>
      </c>
    </row>
    <row r="95" spans="2:65" s="1" customFormat="1" ht="38.25" customHeight="1">
      <c r="B95" s="39"/>
      <c r="C95" s="190" t="s">
        <v>166</v>
      </c>
      <c r="D95" s="190" t="s">
        <v>138</v>
      </c>
      <c r="E95" s="191" t="s">
        <v>226</v>
      </c>
      <c r="F95" s="192" t="s">
        <v>227</v>
      </c>
      <c r="G95" s="193" t="s">
        <v>192</v>
      </c>
      <c r="H95" s="194">
        <v>42.9</v>
      </c>
      <c r="I95" s="195"/>
      <c r="J95" s="196">
        <f>ROUND(I95*H95,2)</f>
        <v>0</v>
      </c>
      <c r="K95" s="192" t="s">
        <v>142</v>
      </c>
      <c r="L95" s="59"/>
      <c r="M95" s="197" t="s">
        <v>21</v>
      </c>
      <c r="N95" s="198" t="s">
        <v>40</v>
      </c>
      <c r="O95" s="40"/>
      <c r="P95" s="199">
        <f>O95*H95</f>
        <v>0</v>
      </c>
      <c r="Q95" s="199">
        <v>0</v>
      </c>
      <c r="R95" s="199">
        <f>Q95*H95</f>
        <v>0</v>
      </c>
      <c r="S95" s="199">
        <v>0</v>
      </c>
      <c r="T95" s="200">
        <f>S95*H95</f>
        <v>0</v>
      </c>
      <c r="AR95" s="22" t="s">
        <v>143</v>
      </c>
      <c r="AT95" s="22" t="s">
        <v>138</v>
      </c>
      <c r="AU95" s="22" t="s">
        <v>79</v>
      </c>
      <c r="AY95" s="22" t="s">
        <v>136</v>
      </c>
      <c r="BE95" s="201">
        <f>IF(N95="základní",J95,0)</f>
        <v>0</v>
      </c>
      <c r="BF95" s="201">
        <f>IF(N95="snížená",J95,0)</f>
        <v>0</v>
      </c>
      <c r="BG95" s="201">
        <f>IF(N95="zákl. přenesená",J95,0)</f>
        <v>0</v>
      </c>
      <c r="BH95" s="201">
        <f>IF(N95="sníž. přenesená",J95,0)</f>
        <v>0</v>
      </c>
      <c r="BI95" s="201">
        <f>IF(N95="nulová",J95,0)</f>
        <v>0</v>
      </c>
      <c r="BJ95" s="22" t="s">
        <v>77</v>
      </c>
      <c r="BK95" s="201">
        <f>ROUND(I95*H95,2)</f>
        <v>0</v>
      </c>
      <c r="BL95" s="22" t="s">
        <v>143</v>
      </c>
      <c r="BM95" s="22" t="s">
        <v>722</v>
      </c>
    </row>
    <row r="96" spans="2:47" s="1" customFormat="1" ht="189">
      <c r="B96" s="39"/>
      <c r="C96" s="61"/>
      <c r="D96" s="202" t="s">
        <v>145</v>
      </c>
      <c r="E96" s="61"/>
      <c r="F96" s="203" t="s">
        <v>229</v>
      </c>
      <c r="G96" s="61"/>
      <c r="H96" s="61"/>
      <c r="I96" s="161"/>
      <c r="J96" s="61"/>
      <c r="K96" s="61"/>
      <c r="L96" s="59"/>
      <c r="M96" s="204"/>
      <c r="N96" s="40"/>
      <c r="O96" s="40"/>
      <c r="P96" s="40"/>
      <c r="Q96" s="40"/>
      <c r="R96" s="40"/>
      <c r="S96" s="40"/>
      <c r="T96" s="76"/>
      <c r="AT96" s="22" t="s">
        <v>145</v>
      </c>
      <c r="AU96" s="22" t="s">
        <v>79</v>
      </c>
    </row>
    <row r="97" spans="2:51" s="11" customFormat="1" ht="13.5">
      <c r="B97" s="205"/>
      <c r="C97" s="206"/>
      <c r="D97" s="202" t="s">
        <v>147</v>
      </c>
      <c r="E97" s="207" t="s">
        <v>21</v>
      </c>
      <c r="F97" s="208" t="s">
        <v>848</v>
      </c>
      <c r="G97" s="206"/>
      <c r="H97" s="209">
        <v>42.9</v>
      </c>
      <c r="I97" s="210"/>
      <c r="J97" s="206"/>
      <c r="K97" s="206"/>
      <c r="L97" s="211"/>
      <c r="M97" s="212"/>
      <c r="N97" s="213"/>
      <c r="O97" s="213"/>
      <c r="P97" s="213"/>
      <c r="Q97" s="213"/>
      <c r="R97" s="213"/>
      <c r="S97" s="213"/>
      <c r="T97" s="214"/>
      <c r="AT97" s="215" t="s">
        <v>147</v>
      </c>
      <c r="AU97" s="215" t="s">
        <v>79</v>
      </c>
      <c r="AV97" s="11" t="s">
        <v>79</v>
      </c>
      <c r="AW97" s="11" t="s">
        <v>33</v>
      </c>
      <c r="AX97" s="11" t="s">
        <v>77</v>
      </c>
      <c r="AY97" s="215" t="s">
        <v>136</v>
      </c>
    </row>
    <row r="98" spans="2:65" s="1" customFormat="1" ht="51" customHeight="1">
      <c r="B98" s="39"/>
      <c r="C98" s="190" t="s">
        <v>171</v>
      </c>
      <c r="D98" s="190" t="s">
        <v>138</v>
      </c>
      <c r="E98" s="191" t="s">
        <v>232</v>
      </c>
      <c r="F98" s="192" t="s">
        <v>233</v>
      </c>
      <c r="G98" s="193" t="s">
        <v>192</v>
      </c>
      <c r="H98" s="194">
        <v>643.5</v>
      </c>
      <c r="I98" s="195"/>
      <c r="J98" s="196">
        <f>ROUND(I98*H98,2)</f>
        <v>0</v>
      </c>
      <c r="K98" s="192" t="s">
        <v>142</v>
      </c>
      <c r="L98" s="59"/>
      <c r="M98" s="197" t="s">
        <v>21</v>
      </c>
      <c r="N98" s="198" t="s">
        <v>40</v>
      </c>
      <c r="O98" s="40"/>
      <c r="P98" s="199">
        <f>O98*H98</f>
        <v>0</v>
      </c>
      <c r="Q98" s="199">
        <v>0</v>
      </c>
      <c r="R98" s="199">
        <f>Q98*H98</f>
        <v>0</v>
      </c>
      <c r="S98" s="199">
        <v>0</v>
      </c>
      <c r="T98" s="200">
        <f>S98*H98</f>
        <v>0</v>
      </c>
      <c r="AR98" s="22" t="s">
        <v>143</v>
      </c>
      <c r="AT98" s="22" t="s">
        <v>138</v>
      </c>
      <c r="AU98" s="22" t="s">
        <v>79</v>
      </c>
      <c r="AY98" s="22" t="s">
        <v>136</v>
      </c>
      <c r="BE98" s="201">
        <f>IF(N98="základní",J98,0)</f>
        <v>0</v>
      </c>
      <c r="BF98" s="201">
        <f>IF(N98="snížená",J98,0)</f>
        <v>0</v>
      </c>
      <c r="BG98" s="201">
        <f>IF(N98="zákl. přenesená",J98,0)</f>
        <v>0</v>
      </c>
      <c r="BH98" s="201">
        <f>IF(N98="sníž. přenesená",J98,0)</f>
        <v>0</v>
      </c>
      <c r="BI98" s="201">
        <f>IF(N98="nulová",J98,0)</f>
        <v>0</v>
      </c>
      <c r="BJ98" s="22" t="s">
        <v>77</v>
      </c>
      <c r="BK98" s="201">
        <f>ROUND(I98*H98,2)</f>
        <v>0</v>
      </c>
      <c r="BL98" s="22" t="s">
        <v>143</v>
      </c>
      <c r="BM98" s="22" t="s">
        <v>724</v>
      </c>
    </row>
    <row r="99" spans="2:47" s="1" customFormat="1" ht="189">
      <c r="B99" s="39"/>
      <c r="C99" s="61"/>
      <c r="D99" s="202" t="s">
        <v>145</v>
      </c>
      <c r="E99" s="61"/>
      <c r="F99" s="203" t="s">
        <v>229</v>
      </c>
      <c r="G99" s="61"/>
      <c r="H99" s="61"/>
      <c r="I99" s="161"/>
      <c r="J99" s="61"/>
      <c r="K99" s="61"/>
      <c r="L99" s="59"/>
      <c r="M99" s="204"/>
      <c r="N99" s="40"/>
      <c r="O99" s="40"/>
      <c r="P99" s="40"/>
      <c r="Q99" s="40"/>
      <c r="R99" s="40"/>
      <c r="S99" s="40"/>
      <c r="T99" s="76"/>
      <c r="AT99" s="22" t="s">
        <v>145</v>
      </c>
      <c r="AU99" s="22" t="s">
        <v>79</v>
      </c>
    </row>
    <row r="100" spans="2:51" s="11" customFormat="1" ht="13.5">
      <c r="B100" s="205"/>
      <c r="C100" s="206"/>
      <c r="D100" s="202" t="s">
        <v>147</v>
      </c>
      <c r="E100" s="207" t="s">
        <v>21</v>
      </c>
      <c r="F100" s="208" t="s">
        <v>849</v>
      </c>
      <c r="G100" s="206"/>
      <c r="H100" s="209">
        <v>643.5</v>
      </c>
      <c r="I100" s="210"/>
      <c r="J100" s="206"/>
      <c r="K100" s="206"/>
      <c r="L100" s="211"/>
      <c r="M100" s="212"/>
      <c r="N100" s="213"/>
      <c r="O100" s="213"/>
      <c r="P100" s="213"/>
      <c r="Q100" s="213"/>
      <c r="R100" s="213"/>
      <c r="S100" s="213"/>
      <c r="T100" s="214"/>
      <c r="AT100" s="215" t="s">
        <v>147</v>
      </c>
      <c r="AU100" s="215" t="s">
        <v>79</v>
      </c>
      <c r="AV100" s="11" t="s">
        <v>79</v>
      </c>
      <c r="AW100" s="11" t="s">
        <v>33</v>
      </c>
      <c r="AX100" s="11" t="s">
        <v>77</v>
      </c>
      <c r="AY100" s="215" t="s">
        <v>136</v>
      </c>
    </row>
    <row r="101" spans="2:65" s="1" customFormat="1" ht="25.5" customHeight="1">
      <c r="B101" s="39"/>
      <c r="C101" s="190" t="s">
        <v>177</v>
      </c>
      <c r="D101" s="190" t="s">
        <v>138</v>
      </c>
      <c r="E101" s="191" t="s">
        <v>256</v>
      </c>
      <c r="F101" s="192" t="s">
        <v>257</v>
      </c>
      <c r="G101" s="193" t="s">
        <v>246</v>
      </c>
      <c r="H101" s="194">
        <v>48.906</v>
      </c>
      <c r="I101" s="195"/>
      <c r="J101" s="196">
        <f>ROUND(I101*H101,2)</f>
        <v>0</v>
      </c>
      <c r="K101" s="192" t="s">
        <v>142</v>
      </c>
      <c r="L101" s="59"/>
      <c r="M101" s="197" t="s">
        <v>21</v>
      </c>
      <c r="N101" s="198" t="s">
        <v>40</v>
      </c>
      <c r="O101" s="40"/>
      <c r="P101" s="199">
        <f>O101*H101</f>
        <v>0</v>
      </c>
      <c r="Q101" s="199">
        <v>0</v>
      </c>
      <c r="R101" s="199">
        <f>Q101*H101</f>
        <v>0</v>
      </c>
      <c r="S101" s="199">
        <v>0</v>
      </c>
      <c r="T101" s="200">
        <f>S101*H101</f>
        <v>0</v>
      </c>
      <c r="AR101" s="22" t="s">
        <v>143</v>
      </c>
      <c r="AT101" s="22" t="s">
        <v>138</v>
      </c>
      <c r="AU101" s="22" t="s">
        <v>79</v>
      </c>
      <c r="AY101" s="22" t="s">
        <v>136</v>
      </c>
      <c r="BE101" s="201">
        <f>IF(N101="základní",J101,0)</f>
        <v>0</v>
      </c>
      <c r="BF101" s="201">
        <f>IF(N101="snížená",J101,0)</f>
        <v>0</v>
      </c>
      <c r="BG101" s="201">
        <f>IF(N101="zákl. přenesená",J101,0)</f>
        <v>0</v>
      </c>
      <c r="BH101" s="201">
        <f>IF(N101="sníž. přenesená",J101,0)</f>
        <v>0</v>
      </c>
      <c r="BI101" s="201">
        <f>IF(N101="nulová",J101,0)</f>
        <v>0</v>
      </c>
      <c r="BJ101" s="22" t="s">
        <v>77</v>
      </c>
      <c r="BK101" s="201">
        <f>ROUND(I101*H101,2)</f>
        <v>0</v>
      </c>
      <c r="BL101" s="22" t="s">
        <v>143</v>
      </c>
      <c r="BM101" s="22" t="s">
        <v>726</v>
      </c>
    </row>
    <row r="102" spans="2:47" s="1" customFormat="1" ht="27">
      <c r="B102" s="39"/>
      <c r="C102" s="61"/>
      <c r="D102" s="202" t="s">
        <v>145</v>
      </c>
      <c r="E102" s="61"/>
      <c r="F102" s="203" t="s">
        <v>259</v>
      </c>
      <c r="G102" s="61"/>
      <c r="H102" s="61"/>
      <c r="I102" s="161"/>
      <c r="J102" s="61"/>
      <c r="K102" s="61"/>
      <c r="L102" s="59"/>
      <c r="M102" s="204"/>
      <c r="N102" s="40"/>
      <c r="O102" s="40"/>
      <c r="P102" s="40"/>
      <c r="Q102" s="40"/>
      <c r="R102" s="40"/>
      <c r="S102" s="40"/>
      <c r="T102" s="76"/>
      <c r="AT102" s="22" t="s">
        <v>145</v>
      </c>
      <c r="AU102" s="22" t="s">
        <v>79</v>
      </c>
    </row>
    <row r="103" spans="2:51" s="11" customFormat="1" ht="13.5">
      <c r="B103" s="205"/>
      <c r="C103" s="206"/>
      <c r="D103" s="202" t="s">
        <v>147</v>
      </c>
      <c r="E103" s="207" t="s">
        <v>21</v>
      </c>
      <c r="F103" s="208" t="s">
        <v>850</v>
      </c>
      <c r="G103" s="206"/>
      <c r="H103" s="209">
        <v>48.906</v>
      </c>
      <c r="I103" s="210"/>
      <c r="J103" s="206"/>
      <c r="K103" s="206"/>
      <c r="L103" s="211"/>
      <c r="M103" s="212"/>
      <c r="N103" s="213"/>
      <c r="O103" s="213"/>
      <c r="P103" s="213"/>
      <c r="Q103" s="213"/>
      <c r="R103" s="213"/>
      <c r="S103" s="213"/>
      <c r="T103" s="214"/>
      <c r="AT103" s="215" t="s">
        <v>147</v>
      </c>
      <c r="AU103" s="215" t="s">
        <v>79</v>
      </c>
      <c r="AV103" s="11" t="s">
        <v>79</v>
      </c>
      <c r="AW103" s="11" t="s">
        <v>33</v>
      </c>
      <c r="AX103" s="11" t="s">
        <v>77</v>
      </c>
      <c r="AY103" s="215" t="s">
        <v>136</v>
      </c>
    </row>
    <row r="104" spans="2:65" s="1" customFormat="1" ht="38.25" customHeight="1">
      <c r="B104" s="39"/>
      <c r="C104" s="190" t="s">
        <v>184</v>
      </c>
      <c r="D104" s="190" t="s">
        <v>138</v>
      </c>
      <c r="E104" s="191" t="s">
        <v>262</v>
      </c>
      <c r="F104" s="192" t="s">
        <v>263</v>
      </c>
      <c r="G104" s="193" t="s">
        <v>246</v>
      </c>
      <c r="H104" s="194">
        <v>32.604</v>
      </c>
      <c r="I104" s="195"/>
      <c r="J104" s="196">
        <f>ROUND(I104*H104,2)</f>
        <v>0</v>
      </c>
      <c r="K104" s="192" t="s">
        <v>21</v>
      </c>
      <c r="L104" s="59"/>
      <c r="M104" s="197" t="s">
        <v>21</v>
      </c>
      <c r="N104" s="198" t="s">
        <v>40</v>
      </c>
      <c r="O104" s="40"/>
      <c r="P104" s="199">
        <f>O104*H104</f>
        <v>0</v>
      </c>
      <c r="Q104" s="199">
        <v>0</v>
      </c>
      <c r="R104" s="199">
        <f>Q104*H104</f>
        <v>0</v>
      </c>
      <c r="S104" s="199">
        <v>0</v>
      </c>
      <c r="T104" s="200">
        <f>S104*H104</f>
        <v>0</v>
      </c>
      <c r="AR104" s="22" t="s">
        <v>143</v>
      </c>
      <c r="AT104" s="22" t="s">
        <v>138</v>
      </c>
      <c r="AU104" s="22" t="s">
        <v>79</v>
      </c>
      <c r="AY104" s="22" t="s">
        <v>136</v>
      </c>
      <c r="BE104" s="201">
        <f>IF(N104="základní",J104,0)</f>
        <v>0</v>
      </c>
      <c r="BF104" s="201">
        <f>IF(N104="snížená",J104,0)</f>
        <v>0</v>
      </c>
      <c r="BG104" s="201">
        <f>IF(N104="zákl. přenesená",J104,0)</f>
        <v>0</v>
      </c>
      <c r="BH104" s="201">
        <f>IF(N104="sníž. přenesená",J104,0)</f>
        <v>0</v>
      </c>
      <c r="BI104" s="201">
        <f>IF(N104="nulová",J104,0)</f>
        <v>0</v>
      </c>
      <c r="BJ104" s="22" t="s">
        <v>77</v>
      </c>
      <c r="BK104" s="201">
        <f>ROUND(I104*H104,2)</f>
        <v>0</v>
      </c>
      <c r="BL104" s="22" t="s">
        <v>143</v>
      </c>
      <c r="BM104" s="22" t="s">
        <v>728</v>
      </c>
    </row>
    <row r="105" spans="2:47" s="1" customFormat="1" ht="27">
      <c r="B105" s="39"/>
      <c r="C105" s="61"/>
      <c r="D105" s="202" t="s">
        <v>145</v>
      </c>
      <c r="E105" s="61"/>
      <c r="F105" s="203" t="s">
        <v>259</v>
      </c>
      <c r="G105" s="61"/>
      <c r="H105" s="61"/>
      <c r="I105" s="161"/>
      <c r="J105" s="61"/>
      <c r="K105" s="61"/>
      <c r="L105" s="59"/>
      <c r="M105" s="204"/>
      <c r="N105" s="40"/>
      <c r="O105" s="40"/>
      <c r="P105" s="40"/>
      <c r="Q105" s="40"/>
      <c r="R105" s="40"/>
      <c r="S105" s="40"/>
      <c r="T105" s="76"/>
      <c r="AT105" s="22" t="s">
        <v>145</v>
      </c>
      <c r="AU105" s="22" t="s">
        <v>79</v>
      </c>
    </row>
    <row r="106" spans="2:51" s="11" customFormat="1" ht="13.5">
      <c r="B106" s="205"/>
      <c r="C106" s="206"/>
      <c r="D106" s="202" t="s">
        <v>147</v>
      </c>
      <c r="E106" s="207" t="s">
        <v>21</v>
      </c>
      <c r="F106" s="208" t="s">
        <v>851</v>
      </c>
      <c r="G106" s="206"/>
      <c r="H106" s="209">
        <v>32.604</v>
      </c>
      <c r="I106" s="210"/>
      <c r="J106" s="206"/>
      <c r="K106" s="206"/>
      <c r="L106" s="211"/>
      <c r="M106" s="212"/>
      <c r="N106" s="213"/>
      <c r="O106" s="213"/>
      <c r="P106" s="213"/>
      <c r="Q106" s="213"/>
      <c r="R106" s="213"/>
      <c r="S106" s="213"/>
      <c r="T106" s="214"/>
      <c r="AT106" s="215" t="s">
        <v>147</v>
      </c>
      <c r="AU106" s="215" t="s">
        <v>79</v>
      </c>
      <c r="AV106" s="11" t="s">
        <v>79</v>
      </c>
      <c r="AW106" s="11" t="s">
        <v>33</v>
      </c>
      <c r="AX106" s="11" t="s">
        <v>77</v>
      </c>
      <c r="AY106" s="215" t="s">
        <v>136</v>
      </c>
    </row>
    <row r="107" spans="2:65" s="1" customFormat="1" ht="25.5" customHeight="1">
      <c r="B107" s="39"/>
      <c r="C107" s="190" t="s">
        <v>189</v>
      </c>
      <c r="D107" s="190" t="s">
        <v>138</v>
      </c>
      <c r="E107" s="191" t="s">
        <v>730</v>
      </c>
      <c r="F107" s="192" t="s">
        <v>731</v>
      </c>
      <c r="G107" s="193" t="s">
        <v>192</v>
      </c>
      <c r="H107" s="194">
        <v>27.17</v>
      </c>
      <c r="I107" s="195"/>
      <c r="J107" s="196">
        <f>ROUND(I107*H107,2)</f>
        <v>0</v>
      </c>
      <c r="K107" s="192" t="s">
        <v>142</v>
      </c>
      <c r="L107" s="59"/>
      <c r="M107" s="197" t="s">
        <v>21</v>
      </c>
      <c r="N107" s="198" t="s">
        <v>40</v>
      </c>
      <c r="O107" s="40"/>
      <c r="P107" s="199">
        <f>O107*H107</f>
        <v>0</v>
      </c>
      <c r="Q107" s="199">
        <v>0</v>
      </c>
      <c r="R107" s="199">
        <f>Q107*H107</f>
        <v>0</v>
      </c>
      <c r="S107" s="199">
        <v>0</v>
      </c>
      <c r="T107" s="200">
        <f>S107*H107</f>
        <v>0</v>
      </c>
      <c r="AR107" s="22" t="s">
        <v>143</v>
      </c>
      <c r="AT107" s="22" t="s">
        <v>138</v>
      </c>
      <c r="AU107" s="22" t="s">
        <v>79</v>
      </c>
      <c r="AY107" s="22" t="s">
        <v>136</v>
      </c>
      <c r="BE107" s="201">
        <f>IF(N107="základní",J107,0)</f>
        <v>0</v>
      </c>
      <c r="BF107" s="201">
        <f>IF(N107="snížená",J107,0)</f>
        <v>0</v>
      </c>
      <c r="BG107" s="201">
        <f>IF(N107="zákl. přenesená",J107,0)</f>
        <v>0</v>
      </c>
      <c r="BH107" s="201">
        <f>IF(N107="sníž. přenesená",J107,0)</f>
        <v>0</v>
      </c>
      <c r="BI107" s="201">
        <f>IF(N107="nulová",J107,0)</f>
        <v>0</v>
      </c>
      <c r="BJ107" s="22" t="s">
        <v>77</v>
      </c>
      <c r="BK107" s="201">
        <f>ROUND(I107*H107,2)</f>
        <v>0</v>
      </c>
      <c r="BL107" s="22" t="s">
        <v>143</v>
      </c>
      <c r="BM107" s="22" t="s">
        <v>732</v>
      </c>
    </row>
    <row r="108" spans="2:47" s="1" customFormat="1" ht="409.5">
      <c r="B108" s="39"/>
      <c r="C108" s="61"/>
      <c r="D108" s="202" t="s">
        <v>145</v>
      </c>
      <c r="E108" s="61"/>
      <c r="F108" s="203" t="s">
        <v>733</v>
      </c>
      <c r="G108" s="61"/>
      <c r="H108" s="61"/>
      <c r="I108" s="161"/>
      <c r="J108" s="61"/>
      <c r="K108" s="61"/>
      <c r="L108" s="59"/>
      <c r="M108" s="204"/>
      <c r="N108" s="40"/>
      <c r="O108" s="40"/>
      <c r="P108" s="40"/>
      <c r="Q108" s="40"/>
      <c r="R108" s="40"/>
      <c r="S108" s="40"/>
      <c r="T108" s="76"/>
      <c r="AT108" s="22" t="s">
        <v>145</v>
      </c>
      <c r="AU108" s="22" t="s">
        <v>79</v>
      </c>
    </row>
    <row r="109" spans="2:51" s="11" customFormat="1" ht="13.5">
      <c r="B109" s="205"/>
      <c r="C109" s="206"/>
      <c r="D109" s="202" t="s">
        <v>147</v>
      </c>
      <c r="E109" s="207" t="s">
        <v>21</v>
      </c>
      <c r="F109" s="208" t="s">
        <v>852</v>
      </c>
      <c r="G109" s="206"/>
      <c r="H109" s="209">
        <v>27.17</v>
      </c>
      <c r="I109" s="210"/>
      <c r="J109" s="206"/>
      <c r="K109" s="206"/>
      <c r="L109" s="211"/>
      <c r="M109" s="212"/>
      <c r="N109" s="213"/>
      <c r="O109" s="213"/>
      <c r="P109" s="213"/>
      <c r="Q109" s="213"/>
      <c r="R109" s="213"/>
      <c r="S109" s="213"/>
      <c r="T109" s="214"/>
      <c r="AT109" s="215" t="s">
        <v>147</v>
      </c>
      <c r="AU109" s="215" t="s">
        <v>79</v>
      </c>
      <c r="AV109" s="11" t="s">
        <v>79</v>
      </c>
      <c r="AW109" s="11" t="s">
        <v>33</v>
      </c>
      <c r="AX109" s="11" t="s">
        <v>77</v>
      </c>
      <c r="AY109" s="215" t="s">
        <v>136</v>
      </c>
    </row>
    <row r="110" spans="2:65" s="1" customFormat="1" ht="16.5" customHeight="1">
      <c r="B110" s="39"/>
      <c r="C110" s="227" t="s">
        <v>196</v>
      </c>
      <c r="D110" s="227" t="s">
        <v>243</v>
      </c>
      <c r="E110" s="228" t="s">
        <v>736</v>
      </c>
      <c r="F110" s="229" t="s">
        <v>737</v>
      </c>
      <c r="G110" s="230" t="s">
        <v>246</v>
      </c>
      <c r="H110" s="231">
        <v>51.623</v>
      </c>
      <c r="I110" s="232"/>
      <c r="J110" s="233">
        <f>ROUND(I110*H110,2)</f>
        <v>0</v>
      </c>
      <c r="K110" s="229" t="s">
        <v>142</v>
      </c>
      <c r="L110" s="234"/>
      <c r="M110" s="235" t="s">
        <v>21</v>
      </c>
      <c r="N110" s="236" t="s">
        <v>40</v>
      </c>
      <c r="O110" s="40"/>
      <c r="P110" s="199">
        <f>O110*H110</f>
        <v>0</v>
      </c>
      <c r="Q110" s="199">
        <v>1</v>
      </c>
      <c r="R110" s="199">
        <f>Q110*H110</f>
        <v>51.623</v>
      </c>
      <c r="S110" s="199">
        <v>0</v>
      </c>
      <c r="T110" s="200">
        <f>S110*H110</f>
        <v>0</v>
      </c>
      <c r="AR110" s="22" t="s">
        <v>184</v>
      </c>
      <c r="AT110" s="22" t="s">
        <v>243</v>
      </c>
      <c r="AU110" s="22" t="s">
        <v>79</v>
      </c>
      <c r="AY110" s="22" t="s">
        <v>136</v>
      </c>
      <c r="BE110" s="201">
        <f>IF(N110="základní",J110,0)</f>
        <v>0</v>
      </c>
      <c r="BF110" s="201">
        <f>IF(N110="snížená",J110,0)</f>
        <v>0</v>
      </c>
      <c r="BG110" s="201">
        <f>IF(N110="zákl. přenesená",J110,0)</f>
        <v>0</v>
      </c>
      <c r="BH110" s="201">
        <f>IF(N110="sníž. přenesená",J110,0)</f>
        <v>0</v>
      </c>
      <c r="BI110" s="201">
        <f>IF(N110="nulová",J110,0)</f>
        <v>0</v>
      </c>
      <c r="BJ110" s="22" t="s">
        <v>77</v>
      </c>
      <c r="BK110" s="201">
        <f>ROUND(I110*H110,2)</f>
        <v>0</v>
      </c>
      <c r="BL110" s="22" t="s">
        <v>143</v>
      </c>
      <c r="BM110" s="22" t="s">
        <v>738</v>
      </c>
    </row>
    <row r="111" spans="2:51" s="11" customFormat="1" ht="13.5">
      <c r="B111" s="205"/>
      <c r="C111" s="206"/>
      <c r="D111" s="202" t="s">
        <v>147</v>
      </c>
      <c r="E111" s="207" t="s">
        <v>21</v>
      </c>
      <c r="F111" s="208" t="s">
        <v>853</v>
      </c>
      <c r="G111" s="206"/>
      <c r="H111" s="209">
        <v>51.623</v>
      </c>
      <c r="I111" s="210"/>
      <c r="J111" s="206"/>
      <c r="K111" s="206"/>
      <c r="L111" s="211"/>
      <c r="M111" s="212"/>
      <c r="N111" s="213"/>
      <c r="O111" s="213"/>
      <c r="P111" s="213"/>
      <c r="Q111" s="213"/>
      <c r="R111" s="213"/>
      <c r="S111" s="213"/>
      <c r="T111" s="214"/>
      <c r="AT111" s="215" t="s">
        <v>147</v>
      </c>
      <c r="AU111" s="215" t="s">
        <v>79</v>
      </c>
      <c r="AV111" s="11" t="s">
        <v>79</v>
      </c>
      <c r="AW111" s="11" t="s">
        <v>33</v>
      </c>
      <c r="AX111" s="11" t="s">
        <v>77</v>
      </c>
      <c r="AY111" s="215" t="s">
        <v>136</v>
      </c>
    </row>
    <row r="112" spans="2:65" s="1" customFormat="1" ht="38.25" customHeight="1">
      <c r="B112" s="39"/>
      <c r="C112" s="190" t="s">
        <v>209</v>
      </c>
      <c r="D112" s="190" t="s">
        <v>138</v>
      </c>
      <c r="E112" s="191" t="s">
        <v>740</v>
      </c>
      <c r="F112" s="192" t="s">
        <v>741</v>
      </c>
      <c r="G112" s="193" t="s">
        <v>192</v>
      </c>
      <c r="H112" s="194">
        <v>12.87</v>
      </c>
      <c r="I112" s="195"/>
      <c r="J112" s="196">
        <f>ROUND(I112*H112,2)</f>
        <v>0</v>
      </c>
      <c r="K112" s="192" t="s">
        <v>142</v>
      </c>
      <c r="L112" s="59"/>
      <c r="M112" s="197" t="s">
        <v>21</v>
      </c>
      <c r="N112" s="198" t="s">
        <v>40</v>
      </c>
      <c r="O112" s="40"/>
      <c r="P112" s="199">
        <f>O112*H112</f>
        <v>0</v>
      </c>
      <c r="Q112" s="199">
        <v>0</v>
      </c>
      <c r="R112" s="199">
        <f>Q112*H112</f>
        <v>0</v>
      </c>
      <c r="S112" s="199">
        <v>0</v>
      </c>
      <c r="T112" s="200">
        <f>S112*H112</f>
        <v>0</v>
      </c>
      <c r="AR112" s="22" t="s">
        <v>143</v>
      </c>
      <c r="AT112" s="22" t="s">
        <v>138</v>
      </c>
      <c r="AU112" s="22" t="s">
        <v>79</v>
      </c>
      <c r="AY112" s="22" t="s">
        <v>136</v>
      </c>
      <c r="BE112" s="201">
        <f>IF(N112="základní",J112,0)</f>
        <v>0</v>
      </c>
      <c r="BF112" s="201">
        <f>IF(N112="snížená",J112,0)</f>
        <v>0</v>
      </c>
      <c r="BG112" s="201">
        <f>IF(N112="zákl. přenesená",J112,0)</f>
        <v>0</v>
      </c>
      <c r="BH112" s="201">
        <f>IF(N112="sníž. přenesená",J112,0)</f>
        <v>0</v>
      </c>
      <c r="BI112" s="201">
        <f>IF(N112="nulová",J112,0)</f>
        <v>0</v>
      </c>
      <c r="BJ112" s="22" t="s">
        <v>77</v>
      </c>
      <c r="BK112" s="201">
        <f>ROUND(I112*H112,2)</f>
        <v>0</v>
      </c>
      <c r="BL112" s="22" t="s">
        <v>143</v>
      </c>
      <c r="BM112" s="22" t="s">
        <v>742</v>
      </c>
    </row>
    <row r="113" spans="2:47" s="1" customFormat="1" ht="94.5">
      <c r="B113" s="39"/>
      <c r="C113" s="61"/>
      <c r="D113" s="202" t="s">
        <v>145</v>
      </c>
      <c r="E113" s="61"/>
      <c r="F113" s="203" t="s">
        <v>743</v>
      </c>
      <c r="G113" s="61"/>
      <c r="H113" s="61"/>
      <c r="I113" s="161"/>
      <c r="J113" s="61"/>
      <c r="K113" s="61"/>
      <c r="L113" s="59"/>
      <c r="M113" s="204"/>
      <c r="N113" s="40"/>
      <c r="O113" s="40"/>
      <c r="P113" s="40"/>
      <c r="Q113" s="40"/>
      <c r="R113" s="40"/>
      <c r="S113" s="40"/>
      <c r="T113" s="76"/>
      <c r="AT113" s="22" t="s">
        <v>145</v>
      </c>
      <c r="AU113" s="22" t="s">
        <v>79</v>
      </c>
    </row>
    <row r="114" spans="2:51" s="11" customFormat="1" ht="13.5">
      <c r="B114" s="205"/>
      <c r="C114" s="206"/>
      <c r="D114" s="202" t="s">
        <v>147</v>
      </c>
      <c r="E114" s="207" t="s">
        <v>21</v>
      </c>
      <c r="F114" s="208" t="s">
        <v>854</v>
      </c>
      <c r="G114" s="206"/>
      <c r="H114" s="209">
        <v>12.87</v>
      </c>
      <c r="I114" s="210"/>
      <c r="J114" s="206"/>
      <c r="K114" s="206"/>
      <c r="L114" s="211"/>
      <c r="M114" s="212"/>
      <c r="N114" s="213"/>
      <c r="O114" s="213"/>
      <c r="P114" s="213"/>
      <c r="Q114" s="213"/>
      <c r="R114" s="213"/>
      <c r="S114" s="213"/>
      <c r="T114" s="214"/>
      <c r="AT114" s="215" t="s">
        <v>147</v>
      </c>
      <c r="AU114" s="215" t="s">
        <v>79</v>
      </c>
      <c r="AV114" s="11" t="s">
        <v>79</v>
      </c>
      <c r="AW114" s="11" t="s">
        <v>33</v>
      </c>
      <c r="AX114" s="11" t="s">
        <v>77</v>
      </c>
      <c r="AY114" s="215" t="s">
        <v>136</v>
      </c>
    </row>
    <row r="115" spans="2:65" s="1" customFormat="1" ht="16.5" customHeight="1">
      <c r="B115" s="39"/>
      <c r="C115" s="227" t="s">
        <v>214</v>
      </c>
      <c r="D115" s="227" t="s">
        <v>243</v>
      </c>
      <c r="E115" s="228" t="s">
        <v>746</v>
      </c>
      <c r="F115" s="229" t="s">
        <v>747</v>
      </c>
      <c r="G115" s="230" t="s">
        <v>246</v>
      </c>
      <c r="H115" s="231">
        <v>24.453</v>
      </c>
      <c r="I115" s="232"/>
      <c r="J115" s="233">
        <f>ROUND(I115*H115,2)</f>
        <v>0</v>
      </c>
      <c r="K115" s="229" t="s">
        <v>142</v>
      </c>
      <c r="L115" s="234"/>
      <c r="M115" s="235" t="s">
        <v>21</v>
      </c>
      <c r="N115" s="236" t="s">
        <v>40</v>
      </c>
      <c r="O115" s="40"/>
      <c r="P115" s="199">
        <f>O115*H115</f>
        <v>0</v>
      </c>
      <c r="Q115" s="199">
        <v>1</v>
      </c>
      <c r="R115" s="199">
        <f>Q115*H115</f>
        <v>24.453</v>
      </c>
      <c r="S115" s="199">
        <v>0</v>
      </c>
      <c r="T115" s="200">
        <f>S115*H115</f>
        <v>0</v>
      </c>
      <c r="AR115" s="22" t="s">
        <v>184</v>
      </c>
      <c r="AT115" s="22" t="s">
        <v>243</v>
      </c>
      <c r="AU115" s="22" t="s">
        <v>79</v>
      </c>
      <c r="AY115" s="22" t="s">
        <v>136</v>
      </c>
      <c r="BE115" s="201">
        <f>IF(N115="základní",J115,0)</f>
        <v>0</v>
      </c>
      <c r="BF115" s="201">
        <f>IF(N115="snížená",J115,0)</f>
        <v>0</v>
      </c>
      <c r="BG115" s="201">
        <f>IF(N115="zákl. přenesená",J115,0)</f>
        <v>0</v>
      </c>
      <c r="BH115" s="201">
        <f>IF(N115="sníž. přenesená",J115,0)</f>
        <v>0</v>
      </c>
      <c r="BI115" s="201">
        <f>IF(N115="nulová",J115,0)</f>
        <v>0</v>
      </c>
      <c r="BJ115" s="22" t="s">
        <v>77</v>
      </c>
      <c r="BK115" s="201">
        <f>ROUND(I115*H115,2)</f>
        <v>0</v>
      </c>
      <c r="BL115" s="22" t="s">
        <v>143</v>
      </c>
      <c r="BM115" s="22" t="s">
        <v>748</v>
      </c>
    </row>
    <row r="116" spans="2:51" s="11" customFormat="1" ht="13.5">
      <c r="B116" s="205"/>
      <c r="C116" s="206"/>
      <c r="D116" s="202" t="s">
        <v>147</v>
      </c>
      <c r="E116" s="207" t="s">
        <v>21</v>
      </c>
      <c r="F116" s="208" t="s">
        <v>855</v>
      </c>
      <c r="G116" s="206"/>
      <c r="H116" s="209">
        <v>24.453</v>
      </c>
      <c r="I116" s="210"/>
      <c r="J116" s="206"/>
      <c r="K116" s="206"/>
      <c r="L116" s="211"/>
      <c r="M116" s="212"/>
      <c r="N116" s="213"/>
      <c r="O116" s="213"/>
      <c r="P116" s="213"/>
      <c r="Q116" s="213"/>
      <c r="R116" s="213"/>
      <c r="S116" s="213"/>
      <c r="T116" s="214"/>
      <c r="AT116" s="215" t="s">
        <v>147</v>
      </c>
      <c r="AU116" s="215" t="s">
        <v>79</v>
      </c>
      <c r="AV116" s="11" t="s">
        <v>79</v>
      </c>
      <c r="AW116" s="11" t="s">
        <v>33</v>
      </c>
      <c r="AX116" s="11" t="s">
        <v>77</v>
      </c>
      <c r="AY116" s="215" t="s">
        <v>136</v>
      </c>
    </row>
    <row r="117" spans="2:63" s="10" customFormat="1" ht="29.85" customHeight="1">
      <c r="B117" s="174"/>
      <c r="C117" s="175"/>
      <c r="D117" s="176" t="s">
        <v>68</v>
      </c>
      <c r="E117" s="188" t="s">
        <v>143</v>
      </c>
      <c r="F117" s="188" t="s">
        <v>326</v>
      </c>
      <c r="G117" s="175"/>
      <c r="H117" s="175"/>
      <c r="I117" s="178"/>
      <c r="J117" s="189">
        <f>BK117</f>
        <v>0</v>
      </c>
      <c r="K117" s="175"/>
      <c r="L117" s="180"/>
      <c r="M117" s="181"/>
      <c r="N117" s="182"/>
      <c r="O117" s="182"/>
      <c r="P117" s="183">
        <f>SUM(P118:P120)</f>
        <v>0</v>
      </c>
      <c r="Q117" s="182"/>
      <c r="R117" s="183">
        <f>SUM(R118:R120)</f>
        <v>5.4076022</v>
      </c>
      <c r="S117" s="182"/>
      <c r="T117" s="184">
        <f>SUM(T118:T120)</f>
        <v>0</v>
      </c>
      <c r="AR117" s="185" t="s">
        <v>77</v>
      </c>
      <c r="AT117" s="186" t="s">
        <v>68</v>
      </c>
      <c r="AU117" s="186" t="s">
        <v>77</v>
      </c>
      <c r="AY117" s="185" t="s">
        <v>136</v>
      </c>
      <c r="BK117" s="187">
        <f>SUM(BK118:BK120)</f>
        <v>0</v>
      </c>
    </row>
    <row r="118" spans="2:65" s="1" customFormat="1" ht="25.5" customHeight="1">
      <c r="B118" s="39"/>
      <c r="C118" s="190" t="s">
        <v>220</v>
      </c>
      <c r="D118" s="190" t="s">
        <v>138</v>
      </c>
      <c r="E118" s="191" t="s">
        <v>750</v>
      </c>
      <c r="F118" s="192" t="s">
        <v>751</v>
      </c>
      <c r="G118" s="193" t="s">
        <v>192</v>
      </c>
      <c r="H118" s="194">
        <v>2.86</v>
      </c>
      <c r="I118" s="195"/>
      <c r="J118" s="196">
        <f>ROUND(I118*H118,2)</f>
        <v>0</v>
      </c>
      <c r="K118" s="192" t="s">
        <v>142</v>
      </c>
      <c r="L118" s="59"/>
      <c r="M118" s="197" t="s">
        <v>21</v>
      </c>
      <c r="N118" s="198" t="s">
        <v>40</v>
      </c>
      <c r="O118" s="40"/>
      <c r="P118" s="199">
        <f>O118*H118</f>
        <v>0</v>
      </c>
      <c r="Q118" s="199">
        <v>1.89077</v>
      </c>
      <c r="R118" s="199">
        <f>Q118*H118</f>
        <v>5.4076022</v>
      </c>
      <c r="S118" s="199">
        <v>0</v>
      </c>
      <c r="T118" s="200">
        <f>S118*H118</f>
        <v>0</v>
      </c>
      <c r="AR118" s="22" t="s">
        <v>143</v>
      </c>
      <c r="AT118" s="22" t="s">
        <v>138</v>
      </c>
      <c r="AU118" s="22" t="s">
        <v>79</v>
      </c>
      <c r="AY118" s="22" t="s">
        <v>136</v>
      </c>
      <c r="BE118" s="201">
        <f>IF(N118="základní",J118,0)</f>
        <v>0</v>
      </c>
      <c r="BF118" s="201">
        <f>IF(N118="snížená",J118,0)</f>
        <v>0</v>
      </c>
      <c r="BG118" s="201">
        <f>IF(N118="zákl. přenesená",J118,0)</f>
        <v>0</v>
      </c>
      <c r="BH118" s="201">
        <f>IF(N118="sníž. přenesená",J118,0)</f>
        <v>0</v>
      </c>
      <c r="BI118" s="201">
        <f>IF(N118="nulová",J118,0)</f>
        <v>0</v>
      </c>
      <c r="BJ118" s="22" t="s">
        <v>77</v>
      </c>
      <c r="BK118" s="201">
        <f>ROUND(I118*H118,2)</f>
        <v>0</v>
      </c>
      <c r="BL118" s="22" t="s">
        <v>143</v>
      </c>
      <c r="BM118" s="22" t="s">
        <v>752</v>
      </c>
    </row>
    <row r="119" spans="2:47" s="1" customFormat="1" ht="54">
      <c r="B119" s="39"/>
      <c r="C119" s="61"/>
      <c r="D119" s="202" t="s">
        <v>145</v>
      </c>
      <c r="E119" s="61"/>
      <c r="F119" s="203" t="s">
        <v>753</v>
      </c>
      <c r="G119" s="61"/>
      <c r="H119" s="61"/>
      <c r="I119" s="161"/>
      <c r="J119" s="61"/>
      <c r="K119" s="61"/>
      <c r="L119" s="59"/>
      <c r="M119" s="204"/>
      <c r="N119" s="40"/>
      <c r="O119" s="40"/>
      <c r="P119" s="40"/>
      <c r="Q119" s="40"/>
      <c r="R119" s="40"/>
      <c r="S119" s="40"/>
      <c r="T119" s="76"/>
      <c r="AT119" s="22" t="s">
        <v>145</v>
      </c>
      <c r="AU119" s="22" t="s">
        <v>79</v>
      </c>
    </row>
    <row r="120" spans="2:51" s="11" customFormat="1" ht="13.5">
      <c r="B120" s="205"/>
      <c r="C120" s="206"/>
      <c r="D120" s="202" t="s">
        <v>147</v>
      </c>
      <c r="E120" s="207" t="s">
        <v>21</v>
      </c>
      <c r="F120" s="208" t="s">
        <v>856</v>
      </c>
      <c r="G120" s="206"/>
      <c r="H120" s="209">
        <v>2.86</v>
      </c>
      <c r="I120" s="210"/>
      <c r="J120" s="206"/>
      <c r="K120" s="206"/>
      <c r="L120" s="211"/>
      <c r="M120" s="212"/>
      <c r="N120" s="213"/>
      <c r="O120" s="213"/>
      <c r="P120" s="213"/>
      <c r="Q120" s="213"/>
      <c r="R120" s="213"/>
      <c r="S120" s="213"/>
      <c r="T120" s="214"/>
      <c r="AT120" s="215" t="s">
        <v>147</v>
      </c>
      <c r="AU120" s="215" t="s">
        <v>79</v>
      </c>
      <c r="AV120" s="11" t="s">
        <v>79</v>
      </c>
      <c r="AW120" s="11" t="s">
        <v>33</v>
      </c>
      <c r="AX120" s="11" t="s">
        <v>77</v>
      </c>
      <c r="AY120" s="215" t="s">
        <v>136</v>
      </c>
    </row>
    <row r="121" spans="2:63" s="10" customFormat="1" ht="29.85" customHeight="1">
      <c r="B121" s="174"/>
      <c r="C121" s="175"/>
      <c r="D121" s="176" t="s">
        <v>68</v>
      </c>
      <c r="E121" s="188" t="s">
        <v>184</v>
      </c>
      <c r="F121" s="188" t="s">
        <v>413</v>
      </c>
      <c r="G121" s="175"/>
      <c r="H121" s="175"/>
      <c r="I121" s="178"/>
      <c r="J121" s="189">
        <f>BK121</f>
        <v>0</v>
      </c>
      <c r="K121" s="175"/>
      <c r="L121" s="180"/>
      <c r="M121" s="181"/>
      <c r="N121" s="182"/>
      <c r="O121" s="182"/>
      <c r="P121" s="183">
        <f>SUM(P122:P146)</f>
        <v>0</v>
      </c>
      <c r="Q121" s="182"/>
      <c r="R121" s="183">
        <f>SUM(R122:R146)</f>
        <v>6.202001</v>
      </c>
      <c r="S121" s="182"/>
      <c r="T121" s="184">
        <f>SUM(T122:T146)</f>
        <v>0</v>
      </c>
      <c r="AR121" s="185" t="s">
        <v>77</v>
      </c>
      <c r="AT121" s="186" t="s">
        <v>68</v>
      </c>
      <c r="AU121" s="186" t="s">
        <v>77</v>
      </c>
      <c r="AY121" s="185" t="s">
        <v>136</v>
      </c>
      <c r="BK121" s="187">
        <f>SUM(BK122:BK146)</f>
        <v>0</v>
      </c>
    </row>
    <row r="122" spans="2:65" s="1" customFormat="1" ht="25.5" customHeight="1">
      <c r="B122" s="39"/>
      <c r="C122" s="190" t="s">
        <v>225</v>
      </c>
      <c r="D122" s="190" t="s">
        <v>138</v>
      </c>
      <c r="E122" s="191" t="s">
        <v>756</v>
      </c>
      <c r="F122" s="192" t="s">
        <v>757</v>
      </c>
      <c r="G122" s="193" t="s">
        <v>180</v>
      </c>
      <c r="H122" s="194">
        <v>26</v>
      </c>
      <c r="I122" s="195"/>
      <c r="J122" s="196">
        <f>ROUND(I122*H122,2)</f>
        <v>0</v>
      </c>
      <c r="K122" s="192" t="s">
        <v>142</v>
      </c>
      <c r="L122" s="59"/>
      <c r="M122" s="197" t="s">
        <v>21</v>
      </c>
      <c r="N122" s="198" t="s">
        <v>40</v>
      </c>
      <c r="O122" s="40"/>
      <c r="P122" s="199">
        <f>O122*H122</f>
        <v>0</v>
      </c>
      <c r="Q122" s="199">
        <v>1E-05</v>
      </c>
      <c r="R122" s="199">
        <f>Q122*H122</f>
        <v>0.00026000000000000003</v>
      </c>
      <c r="S122" s="199">
        <v>0</v>
      </c>
      <c r="T122" s="200">
        <f>S122*H122</f>
        <v>0</v>
      </c>
      <c r="AR122" s="22" t="s">
        <v>143</v>
      </c>
      <c r="AT122" s="22" t="s">
        <v>138</v>
      </c>
      <c r="AU122" s="22" t="s">
        <v>79</v>
      </c>
      <c r="AY122" s="22" t="s">
        <v>136</v>
      </c>
      <c r="BE122" s="201">
        <f>IF(N122="základní",J122,0)</f>
        <v>0</v>
      </c>
      <c r="BF122" s="201">
        <f>IF(N122="snížená",J122,0)</f>
        <v>0</v>
      </c>
      <c r="BG122" s="201">
        <f>IF(N122="zákl. přenesená",J122,0)</f>
        <v>0</v>
      </c>
      <c r="BH122" s="201">
        <f>IF(N122="sníž. přenesená",J122,0)</f>
        <v>0</v>
      </c>
      <c r="BI122" s="201">
        <f>IF(N122="nulová",J122,0)</f>
        <v>0</v>
      </c>
      <c r="BJ122" s="22" t="s">
        <v>77</v>
      </c>
      <c r="BK122" s="201">
        <f>ROUND(I122*H122,2)</f>
        <v>0</v>
      </c>
      <c r="BL122" s="22" t="s">
        <v>143</v>
      </c>
      <c r="BM122" s="22" t="s">
        <v>758</v>
      </c>
    </row>
    <row r="123" spans="2:47" s="1" customFormat="1" ht="94.5">
      <c r="B123" s="39"/>
      <c r="C123" s="61"/>
      <c r="D123" s="202" t="s">
        <v>145</v>
      </c>
      <c r="E123" s="61"/>
      <c r="F123" s="203" t="s">
        <v>759</v>
      </c>
      <c r="G123" s="61"/>
      <c r="H123" s="61"/>
      <c r="I123" s="161"/>
      <c r="J123" s="61"/>
      <c r="K123" s="61"/>
      <c r="L123" s="59"/>
      <c r="M123" s="204"/>
      <c r="N123" s="40"/>
      <c r="O123" s="40"/>
      <c r="P123" s="40"/>
      <c r="Q123" s="40"/>
      <c r="R123" s="40"/>
      <c r="S123" s="40"/>
      <c r="T123" s="76"/>
      <c r="AT123" s="22" t="s">
        <v>145</v>
      </c>
      <c r="AU123" s="22" t="s">
        <v>79</v>
      </c>
    </row>
    <row r="124" spans="2:51" s="11" customFormat="1" ht="13.5">
      <c r="B124" s="205"/>
      <c r="C124" s="206"/>
      <c r="D124" s="202" t="s">
        <v>147</v>
      </c>
      <c r="E124" s="207" t="s">
        <v>21</v>
      </c>
      <c r="F124" s="208" t="s">
        <v>297</v>
      </c>
      <c r="G124" s="206"/>
      <c r="H124" s="209">
        <v>26</v>
      </c>
      <c r="I124" s="210"/>
      <c r="J124" s="206"/>
      <c r="K124" s="206"/>
      <c r="L124" s="211"/>
      <c r="M124" s="212"/>
      <c r="N124" s="213"/>
      <c r="O124" s="213"/>
      <c r="P124" s="213"/>
      <c r="Q124" s="213"/>
      <c r="R124" s="213"/>
      <c r="S124" s="213"/>
      <c r="T124" s="214"/>
      <c r="AT124" s="215" t="s">
        <v>147</v>
      </c>
      <c r="AU124" s="215" t="s">
        <v>79</v>
      </c>
      <c r="AV124" s="11" t="s">
        <v>79</v>
      </c>
      <c r="AW124" s="11" t="s">
        <v>33</v>
      </c>
      <c r="AX124" s="11" t="s">
        <v>77</v>
      </c>
      <c r="AY124" s="215" t="s">
        <v>136</v>
      </c>
    </row>
    <row r="125" spans="2:65" s="1" customFormat="1" ht="16.5" customHeight="1">
      <c r="B125" s="39"/>
      <c r="C125" s="227" t="s">
        <v>10</v>
      </c>
      <c r="D125" s="227" t="s">
        <v>243</v>
      </c>
      <c r="E125" s="228" t="s">
        <v>762</v>
      </c>
      <c r="F125" s="229" t="s">
        <v>763</v>
      </c>
      <c r="G125" s="230" t="s">
        <v>300</v>
      </c>
      <c r="H125" s="231">
        <v>27.3</v>
      </c>
      <c r="I125" s="232"/>
      <c r="J125" s="233">
        <f>ROUND(I125*H125,2)</f>
        <v>0</v>
      </c>
      <c r="K125" s="229" t="s">
        <v>21</v>
      </c>
      <c r="L125" s="234"/>
      <c r="M125" s="235" t="s">
        <v>21</v>
      </c>
      <c r="N125" s="236" t="s">
        <v>40</v>
      </c>
      <c r="O125" s="40"/>
      <c r="P125" s="199">
        <f>O125*H125</f>
        <v>0</v>
      </c>
      <c r="Q125" s="199">
        <v>0.00267</v>
      </c>
      <c r="R125" s="199">
        <f>Q125*H125</f>
        <v>0.072891</v>
      </c>
      <c r="S125" s="199">
        <v>0</v>
      </c>
      <c r="T125" s="200">
        <f>S125*H125</f>
        <v>0</v>
      </c>
      <c r="AR125" s="22" t="s">
        <v>184</v>
      </c>
      <c r="AT125" s="22" t="s">
        <v>243</v>
      </c>
      <c r="AU125" s="22" t="s">
        <v>79</v>
      </c>
      <c r="AY125" s="22" t="s">
        <v>136</v>
      </c>
      <c r="BE125" s="201">
        <f>IF(N125="základní",J125,0)</f>
        <v>0</v>
      </c>
      <c r="BF125" s="201">
        <f>IF(N125="snížená",J125,0)</f>
        <v>0</v>
      </c>
      <c r="BG125" s="201">
        <f>IF(N125="zákl. přenesená",J125,0)</f>
        <v>0</v>
      </c>
      <c r="BH125" s="201">
        <f>IF(N125="sníž. přenesená",J125,0)</f>
        <v>0</v>
      </c>
      <c r="BI125" s="201">
        <f>IF(N125="nulová",J125,0)</f>
        <v>0</v>
      </c>
      <c r="BJ125" s="22" t="s">
        <v>77</v>
      </c>
      <c r="BK125" s="201">
        <f>ROUND(I125*H125,2)</f>
        <v>0</v>
      </c>
      <c r="BL125" s="22" t="s">
        <v>143</v>
      </c>
      <c r="BM125" s="22" t="s">
        <v>764</v>
      </c>
    </row>
    <row r="126" spans="2:51" s="11" customFormat="1" ht="13.5">
      <c r="B126" s="205"/>
      <c r="C126" s="206"/>
      <c r="D126" s="202" t="s">
        <v>147</v>
      </c>
      <c r="E126" s="207" t="s">
        <v>21</v>
      </c>
      <c r="F126" s="208" t="s">
        <v>857</v>
      </c>
      <c r="G126" s="206"/>
      <c r="H126" s="209">
        <v>27.3</v>
      </c>
      <c r="I126" s="210"/>
      <c r="J126" s="206"/>
      <c r="K126" s="206"/>
      <c r="L126" s="211"/>
      <c r="M126" s="212"/>
      <c r="N126" s="213"/>
      <c r="O126" s="213"/>
      <c r="P126" s="213"/>
      <c r="Q126" s="213"/>
      <c r="R126" s="213"/>
      <c r="S126" s="213"/>
      <c r="T126" s="214"/>
      <c r="AT126" s="215" t="s">
        <v>147</v>
      </c>
      <c r="AU126" s="215" t="s">
        <v>79</v>
      </c>
      <c r="AV126" s="11" t="s">
        <v>79</v>
      </c>
      <c r="AW126" s="11" t="s">
        <v>33</v>
      </c>
      <c r="AX126" s="11" t="s">
        <v>77</v>
      </c>
      <c r="AY126" s="215" t="s">
        <v>136</v>
      </c>
    </row>
    <row r="127" spans="2:65" s="1" customFormat="1" ht="25.5" customHeight="1">
      <c r="B127" s="39"/>
      <c r="C127" s="190" t="s">
        <v>236</v>
      </c>
      <c r="D127" s="190" t="s">
        <v>138</v>
      </c>
      <c r="E127" s="191" t="s">
        <v>766</v>
      </c>
      <c r="F127" s="192" t="s">
        <v>767</v>
      </c>
      <c r="G127" s="193" t="s">
        <v>300</v>
      </c>
      <c r="H127" s="194">
        <v>10</v>
      </c>
      <c r="I127" s="195"/>
      <c r="J127" s="196">
        <f>ROUND(I127*H127,2)</f>
        <v>0</v>
      </c>
      <c r="K127" s="192" t="s">
        <v>142</v>
      </c>
      <c r="L127" s="59"/>
      <c r="M127" s="197" t="s">
        <v>21</v>
      </c>
      <c r="N127" s="198" t="s">
        <v>40</v>
      </c>
      <c r="O127" s="40"/>
      <c r="P127" s="199">
        <f>O127*H127</f>
        <v>0</v>
      </c>
      <c r="Q127" s="199">
        <v>0</v>
      </c>
      <c r="R127" s="199">
        <f>Q127*H127</f>
        <v>0</v>
      </c>
      <c r="S127" s="199">
        <v>0</v>
      </c>
      <c r="T127" s="200">
        <f>S127*H127</f>
        <v>0</v>
      </c>
      <c r="AR127" s="22" t="s">
        <v>143</v>
      </c>
      <c r="AT127" s="22" t="s">
        <v>138</v>
      </c>
      <c r="AU127" s="22" t="s">
        <v>79</v>
      </c>
      <c r="AY127" s="22" t="s">
        <v>136</v>
      </c>
      <c r="BE127" s="201">
        <f>IF(N127="základní",J127,0)</f>
        <v>0</v>
      </c>
      <c r="BF127" s="201">
        <f>IF(N127="snížená",J127,0)</f>
        <v>0</v>
      </c>
      <c r="BG127" s="201">
        <f>IF(N127="zákl. přenesená",J127,0)</f>
        <v>0</v>
      </c>
      <c r="BH127" s="201">
        <f>IF(N127="sníž. přenesená",J127,0)</f>
        <v>0</v>
      </c>
      <c r="BI127" s="201">
        <f>IF(N127="nulová",J127,0)</f>
        <v>0</v>
      </c>
      <c r="BJ127" s="22" t="s">
        <v>77</v>
      </c>
      <c r="BK127" s="201">
        <f>ROUND(I127*H127,2)</f>
        <v>0</v>
      </c>
      <c r="BL127" s="22" t="s">
        <v>143</v>
      </c>
      <c r="BM127" s="22" t="s">
        <v>768</v>
      </c>
    </row>
    <row r="128" spans="2:47" s="1" customFormat="1" ht="27">
      <c r="B128" s="39"/>
      <c r="C128" s="61"/>
      <c r="D128" s="202" t="s">
        <v>145</v>
      </c>
      <c r="E128" s="61"/>
      <c r="F128" s="203" t="s">
        <v>769</v>
      </c>
      <c r="G128" s="61"/>
      <c r="H128" s="61"/>
      <c r="I128" s="161"/>
      <c r="J128" s="61"/>
      <c r="K128" s="61"/>
      <c r="L128" s="59"/>
      <c r="M128" s="204"/>
      <c r="N128" s="40"/>
      <c r="O128" s="40"/>
      <c r="P128" s="40"/>
      <c r="Q128" s="40"/>
      <c r="R128" s="40"/>
      <c r="S128" s="40"/>
      <c r="T128" s="76"/>
      <c r="AT128" s="22" t="s">
        <v>145</v>
      </c>
      <c r="AU128" s="22" t="s">
        <v>79</v>
      </c>
    </row>
    <row r="129" spans="2:51" s="11" customFormat="1" ht="13.5">
      <c r="B129" s="205"/>
      <c r="C129" s="206"/>
      <c r="D129" s="202" t="s">
        <v>147</v>
      </c>
      <c r="E129" s="207" t="s">
        <v>21</v>
      </c>
      <c r="F129" s="208" t="s">
        <v>196</v>
      </c>
      <c r="G129" s="206"/>
      <c r="H129" s="209">
        <v>10</v>
      </c>
      <c r="I129" s="210"/>
      <c r="J129" s="206"/>
      <c r="K129" s="206"/>
      <c r="L129" s="211"/>
      <c r="M129" s="212"/>
      <c r="N129" s="213"/>
      <c r="O129" s="213"/>
      <c r="P129" s="213"/>
      <c r="Q129" s="213"/>
      <c r="R129" s="213"/>
      <c r="S129" s="213"/>
      <c r="T129" s="214"/>
      <c r="AT129" s="215" t="s">
        <v>147</v>
      </c>
      <c r="AU129" s="215" t="s">
        <v>79</v>
      </c>
      <c r="AV129" s="11" t="s">
        <v>79</v>
      </c>
      <c r="AW129" s="11" t="s">
        <v>33</v>
      </c>
      <c r="AX129" s="11" t="s">
        <v>77</v>
      </c>
      <c r="AY129" s="215" t="s">
        <v>136</v>
      </c>
    </row>
    <row r="130" spans="2:65" s="1" customFormat="1" ht="16.5" customHeight="1">
      <c r="B130" s="39"/>
      <c r="C130" s="227" t="s">
        <v>242</v>
      </c>
      <c r="D130" s="227" t="s">
        <v>243</v>
      </c>
      <c r="E130" s="228" t="s">
        <v>770</v>
      </c>
      <c r="F130" s="229" t="s">
        <v>771</v>
      </c>
      <c r="G130" s="230" t="s">
        <v>300</v>
      </c>
      <c r="H130" s="231">
        <v>5</v>
      </c>
      <c r="I130" s="232"/>
      <c r="J130" s="233">
        <f>ROUND(I130*H130,2)</f>
        <v>0</v>
      </c>
      <c r="K130" s="229" t="s">
        <v>142</v>
      </c>
      <c r="L130" s="234"/>
      <c r="M130" s="235" t="s">
        <v>21</v>
      </c>
      <c r="N130" s="236" t="s">
        <v>40</v>
      </c>
      <c r="O130" s="40"/>
      <c r="P130" s="199">
        <f>O130*H130</f>
        <v>0</v>
      </c>
      <c r="Q130" s="199">
        <v>0.00064</v>
      </c>
      <c r="R130" s="199">
        <f>Q130*H130</f>
        <v>0.0032</v>
      </c>
      <c r="S130" s="199">
        <v>0</v>
      </c>
      <c r="T130" s="200">
        <f>S130*H130</f>
        <v>0</v>
      </c>
      <c r="AR130" s="22" t="s">
        <v>184</v>
      </c>
      <c r="AT130" s="22" t="s">
        <v>243</v>
      </c>
      <c r="AU130" s="22" t="s">
        <v>79</v>
      </c>
      <c r="AY130" s="22" t="s">
        <v>136</v>
      </c>
      <c r="BE130" s="201">
        <f>IF(N130="základní",J130,0)</f>
        <v>0</v>
      </c>
      <c r="BF130" s="201">
        <f>IF(N130="snížená",J130,0)</f>
        <v>0</v>
      </c>
      <c r="BG130" s="201">
        <f>IF(N130="zákl. přenesená",J130,0)</f>
        <v>0</v>
      </c>
      <c r="BH130" s="201">
        <f>IF(N130="sníž. přenesená",J130,0)</f>
        <v>0</v>
      </c>
      <c r="BI130" s="201">
        <f>IF(N130="nulová",J130,0)</f>
        <v>0</v>
      </c>
      <c r="BJ130" s="22" t="s">
        <v>77</v>
      </c>
      <c r="BK130" s="201">
        <f>ROUND(I130*H130,2)</f>
        <v>0</v>
      </c>
      <c r="BL130" s="22" t="s">
        <v>143</v>
      </c>
      <c r="BM130" s="22" t="s">
        <v>772</v>
      </c>
    </row>
    <row r="131" spans="2:65" s="1" customFormat="1" ht="16.5" customHeight="1">
      <c r="B131" s="39"/>
      <c r="C131" s="227" t="s">
        <v>249</v>
      </c>
      <c r="D131" s="227" t="s">
        <v>243</v>
      </c>
      <c r="E131" s="228" t="s">
        <v>773</v>
      </c>
      <c r="F131" s="229" t="s">
        <v>774</v>
      </c>
      <c r="G131" s="230" t="s">
        <v>300</v>
      </c>
      <c r="H131" s="231">
        <v>5</v>
      </c>
      <c r="I131" s="232"/>
      <c r="J131" s="233">
        <f>ROUND(I131*H131,2)</f>
        <v>0</v>
      </c>
      <c r="K131" s="229" t="s">
        <v>142</v>
      </c>
      <c r="L131" s="234"/>
      <c r="M131" s="235" t="s">
        <v>21</v>
      </c>
      <c r="N131" s="236" t="s">
        <v>40</v>
      </c>
      <c r="O131" s="40"/>
      <c r="P131" s="199">
        <f>O131*H131</f>
        <v>0</v>
      </c>
      <c r="Q131" s="199">
        <v>0.00065</v>
      </c>
      <c r="R131" s="199">
        <f>Q131*H131</f>
        <v>0.00325</v>
      </c>
      <c r="S131" s="199">
        <v>0</v>
      </c>
      <c r="T131" s="200">
        <f>S131*H131</f>
        <v>0</v>
      </c>
      <c r="AR131" s="22" t="s">
        <v>184</v>
      </c>
      <c r="AT131" s="22" t="s">
        <v>243</v>
      </c>
      <c r="AU131" s="22" t="s">
        <v>79</v>
      </c>
      <c r="AY131" s="22" t="s">
        <v>136</v>
      </c>
      <c r="BE131" s="201">
        <f>IF(N131="základní",J131,0)</f>
        <v>0</v>
      </c>
      <c r="BF131" s="201">
        <f>IF(N131="snížená",J131,0)</f>
        <v>0</v>
      </c>
      <c r="BG131" s="201">
        <f>IF(N131="zákl. přenesená",J131,0)</f>
        <v>0</v>
      </c>
      <c r="BH131" s="201">
        <f>IF(N131="sníž. přenesená",J131,0)</f>
        <v>0</v>
      </c>
      <c r="BI131" s="201">
        <f>IF(N131="nulová",J131,0)</f>
        <v>0</v>
      </c>
      <c r="BJ131" s="22" t="s">
        <v>77</v>
      </c>
      <c r="BK131" s="201">
        <f>ROUND(I131*H131,2)</f>
        <v>0</v>
      </c>
      <c r="BL131" s="22" t="s">
        <v>143</v>
      </c>
      <c r="BM131" s="22" t="s">
        <v>775</v>
      </c>
    </row>
    <row r="132" spans="2:65" s="1" customFormat="1" ht="25.5" customHeight="1">
      <c r="B132" s="39"/>
      <c r="C132" s="190" t="s">
        <v>255</v>
      </c>
      <c r="D132" s="190" t="s">
        <v>138</v>
      </c>
      <c r="E132" s="191" t="s">
        <v>776</v>
      </c>
      <c r="F132" s="192" t="s">
        <v>777</v>
      </c>
      <c r="G132" s="193" t="s">
        <v>300</v>
      </c>
      <c r="H132" s="194">
        <v>5</v>
      </c>
      <c r="I132" s="195"/>
      <c r="J132" s="196">
        <f>ROUND(I132*H132,2)</f>
        <v>0</v>
      </c>
      <c r="K132" s="192" t="s">
        <v>142</v>
      </c>
      <c r="L132" s="59"/>
      <c r="M132" s="197" t="s">
        <v>21</v>
      </c>
      <c r="N132" s="198" t="s">
        <v>40</v>
      </c>
      <c r="O132" s="40"/>
      <c r="P132" s="199">
        <f>O132*H132</f>
        <v>0</v>
      </c>
      <c r="Q132" s="199">
        <v>1E-05</v>
      </c>
      <c r="R132" s="199">
        <f>Q132*H132</f>
        <v>5E-05</v>
      </c>
      <c r="S132" s="199">
        <v>0</v>
      </c>
      <c r="T132" s="200">
        <f>S132*H132</f>
        <v>0</v>
      </c>
      <c r="AR132" s="22" t="s">
        <v>143</v>
      </c>
      <c r="AT132" s="22" t="s">
        <v>138</v>
      </c>
      <c r="AU132" s="22" t="s">
        <v>79</v>
      </c>
      <c r="AY132" s="22" t="s">
        <v>136</v>
      </c>
      <c r="BE132" s="201">
        <f>IF(N132="základní",J132,0)</f>
        <v>0</v>
      </c>
      <c r="BF132" s="201">
        <f>IF(N132="snížená",J132,0)</f>
        <v>0</v>
      </c>
      <c r="BG132" s="201">
        <f>IF(N132="zákl. přenesená",J132,0)</f>
        <v>0</v>
      </c>
      <c r="BH132" s="201">
        <f>IF(N132="sníž. přenesená",J132,0)</f>
        <v>0</v>
      </c>
      <c r="BI132" s="201">
        <f>IF(N132="nulová",J132,0)</f>
        <v>0</v>
      </c>
      <c r="BJ132" s="22" t="s">
        <v>77</v>
      </c>
      <c r="BK132" s="201">
        <f>ROUND(I132*H132,2)</f>
        <v>0</v>
      </c>
      <c r="BL132" s="22" t="s">
        <v>143</v>
      </c>
      <c r="BM132" s="22" t="s">
        <v>778</v>
      </c>
    </row>
    <row r="133" spans="2:47" s="1" customFormat="1" ht="27">
      <c r="B133" s="39"/>
      <c r="C133" s="61"/>
      <c r="D133" s="202" t="s">
        <v>145</v>
      </c>
      <c r="E133" s="61"/>
      <c r="F133" s="203" t="s">
        <v>769</v>
      </c>
      <c r="G133" s="61"/>
      <c r="H133" s="61"/>
      <c r="I133" s="161"/>
      <c r="J133" s="61"/>
      <c r="K133" s="61"/>
      <c r="L133" s="59"/>
      <c r="M133" s="204"/>
      <c r="N133" s="40"/>
      <c r="O133" s="40"/>
      <c r="P133" s="40"/>
      <c r="Q133" s="40"/>
      <c r="R133" s="40"/>
      <c r="S133" s="40"/>
      <c r="T133" s="76"/>
      <c r="AT133" s="22" t="s">
        <v>145</v>
      </c>
      <c r="AU133" s="22" t="s">
        <v>79</v>
      </c>
    </row>
    <row r="134" spans="2:65" s="1" customFormat="1" ht="16.5" customHeight="1">
      <c r="B134" s="39"/>
      <c r="C134" s="227" t="s">
        <v>261</v>
      </c>
      <c r="D134" s="227" t="s">
        <v>243</v>
      </c>
      <c r="E134" s="228" t="s">
        <v>779</v>
      </c>
      <c r="F134" s="229" t="s">
        <v>780</v>
      </c>
      <c r="G134" s="230" t="s">
        <v>300</v>
      </c>
      <c r="H134" s="231">
        <v>5</v>
      </c>
      <c r="I134" s="232"/>
      <c r="J134" s="233">
        <f>ROUND(I134*H134,2)</f>
        <v>0</v>
      </c>
      <c r="K134" s="229" t="s">
        <v>142</v>
      </c>
      <c r="L134" s="234"/>
      <c r="M134" s="235" t="s">
        <v>21</v>
      </c>
      <c r="N134" s="236" t="s">
        <v>40</v>
      </c>
      <c r="O134" s="40"/>
      <c r="P134" s="199">
        <f>O134*H134</f>
        <v>0</v>
      </c>
      <c r="Q134" s="199">
        <v>0.00123</v>
      </c>
      <c r="R134" s="199">
        <f>Q134*H134</f>
        <v>0.00615</v>
      </c>
      <c r="S134" s="199">
        <v>0</v>
      </c>
      <c r="T134" s="200">
        <f>S134*H134</f>
        <v>0</v>
      </c>
      <c r="AR134" s="22" t="s">
        <v>184</v>
      </c>
      <c r="AT134" s="22" t="s">
        <v>243</v>
      </c>
      <c r="AU134" s="22" t="s">
        <v>79</v>
      </c>
      <c r="AY134" s="22" t="s">
        <v>136</v>
      </c>
      <c r="BE134" s="201">
        <f>IF(N134="základní",J134,0)</f>
        <v>0</v>
      </c>
      <c r="BF134" s="201">
        <f>IF(N134="snížená",J134,0)</f>
        <v>0</v>
      </c>
      <c r="BG134" s="201">
        <f>IF(N134="zákl. přenesená",J134,0)</f>
        <v>0</v>
      </c>
      <c r="BH134" s="201">
        <f>IF(N134="sníž. přenesená",J134,0)</f>
        <v>0</v>
      </c>
      <c r="BI134" s="201">
        <f>IF(N134="nulová",J134,0)</f>
        <v>0</v>
      </c>
      <c r="BJ134" s="22" t="s">
        <v>77</v>
      </c>
      <c r="BK134" s="201">
        <f>ROUND(I134*H134,2)</f>
        <v>0</v>
      </c>
      <c r="BL134" s="22" t="s">
        <v>143</v>
      </c>
      <c r="BM134" s="22" t="s">
        <v>781</v>
      </c>
    </row>
    <row r="135" spans="2:65" s="1" customFormat="1" ht="16.5" customHeight="1">
      <c r="B135" s="39"/>
      <c r="C135" s="190" t="s">
        <v>9</v>
      </c>
      <c r="D135" s="190" t="s">
        <v>138</v>
      </c>
      <c r="E135" s="191" t="s">
        <v>782</v>
      </c>
      <c r="F135" s="192" t="s">
        <v>783</v>
      </c>
      <c r="G135" s="193" t="s">
        <v>300</v>
      </c>
      <c r="H135" s="194">
        <v>5</v>
      </c>
      <c r="I135" s="195"/>
      <c r="J135" s="196">
        <f>ROUND(I135*H135,2)</f>
        <v>0</v>
      </c>
      <c r="K135" s="192" t="s">
        <v>21</v>
      </c>
      <c r="L135" s="59"/>
      <c r="M135" s="197" t="s">
        <v>21</v>
      </c>
      <c r="N135" s="198" t="s">
        <v>40</v>
      </c>
      <c r="O135" s="40"/>
      <c r="P135" s="199">
        <f>O135*H135</f>
        <v>0</v>
      </c>
      <c r="Q135" s="199">
        <v>0</v>
      </c>
      <c r="R135" s="199">
        <f>Q135*H135</f>
        <v>0</v>
      </c>
      <c r="S135" s="199">
        <v>0</v>
      </c>
      <c r="T135" s="200">
        <f>S135*H135</f>
        <v>0</v>
      </c>
      <c r="AR135" s="22" t="s">
        <v>143</v>
      </c>
      <c r="AT135" s="22" t="s">
        <v>138</v>
      </c>
      <c r="AU135" s="22" t="s">
        <v>79</v>
      </c>
      <c r="AY135" s="22" t="s">
        <v>136</v>
      </c>
      <c r="BE135" s="201">
        <f>IF(N135="základní",J135,0)</f>
        <v>0</v>
      </c>
      <c r="BF135" s="201">
        <f>IF(N135="snížená",J135,0)</f>
        <v>0</v>
      </c>
      <c r="BG135" s="201">
        <f>IF(N135="zákl. přenesená",J135,0)</f>
        <v>0</v>
      </c>
      <c r="BH135" s="201">
        <f>IF(N135="sníž. přenesená",J135,0)</f>
        <v>0</v>
      </c>
      <c r="BI135" s="201">
        <f>IF(N135="nulová",J135,0)</f>
        <v>0</v>
      </c>
      <c r="BJ135" s="22" t="s">
        <v>77</v>
      </c>
      <c r="BK135" s="201">
        <f>ROUND(I135*H135,2)</f>
        <v>0</v>
      </c>
      <c r="BL135" s="22" t="s">
        <v>143</v>
      </c>
      <c r="BM135" s="22" t="s">
        <v>784</v>
      </c>
    </row>
    <row r="136" spans="2:65" s="1" customFormat="1" ht="16.5" customHeight="1">
      <c r="B136" s="39"/>
      <c r="C136" s="190" t="s">
        <v>271</v>
      </c>
      <c r="D136" s="190" t="s">
        <v>138</v>
      </c>
      <c r="E136" s="191" t="s">
        <v>785</v>
      </c>
      <c r="F136" s="192" t="s">
        <v>786</v>
      </c>
      <c r="G136" s="193" t="s">
        <v>300</v>
      </c>
      <c r="H136" s="194">
        <v>5</v>
      </c>
      <c r="I136" s="195"/>
      <c r="J136" s="196">
        <f>ROUND(I136*H136,2)</f>
        <v>0</v>
      </c>
      <c r="K136" s="192" t="s">
        <v>142</v>
      </c>
      <c r="L136" s="59"/>
      <c r="M136" s="197" t="s">
        <v>21</v>
      </c>
      <c r="N136" s="198" t="s">
        <v>40</v>
      </c>
      <c r="O136" s="40"/>
      <c r="P136" s="199">
        <f>O136*H136</f>
        <v>0</v>
      </c>
      <c r="Q136" s="199">
        <v>0.3409</v>
      </c>
      <c r="R136" s="199">
        <f>Q136*H136</f>
        <v>1.7045</v>
      </c>
      <c r="S136" s="199">
        <v>0</v>
      </c>
      <c r="T136" s="200">
        <f>S136*H136</f>
        <v>0</v>
      </c>
      <c r="AR136" s="22" t="s">
        <v>143</v>
      </c>
      <c r="AT136" s="22" t="s">
        <v>138</v>
      </c>
      <c r="AU136" s="22" t="s">
        <v>79</v>
      </c>
      <c r="AY136" s="22" t="s">
        <v>136</v>
      </c>
      <c r="BE136" s="201">
        <f>IF(N136="základní",J136,0)</f>
        <v>0</v>
      </c>
      <c r="BF136" s="201">
        <f>IF(N136="snížená",J136,0)</f>
        <v>0</v>
      </c>
      <c r="BG136" s="201">
        <f>IF(N136="zákl. přenesená",J136,0)</f>
        <v>0</v>
      </c>
      <c r="BH136" s="201">
        <f>IF(N136="sníž. přenesená",J136,0)</f>
        <v>0</v>
      </c>
      <c r="BI136" s="201">
        <f>IF(N136="nulová",J136,0)</f>
        <v>0</v>
      </c>
      <c r="BJ136" s="22" t="s">
        <v>77</v>
      </c>
      <c r="BK136" s="201">
        <f>ROUND(I136*H136,2)</f>
        <v>0</v>
      </c>
      <c r="BL136" s="22" t="s">
        <v>143</v>
      </c>
      <c r="BM136" s="22" t="s">
        <v>787</v>
      </c>
    </row>
    <row r="137" spans="2:47" s="1" customFormat="1" ht="108">
      <c r="B137" s="39"/>
      <c r="C137" s="61"/>
      <c r="D137" s="202" t="s">
        <v>145</v>
      </c>
      <c r="E137" s="61"/>
      <c r="F137" s="203" t="s">
        <v>788</v>
      </c>
      <c r="G137" s="61"/>
      <c r="H137" s="61"/>
      <c r="I137" s="161"/>
      <c r="J137" s="61"/>
      <c r="K137" s="61"/>
      <c r="L137" s="59"/>
      <c r="M137" s="204"/>
      <c r="N137" s="40"/>
      <c r="O137" s="40"/>
      <c r="P137" s="40"/>
      <c r="Q137" s="40"/>
      <c r="R137" s="40"/>
      <c r="S137" s="40"/>
      <c r="T137" s="76"/>
      <c r="AT137" s="22" t="s">
        <v>145</v>
      </c>
      <c r="AU137" s="22" t="s">
        <v>79</v>
      </c>
    </row>
    <row r="138" spans="2:65" s="1" customFormat="1" ht="16.5" customHeight="1">
      <c r="B138" s="39"/>
      <c r="C138" s="227" t="s">
        <v>276</v>
      </c>
      <c r="D138" s="227" t="s">
        <v>243</v>
      </c>
      <c r="E138" s="228" t="s">
        <v>789</v>
      </c>
      <c r="F138" s="229" t="s">
        <v>790</v>
      </c>
      <c r="G138" s="230" t="s">
        <v>300</v>
      </c>
      <c r="H138" s="231">
        <v>5</v>
      </c>
      <c r="I138" s="232"/>
      <c r="J138" s="233">
        <f aca="true" t="shared" si="0" ref="J138:J144">ROUND(I138*H138,2)</f>
        <v>0</v>
      </c>
      <c r="K138" s="229" t="s">
        <v>142</v>
      </c>
      <c r="L138" s="234"/>
      <c r="M138" s="235" t="s">
        <v>21</v>
      </c>
      <c r="N138" s="236" t="s">
        <v>40</v>
      </c>
      <c r="O138" s="40"/>
      <c r="P138" s="199">
        <f aca="true" t="shared" si="1" ref="P138:P144">O138*H138</f>
        <v>0</v>
      </c>
      <c r="Q138" s="199">
        <v>0.072</v>
      </c>
      <c r="R138" s="199">
        <f aca="true" t="shared" si="2" ref="R138:R144">Q138*H138</f>
        <v>0.36</v>
      </c>
      <c r="S138" s="199">
        <v>0</v>
      </c>
      <c r="T138" s="200">
        <f aca="true" t="shared" si="3" ref="T138:T144">S138*H138</f>
        <v>0</v>
      </c>
      <c r="AR138" s="22" t="s">
        <v>184</v>
      </c>
      <c r="AT138" s="22" t="s">
        <v>243</v>
      </c>
      <c r="AU138" s="22" t="s">
        <v>79</v>
      </c>
      <c r="AY138" s="22" t="s">
        <v>136</v>
      </c>
      <c r="BE138" s="201">
        <f aca="true" t="shared" si="4" ref="BE138:BE144">IF(N138="základní",J138,0)</f>
        <v>0</v>
      </c>
      <c r="BF138" s="201">
        <f aca="true" t="shared" si="5" ref="BF138:BF144">IF(N138="snížená",J138,0)</f>
        <v>0</v>
      </c>
      <c r="BG138" s="201">
        <f aca="true" t="shared" si="6" ref="BG138:BG144">IF(N138="zákl. přenesená",J138,0)</f>
        <v>0</v>
      </c>
      <c r="BH138" s="201">
        <f aca="true" t="shared" si="7" ref="BH138:BH144">IF(N138="sníž. přenesená",J138,0)</f>
        <v>0</v>
      </c>
      <c r="BI138" s="201">
        <f aca="true" t="shared" si="8" ref="BI138:BI144">IF(N138="nulová",J138,0)</f>
        <v>0</v>
      </c>
      <c r="BJ138" s="22" t="s">
        <v>77</v>
      </c>
      <c r="BK138" s="201">
        <f aca="true" t="shared" si="9" ref="BK138:BK144">ROUND(I138*H138,2)</f>
        <v>0</v>
      </c>
      <c r="BL138" s="22" t="s">
        <v>143</v>
      </c>
      <c r="BM138" s="22" t="s">
        <v>791</v>
      </c>
    </row>
    <row r="139" spans="2:65" s="1" customFormat="1" ht="16.5" customHeight="1">
      <c r="B139" s="39"/>
      <c r="C139" s="227" t="s">
        <v>282</v>
      </c>
      <c r="D139" s="227" t="s">
        <v>243</v>
      </c>
      <c r="E139" s="228" t="s">
        <v>792</v>
      </c>
      <c r="F139" s="229" t="s">
        <v>793</v>
      </c>
      <c r="G139" s="230" t="s">
        <v>300</v>
      </c>
      <c r="H139" s="231">
        <v>5</v>
      </c>
      <c r="I139" s="232"/>
      <c r="J139" s="233">
        <f t="shared" si="0"/>
        <v>0</v>
      </c>
      <c r="K139" s="229" t="s">
        <v>142</v>
      </c>
      <c r="L139" s="234"/>
      <c r="M139" s="235" t="s">
        <v>21</v>
      </c>
      <c r="N139" s="236" t="s">
        <v>40</v>
      </c>
      <c r="O139" s="40"/>
      <c r="P139" s="199">
        <f t="shared" si="1"/>
        <v>0</v>
      </c>
      <c r="Q139" s="199">
        <v>0.08</v>
      </c>
      <c r="R139" s="199">
        <f t="shared" si="2"/>
        <v>0.4</v>
      </c>
      <c r="S139" s="199">
        <v>0</v>
      </c>
      <c r="T139" s="200">
        <f t="shared" si="3"/>
        <v>0</v>
      </c>
      <c r="AR139" s="22" t="s">
        <v>184</v>
      </c>
      <c r="AT139" s="22" t="s">
        <v>243</v>
      </c>
      <c r="AU139" s="22" t="s">
        <v>79</v>
      </c>
      <c r="AY139" s="22" t="s">
        <v>136</v>
      </c>
      <c r="BE139" s="201">
        <f t="shared" si="4"/>
        <v>0</v>
      </c>
      <c r="BF139" s="201">
        <f t="shared" si="5"/>
        <v>0</v>
      </c>
      <c r="BG139" s="201">
        <f t="shared" si="6"/>
        <v>0</v>
      </c>
      <c r="BH139" s="201">
        <f t="shared" si="7"/>
        <v>0</v>
      </c>
      <c r="BI139" s="201">
        <f t="shared" si="8"/>
        <v>0</v>
      </c>
      <c r="BJ139" s="22" t="s">
        <v>77</v>
      </c>
      <c r="BK139" s="201">
        <f t="shared" si="9"/>
        <v>0</v>
      </c>
      <c r="BL139" s="22" t="s">
        <v>143</v>
      </c>
      <c r="BM139" s="22" t="s">
        <v>794</v>
      </c>
    </row>
    <row r="140" spans="2:65" s="1" customFormat="1" ht="16.5" customHeight="1">
      <c r="B140" s="39"/>
      <c r="C140" s="227" t="s">
        <v>287</v>
      </c>
      <c r="D140" s="227" t="s">
        <v>243</v>
      </c>
      <c r="E140" s="228" t="s">
        <v>795</v>
      </c>
      <c r="F140" s="229" t="s">
        <v>796</v>
      </c>
      <c r="G140" s="230" t="s">
        <v>300</v>
      </c>
      <c r="H140" s="231">
        <v>5</v>
      </c>
      <c r="I140" s="232"/>
      <c r="J140" s="233">
        <f t="shared" si="0"/>
        <v>0</v>
      </c>
      <c r="K140" s="229" t="s">
        <v>142</v>
      </c>
      <c r="L140" s="234"/>
      <c r="M140" s="235" t="s">
        <v>21</v>
      </c>
      <c r="N140" s="236" t="s">
        <v>40</v>
      </c>
      <c r="O140" s="40"/>
      <c r="P140" s="199">
        <f t="shared" si="1"/>
        <v>0</v>
      </c>
      <c r="Q140" s="199">
        <v>0.04</v>
      </c>
      <c r="R140" s="199">
        <f t="shared" si="2"/>
        <v>0.2</v>
      </c>
      <c r="S140" s="199">
        <v>0</v>
      </c>
      <c r="T140" s="200">
        <f t="shared" si="3"/>
        <v>0</v>
      </c>
      <c r="AR140" s="22" t="s">
        <v>184</v>
      </c>
      <c r="AT140" s="22" t="s">
        <v>243</v>
      </c>
      <c r="AU140" s="22" t="s">
        <v>79</v>
      </c>
      <c r="AY140" s="22" t="s">
        <v>136</v>
      </c>
      <c r="BE140" s="201">
        <f t="shared" si="4"/>
        <v>0</v>
      </c>
      <c r="BF140" s="201">
        <f t="shared" si="5"/>
        <v>0</v>
      </c>
      <c r="BG140" s="201">
        <f t="shared" si="6"/>
        <v>0</v>
      </c>
      <c r="BH140" s="201">
        <f t="shared" si="7"/>
        <v>0</v>
      </c>
      <c r="BI140" s="201">
        <f t="shared" si="8"/>
        <v>0</v>
      </c>
      <c r="BJ140" s="22" t="s">
        <v>77</v>
      </c>
      <c r="BK140" s="201">
        <f t="shared" si="9"/>
        <v>0</v>
      </c>
      <c r="BL140" s="22" t="s">
        <v>143</v>
      </c>
      <c r="BM140" s="22" t="s">
        <v>797</v>
      </c>
    </row>
    <row r="141" spans="2:65" s="1" customFormat="1" ht="16.5" customHeight="1">
      <c r="B141" s="39"/>
      <c r="C141" s="227" t="s">
        <v>297</v>
      </c>
      <c r="D141" s="227" t="s">
        <v>243</v>
      </c>
      <c r="E141" s="228" t="s">
        <v>798</v>
      </c>
      <c r="F141" s="229" t="s">
        <v>799</v>
      </c>
      <c r="G141" s="230" t="s">
        <v>300</v>
      </c>
      <c r="H141" s="231">
        <v>5</v>
      </c>
      <c r="I141" s="232"/>
      <c r="J141" s="233">
        <f t="shared" si="0"/>
        <v>0</v>
      </c>
      <c r="K141" s="229" t="s">
        <v>142</v>
      </c>
      <c r="L141" s="234"/>
      <c r="M141" s="235" t="s">
        <v>21</v>
      </c>
      <c r="N141" s="236" t="s">
        <v>40</v>
      </c>
      <c r="O141" s="40"/>
      <c r="P141" s="199">
        <f t="shared" si="1"/>
        <v>0</v>
      </c>
      <c r="Q141" s="199">
        <v>0.04</v>
      </c>
      <c r="R141" s="199">
        <f t="shared" si="2"/>
        <v>0.2</v>
      </c>
      <c r="S141" s="199">
        <v>0</v>
      </c>
      <c r="T141" s="200">
        <f t="shared" si="3"/>
        <v>0</v>
      </c>
      <c r="AR141" s="22" t="s">
        <v>184</v>
      </c>
      <c r="AT141" s="22" t="s">
        <v>243</v>
      </c>
      <c r="AU141" s="22" t="s">
        <v>79</v>
      </c>
      <c r="AY141" s="22" t="s">
        <v>136</v>
      </c>
      <c r="BE141" s="201">
        <f t="shared" si="4"/>
        <v>0</v>
      </c>
      <c r="BF141" s="201">
        <f t="shared" si="5"/>
        <v>0</v>
      </c>
      <c r="BG141" s="201">
        <f t="shared" si="6"/>
        <v>0</v>
      </c>
      <c r="BH141" s="201">
        <f t="shared" si="7"/>
        <v>0</v>
      </c>
      <c r="BI141" s="201">
        <f t="shared" si="8"/>
        <v>0</v>
      </c>
      <c r="BJ141" s="22" t="s">
        <v>77</v>
      </c>
      <c r="BK141" s="201">
        <f t="shared" si="9"/>
        <v>0</v>
      </c>
      <c r="BL141" s="22" t="s">
        <v>143</v>
      </c>
      <c r="BM141" s="22" t="s">
        <v>800</v>
      </c>
    </row>
    <row r="142" spans="2:65" s="1" customFormat="1" ht="16.5" customHeight="1">
      <c r="B142" s="39"/>
      <c r="C142" s="227" t="s">
        <v>303</v>
      </c>
      <c r="D142" s="227" t="s">
        <v>243</v>
      </c>
      <c r="E142" s="228" t="s">
        <v>801</v>
      </c>
      <c r="F142" s="229" t="s">
        <v>802</v>
      </c>
      <c r="G142" s="230" t="s">
        <v>300</v>
      </c>
      <c r="H142" s="231">
        <v>5</v>
      </c>
      <c r="I142" s="232"/>
      <c r="J142" s="233">
        <f t="shared" si="0"/>
        <v>0</v>
      </c>
      <c r="K142" s="229" t="s">
        <v>142</v>
      </c>
      <c r="L142" s="234"/>
      <c r="M142" s="235" t="s">
        <v>21</v>
      </c>
      <c r="N142" s="236" t="s">
        <v>40</v>
      </c>
      <c r="O142" s="40"/>
      <c r="P142" s="199">
        <f t="shared" si="1"/>
        <v>0</v>
      </c>
      <c r="Q142" s="199">
        <v>0.027</v>
      </c>
      <c r="R142" s="199">
        <f t="shared" si="2"/>
        <v>0.135</v>
      </c>
      <c r="S142" s="199">
        <v>0</v>
      </c>
      <c r="T142" s="200">
        <f t="shared" si="3"/>
        <v>0</v>
      </c>
      <c r="AR142" s="22" t="s">
        <v>184</v>
      </c>
      <c r="AT142" s="22" t="s">
        <v>243</v>
      </c>
      <c r="AU142" s="22" t="s">
        <v>79</v>
      </c>
      <c r="AY142" s="22" t="s">
        <v>136</v>
      </c>
      <c r="BE142" s="201">
        <f t="shared" si="4"/>
        <v>0</v>
      </c>
      <c r="BF142" s="201">
        <f t="shared" si="5"/>
        <v>0</v>
      </c>
      <c r="BG142" s="201">
        <f t="shared" si="6"/>
        <v>0</v>
      </c>
      <c r="BH142" s="201">
        <f t="shared" si="7"/>
        <v>0</v>
      </c>
      <c r="BI142" s="201">
        <f t="shared" si="8"/>
        <v>0</v>
      </c>
      <c r="BJ142" s="22" t="s">
        <v>77</v>
      </c>
      <c r="BK142" s="201">
        <f t="shared" si="9"/>
        <v>0</v>
      </c>
      <c r="BL142" s="22" t="s">
        <v>143</v>
      </c>
      <c r="BM142" s="22" t="s">
        <v>803</v>
      </c>
    </row>
    <row r="143" spans="2:65" s="1" customFormat="1" ht="16.5" customHeight="1">
      <c r="B143" s="39"/>
      <c r="C143" s="227" t="s">
        <v>309</v>
      </c>
      <c r="D143" s="227" t="s">
        <v>243</v>
      </c>
      <c r="E143" s="228" t="s">
        <v>804</v>
      </c>
      <c r="F143" s="229" t="s">
        <v>805</v>
      </c>
      <c r="G143" s="230" t="s">
        <v>300</v>
      </c>
      <c r="H143" s="231">
        <v>5</v>
      </c>
      <c r="I143" s="232"/>
      <c r="J143" s="233">
        <f t="shared" si="0"/>
        <v>0</v>
      </c>
      <c r="K143" s="229" t="s">
        <v>142</v>
      </c>
      <c r="L143" s="234"/>
      <c r="M143" s="235" t="s">
        <v>21</v>
      </c>
      <c r="N143" s="236" t="s">
        <v>40</v>
      </c>
      <c r="O143" s="40"/>
      <c r="P143" s="199">
        <f t="shared" si="1"/>
        <v>0</v>
      </c>
      <c r="Q143" s="199">
        <v>0.006</v>
      </c>
      <c r="R143" s="199">
        <f t="shared" si="2"/>
        <v>0.03</v>
      </c>
      <c r="S143" s="199">
        <v>0</v>
      </c>
      <c r="T143" s="200">
        <f t="shared" si="3"/>
        <v>0</v>
      </c>
      <c r="AR143" s="22" t="s">
        <v>184</v>
      </c>
      <c r="AT143" s="22" t="s">
        <v>243</v>
      </c>
      <c r="AU143" s="22" t="s">
        <v>79</v>
      </c>
      <c r="AY143" s="22" t="s">
        <v>136</v>
      </c>
      <c r="BE143" s="201">
        <f t="shared" si="4"/>
        <v>0</v>
      </c>
      <c r="BF143" s="201">
        <f t="shared" si="5"/>
        <v>0</v>
      </c>
      <c r="BG143" s="201">
        <f t="shared" si="6"/>
        <v>0</v>
      </c>
      <c r="BH143" s="201">
        <f t="shared" si="7"/>
        <v>0</v>
      </c>
      <c r="BI143" s="201">
        <f t="shared" si="8"/>
        <v>0</v>
      </c>
      <c r="BJ143" s="22" t="s">
        <v>77</v>
      </c>
      <c r="BK143" s="201">
        <f t="shared" si="9"/>
        <v>0</v>
      </c>
      <c r="BL143" s="22" t="s">
        <v>143</v>
      </c>
      <c r="BM143" s="22" t="s">
        <v>806</v>
      </c>
    </row>
    <row r="144" spans="2:65" s="1" customFormat="1" ht="25.5" customHeight="1">
      <c r="B144" s="39"/>
      <c r="C144" s="190" t="s">
        <v>315</v>
      </c>
      <c r="D144" s="190" t="s">
        <v>138</v>
      </c>
      <c r="E144" s="191" t="s">
        <v>858</v>
      </c>
      <c r="F144" s="192" t="s">
        <v>811</v>
      </c>
      <c r="G144" s="193" t="s">
        <v>300</v>
      </c>
      <c r="H144" s="194">
        <v>5</v>
      </c>
      <c r="I144" s="195"/>
      <c r="J144" s="196">
        <f t="shared" si="0"/>
        <v>0</v>
      </c>
      <c r="K144" s="192" t="s">
        <v>674</v>
      </c>
      <c r="L144" s="59"/>
      <c r="M144" s="197" t="s">
        <v>21</v>
      </c>
      <c r="N144" s="198" t="s">
        <v>40</v>
      </c>
      <c r="O144" s="40"/>
      <c r="P144" s="199">
        <f t="shared" si="1"/>
        <v>0</v>
      </c>
      <c r="Q144" s="199">
        <v>0.21734</v>
      </c>
      <c r="R144" s="199">
        <f t="shared" si="2"/>
        <v>1.0867</v>
      </c>
      <c r="S144" s="199">
        <v>0</v>
      </c>
      <c r="T144" s="200">
        <f t="shared" si="3"/>
        <v>0</v>
      </c>
      <c r="AR144" s="22" t="s">
        <v>143</v>
      </c>
      <c r="AT144" s="22" t="s">
        <v>138</v>
      </c>
      <c r="AU144" s="22" t="s">
        <v>79</v>
      </c>
      <c r="AY144" s="22" t="s">
        <v>136</v>
      </c>
      <c r="BE144" s="201">
        <f t="shared" si="4"/>
        <v>0</v>
      </c>
      <c r="BF144" s="201">
        <f t="shared" si="5"/>
        <v>0</v>
      </c>
      <c r="BG144" s="201">
        <f t="shared" si="6"/>
        <v>0</v>
      </c>
      <c r="BH144" s="201">
        <f t="shared" si="7"/>
        <v>0</v>
      </c>
      <c r="BI144" s="201">
        <f t="shared" si="8"/>
        <v>0</v>
      </c>
      <c r="BJ144" s="22" t="s">
        <v>77</v>
      </c>
      <c r="BK144" s="201">
        <f t="shared" si="9"/>
        <v>0</v>
      </c>
      <c r="BL144" s="22" t="s">
        <v>143</v>
      </c>
      <c r="BM144" s="22" t="s">
        <v>859</v>
      </c>
    </row>
    <row r="145" spans="2:47" s="1" customFormat="1" ht="40.5">
      <c r="B145" s="39"/>
      <c r="C145" s="61"/>
      <c r="D145" s="202" t="s">
        <v>145</v>
      </c>
      <c r="E145" s="61"/>
      <c r="F145" s="203" t="s">
        <v>813</v>
      </c>
      <c r="G145" s="61"/>
      <c r="H145" s="61"/>
      <c r="I145" s="161"/>
      <c r="J145" s="61"/>
      <c r="K145" s="61"/>
      <c r="L145" s="59"/>
      <c r="M145" s="204"/>
      <c r="N145" s="40"/>
      <c r="O145" s="40"/>
      <c r="P145" s="40"/>
      <c r="Q145" s="40"/>
      <c r="R145" s="40"/>
      <c r="S145" s="40"/>
      <c r="T145" s="76"/>
      <c r="AT145" s="22" t="s">
        <v>145</v>
      </c>
      <c r="AU145" s="22" t="s">
        <v>79</v>
      </c>
    </row>
    <row r="146" spans="2:65" s="1" customFormat="1" ht="16.5" customHeight="1">
      <c r="B146" s="39"/>
      <c r="C146" s="227" t="s">
        <v>320</v>
      </c>
      <c r="D146" s="227" t="s">
        <v>243</v>
      </c>
      <c r="E146" s="228" t="s">
        <v>860</v>
      </c>
      <c r="F146" s="229" t="s">
        <v>861</v>
      </c>
      <c r="G146" s="230" t="s">
        <v>300</v>
      </c>
      <c r="H146" s="231">
        <v>5</v>
      </c>
      <c r="I146" s="232"/>
      <c r="J146" s="233">
        <f>ROUND(I146*H146,2)</f>
        <v>0</v>
      </c>
      <c r="K146" s="229" t="s">
        <v>21</v>
      </c>
      <c r="L146" s="234"/>
      <c r="M146" s="235" t="s">
        <v>21</v>
      </c>
      <c r="N146" s="236" t="s">
        <v>40</v>
      </c>
      <c r="O146" s="40"/>
      <c r="P146" s="199">
        <f>O146*H146</f>
        <v>0</v>
      </c>
      <c r="Q146" s="199">
        <v>0.4</v>
      </c>
      <c r="R146" s="199">
        <f>Q146*H146</f>
        <v>2</v>
      </c>
      <c r="S146" s="199">
        <v>0</v>
      </c>
      <c r="T146" s="200">
        <f>S146*H146</f>
        <v>0</v>
      </c>
      <c r="AR146" s="22" t="s">
        <v>184</v>
      </c>
      <c r="AT146" s="22" t="s">
        <v>243</v>
      </c>
      <c r="AU146" s="22" t="s">
        <v>79</v>
      </c>
      <c r="AY146" s="22" t="s">
        <v>136</v>
      </c>
      <c r="BE146" s="201">
        <f>IF(N146="základní",J146,0)</f>
        <v>0</v>
      </c>
      <c r="BF146" s="201">
        <f>IF(N146="snížená",J146,0)</f>
        <v>0</v>
      </c>
      <c r="BG146" s="201">
        <f>IF(N146="zákl. přenesená",J146,0)</f>
        <v>0</v>
      </c>
      <c r="BH146" s="201">
        <f>IF(N146="sníž. přenesená",J146,0)</f>
        <v>0</v>
      </c>
      <c r="BI146" s="201">
        <f>IF(N146="nulová",J146,0)</f>
        <v>0</v>
      </c>
      <c r="BJ146" s="22" t="s">
        <v>77</v>
      </c>
      <c r="BK146" s="201">
        <f>ROUND(I146*H146,2)</f>
        <v>0</v>
      </c>
      <c r="BL146" s="22" t="s">
        <v>143</v>
      </c>
      <c r="BM146" s="22" t="s">
        <v>862</v>
      </c>
    </row>
    <row r="147" spans="2:63" s="10" customFormat="1" ht="29.85" customHeight="1">
      <c r="B147" s="174"/>
      <c r="C147" s="175"/>
      <c r="D147" s="176" t="s">
        <v>68</v>
      </c>
      <c r="E147" s="188" t="s">
        <v>559</v>
      </c>
      <c r="F147" s="188" t="s">
        <v>560</v>
      </c>
      <c r="G147" s="175"/>
      <c r="H147" s="175"/>
      <c r="I147" s="178"/>
      <c r="J147" s="189">
        <f>BK147</f>
        <v>0</v>
      </c>
      <c r="K147" s="175"/>
      <c r="L147" s="180"/>
      <c r="M147" s="181"/>
      <c r="N147" s="182"/>
      <c r="O147" s="182"/>
      <c r="P147" s="183">
        <f>SUM(P148:P149)</f>
        <v>0</v>
      </c>
      <c r="Q147" s="182"/>
      <c r="R147" s="183">
        <f>SUM(R148:R149)</f>
        <v>0</v>
      </c>
      <c r="S147" s="182"/>
      <c r="T147" s="184">
        <f>SUM(T148:T149)</f>
        <v>0</v>
      </c>
      <c r="AR147" s="185" t="s">
        <v>77</v>
      </c>
      <c r="AT147" s="186" t="s">
        <v>68</v>
      </c>
      <c r="AU147" s="186" t="s">
        <v>77</v>
      </c>
      <c r="AY147" s="185" t="s">
        <v>136</v>
      </c>
      <c r="BK147" s="187">
        <f>SUM(BK148:BK149)</f>
        <v>0</v>
      </c>
    </row>
    <row r="148" spans="2:65" s="1" customFormat="1" ht="38.25" customHeight="1">
      <c r="B148" s="39"/>
      <c r="C148" s="190" t="s">
        <v>327</v>
      </c>
      <c r="D148" s="190" t="s">
        <v>138</v>
      </c>
      <c r="E148" s="191" t="s">
        <v>825</v>
      </c>
      <c r="F148" s="192" t="s">
        <v>826</v>
      </c>
      <c r="G148" s="193" t="s">
        <v>246</v>
      </c>
      <c r="H148" s="194">
        <v>87.751</v>
      </c>
      <c r="I148" s="195"/>
      <c r="J148" s="196">
        <f>ROUND(I148*H148,2)</f>
        <v>0</v>
      </c>
      <c r="K148" s="192" t="s">
        <v>142</v>
      </c>
      <c r="L148" s="59"/>
      <c r="M148" s="197" t="s">
        <v>21</v>
      </c>
      <c r="N148" s="198" t="s">
        <v>40</v>
      </c>
      <c r="O148" s="40"/>
      <c r="P148" s="199">
        <f>O148*H148</f>
        <v>0</v>
      </c>
      <c r="Q148" s="199">
        <v>0</v>
      </c>
      <c r="R148" s="199">
        <f>Q148*H148</f>
        <v>0</v>
      </c>
      <c r="S148" s="199">
        <v>0</v>
      </c>
      <c r="T148" s="200">
        <f>S148*H148</f>
        <v>0</v>
      </c>
      <c r="AR148" s="22" t="s">
        <v>143</v>
      </c>
      <c r="AT148" s="22" t="s">
        <v>138</v>
      </c>
      <c r="AU148" s="22" t="s">
        <v>79</v>
      </c>
      <c r="AY148" s="22" t="s">
        <v>136</v>
      </c>
      <c r="BE148" s="201">
        <f>IF(N148="základní",J148,0)</f>
        <v>0</v>
      </c>
      <c r="BF148" s="201">
        <f>IF(N148="snížená",J148,0)</f>
        <v>0</v>
      </c>
      <c r="BG148" s="201">
        <f>IF(N148="zákl. přenesená",J148,0)</f>
        <v>0</v>
      </c>
      <c r="BH148" s="201">
        <f>IF(N148="sníž. přenesená",J148,0)</f>
        <v>0</v>
      </c>
      <c r="BI148" s="201">
        <f>IF(N148="nulová",J148,0)</f>
        <v>0</v>
      </c>
      <c r="BJ148" s="22" t="s">
        <v>77</v>
      </c>
      <c r="BK148" s="201">
        <f>ROUND(I148*H148,2)</f>
        <v>0</v>
      </c>
      <c r="BL148" s="22" t="s">
        <v>143</v>
      </c>
      <c r="BM148" s="22" t="s">
        <v>827</v>
      </c>
    </row>
    <row r="149" spans="2:47" s="1" customFormat="1" ht="54">
      <c r="B149" s="39"/>
      <c r="C149" s="61"/>
      <c r="D149" s="202" t="s">
        <v>145</v>
      </c>
      <c r="E149" s="61"/>
      <c r="F149" s="203" t="s">
        <v>828</v>
      </c>
      <c r="G149" s="61"/>
      <c r="H149" s="61"/>
      <c r="I149" s="161"/>
      <c r="J149" s="61"/>
      <c r="K149" s="61"/>
      <c r="L149" s="59"/>
      <c r="M149" s="237"/>
      <c r="N149" s="238"/>
      <c r="O149" s="238"/>
      <c r="P149" s="238"/>
      <c r="Q149" s="238"/>
      <c r="R149" s="238"/>
      <c r="S149" s="238"/>
      <c r="T149" s="239"/>
      <c r="AT149" s="22" t="s">
        <v>145</v>
      </c>
      <c r="AU149" s="22" t="s">
        <v>79</v>
      </c>
    </row>
    <row r="150" spans="2:12" s="1" customFormat="1" ht="6.95" customHeight="1">
      <c r="B150" s="54"/>
      <c r="C150" s="55"/>
      <c r="D150" s="55"/>
      <c r="E150" s="55"/>
      <c r="F150" s="55"/>
      <c r="G150" s="55"/>
      <c r="H150" s="55"/>
      <c r="I150" s="137"/>
      <c r="J150" s="55"/>
      <c r="K150" s="55"/>
      <c r="L150" s="59"/>
    </row>
  </sheetData>
  <sheetProtection algorithmName="SHA-512" hashValue="ant43t+jIjNt+OqeOrJ9pimIkJEpgXz81KMF9n0l1wzWXJkLIPYpYzUNuv5TViZJFZ7+jHc2YCD89jHKQqnsHA==" saltValue="t2d49nc4O+feNZQeyWzMd9O1sitmj9eTzcG0nt/T3eVh9NaiM5E78kds1yWaOKu/g9522JoIURLM5E8nr6abOQ==" spinCount="100000" sheet="1" objects="1" scenarios="1" formatColumns="0" formatRows="0" autoFilter="0"/>
  <autoFilter ref="C80:K149"/>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10"/>
      <c r="C1" s="110"/>
      <c r="D1" s="111" t="s">
        <v>1</v>
      </c>
      <c r="E1" s="110"/>
      <c r="F1" s="112" t="s">
        <v>98</v>
      </c>
      <c r="G1" s="367" t="s">
        <v>99</v>
      </c>
      <c r="H1" s="367"/>
      <c r="I1" s="113"/>
      <c r="J1" s="112" t="s">
        <v>100</v>
      </c>
      <c r="K1" s="111" t="s">
        <v>101</v>
      </c>
      <c r="L1" s="112" t="s">
        <v>102</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29"/>
      <c r="M2" s="329"/>
      <c r="N2" s="329"/>
      <c r="O2" s="329"/>
      <c r="P2" s="329"/>
      <c r="Q2" s="329"/>
      <c r="R2" s="329"/>
      <c r="S2" s="329"/>
      <c r="T2" s="329"/>
      <c r="U2" s="329"/>
      <c r="V2" s="329"/>
      <c r="AT2" s="22" t="s">
        <v>97</v>
      </c>
    </row>
    <row r="3" spans="2:46" ht="6.95" customHeight="1">
      <c r="B3" s="23"/>
      <c r="C3" s="24"/>
      <c r="D3" s="24"/>
      <c r="E3" s="24"/>
      <c r="F3" s="24"/>
      <c r="G3" s="24"/>
      <c r="H3" s="24"/>
      <c r="I3" s="114"/>
      <c r="J3" s="24"/>
      <c r="K3" s="25"/>
      <c r="AT3" s="22" t="s">
        <v>79</v>
      </c>
    </row>
    <row r="4" spans="2:46" ht="36.95" customHeight="1">
      <c r="B4" s="26"/>
      <c r="C4" s="27"/>
      <c r="D4" s="28" t="s">
        <v>103</v>
      </c>
      <c r="E4" s="27"/>
      <c r="F4" s="27"/>
      <c r="G4" s="27"/>
      <c r="H4" s="27"/>
      <c r="I4" s="115"/>
      <c r="J4" s="27"/>
      <c r="K4" s="29"/>
      <c r="M4" s="30" t="s">
        <v>12</v>
      </c>
      <c r="AT4" s="22" t="s">
        <v>6</v>
      </c>
    </row>
    <row r="5" spans="2:11" ht="6.95" customHeight="1">
      <c r="B5" s="26"/>
      <c r="C5" s="27"/>
      <c r="D5" s="27"/>
      <c r="E5" s="27"/>
      <c r="F5" s="27"/>
      <c r="G5" s="27"/>
      <c r="H5" s="27"/>
      <c r="I5" s="115"/>
      <c r="J5" s="27"/>
      <c r="K5" s="29"/>
    </row>
    <row r="6" spans="2:11" ht="13.5">
      <c r="B6" s="26"/>
      <c r="C6" s="27"/>
      <c r="D6" s="35" t="s">
        <v>18</v>
      </c>
      <c r="E6" s="27"/>
      <c r="F6" s="27"/>
      <c r="G6" s="27"/>
      <c r="H6" s="27"/>
      <c r="I6" s="115"/>
      <c r="J6" s="27"/>
      <c r="K6" s="29"/>
    </row>
    <row r="7" spans="2:11" ht="16.5" customHeight="1">
      <c r="B7" s="26"/>
      <c r="C7" s="27"/>
      <c r="D7" s="27"/>
      <c r="E7" s="359" t="str">
        <f>'Rekapitulace stavby'!K6</f>
        <v>Luhov – stavební úprava návsi a silnice III/2051</v>
      </c>
      <c r="F7" s="360"/>
      <c r="G7" s="360"/>
      <c r="H7" s="360"/>
      <c r="I7" s="115"/>
      <c r="J7" s="27"/>
      <c r="K7" s="29"/>
    </row>
    <row r="8" spans="2:11" s="1" customFormat="1" ht="13.5">
      <c r="B8" s="39"/>
      <c r="C8" s="40"/>
      <c r="D8" s="35" t="s">
        <v>104</v>
      </c>
      <c r="E8" s="40"/>
      <c r="F8" s="40"/>
      <c r="G8" s="40"/>
      <c r="H8" s="40"/>
      <c r="I8" s="116"/>
      <c r="J8" s="40"/>
      <c r="K8" s="43"/>
    </row>
    <row r="9" spans="2:11" s="1" customFormat="1" ht="36.95" customHeight="1">
      <c r="B9" s="39"/>
      <c r="C9" s="40"/>
      <c r="D9" s="40"/>
      <c r="E9" s="361" t="s">
        <v>863</v>
      </c>
      <c r="F9" s="362"/>
      <c r="G9" s="362"/>
      <c r="H9" s="362"/>
      <c r="I9" s="116"/>
      <c r="J9" s="40"/>
      <c r="K9" s="43"/>
    </row>
    <row r="10" spans="2:11" s="1" customFormat="1" ht="13.5">
      <c r="B10" s="39"/>
      <c r="C10" s="40"/>
      <c r="D10" s="40"/>
      <c r="E10" s="40"/>
      <c r="F10" s="40"/>
      <c r="G10" s="40"/>
      <c r="H10" s="40"/>
      <c r="I10" s="116"/>
      <c r="J10" s="40"/>
      <c r="K10" s="43"/>
    </row>
    <row r="11" spans="2:11" s="1" customFormat="1" ht="14.45" customHeight="1">
      <c r="B11" s="39"/>
      <c r="C11" s="40"/>
      <c r="D11" s="35" t="s">
        <v>20</v>
      </c>
      <c r="E11" s="40"/>
      <c r="F11" s="33" t="s">
        <v>21</v>
      </c>
      <c r="G11" s="40"/>
      <c r="H11" s="40"/>
      <c r="I11" s="117" t="s">
        <v>22</v>
      </c>
      <c r="J11" s="33" t="s">
        <v>21</v>
      </c>
      <c r="K11" s="43"/>
    </row>
    <row r="12" spans="2:11" s="1" customFormat="1" ht="14.45" customHeight="1">
      <c r="B12" s="39"/>
      <c r="C12" s="40"/>
      <c r="D12" s="35" t="s">
        <v>23</v>
      </c>
      <c r="E12" s="40"/>
      <c r="F12" s="33" t="s">
        <v>24</v>
      </c>
      <c r="G12" s="40"/>
      <c r="H12" s="40"/>
      <c r="I12" s="117" t="s">
        <v>25</v>
      </c>
      <c r="J12" s="118" t="str">
        <f>'Rekapitulace stavby'!AN8</f>
        <v>10. 1. 2019</v>
      </c>
      <c r="K12" s="43"/>
    </row>
    <row r="13" spans="2:11" s="1" customFormat="1" ht="10.9" customHeight="1">
      <c r="B13" s="39"/>
      <c r="C13" s="40"/>
      <c r="D13" s="40"/>
      <c r="E13" s="40"/>
      <c r="F13" s="40"/>
      <c r="G13" s="40"/>
      <c r="H13" s="40"/>
      <c r="I13" s="116"/>
      <c r="J13" s="40"/>
      <c r="K13" s="43"/>
    </row>
    <row r="14" spans="2:11" s="1" customFormat="1" ht="14.45" customHeight="1">
      <c r="B14" s="39"/>
      <c r="C14" s="40"/>
      <c r="D14" s="35" t="s">
        <v>27</v>
      </c>
      <c r="E14" s="40"/>
      <c r="F14" s="40"/>
      <c r="G14" s="40"/>
      <c r="H14" s="40"/>
      <c r="I14" s="117" t="s">
        <v>28</v>
      </c>
      <c r="J14" s="33" t="str">
        <f>IF('Rekapitulace stavby'!AN10="","",'Rekapitulace stavby'!AN10)</f>
        <v/>
      </c>
      <c r="K14" s="43"/>
    </row>
    <row r="15" spans="2:11" s="1" customFormat="1" ht="18" customHeight="1">
      <c r="B15" s="39"/>
      <c r="C15" s="40"/>
      <c r="D15" s="40"/>
      <c r="E15" s="33" t="str">
        <f>IF('Rekapitulace stavby'!E11="","",'Rekapitulace stavby'!E11)</f>
        <v xml:space="preserve"> </v>
      </c>
      <c r="F15" s="40"/>
      <c r="G15" s="40"/>
      <c r="H15" s="40"/>
      <c r="I15" s="117" t="s">
        <v>29</v>
      </c>
      <c r="J15" s="33" t="str">
        <f>IF('Rekapitulace stavby'!AN11="","",'Rekapitulace stavby'!AN11)</f>
        <v/>
      </c>
      <c r="K15" s="43"/>
    </row>
    <row r="16" spans="2:11" s="1" customFormat="1" ht="6.95" customHeight="1">
      <c r="B16" s="39"/>
      <c r="C16" s="40"/>
      <c r="D16" s="40"/>
      <c r="E16" s="40"/>
      <c r="F16" s="40"/>
      <c r="G16" s="40"/>
      <c r="H16" s="40"/>
      <c r="I16" s="116"/>
      <c r="J16" s="40"/>
      <c r="K16" s="43"/>
    </row>
    <row r="17" spans="2:11" s="1" customFormat="1" ht="14.45" customHeight="1">
      <c r="B17" s="39"/>
      <c r="C17" s="40"/>
      <c r="D17" s="35" t="s">
        <v>30</v>
      </c>
      <c r="E17" s="40"/>
      <c r="F17" s="40"/>
      <c r="G17" s="40"/>
      <c r="H17" s="40"/>
      <c r="I17" s="117"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29</v>
      </c>
      <c r="J18" s="33" t="str">
        <f>IF('Rekapitulace stavby'!AN14="Vyplň údaj","",IF('Rekapitulace stavby'!AN14="","",'Rekapitulace stavby'!AN14))</f>
        <v/>
      </c>
      <c r="K18" s="43"/>
    </row>
    <row r="19" spans="2:11" s="1" customFormat="1" ht="6.95" customHeight="1">
      <c r="B19" s="39"/>
      <c r="C19" s="40"/>
      <c r="D19" s="40"/>
      <c r="E19" s="40"/>
      <c r="F19" s="40"/>
      <c r="G19" s="40"/>
      <c r="H19" s="40"/>
      <c r="I19" s="116"/>
      <c r="J19" s="40"/>
      <c r="K19" s="43"/>
    </row>
    <row r="20" spans="2:11" s="1" customFormat="1" ht="14.45" customHeight="1">
      <c r="B20" s="39"/>
      <c r="C20" s="40"/>
      <c r="D20" s="35" t="s">
        <v>32</v>
      </c>
      <c r="E20" s="40"/>
      <c r="F20" s="40"/>
      <c r="G20" s="40"/>
      <c r="H20" s="40"/>
      <c r="I20" s="117" t="s">
        <v>28</v>
      </c>
      <c r="J20" s="33" t="str">
        <f>IF('Rekapitulace stavby'!AN16="","",'Rekapitulace stavby'!AN16)</f>
        <v/>
      </c>
      <c r="K20" s="43"/>
    </row>
    <row r="21" spans="2:11" s="1" customFormat="1" ht="18" customHeight="1">
      <c r="B21" s="39"/>
      <c r="C21" s="40"/>
      <c r="D21" s="40"/>
      <c r="E21" s="33" t="str">
        <f>IF('Rekapitulace stavby'!E17="","",'Rekapitulace stavby'!E17)</f>
        <v xml:space="preserve"> </v>
      </c>
      <c r="F21" s="40"/>
      <c r="G21" s="40"/>
      <c r="H21" s="40"/>
      <c r="I21" s="117" t="s">
        <v>29</v>
      </c>
      <c r="J21" s="33" t="str">
        <f>IF('Rekapitulace stavby'!AN17="","",'Rekapitulace stavby'!AN17)</f>
        <v/>
      </c>
      <c r="K21" s="43"/>
    </row>
    <row r="22" spans="2:11" s="1" customFormat="1" ht="6.95" customHeight="1">
      <c r="B22" s="39"/>
      <c r="C22" s="40"/>
      <c r="D22" s="40"/>
      <c r="E22" s="40"/>
      <c r="F22" s="40"/>
      <c r="G22" s="40"/>
      <c r="H22" s="40"/>
      <c r="I22" s="116"/>
      <c r="J22" s="40"/>
      <c r="K22" s="43"/>
    </row>
    <row r="23" spans="2:11" s="1" customFormat="1" ht="14.45" customHeight="1">
      <c r="B23" s="39"/>
      <c r="C23" s="40"/>
      <c r="D23" s="35" t="s">
        <v>34</v>
      </c>
      <c r="E23" s="40"/>
      <c r="F23" s="40"/>
      <c r="G23" s="40"/>
      <c r="H23" s="40"/>
      <c r="I23" s="116"/>
      <c r="J23" s="40"/>
      <c r="K23" s="43"/>
    </row>
    <row r="24" spans="2:11" s="6" customFormat="1" ht="16.5" customHeight="1">
      <c r="B24" s="119"/>
      <c r="C24" s="120"/>
      <c r="D24" s="120"/>
      <c r="E24" s="339" t="s">
        <v>21</v>
      </c>
      <c r="F24" s="339"/>
      <c r="G24" s="339"/>
      <c r="H24" s="339"/>
      <c r="I24" s="121"/>
      <c r="J24" s="120"/>
      <c r="K24" s="122"/>
    </row>
    <row r="25" spans="2:11" s="1" customFormat="1" ht="6.95" customHeight="1">
      <c r="B25" s="39"/>
      <c r="C25" s="40"/>
      <c r="D25" s="40"/>
      <c r="E25" s="40"/>
      <c r="F25" s="40"/>
      <c r="G25" s="40"/>
      <c r="H25" s="40"/>
      <c r="I25" s="116"/>
      <c r="J25" s="40"/>
      <c r="K25" s="43"/>
    </row>
    <row r="26" spans="2:11" s="1" customFormat="1" ht="6.95" customHeight="1">
      <c r="B26" s="39"/>
      <c r="C26" s="40"/>
      <c r="D26" s="83"/>
      <c r="E26" s="83"/>
      <c r="F26" s="83"/>
      <c r="G26" s="83"/>
      <c r="H26" s="83"/>
      <c r="I26" s="123"/>
      <c r="J26" s="83"/>
      <c r="K26" s="124"/>
    </row>
    <row r="27" spans="2:11" s="1" customFormat="1" ht="25.35" customHeight="1">
      <c r="B27" s="39"/>
      <c r="C27" s="40"/>
      <c r="D27" s="125" t="s">
        <v>35</v>
      </c>
      <c r="E27" s="40"/>
      <c r="F27" s="40"/>
      <c r="G27" s="40"/>
      <c r="H27" s="40"/>
      <c r="I27" s="116"/>
      <c r="J27" s="126">
        <f>ROUND(J80,2)</f>
        <v>0</v>
      </c>
      <c r="K27" s="43"/>
    </row>
    <row r="28" spans="2:11" s="1" customFormat="1" ht="6.95" customHeight="1">
      <c r="B28" s="39"/>
      <c r="C28" s="40"/>
      <c r="D28" s="83"/>
      <c r="E28" s="83"/>
      <c r="F28" s="83"/>
      <c r="G28" s="83"/>
      <c r="H28" s="83"/>
      <c r="I28" s="123"/>
      <c r="J28" s="83"/>
      <c r="K28" s="124"/>
    </row>
    <row r="29" spans="2:11" s="1" customFormat="1" ht="14.45" customHeight="1">
      <c r="B29" s="39"/>
      <c r="C29" s="40"/>
      <c r="D29" s="40"/>
      <c r="E29" s="40"/>
      <c r="F29" s="44" t="s">
        <v>37</v>
      </c>
      <c r="G29" s="40"/>
      <c r="H29" s="40"/>
      <c r="I29" s="127" t="s">
        <v>36</v>
      </c>
      <c r="J29" s="44" t="s">
        <v>38</v>
      </c>
      <c r="K29" s="43"/>
    </row>
    <row r="30" spans="2:11" s="1" customFormat="1" ht="14.45" customHeight="1">
      <c r="B30" s="39"/>
      <c r="C30" s="40"/>
      <c r="D30" s="47" t="s">
        <v>39</v>
      </c>
      <c r="E30" s="47" t="s">
        <v>40</v>
      </c>
      <c r="F30" s="128">
        <f>ROUND(SUM(BE80:BE93),2)</f>
        <v>0</v>
      </c>
      <c r="G30" s="40"/>
      <c r="H30" s="40"/>
      <c r="I30" s="129">
        <v>0.21</v>
      </c>
      <c r="J30" s="128">
        <f>ROUND(ROUND((SUM(BE80:BE93)),2)*I30,2)</f>
        <v>0</v>
      </c>
      <c r="K30" s="43"/>
    </row>
    <row r="31" spans="2:11" s="1" customFormat="1" ht="14.45" customHeight="1">
      <c r="B31" s="39"/>
      <c r="C31" s="40"/>
      <c r="D31" s="40"/>
      <c r="E31" s="47" t="s">
        <v>41</v>
      </c>
      <c r="F31" s="128">
        <f>ROUND(SUM(BF80:BF93),2)</f>
        <v>0</v>
      </c>
      <c r="G31" s="40"/>
      <c r="H31" s="40"/>
      <c r="I31" s="129">
        <v>0.15</v>
      </c>
      <c r="J31" s="128">
        <f>ROUND(ROUND((SUM(BF80:BF93)),2)*I31,2)</f>
        <v>0</v>
      </c>
      <c r="K31" s="43"/>
    </row>
    <row r="32" spans="2:11" s="1" customFormat="1" ht="14.45" customHeight="1" hidden="1">
      <c r="B32" s="39"/>
      <c r="C32" s="40"/>
      <c r="D32" s="40"/>
      <c r="E32" s="47" t="s">
        <v>42</v>
      </c>
      <c r="F32" s="128">
        <f>ROUND(SUM(BG80:BG93),2)</f>
        <v>0</v>
      </c>
      <c r="G32" s="40"/>
      <c r="H32" s="40"/>
      <c r="I32" s="129">
        <v>0.21</v>
      </c>
      <c r="J32" s="128">
        <v>0</v>
      </c>
      <c r="K32" s="43"/>
    </row>
    <row r="33" spans="2:11" s="1" customFormat="1" ht="14.45" customHeight="1" hidden="1">
      <c r="B33" s="39"/>
      <c r="C33" s="40"/>
      <c r="D33" s="40"/>
      <c r="E33" s="47" t="s">
        <v>43</v>
      </c>
      <c r="F33" s="128">
        <f>ROUND(SUM(BH80:BH93),2)</f>
        <v>0</v>
      </c>
      <c r="G33" s="40"/>
      <c r="H33" s="40"/>
      <c r="I33" s="129">
        <v>0.15</v>
      </c>
      <c r="J33" s="128">
        <v>0</v>
      </c>
      <c r="K33" s="43"/>
    </row>
    <row r="34" spans="2:11" s="1" customFormat="1" ht="14.45" customHeight="1" hidden="1">
      <c r="B34" s="39"/>
      <c r="C34" s="40"/>
      <c r="D34" s="40"/>
      <c r="E34" s="47" t="s">
        <v>44</v>
      </c>
      <c r="F34" s="128">
        <f>ROUND(SUM(BI80:BI93),2)</f>
        <v>0</v>
      </c>
      <c r="G34" s="40"/>
      <c r="H34" s="40"/>
      <c r="I34" s="129">
        <v>0</v>
      </c>
      <c r="J34" s="128">
        <v>0</v>
      </c>
      <c r="K34" s="43"/>
    </row>
    <row r="35" spans="2:11" s="1" customFormat="1" ht="6.95" customHeight="1">
      <c r="B35" s="39"/>
      <c r="C35" s="40"/>
      <c r="D35" s="40"/>
      <c r="E35" s="40"/>
      <c r="F35" s="40"/>
      <c r="G35" s="40"/>
      <c r="H35" s="40"/>
      <c r="I35" s="116"/>
      <c r="J35" s="40"/>
      <c r="K35" s="43"/>
    </row>
    <row r="36" spans="2:11" s="1" customFormat="1" ht="25.35" customHeight="1">
      <c r="B36" s="39"/>
      <c r="C36" s="130"/>
      <c r="D36" s="131" t="s">
        <v>45</v>
      </c>
      <c r="E36" s="77"/>
      <c r="F36" s="77"/>
      <c r="G36" s="132" t="s">
        <v>46</v>
      </c>
      <c r="H36" s="133" t="s">
        <v>47</v>
      </c>
      <c r="I36" s="134"/>
      <c r="J36" s="135">
        <f>SUM(J27:J34)</f>
        <v>0</v>
      </c>
      <c r="K36" s="136"/>
    </row>
    <row r="37" spans="2:11" s="1" customFormat="1" ht="14.45" customHeight="1">
      <c r="B37" s="54"/>
      <c r="C37" s="55"/>
      <c r="D37" s="55"/>
      <c r="E37" s="55"/>
      <c r="F37" s="55"/>
      <c r="G37" s="55"/>
      <c r="H37" s="55"/>
      <c r="I37" s="137"/>
      <c r="J37" s="55"/>
      <c r="K37" s="56"/>
    </row>
    <row r="41" spans="2:11" s="1" customFormat="1" ht="6.95" customHeight="1">
      <c r="B41" s="138"/>
      <c r="C41" s="139"/>
      <c r="D41" s="139"/>
      <c r="E41" s="139"/>
      <c r="F41" s="139"/>
      <c r="G41" s="139"/>
      <c r="H41" s="139"/>
      <c r="I41" s="140"/>
      <c r="J41" s="139"/>
      <c r="K41" s="141"/>
    </row>
    <row r="42" spans="2:11" s="1" customFormat="1" ht="36.95" customHeight="1">
      <c r="B42" s="39"/>
      <c r="C42" s="28" t="s">
        <v>106</v>
      </c>
      <c r="D42" s="40"/>
      <c r="E42" s="40"/>
      <c r="F42" s="40"/>
      <c r="G42" s="40"/>
      <c r="H42" s="40"/>
      <c r="I42" s="116"/>
      <c r="J42" s="40"/>
      <c r="K42" s="43"/>
    </row>
    <row r="43" spans="2:11" s="1" customFormat="1" ht="6.95" customHeight="1">
      <c r="B43" s="39"/>
      <c r="C43" s="40"/>
      <c r="D43" s="40"/>
      <c r="E43" s="40"/>
      <c r="F43" s="40"/>
      <c r="G43" s="40"/>
      <c r="H43" s="40"/>
      <c r="I43" s="116"/>
      <c r="J43" s="40"/>
      <c r="K43" s="43"/>
    </row>
    <row r="44" spans="2:11" s="1" customFormat="1" ht="14.45" customHeight="1">
      <c r="B44" s="39"/>
      <c r="C44" s="35" t="s">
        <v>18</v>
      </c>
      <c r="D44" s="40"/>
      <c r="E44" s="40"/>
      <c r="F44" s="40"/>
      <c r="G44" s="40"/>
      <c r="H44" s="40"/>
      <c r="I44" s="116"/>
      <c r="J44" s="40"/>
      <c r="K44" s="43"/>
    </row>
    <row r="45" spans="2:11" s="1" customFormat="1" ht="16.5" customHeight="1">
      <c r="B45" s="39"/>
      <c r="C45" s="40"/>
      <c r="D45" s="40"/>
      <c r="E45" s="359" t="str">
        <f>E7</f>
        <v>Luhov – stavební úprava návsi a silnice III/2051</v>
      </c>
      <c r="F45" s="360"/>
      <c r="G45" s="360"/>
      <c r="H45" s="360"/>
      <c r="I45" s="116"/>
      <c r="J45" s="40"/>
      <c r="K45" s="43"/>
    </row>
    <row r="46" spans="2:11" s="1" customFormat="1" ht="14.45" customHeight="1">
      <c r="B46" s="39"/>
      <c r="C46" s="35" t="s">
        <v>104</v>
      </c>
      <c r="D46" s="40"/>
      <c r="E46" s="40"/>
      <c r="F46" s="40"/>
      <c r="G46" s="40"/>
      <c r="H46" s="40"/>
      <c r="I46" s="116"/>
      <c r="J46" s="40"/>
      <c r="K46" s="43"/>
    </row>
    <row r="47" spans="2:11" s="1" customFormat="1" ht="17.25" customHeight="1">
      <c r="B47" s="39"/>
      <c r="C47" s="40"/>
      <c r="D47" s="40"/>
      <c r="E47" s="361" t="str">
        <f>E9</f>
        <v>VON - Vedlejší a ostatní náklady</v>
      </c>
      <c r="F47" s="362"/>
      <c r="G47" s="362"/>
      <c r="H47" s="362"/>
      <c r="I47" s="116"/>
      <c r="J47" s="40"/>
      <c r="K47" s="43"/>
    </row>
    <row r="48" spans="2:11" s="1" customFormat="1" ht="6.95" customHeight="1">
      <c r="B48" s="39"/>
      <c r="C48" s="40"/>
      <c r="D48" s="40"/>
      <c r="E48" s="40"/>
      <c r="F48" s="40"/>
      <c r="G48" s="40"/>
      <c r="H48" s="40"/>
      <c r="I48" s="116"/>
      <c r="J48" s="40"/>
      <c r="K48" s="43"/>
    </row>
    <row r="49" spans="2:11" s="1" customFormat="1" ht="18" customHeight="1">
      <c r="B49" s="39"/>
      <c r="C49" s="35" t="s">
        <v>23</v>
      </c>
      <c r="D49" s="40"/>
      <c r="E49" s="40"/>
      <c r="F49" s="33" t="str">
        <f>F12</f>
        <v xml:space="preserve"> </v>
      </c>
      <c r="G49" s="40"/>
      <c r="H49" s="40"/>
      <c r="I49" s="117" t="s">
        <v>25</v>
      </c>
      <c r="J49" s="118" t="str">
        <f>IF(J12="","",J12)</f>
        <v>10. 1. 2019</v>
      </c>
      <c r="K49" s="43"/>
    </row>
    <row r="50" spans="2:11" s="1" customFormat="1" ht="6.95" customHeight="1">
      <c r="B50" s="39"/>
      <c r="C50" s="40"/>
      <c r="D50" s="40"/>
      <c r="E50" s="40"/>
      <c r="F50" s="40"/>
      <c r="G50" s="40"/>
      <c r="H50" s="40"/>
      <c r="I50" s="116"/>
      <c r="J50" s="40"/>
      <c r="K50" s="43"/>
    </row>
    <row r="51" spans="2:11" s="1" customFormat="1" ht="13.5">
      <c r="B51" s="39"/>
      <c r="C51" s="35" t="s">
        <v>27</v>
      </c>
      <c r="D51" s="40"/>
      <c r="E51" s="40"/>
      <c r="F51" s="33" t="str">
        <f>E15</f>
        <v xml:space="preserve"> </v>
      </c>
      <c r="G51" s="40"/>
      <c r="H51" s="40"/>
      <c r="I51" s="117" t="s">
        <v>32</v>
      </c>
      <c r="J51" s="339" t="str">
        <f>E21</f>
        <v xml:space="preserve"> </v>
      </c>
      <c r="K51" s="43"/>
    </row>
    <row r="52" spans="2:11" s="1" customFormat="1" ht="14.45" customHeight="1">
      <c r="B52" s="39"/>
      <c r="C52" s="35" t="s">
        <v>30</v>
      </c>
      <c r="D52" s="40"/>
      <c r="E52" s="40"/>
      <c r="F52" s="33" t="str">
        <f>IF(E18="","",E18)</f>
        <v/>
      </c>
      <c r="G52" s="40"/>
      <c r="H52" s="40"/>
      <c r="I52" s="116"/>
      <c r="J52" s="363"/>
      <c r="K52" s="43"/>
    </row>
    <row r="53" spans="2:11" s="1" customFormat="1" ht="10.35" customHeight="1">
      <c r="B53" s="39"/>
      <c r="C53" s="40"/>
      <c r="D53" s="40"/>
      <c r="E53" s="40"/>
      <c r="F53" s="40"/>
      <c r="G53" s="40"/>
      <c r="H53" s="40"/>
      <c r="I53" s="116"/>
      <c r="J53" s="40"/>
      <c r="K53" s="43"/>
    </row>
    <row r="54" spans="2:11" s="1" customFormat="1" ht="29.25" customHeight="1">
      <c r="B54" s="39"/>
      <c r="C54" s="142" t="s">
        <v>107</v>
      </c>
      <c r="D54" s="130"/>
      <c r="E54" s="130"/>
      <c r="F54" s="130"/>
      <c r="G54" s="130"/>
      <c r="H54" s="130"/>
      <c r="I54" s="143"/>
      <c r="J54" s="144" t="s">
        <v>108</v>
      </c>
      <c r="K54" s="145"/>
    </row>
    <row r="55" spans="2:11" s="1" customFormat="1" ht="10.35" customHeight="1">
      <c r="B55" s="39"/>
      <c r="C55" s="40"/>
      <c r="D55" s="40"/>
      <c r="E55" s="40"/>
      <c r="F55" s="40"/>
      <c r="G55" s="40"/>
      <c r="H55" s="40"/>
      <c r="I55" s="116"/>
      <c r="J55" s="40"/>
      <c r="K55" s="43"/>
    </row>
    <row r="56" spans="2:47" s="1" customFormat="1" ht="29.25" customHeight="1">
      <c r="B56" s="39"/>
      <c r="C56" s="146" t="s">
        <v>109</v>
      </c>
      <c r="D56" s="40"/>
      <c r="E56" s="40"/>
      <c r="F56" s="40"/>
      <c r="G56" s="40"/>
      <c r="H56" s="40"/>
      <c r="I56" s="116"/>
      <c r="J56" s="126">
        <f>J80</f>
        <v>0</v>
      </c>
      <c r="K56" s="43"/>
      <c r="AU56" s="22" t="s">
        <v>110</v>
      </c>
    </row>
    <row r="57" spans="2:11" s="7" customFormat="1" ht="24.95" customHeight="1">
      <c r="B57" s="147"/>
      <c r="C57" s="148"/>
      <c r="D57" s="149" t="s">
        <v>864</v>
      </c>
      <c r="E57" s="150"/>
      <c r="F57" s="150"/>
      <c r="G57" s="150"/>
      <c r="H57" s="150"/>
      <c r="I57" s="151"/>
      <c r="J57" s="152">
        <f>J81</f>
        <v>0</v>
      </c>
      <c r="K57" s="153"/>
    </row>
    <row r="58" spans="2:11" s="8" customFormat="1" ht="19.9" customHeight="1">
      <c r="B58" s="154"/>
      <c r="C58" s="155"/>
      <c r="D58" s="156" t="s">
        <v>865</v>
      </c>
      <c r="E58" s="157"/>
      <c r="F58" s="157"/>
      <c r="G58" s="157"/>
      <c r="H58" s="157"/>
      <c r="I58" s="158"/>
      <c r="J58" s="159">
        <f>J82</f>
        <v>0</v>
      </c>
      <c r="K58" s="160"/>
    </row>
    <row r="59" spans="2:11" s="8" customFormat="1" ht="19.9" customHeight="1">
      <c r="B59" s="154"/>
      <c r="C59" s="155"/>
      <c r="D59" s="156" t="s">
        <v>866</v>
      </c>
      <c r="E59" s="157"/>
      <c r="F59" s="157"/>
      <c r="G59" s="157"/>
      <c r="H59" s="157"/>
      <c r="I59" s="158"/>
      <c r="J59" s="159">
        <f>J86</f>
        <v>0</v>
      </c>
      <c r="K59" s="160"/>
    </row>
    <row r="60" spans="2:11" s="8" customFormat="1" ht="19.9" customHeight="1">
      <c r="B60" s="154"/>
      <c r="C60" s="155"/>
      <c r="D60" s="156" t="s">
        <v>867</v>
      </c>
      <c r="E60" s="157"/>
      <c r="F60" s="157"/>
      <c r="G60" s="157"/>
      <c r="H60" s="157"/>
      <c r="I60" s="158"/>
      <c r="J60" s="159">
        <f>J91</f>
        <v>0</v>
      </c>
      <c r="K60" s="160"/>
    </row>
    <row r="61" spans="2:11" s="1" customFormat="1" ht="21.75" customHeight="1">
      <c r="B61" s="39"/>
      <c r="C61" s="40"/>
      <c r="D61" s="40"/>
      <c r="E61" s="40"/>
      <c r="F61" s="40"/>
      <c r="G61" s="40"/>
      <c r="H61" s="40"/>
      <c r="I61" s="116"/>
      <c r="J61" s="40"/>
      <c r="K61" s="43"/>
    </row>
    <row r="62" spans="2:11" s="1" customFormat="1" ht="6.95" customHeight="1">
      <c r="B62" s="54"/>
      <c r="C62" s="55"/>
      <c r="D62" s="55"/>
      <c r="E62" s="55"/>
      <c r="F62" s="55"/>
      <c r="G62" s="55"/>
      <c r="H62" s="55"/>
      <c r="I62" s="137"/>
      <c r="J62" s="55"/>
      <c r="K62" s="56"/>
    </row>
    <row r="66" spans="2:12" s="1" customFormat="1" ht="6.95" customHeight="1">
      <c r="B66" s="57"/>
      <c r="C66" s="58"/>
      <c r="D66" s="58"/>
      <c r="E66" s="58"/>
      <c r="F66" s="58"/>
      <c r="G66" s="58"/>
      <c r="H66" s="58"/>
      <c r="I66" s="140"/>
      <c r="J66" s="58"/>
      <c r="K66" s="58"/>
      <c r="L66" s="59"/>
    </row>
    <row r="67" spans="2:12" s="1" customFormat="1" ht="36.95" customHeight="1">
      <c r="B67" s="39"/>
      <c r="C67" s="60" t="s">
        <v>120</v>
      </c>
      <c r="D67" s="61"/>
      <c r="E67" s="61"/>
      <c r="F67" s="61"/>
      <c r="G67" s="61"/>
      <c r="H67" s="61"/>
      <c r="I67" s="161"/>
      <c r="J67" s="61"/>
      <c r="K67" s="61"/>
      <c r="L67" s="59"/>
    </row>
    <row r="68" spans="2:12" s="1" customFormat="1" ht="6.95" customHeight="1">
      <c r="B68" s="39"/>
      <c r="C68" s="61"/>
      <c r="D68" s="61"/>
      <c r="E68" s="61"/>
      <c r="F68" s="61"/>
      <c r="G68" s="61"/>
      <c r="H68" s="61"/>
      <c r="I68" s="161"/>
      <c r="J68" s="61"/>
      <c r="K68" s="61"/>
      <c r="L68" s="59"/>
    </row>
    <row r="69" spans="2:12" s="1" customFormat="1" ht="14.45" customHeight="1">
      <c r="B69" s="39"/>
      <c r="C69" s="63" t="s">
        <v>18</v>
      </c>
      <c r="D69" s="61"/>
      <c r="E69" s="61"/>
      <c r="F69" s="61"/>
      <c r="G69" s="61"/>
      <c r="H69" s="61"/>
      <c r="I69" s="161"/>
      <c r="J69" s="61"/>
      <c r="K69" s="61"/>
      <c r="L69" s="59"/>
    </row>
    <row r="70" spans="2:12" s="1" customFormat="1" ht="16.5" customHeight="1">
      <c r="B70" s="39"/>
      <c r="C70" s="61"/>
      <c r="D70" s="61"/>
      <c r="E70" s="364" t="str">
        <f>E7</f>
        <v>Luhov – stavební úprava návsi a silnice III/2051</v>
      </c>
      <c r="F70" s="365"/>
      <c r="G70" s="365"/>
      <c r="H70" s="365"/>
      <c r="I70" s="161"/>
      <c r="J70" s="61"/>
      <c r="K70" s="61"/>
      <c r="L70" s="59"/>
    </row>
    <row r="71" spans="2:12" s="1" customFormat="1" ht="14.45" customHeight="1">
      <c r="B71" s="39"/>
      <c r="C71" s="63" t="s">
        <v>104</v>
      </c>
      <c r="D71" s="61"/>
      <c r="E71" s="61"/>
      <c r="F71" s="61"/>
      <c r="G71" s="61"/>
      <c r="H71" s="61"/>
      <c r="I71" s="161"/>
      <c r="J71" s="61"/>
      <c r="K71" s="61"/>
      <c r="L71" s="59"/>
    </row>
    <row r="72" spans="2:12" s="1" customFormat="1" ht="17.25" customHeight="1">
      <c r="B72" s="39"/>
      <c r="C72" s="61"/>
      <c r="D72" s="61"/>
      <c r="E72" s="355" t="str">
        <f>E9</f>
        <v>VON - Vedlejší a ostatní náklady</v>
      </c>
      <c r="F72" s="366"/>
      <c r="G72" s="366"/>
      <c r="H72" s="366"/>
      <c r="I72" s="161"/>
      <c r="J72" s="61"/>
      <c r="K72" s="61"/>
      <c r="L72" s="59"/>
    </row>
    <row r="73" spans="2:12" s="1" customFormat="1" ht="6.95" customHeight="1">
      <c r="B73" s="39"/>
      <c r="C73" s="61"/>
      <c r="D73" s="61"/>
      <c r="E73" s="61"/>
      <c r="F73" s="61"/>
      <c r="G73" s="61"/>
      <c r="H73" s="61"/>
      <c r="I73" s="161"/>
      <c r="J73" s="61"/>
      <c r="K73" s="61"/>
      <c r="L73" s="59"/>
    </row>
    <row r="74" spans="2:12" s="1" customFormat="1" ht="18" customHeight="1">
      <c r="B74" s="39"/>
      <c r="C74" s="63" t="s">
        <v>23</v>
      </c>
      <c r="D74" s="61"/>
      <c r="E74" s="61"/>
      <c r="F74" s="162" t="str">
        <f>F12</f>
        <v xml:space="preserve"> </v>
      </c>
      <c r="G74" s="61"/>
      <c r="H74" s="61"/>
      <c r="I74" s="163" t="s">
        <v>25</v>
      </c>
      <c r="J74" s="71" t="str">
        <f>IF(J12="","",J12)</f>
        <v>10. 1. 2019</v>
      </c>
      <c r="K74" s="61"/>
      <c r="L74" s="59"/>
    </row>
    <row r="75" spans="2:12" s="1" customFormat="1" ht="6.95" customHeight="1">
      <c r="B75" s="39"/>
      <c r="C75" s="61"/>
      <c r="D75" s="61"/>
      <c r="E75" s="61"/>
      <c r="F75" s="61"/>
      <c r="G75" s="61"/>
      <c r="H75" s="61"/>
      <c r="I75" s="161"/>
      <c r="J75" s="61"/>
      <c r="K75" s="61"/>
      <c r="L75" s="59"/>
    </row>
    <row r="76" spans="2:12" s="1" customFormat="1" ht="13.5">
      <c r="B76" s="39"/>
      <c r="C76" s="63" t="s">
        <v>27</v>
      </c>
      <c r="D76" s="61"/>
      <c r="E76" s="61"/>
      <c r="F76" s="162" t="str">
        <f>E15</f>
        <v xml:space="preserve"> </v>
      </c>
      <c r="G76" s="61"/>
      <c r="H76" s="61"/>
      <c r="I76" s="163" t="s">
        <v>32</v>
      </c>
      <c r="J76" s="162" t="str">
        <f>E21</f>
        <v xml:space="preserve"> </v>
      </c>
      <c r="K76" s="61"/>
      <c r="L76" s="59"/>
    </row>
    <row r="77" spans="2:12" s="1" customFormat="1" ht="14.45" customHeight="1">
      <c r="B77" s="39"/>
      <c r="C77" s="63" t="s">
        <v>30</v>
      </c>
      <c r="D77" s="61"/>
      <c r="E77" s="61"/>
      <c r="F77" s="162" t="str">
        <f>IF(E18="","",E18)</f>
        <v/>
      </c>
      <c r="G77" s="61"/>
      <c r="H77" s="61"/>
      <c r="I77" s="161"/>
      <c r="J77" s="61"/>
      <c r="K77" s="61"/>
      <c r="L77" s="59"/>
    </row>
    <row r="78" spans="2:12" s="1" customFormat="1" ht="10.35" customHeight="1">
      <c r="B78" s="39"/>
      <c r="C78" s="61"/>
      <c r="D78" s="61"/>
      <c r="E78" s="61"/>
      <c r="F78" s="61"/>
      <c r="G78" s="61"/>
      <c r="H78" s="61"/>
      <c r="I78" s="161"/>
      <c r="J78" s="61"/>
      <c r="K78" s="61"/>
      <c r="L78" s="59"/>
    </row>
    <row r="79" spans="2:20" s="9" customFormat="1" ht="29.25" customHeight="1">
      <c r="B79" s="164"/>
      <c r="C79" s="165" t="s">
        <v>121</v>
      </c>
      <c r="D79" s="166" t="s">
        <v>54</v>
      </c>
      <c r="E79" s="166" t="s">
        <v>50</v>
      </c>
      <c r="F79" s="166" t="s">
        <v>122</v>
      </c>
      <c r="G79" s="166" t="s">
        <v>123</v>
      </c>
      <c r="H79" s="166" t="s">
        <v>124</v>
      </c>
      <c r="I79" s="167" t="s">
        <v>125</v>
      </c>
      <c r="J79" s="166" t="s">
        <v>108</v>
      </c>
      <c r="K79" s="168" t="s">
        <v>126</v>
      </c>
      <c r="L79" s="169"/>
      <c r="M79" s="79" t="s">
        <v>127</v>
      </c>
      <c r="N79" s="80" t="s">
        <v>39</v>
      </c>
      <c r="O79" s="80" t="s">
        <v>128</v>
      </c>
      <c r="P79" s="80" t="s">
        <v>129</v>
      </c>
      <c r="Q79" s="80" t="s">
        <v>130</v>
      </c>
      <c r="R79" s="80" t="s">
        <v>131</v>
      </c>
      <c r="S79" s="80" t="s">
        <v>132</v>
      </c>
      <c r="T79" s="81" t="s">
        <v>133</v>
      </c>
    </row>
    <row r="80" spans="2:63" s="1" customFormat="1" ht="29.25" customHeight="1">
      <c r="B80" s="39"/>
      <c r="C80" s="85" t="s">
        <v>109</v>
      </c>
      <c r="D80" s="61"/>
      <c r="E80" s="61"/>
      <c r="F80" s="61"/>
      <c r="G80" s="61"/>
      <c r="H80" s="61"/>
      <c r="I80" s="161"/>
      <c r="J80" s="170">
        <f>BK80</f>
        <v>0</v>
      </c>
      <c r="K80" s="61"/>
      <c r="L80" s="59"/>
      <c r="M80" s="82"/>
      <c r="N80" s="83"/>
      <c r="O80" s="83"/>
      <c r="P80" s="171">
        <f>P81</f>
        <v>0</v>
      </c>
      <c r="Q80" s="83"/>
      <c r="R80" s="171">
        <f>R81</f>
        <v>0</v>
      </c>
      <c r="S80" s="83"/>
      <c r="T80" s="172">
        <f>T81</f>
        <v>0</v>
      </c>
      <c r="AT80" s="22" t="s">
        <v>68</v>
      </c>
      <c r="AU80" s="22" t="s">
        <v>110</v>
      </c>
      <c r="BK80" s="173">
        <f>BK81</f>
        <v>0</v>
      </c>
    </row>
    <row r="81" spans="2:63" s="10" customFormat="1" ht="37.35" customHeight="1">
      <c r="B81" s="174"/>
      <c r="C81" s="175"/>
      <c r="D81" s="176" t="s">
        <v>68</v>
      </c>
      <c r="E81" s="177" t="s">
        <v>868</v>
      </c>
      <c r="F81" s="177" t="s">
        <v>869</v>
      </c>
      <c r="G81" s="175"/>
      <c r="H81" s="175"/>
      <c r="I81" s="178"/>
      <c r="J81" s="179">
        <f>BK81</f>
        <v>0</v>
      </c>
      <c r="K81" s="175"/>
      <c r="L81" s="180"/>
      <c r="M81" s="181"/>
      <c r="N81" s="182"/>
      <c r="O81" s="182"/>
      <c r="P81" s="183">
        <f>P82+P86+P91</f>
        <v>0</v>
      </c>
      <c r="Q81" s="182"/>
      <c r="R81" s="183">
        <f>R82+R86+R91</f>
        <v>0</v>
      </c>
      <c r="S81" s="182"/>
      <c r="T81" s="184">
        <f>T82+T86+T91</f>
        <v>0</v>
      </c>
      <c r="AR81" s="185" t="s">
        <v>166</v>
      </c>
      <c r="AT81" s="186" t="s">
        <v>68</v>
      </c>
      <c r="AU81" s="186" t="s">
        <v>69</v>
      </c>
      <c r="AY81" s="185" t="s">
        <v>136</v>
      </c>
      <c r="BK81" s="187">
        <f>BK82+BK86+BK91</f>
        <v>0</v>
      </c>
    </row>
    <row r="82" spans="2:63" s="10" customFormat="1" ht="19.9" customHeight="1">
      <c r="B82" s="174"/>
      <c r="C82" s="175"/>
      <c r="D82" s="176" t="s">
        <v>68</v>
      </c>
      <c r="E82" s="188" t="s">
        <v>870</v>
      </c>
      <c r="F82" s="188" t="s">
        <v>871</v>
      </c>
      <c r="G82" s="175"/>
      <c r="H82" s="175"/>
      <c r="I82" s="178"/>
      <c r="J82" s="189">
        <f>BK82</f>
        <v>0</v>
      </c>
      <c r="K82" s="175"/>
      <c r="L82" s="180"/>
      <c r="M82" s="181"/>
      <c r="N82" s="182"/>
      <c r="O82" s="182"/>
      <c r="P82" s="183">
        <f>SUM(P83:P85)</f>
        <v>0</v>
      </c>
      <c r="Q82" s="182"/>
      <c r="R82" s="183">
        <f>SUM(R83:R85)</f>
        <v>0</v>
      </c>
      <c r="S82" s="182"/>
      <c r="T82" s="184">
        <f>SUM(T83:T85)</f>
        <v>0</v>
      </c>
      <c r="AR82" s="185" t="s">
        <v>166</v>
      </c>
      <c r="AT82" s="186" t="s">
        <v>68</v>
      </c>
      <c r="AU82" s="186" t="s">
        <v>77</v>
      </c>
      <c r="AY82" s="185" t="s">
        <v>136</v>
      </c>
      <c r="BK82" s="187">
        <f>SUM(BK83:BK85)</f>
        <v>0</v>
      </c>
    </row>
    <row r="83" spans="2:65" s="1" customFormat="1" ht="16.5" customHeight="1">
      <c r="B83" s="39"/>
      <c r="C83" s="190" t="s">
        <v>77</v>
      </c>
      <c r="D83" s="190" t="s">
        <v>138</v>
      </c>
      <c r="E83" s="191" t="s">
        <v>872</v>
      </c>
      <c r="F83" s="192" t="s">
        <v>873</v>
      </c>
      <c r="G83" s="193" t="s">
        <v>874</v>
      </c>
      <c r="H83" s="194">
        <v>1</v>
      </c>
      <c r="I83" s="195"/>
      <c r="J83" s="196">
        <f>ROUND(I83*H83,2)</f>
        <v>0</v>
      </c>
      <c r="K83" s="192" t="s">
        <v>142</v>
      </c>
      <c r="L83" s="59"/>
      <c r="M83" s="197" t="s">
        <v>21</v>
      </c>
      <c r="N83" s="198" t="s">
        <v>40</v>
      </c>
      <c r="O83" s="40"/>
      <c r="P83" s="199">
        <f>O83*H83</f>
        <v>0</v>
      </c>
      <c r="Q83" s="199">
        <v>0</v>
      </c>
      <c r="R83" s="199">
        <f>Q83*H83</f>
        <v>0</v>
      </c>
      <c r="S83" s="199">
        <v>0</v>
      </c>
      <c r="T83" s="200">
        <f>S83*H83</f>
        <v>0</v>
      </c>
      <c r="AR83" s="22" t="s">
        <v>875</v>
      </c>
      <c r="AT83" s="22" t="s">
        <v>138</v>
      </c>
      <c r="AU83" s="22" t="s">
        <v>79</v>
      </c>
      <c r="AY83" s="22" t="s">
        <v>136</v>
      </c>
      <c r="BE83" s="201">
        <f>IF(N83="základní",J83,0)</f>
        <v>0</v>
      </c>
      <c r="BF83" s="201">
        <f>IF(N83="snížená",J83,0)</f>
        <v>0</v>
      </c>
      <c r="BG83" s="201">
        <f>IF(N83="zákl. přenesená",J83,0)</f>
        <v>0</v>
      </c>
      <c r="BH83" s="201">
        <f>IF(N83="sníž. přenesená",J83,0)</f>
        <v>0</v>
      </c>
      <c r="BI83" s="201">
        <f>IF(N83="nulová",J83,0)</f>
        <v>0</v>
      </c>
      <c r="BJ83" s="22" t="s">
        <v>77</v>
      </c>
      <c r="BK83" s="201">
        <f>ROUND(I83*H83,2)</f>
        <v>0</v>
      </c>
      <c r="BL83" s="22" t="s">
        <v>875</v>
      </c>
      <c r="BM83" s="22" t="s">
        <v>876</v>
      </c>
    </row>
    <row r="84" spans="2:65" s="1" customFormat="1" ht="16.5" customHeight="1">
      <c r="B84" s="39"/>
      <c r="C84" s="190" t="s">
        <v>79</v>
      </c>
      <c r="D84" s="190" t="s">
        <v>138</v>
      </c>
      <c r="E84" s="191" t="s">
        <v>877</v>
      </c>
      <c r="F84" s="192" t="s">
        <v>878</v>
      </c>
      <c r="G84" s="193" t="s">
        <v>874</v>
      </c>
      <c r="H84" s="194">
        <v>1</v>
      </c>
      <c r="I84" s="195"/>
      <c r="J84" s="196">
        <f>ROUND(I84*H84,2)</f>
        <v>0</v>
      </c>
      <c r="K84" s="192" t="s">
        <v>142</v>
      </c>
      <c r="L84" s="59"/>
      <c r="M84" s="197" t="s">
        <v>21</v>
      </c>
      <c r="N84" s="198" t="s">
        <v>40</v>
      </c>
      <c r="O84" s="40"/>
      <c r="P84" s="199">
        <f>O84*H84</f>
        <v>0</v>
      </c>
      <c r="Q84" s="199">
        <v>0</v>
      </c>
      <c r="R84" s="199">
        <f>Q84*H84</f>
        <v>0</v>
      </c>
      <c r="S84" s="199">
        <v>0</v>
      </c>
      <c r="T84" s="200">
        <f>S84*H84</f>
        <v>0</v>
      </c>
      <c r="AR84" s="22" t="s">
        <v>875</v>
      </c>
      <c r="AT84" s="22" t="s">
        <v>138</v>
      </c>
      <c r="AU84" s="22" t="s">
        <v>79</v>
      </c>
      <c r="AY84" s="22" t="s">
        <v>136</v>
      </c>
      <c r="BE84" s="201">
        <f>IF(N84="základní",J84,0)</f>
        <v>0</v>
      </c>
      <c r="BF84" s="201">
        <f>IF(N84="snížená",J84,0)</f>
        <v>0</v>
      </c>
      <c r="BG84" s="201">
        <f>IF(N84="zákl. přenesená",J84,0)</f>
        <v>0</v>
      </c>
      <c r="BH84" s="201">
        <f>IF(N84="sníž. přenesená",J84,0)</f>
        <v>0</v>
      </c>
      <c r="BI84" s="201">
        <f>IF(N84="nulová",J84,0)</f>
        <v>0</v>
      </c>
      <c r="BJ84" s="22" t="s">
        <v>77</v>
      </c>
      <c r="BK84" s="201">
        <f>ROUND(I84*H84,2)</f>
        <v>0</v>
      </c>
      <c r="BL84" s="22" t="s">
        <v>875</v>
      </c>
      <c r="BM84" s="22" t="s">
        <v>879</v>
      </c>
    </row>
    <row r="85" spans="2:65" s="1" customFormat="1" ht="16.5" customHeight="1">
      <c r="B85" s="39"/>
      <c r="C85" s="190" t="s">
        <v>153</v>
      </c>
      <c r="D85" s="190" t="s">
        <v>138</v>
      </c>
      <c r="E85" s="191" t="s">
        <v>880</v>
      </c>
      <c r="F85" s="192" t="s">
        <v>881</v>
      </c>
      <c r="G85" s="193" t="s">
        <v>874</v>
      </c>
      <c r="H85" s="194">
        <v>1</v>
      </c>
      <c r="I85" s="195"/>
      <c r="J85" s="196">
        <f>ROUND(I85*H85,2)</f>
        <v>0</v>
      </c>
      <c r="K85" s="192" t="s">
        <v>142</v>
      </c>
      <c r="L85" s="59"/>
      <c r="M85" s="197" t="s">
        <v>21</v>
      </c>
      <c r="N85" s="198" t="s">
        <v>40</v>
      </c>
      <c r="O85" s="40"/>
      <c r="P85" s="199">
        <f>O85*H85</f>
        <v>0</v>
      </c>
      <c r="Q85" s="199">
        <v>0</v>
      </c>
      <c r="R85" s="199">
        <f>Q85*H85</f>
        <v>0</v>
      </c>
      <c r="S85" s="199">
        <v>0</v>
      </c>
      <c r="T85" s="200">
        <f>S85*H85</f>
        <v>0</v>
      </c>
      <c r="AR85" s="22" t="s">
        <v>875</v>
      </c>
      <c r="AT85" s="22" t="s">
        <v>138</v>
      </c>
      <c r="AU85" s="22" t="s">
        <v>79</v>
      </c>
      <c r="AY85" s="22" t="s">
        <v>136</v>
      </c>
      <c r="BE85" s="201">
        <f>IF(N85="základní",J85,0)</f>
        <v>0</v>
      </c>
      <c r="BF85" s="201">
        <f>IF(N85="snížená",J85,0)</f>
        <v>0</v>
      </c>
      <c r="BG85" s="201">
        <f>IF(N85="zákl. přenesená",J85,0)</f>
        <v>0</v>
      </c>
      <c r="BH85" s="201">
        <f>IF(N85="sníž. přenesená",J85,0)</f>
        <v>0</v>
      </c>
      <c r="BI85" s="201">
        <f>IF(N85="nulová",J85,0)</f>
        <v>0</v>
      </c>
      <c r="BJ85" s="22" t="s">
        <v>77</v>
      </c>
      <c r="BK85" s="201">
        <f>ROUND(I85*H85,2)</f>
        <v>0</v>
      </c>
      <c r="BL85" s="22" t="s">
        <v>875</v>
      </c>
      <c r="BM85" s="22" t="s">
        <v>882</v>
      </c>
    </row>
    <row r="86" spans="2:63" s="10" customFormat="1" ht="29.85" customHeight="1">
      <c r="B86" s="174"/>
      <c r="C86" s="175"/>
      <c r="D86" s="176" t="s">
        <v>68</v>
      </c>
      <c r="E86" s="188" t="s">
        <v>883</v>
      </c>
      <c r="F86" s="188" t="s">
        <v>884</v>
      </c>
      <c r="G86" s="175"/>
      <c r="H86" s="175"/>
      <c r="I86" s="178"/>
      <c r="J86" s="189">
        <f>BK86</f>
        <v>0</v>
      </c>
      <c r="K86" s="175"/>
      <c r="L86" s="180"/>
      <c r="M86" s="181"/>
      <c r="N86" s="182"/>
      <c r="O86" s="182"/>
      <c r="P86" s="183">
        <f>SUM(P87:P90)</f>
        <v>0</v>
      </c>
      <c r="Q86" s="182"/>
      <c r="R86" s="183">
        <f>SUM(R87:R90)</f>
        <v>0</v>
      </c>
      <c r="S86" s="182"/>
      <c r="T86" s="184">
        <f>SUM(T87:T90)</f>
        <v>0</v>
      </c>
      <c r="AR86" s="185" t="s">
        <v>166</v>
      </c>
      <c r="AT86" s="186" t="s">
        <v>68</v>
      </c>
      <c r="AU86" s="186" t="s">
        <v>77</v>
      </c>
      <c r="AY86" s="185" t="s">
        <v>136</v>
      </c>
      <c r="BK86" s="187">
        <f>SUM(BK87:BK90)</f>
        <v>0</v>
      </c>
    </row>
    <row r="87" spans="2:65" s="1" customFormat="1" ht="16.5" customHeight="1">
      <c r="B87" s="39"/>
      <c r="C87" s="190" t="s">
        <v>143</v>
      </c>
      <c r="D87" s="190" t="s">
        <v>138</v>
      </c>
      <c r="E87" s="191" t="s">
        <v>885</v>
      </c>
      <c r="F87" s="192" t="s">
        <v>884</v>
      </c>
      <c r="G87" s="193" t="s">
        <v>874</v>
      </c>
      <c r="H87" s="194">
        <v>1</v>
      </c>
      <c r="I87" s="195"/>
      <c r="J87" s="196">
        <f>ROUND(I87*H87,2)</f>
        <v>0</v>
      </c>
      <c r="K87" s="192" t="s">
        <v>142</v>
      </c>
      <c r="L87" s="59"/>
      <c r="M87" s="197" t="s">
        <v>21</v>
      </c>
      <c r="N87" s="198" t="s">
        <v>40</v>
      </c>
      <c r="O87" s="40"/>
      <c r="P87" s="199">
        <f>O87*H87</f>
        <v>0</v>
      </c>
      <c r="Q87" s="199">
        <v>0</v>
      </c>
      <c r="R87" s="199">
        <f>Q87*H87</f>
        <v>0</v>
      </c>
      <c r="S87" s="199">
        <v>0</v>
      </c>
      <c r="T87" s="200">
        <f>S87*H87</f>
        <v>0</v>
      </c>
      <c r="AR87" s="22" t="s">
        <v>875</v>
      </c>
      <c r="AT87" s="22" t="s">
        <v>138</v>
      </c>
      <c r="AU87" s="22" t="s">
        <v>79</v>
      </c>
      <c r="AY87" s="22" t="s">
        <v>136</v>
      </c>
      <c r="BE87" s="201">
        <f>IF(N87="základní",J87,0)</f>
        <v>0</v>
      </c>
      <c r="BF87" s="201">
        <f>IF(N87="snížená",J87,0)</f>
        <v>0</v>
      </c>
      <c r="BG87" s="201">
        <f>IF(N87="zákl. přenesená",J87,0)</f>
        <v>0</v>
      </c>
      <c r="BH87" s="201">
        <f>IF(N87="sníž. přenesená",J87,0)</f>
        <v>0</v>
      </c>
      <c r="BI87" s="201">
        <f>IF(N87="nulová",J87,0)</f>
        <v>0</v>
      </c>
      <c r="BJ87" s="22" t="s">
        <v>77</v>
      </c>
      <c r="BK87" s="201">
        <f>ROUND(I87*H87,2)</f>
        <v>0</v>
      </c>
      <c r="BL87" s="22" t="s">
        <v>875</v>
      </c>
      <c r="BM87" s="22" t="s">
        <v>886</v>
      </c>
    </row>
    <row r="88" spans="2:65" s="1" customFormat="1" ht="16.5" customHeight="1">
      <c r="B88" s="39"/>
      <c r="C88" s="190" t="s">
        <v>166</v>
      </c>
      <c r="D88" s="190" t="s">
        <v>138</v>
      </c>
      <c r="E88" s="191" t="s">
        <v>887</v>
      </c>
      <c r="F88" s="192" t="s">
        <v>888</v>
      </c>
      <c r="G88" s="193" t="s">
        <v>180</v>
      </c>
      <c r="H88" s="194">
        <v>150</v>
      </c>
      <c r="I88" s="195"/>
      <c r="J88" s="196">
        <f>ROUND(I88*H88,2)</f>
        <v>0</v>
      </c>
      <c r="K88" s="192" t="s">
        <v>142</v>
      </c>
      <c r="L88" s="59"/>
      <c r="M88" s="197" t="s">
        <v>21</v>
      </c>
      <c r="N88" s="198" t="s">
        <v>40</v>
      </c>
      <c r="O88" s="40"/>
      <c r="P88" s="199">
        <f>O88*H88</f>
        <v>0</v>
      </c>
      <c r="Q88" s="199">
        <v>0</v>
      </c>
      <c r="R88" s="199">
        <f>Q88*H88</f>
        <v>0</v>
      </c>
      <c r="S88" s="199">
        <v>0</v>
      </c>
      <c r="T88" s="200">
        <f>S88*H88</f>
        <v>0</v>
      </c>
      <c r="AR88" s="22" t="s">
        <v>875</v>
      </c>
      <c r="AT88" s="22" t="s">
        <v>138</v>
      </c>
      <c r="AU88" s="22" t="s">
        <v>79</v>
      </c>
      <c r="AY88" s="22" t="s">
        <v>136</v>
      </c>
      <c r="BE88" s="201">
        <f>IF(N88="základní",J88,0)</f>
        <v>0</v>
      </c>
      <c r="BF88" s="201">
        <f>IF(N88="snížená",J88,0)</f>
        <v>0</v>
      </c>
      <c r="BG88" s="201">
        <f>IF(N88="zákl. přenesená",J88,0)</f>
        <v>0</v>
      </c>
      <c r="BH88" s="201">
        <f>IF(N88="sníž. přenesená",J88,0)</f>
        <v>0</v>
      </c>
      <c r="BI88" s="201">
        <f>IF(N88="nulová",J88,0)</f>
        <v>0</v>
      </c>
      <c r="BJ88" s="22" t="s">
        <v>77</v>
      </c>
      <c r="BK88" s="201">
        <f>ROUND(I88*H88,2)</f>
        <v>0</v>
      </c>
      <c r="BL88" s="22" t="s">
        <v>875</v>
      </c>
      <c r="BM88" s="22" t="s">
        <v>889</v>
      </c>
    </row>
    <row r="89" spans="2:65" s="1" customFormat="1" ht="16.5" customHeight="1">
      <c r="B89" s="39"/>
      <c r="C89" s="190" t="s">
        <v>171</v>
      </c>
      <c r="D89" s="190" t="s">
        <v>138</v>
      </c>
      <c r="E89" s="191" t="s">
        <v>890</v>
      </c>
      <c r="F89" s="192" t="s">
        <v>891</v>
      </c>
      <c r="G89" s="193" t="s">
        <v>874</v>
      </c>
      <c r="H89" s="194">
        <v>1</v>
      </c>
      <c r="I89" s="195"/>
      <c r="J89" s="196">
        <f>ROUND(I89*H89,2)</f>
        <v>0</v>
      </c>
      <c r="K89" s="192" t="s">
        <v>142</v>
      </c>
      <c r="L89" s="59"/>
      <c r="M89" s="197" t="s">
        <v>21</v>
      </c>
      <c r="N89" s="198" t="s">
        <v>40</v>
      </c>
      <c r="O89" s="40"/>
      <c r="P89" s="199">
        <f>O89*H89</f>
        <v>0</v>
      </c>
      <c r="Q89" s="199">
        <v>0</v>
      </c>
      <c r="R89" s="199">
        <f>Q89*H89</f>
        <v>0</v>
      </c>
      <c r="S89" s="199">
        <v>0</v>
      </c>
      <c r="T89" s="200">
        <f>S89*H89</f>
        <v>0</v>
      </c>
      <c r="AR89" s="22" t="s">
        <v>875</v>
      </c>
      <c r="AT89" s="22" t="s">
        <v>138</v>
      </c>
      <c r="AU89" s="22" t="s">
        <v>79</v>
      </c>
      <c r="AY89" s="22" t="s">
        <v>136</v>
      </c>
      <c r="BE89" s="201">
        <f>IF(N89="základní",J89,0)</f>
        <v>0</v>
      </c>
      <c r="BF89" s="201">
        <f>IF(N89="snížená",J89,0)</f>
        <v>0</v>
      </c>
      <c r="BG89" s="201">
        <f>IF(N89="zákl. přenesená",J89,0)</f>
        <v>0</v>
      </c>
      <c r="BH89" s="201">
        <f>IF(N89="sníž. přenesená",J89,0)</f>
        <v>0</v>
      </c>
      <c r="BI89" s="201">
        <f>IF(N89="nulová",J89,0)</f>
        <v>0</v>
      </c>
      <c r="BJ89" s="22" t="s">
        <v>77</v>
      </c>
      <c r="BK89" s="201">
        <f>ROUND(I89*H89,2)</f>
        <v>0</v>
      </c>
      <c r="BL89" s="22" t="s">
        <v>875</v>
      </c>
      <c r="BM89" s="22" t="s">
        <v>892</v>
      </c>
    </row>
    <row r="90" spans="2:65" s="1" customFormat="1" ht="16.5" customHeight="1">
      <c r="B90" s="39"/>
      <c r="C90" s="190" t="s">
        <v>177</v>
      </c>
      <c r="D90" s="190" t="s">
        <v>138</v>
      </c>
      <c r="E90" s="191" t="s">
        <v>893</v>
      </c>
      <c r="F90" s="192" t="s">
        <v>894</v>
      </c>
      <c r="G90" s="193" t="s">
        <v>874</v>
      </c>
      <c r="H90" s="194">
        <v>1</v>
      </c>
      <c r="I90" s="195"/>
      <c r="J90" s="196">
        <f>ROUND(I90*H90,2)</f>
        <v>0</v>
      </c>
      <c r="K90" s="192" t="s">
        <v>142</v>
      </c>
      <c r="L90" s="59"/>
      <c r="M90" s="197" t="s">
        <v>21</v>
      </c>
      <c r="N90" s="198" t="s">
        <v>40</v>
      </c>
      <c r="O90" s="40"/>
      <c r="P90" s="199">
        <f>O90*H90</f>
        <v>0</v>
      </c>
      <c r="Q90" s="199">
        <v>0</v>
      </c>
      <c r="R90" s="199">
        <f>Q90*H90</f>
        <v>0</v>
      </c>
      <c r="S90" s="199">
        <v>0</v>
      </c>
      <c r="T90" s="200">
        <f>S90*H90</f>
        <v>0</v>
      </c>
      <c r="AR90" s="22" t="s">
        <v>875</v>
      </c>
      <c r="AT90" s="22" t="s">
        <v>138</v>
      </c>
      <c r="AU90" s="22" t="s">
        <v>79</v>
      </c>
      <c r="AY90" s="22" t="s">
        <v>136</v>
      </c>
      <c r="BE90" s="201">
        <f>IF(N90="základní",J90,0)</f>
        <v>0</v>
      </c>
      <c r="BF90" s="201">
        <f>IF(N90="snížená",J90,0)</f>
        <v>0</v>
      </c>
      <c r="BG90" s="201">
        <f>IF(N90="zákl. přenesená",J90,0)</f>
        <v>0</v>
      </c>
      <c r="BH90" s="201">
        <f>IF(N90="sníž. přenesená",J90,0)</f>
        <v>0</v>
      </c>
      <c r="BI90" s="201">
        <f>IF(N90="nulová",J90,0)</f>
        <v>0</v>
      </c>
      <c r="BJ90" s="22" t="s">
        <v>77</v>
      </c>
      <c r="BK90" s="201">
        <f>ROUND(I90*H90,2)</f>
        <v>0</v>
      </c>
      <c r="BL90" s="22" t="s">
        <v>875</v>
      </c>
      <c r="BM90" s="22" t="s">
        <v>895</v>
      </c>
    </row>
    <row r="91" spans="2:63" s="10" customFormat="1" ht="29.85" customHeight="1">
      <c r="B91" s="174"/>
      <c r="C91" s="175"/>
      <c r="D91" s="176" t="s">
        <v>68</v>
      </c>
      <c r="E91" s="188" t="s">
        <v>896</v>
      </c>
      <c r="F91" s="188" t="s">
        <v>897</v>
      </c>
      <c r="G91" s="175"/>
      <c r="H91" s="175"/>
      <c r="I91" s="178"/>
      <c r="J91" s="189">
        <f>BK91</f>
        <v>0</v>
      </c>
      <c r="K91" s="175"/>
      <c r="L91" s="180"/>
      <c r="M91" s="181"/>
      <c r="N91" s="182"/>
      <c r="O91" s="182"/>
      <c r="P91" s="183">
        <f>SUM(P92:P93)</f>
        <v>0</v>
      </c>
      <c r="Q91" s="182"/>
      <c r="R91" s="183">
        <f>SUM(R92:R93)</f>
        <v>0</v>
      </c>
      <c r="S91" s="182"/>
      <c r="T91" s="184">
        <f>SUM(T92:T93)</f>
        <v>0</v>
      </c>
      <c r="AR91" s="185" t="s">
        <v>166</v>
      </c>
      <c r="AT91" s="186" t="s">
        <v>68</v>
      </c>
      <c r="AU91" s="186" t="s">
        <v>77</v>
      </c>
      <c r="AY91" s="185" t="s">
        <v>136</v>
      </c>
      <c r="BK91" s="187">
        <f>SUM(BK92:BK93)</f>
        <v>0</v>
      </c>
    </row>
    <row r="92" spans="2:65" s="1" customFormat="1" ht="16.5" customHeight="1">
      <c r="B92" s="39"/>
      <c r="C92" s="190" t="s">
        <v>184</v>
      </c>
      <c r="D92" s="190" t="s">
        <v>138</v>
      </c>
      <c r="E92" s="191" t="s">
        <v>898</v>
      </c>
      <c r="F92" s="192" t="s">
        <v>899</v>
      </c>
      <c r="G92" s="193" t="s">
        <v>874</v>
      </c>
      <c r="H92" s="194">
        <v>1</v>
      </c>
      <c r="I92" s="195"/>
      <c r="J92" s="196">
        <f>ROUND(I92*H92,2)</f>
        <v>0</v>
      </c>
      <c r="K92" s="192" t="s">
        <v>142</v>
      </c>
      <c r="L92" s="59"/>
      <c r="M92" s="197" t="s">
        <v>21</v>
      </c>
      <c r="N92" s="198" t="s">
        <v>40</v>
      </c>
      <c r="O92" s="40"/>
      <c r="P92" s="199">
        <f>O92*H92</f>
        <v>0</v>
      </c>
      <c r="Q92" s="199">
        <v>0</v>
      </c>
      <c r="R92" s="199">
        <f>Q92*H92</f>
        <v>0</v>
      </c>
      <c r="S92" s="199">
        <v>0</v>
      </c>
      <c r="T92" s="200">
        <f>S92*H92</f>
        <v>0</v>
      </c>
      <c r="AR92" s="22" t="s">
        <v>875</v>
      </c>
      <c r="AT92" s="22" t="s">
        <v>138</v>
      </c>
      <c r="AU92" s="22" t="s">
        <v>79</v>
      </c>
      <c r="AY92" s="22" t="s">
        <v>136</v>
      </c>
      <c r="BE92" s="201">
        <f>IF(N92="základní",J92,0)</f>
        <v>0</v>
      </c>
      <c r="BF92" s="201">
        <f>IF(N92="snížená",J92,0)</f>
        <v>0</v>
      </c>
      <c r="BG92" s="201">
        <f>IF(N92="zákl. přenesená",J92,0)</f>
        <v>0</v>
      </c>
      <c r="BH92" s="201">
        <f>IF(N92="sníž. přenesená",J92,0)</f>
        <v>0</v>
      </c>
      <c r="BI92" s="201">
        <f>IF(N92="nulová",J92,0)</f>
        <v>0</v>
      </c>
      <c r="BJ92" s="22" t="s">
        <v>77</v>
      </c>
      <c r="BK92" s="201">
        <f>ROUND(I92*H92,2)</f>
        <v>0</v>
      </c>
      <c r="BL92" s="22" t="s">
        <v>875</v>
      </c>
      <c r="BM92" s="22" t="s">
        <v>900</v>
      </c>
    </row>
    <row r="93" spans="2:65" s="1" customFormat="1" ht="16.5" customHeight="1">
      <c r="B93" s="39"/>
      <c r="C93" s="190" t="s">
        <v>189</v>
      </c>
      <c r="D93" s="190" t="s">
        <v>138</v>
      </c>
      <c r="E93" s="191" t="s">
        <v>901</v>
      </c>
      <c r="F93" s="192" t="s">
        <v>902</v>
      </c>
      <c r="G93" s="193" t="s">
        <v>874</v>
      </c>
      <c r="H93" s="194">
        <v>1</v>
      </c>
      <c r="I93" s="195"/>
      <c r="J93" s="196">
        <f>ROUND(I93*H93,2)</f>
        <v>0</v>
      </c>
      <c r="K93" s="192" t="s">
        <v>142</v>
      </c>
      <c r="L93" s="59"/>
      <c r="M93" s="197" t="s">
        <v>21</v>
      </c>
      <c r="N93" s="240" t="s">
        <v>40</v>
      </c>
      <c r="O93" s="238"/>
      <c r="P93" s="241">
        <f>O93*H93</f>
        <v>0</v>
      </c>
      <c r="Q93" s="241">
        <v>0</v>
      </c>
      <c r="R93" s="241">
        <f>Q93*H93</f>
        <v>0</v>
      </c>
      <c r="S93" s="241">
        <v>0</v>
      </c>
      <c r="T93" s="242">
        <f>S93*H93</f>
        <v>0</v>
      </c>
      <c r="AR93" s="22" t="s">
        <v>875</v>
      </c>
      <c r="AT93" s="22" t="s">
        <v>138</v>
      </c>
      <c r="AU93" s="22" t="s">
        <v>79</v>
      </c>
      <c r="AY93" s="22" t="s">
        <v>136</v>
      </c>
      <c r="BE93" s="201">
        <f>IF(N93="základní",J93,0)</f>
        <v>0</v>
      </c>
      <c r="BF93" s="201">
        <f>IF(N93="snížená",J93,0)</f>
        <v>0</v>
      </c>
      <c r="BG93" s="201">
        <f>IF(N93="zákl. přenesená",J93,0)</f>
        <v>0</v>
      </c>
      <c r="BH93" s="201">
        <f>IF(N93="sníž. přenesená",J93,0)</f>
        <v>0</v>
      </c>
      <c r="BI93" s="201">
        <f>IF(N93="nulová",J93,0)</f>
        <v>0</v>
      </c>
      <c r="BJ93" s="22" t="s">
        <v>77</v>
      </c>
      <c r="BK93" s="201">
        <f>ROUND(I93*H93,2)</f>
        <v>0</v>
      </c>
      <c r="BL93" s="22" t="s">
        <v>875</v>
      </c>
      <c r="BM93" s="22" t="s">
        <v>903</v>
      </c>
    </row>
    <row r="94" spans="2:12" s="1" customFormat="1" ht="6.95" customHeight="1">
      <c r="B94" s="54"/>
      <c r="C94" s="55"/>
      <c r="D94" s="55"/>
      <c r="E94" s="55"/>
      <c r="F94" s="55"/>
      <c r="G94" s="55"/>
      <c r="H94" s="55"/>
      <c r="I94" s="137"/>
      <c r="J94" s="55"/>
      <c r="K94" s="55"/>
      <c r="L94" s="59"/>
    </row>
  </sheetData>
  <sheetProtection algorithmName="SHA-512" hashValue="KbOziqVwTB1Hn+0okhOAbZz7DwH/VB+VUG6mKJLeOj8Ikcir5XxR6p6Nv702zyXExXLSXCs8E6bBp/zbL0hlXA==" saltValue="xfQGWuLwqY4eVr1zeeBu81Dcq8tpkvf5+sm0xEhgB+G0IufcBIS84GH2iYKJO8ZEFvn5KWL5GDem63wruU3PMQ==" spinCount="100000" sheet="1" objects="1" scenarios="1" formatColumns="0" formatRows="0" autoFilter="0"/>
  <autoFilter ref="C79:K93"/>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3" customWidth="1"/>
    <col min="2" max="2" width="1.66796875" style="243" customWidth="1"/>
    <col min="3" max="4" width="5" style="243" customWidth="1"/>
    <col min="5" max="5" width="11.66015625" style="243" customWidth="1"/>
    <col min="6" max="6" width="9.16015625" style="243" customWidth="1"/>
    <col min="7" max="7" width="5" style="243" customWidth="1"/>
    <col min="8" max="8" width="77.83203125" style="243" customWidth="1"/>
    <col min="9" max="10" width="20" style="243" customWidth="1"/>
    <col min="11" max="11" width="1.66796875" style="243" customWidth="1"/>
  </cols>
  <sheetData>
    <row r="1" ht="37.5" customHeight="1"/>
    <row r="2" spans="2:11" ht="7.5" customHeight="1">
      <c r="B2" s="244"/>
      <c r="C2" s="245"/>
      <c r="D2" s="245"/>
      <c r="E2" s="245"/>
      <c r="F2" s="245"/>
      <c r="G2" s="245"/>
      <c r="H2" s="245"/>
      <c r="I2" s="245"/>
      <c r="J2" s="245"/>
      <c r="K2" s="246"/>
    </row>
    <row r="3" spans="2:11" s="13" customFormat="1" ht="45" customHeight="1">
      <c r="B3" s="247"/>
      <c r="C3" s="371" t="s">
        <v>904</v>
      </c>
      <c r="D3" s="371"/>
      <c r="E3" s="371"/>
      <c r="F3" s="371"/>
      <c r="G3" s="371"/>
      <c r="H3" s="371"/>
      <c r="I3" s="371"/>
      <c r="J3" s="371"/>
      <c r="K3" s="248"/>
    </row>
    <row r="4" spans="2:11" ht="25.5" customHeight="1">
      <c r="B4" s="249"/>
      <c r="C4" s="375" t="s">
        <v>905</v>
      </c>
      <c r="D4" s="375"/>
      <c r="E4" s="375"/>
      <c r="F4" s="375"/>
      <c r="G4" s="375"/>
      <c r="H4" s="375"/>
      <c r="I4" s="375"/>
      <c r="J4" s="375"/>
      <c r="K4" s="250"/>
    </row>
    <row r="5" spans="2:11" ht="5.25" customHeight="1">
      <c r="B5" s="249"/>
      <c r="C5" s="251"/>
      <c r="D5" s="251"/>
      <c r="E5" s="251"/>
      <c r="F5" s="251"/>
      <c r="G5" s="251"/>
      <c r="H5" s="251"/>
      <c r="I5" s="251"/>
      <c r="J5" s="251"/>
      <c r="K5" s="250"/>
    </row>
    <row r="6" spans="2:11" ht="15" customHeight="1">
      <c r="B6" s="249"/>
      <c r="C6" s="373" t="s">
        <v>906</v>
      </c>
      <c r="D6" s="373"/>
      <c r="E6" s="373"/>
      <c r="F6" s="373"/>
      <c r="G6" s="373"/>
      <c r="H6" s="373"/>
      <c r="I6" s="373"/>
      <c r="J6" s="373"/>
      <c r="K6" s="250"/>
    </row>
    <row r="7" spans="2:11" ht="15" customHeight="1">
      <c r="B7" s="253"/>
      <c r="C7" s="373" t="s">
        <v>907</v>
      </c>
      <c r="D7" s="373"/>
      <c r="E7" s="373"/>
      <c r="F7" s="373"/>
      <c r="G7" s="373"/>
      <c r="H7" s="373"/>
      <c r="I7" s="373"/>
      <c r="J7" s="373"/>
      <c r="K7" s="250"/>
    </row>
    <row r="8" spans="2:11" ht="12.75" customHeight="1">
      <c r="B8" s="253"/>
      <c r="C8" s="252"/>
      <c r="D8" s="252"/>
      <c r="E8" s="252"/>
      <c r="F8" s="252"/>
      <c r="G8" s="252"/>
      <c r="H8" s="252"/>
      <c r="I8" s="252"/>
      <c r="J8" s="252"/>
      <c r="K8" s="250"/>
    </row>
    <row r="9" spans="2:11" ht="15" customHeight="1">
      <c r="B9" s="253"/>
      <c r="C9" s="373" t="s">
        <v>908</v>
      </c>
      <c r="D9" s="373"/>
      <c r="E9" s="373"/>
      <c r="F9" s="373"/>
      <c r="G9" s="373"/>
      <c r="H9" s="373"/>
      <c r="I9" s="373"/>
      <c r="J9" s="373"/>
      <c r="K9" s="250"/>
    </row>
    <row r="10" spans="2:11" ht="15" customHeight="1">
      <c r="B10" s="253"/>
      <c r="C10" s="252"/>
      <c r="D10" s="373" t="s">
        <v>909</v>
      </c>
      <c r="E10" s="373"/>
      <c r="F10" s="373"/>
      <c r="G10" s="373"/>
      <c r="H10" s="373"/>
      <c r="I10" s="373"/>
      <c r="J10" s="373"/>
      <c r="K10" s="250"/>
    </row>
    <row r="11" spans="2:11" ht="15" customHeight="1">
      <c r="B11" s="253"/>
      <c r="C11" s="254"/>
      <c r="D11" s="373" t="s">
        <v>910</v>
      </c>
      <c r="E11" s="373"/>
      <c r="F11" s="373"/>
      <c r="G11" s="373"/>
      <c r="H11" s="373"/>
      <c r="I11" s="373"/>
      <c r="J11" s="373"/>
      <c r="K11" s="250"/>
    </row>
    <row r="12" spans="2:11" ht="12.75" customHeight="1">
      <c r="B12" s="253"/>
      <c r="C12" s="254"/>
      <c r="D12" s="254"/>
      <c r="E12" s="254"/>
      <c r="F12" s="254"/>
      <c r="G12" s="254"/>
      <c r="H12" s="254"/>
      <c r="I12" s="254"/>
      <c r="J12" s="254"/>
      <c r="K12" s="250"/>
    </row>
    <row r="13" spans="2:11" ht="15" customHeight="1">
      <c r="B13" s="253"/>
      <c r="C13" s="254"/>
      <c r="D13" s="373" t="s">
        <v>911</v>
      </c>
      <c r="E13" s="373"/>
      <c r="F13" s="373"/>
      <c r="G13" s="373"/>
      <c r="H13" s="373"/>
      <c r="I13" s="373"/>
      <c r="J13" s="373"/>
      <c r="K13" s="250"/>
    </row>
    <row r="14" spans="2:11" ht="15" customHeight="1">
      <c r="B14" s="253"/>
      <c r="C14" s="254"/>
      <c r="D14" s="373" t="s">
        <v>912</v>
      </c>
      <c r="E14" s="373"/>
      <c r="F14" s="373"/>
      <c r="G14" s="373"/>
      <c r="H14" s="373"/>
      <c r="I14" s="373"/>
      <c r="J14" s="373"/>
      <c r="K14" s="250"/>
    </row>
    <row r="15" spans="2:11" ht="15" customHeight="1">
      <c r="B15" s="253"/>
      <c r="C15" s="254"/>
      <c r="D15" s="373" t="s">
        <v>913</v>
      </c>
      <c r="E15" s="373"/>
      <c r="F15" s="373"/>
      <c r="G15" s="373"/>
      <c r="H15" s="373"/>
      <c r="I15" s="373"/>
      <c r="J15" s="373"/>
      <c r="K15" s="250"/>
    </row>
    <row r="16" spans="2:11" ht="15" customHeight="1">
      <c r="B16" s="253"/>
      <c r="C16" s="254"/>
      <c r="D16" s="254"/>
      <c r="E16" s="255" t="s">
        <v>76</v>
      </c>
      <c r="F16" s="373" t="s">
        <v>914</v>
      </c>
      <c r="G16" s="373"/>
      <c r="H16" s="373"/>
      <c r="I16" s="373"/>
      <c r="J16" s="373"/>
      <c r="K16" s="250"/>
    </row>
    <row r="17" spans="2:11" ht="15" customHeight="1">
      <c r="B17" s="253"/>
      <c r="C17" s="254"/>
      <c r="D17" s="254"/>
      <c r="E17" s="255" t="s">
        <v>915</v>
      </c>
      <c r="F17" s="373" t="s">
        <v>916</v>
      </c>
      <c r="G17" s="373"/>
      <c r="H17" s="373"/>
      <c r="I17" s="373"/>
      <c r="J17" s="373"/>
      <c r="K17" s="250"/>
    </row>
    <row r="18" spans="2:11" ht="15" customHeight="1">
      <c r="B18" s="253"/>
      <c r="C18" s="254"/>
      <c r="D18" s="254"/>
      <c r="E18" s="255" t="s">
        <v>917</v>
      </c>
      <c r="F18" s="373" t="s">
        <v>918</v>
      </c>
      <c r="G18" s="373"/>
      <c r="H18" s="373"/>
      <c r="I18" s="373"/>
      <c r="J18" s="373"/>
      <c r="K18" s="250"/>
    </row>
    <row r="19" spans="2:11" ht="15" customHeight="1">
      <c r="B19" s="253"/>
      <c r="C19" s="254"/>
      <c r="D19" s="254"/>
      <c r="E19" s="255" t="s">
        <v>95</v>
      </c>
      <c r="F19" s="373" t="s">
        <v>96</v>
      </c>
      <c r="G19" s="373"/>
      <c r="H19" s="373"/>
      <c r="I19" s="373"/>
      <c r="J19" s="373"/>
      <c r="K19" s="250"/>
    </row>
    <row r="20" spans="2:11" ht="15" customHeight="1">
      <c r="B20" s="253"/>
      <c r="C20" s="254"/>
      <c r="D20" s="254"/>
      <c r="E20" s="255" t="s">
        <v>919</v>
      </c>
      <c r="F20" s="373" t="s">
        <v>920</v>
      </c>
      <c r="G20" s="373"/>
      <c r="H20" s="373"/>
      <c r="I20" s="373"/>
      <c r="J20" s="373"/>
      <c r="K20" s="250"/>
    </row>
    <row r="21" spans="2:11" ht="15" customHeight="1">
      <c r="B21" s="253"/>
      <c r="C21" s="254"/>
      <c r="D21" s="254"/>
      <c r="E21" s="255" t="s">
        <v>921</v>
      </c>
      <c r="F21" s="373" t="s">
        <v>922</v>
      </c>
      <c r="G21" s="373"/>
      <c r="H21" s="373"/>
      <c r="I21" s="373"/>
      <c r="J21" s="373"/>
      <c r="K21" s="250"/>
    </row>
    <row r="22" spans="2:11" ht="12.75" customHeight="1">
      <c r="B22" s="253"/>
      <c r="C22" s="254"/>
      <c r="D22" s="254"/>
      <c r="E22" s="254"/>
      <c r="F22" s="254"/>
      <c r="G22" s="254"/>
      <c r="H22" s="254"/>
      <c r="I22" s="254"/>
      <c r="J22" s="254"/>
      <c r="K22" s="250"/>
    </row>
    <row r="23" spans="2:11" ht="15" customHeight="1">
      <c r="B23" s="253"/>
      <c r="C23" s="373" t="s">
        <v>923</v>
      </c>
      <c r="D23" s="373"/>
      <c r="E23" s="373"/>
      <c r="F23" s="373"/>
      <c r="G23" s="373"/>
      <c r="H23" s="373"/>
      <c r="I23" s="373"/>
      <c r="J23" s="373"/>
      <c r="K23" s="250"/>
    </row>
    <row r="24" spans="2:11" ht="15" customHeight="1">
      <c r="B24" s="253"/>
      <c r="C24" s="373" t="s">
        <v>924</v>
      </c>
      <c r="D24" s="373"/>
      <c r="E24" s="373"/>
      <c r="F24" s="373"/>
      <c r="G24" s="373"/>
      <c r="H24" s="373"/>
      <c r="I24" s="373"/>
      <c r="J24" s="373"/>
      <c r="K24" s="250"/>
    </row>
    <row r="25" spans="2:11" ht="15" customHeight="1">
      <c r="B25" s="253"/>
      <c r="C25" s="252"/>
      <c r="D25" s="373" t="s">
        <v>925</v>
      </c>
      <c r="E25" s="373"/>
      <c r="F25" s="373"/>
      <c r="G25" s="373"/>
      <c r="H25" s="373"/>
      <c r="I25" s="373"/>
      <c r="J25" s="373"/>
      <c r="K25" s="250"/>
    </row>
    <row r="26" spans="2:11" ht="15" customHeight="1">
      <c r="B26" s="253"/>
      <c r="C26" s="254"/>
      <c r="D26" s="373" t="s">
        <v>926</v>
      </c>
      <c r="E26" s="373"/>
      <c r="F26" s="373"/>
      <c r="G26" s="373"/>
      <c r="H26" s="373"/>
      <c r="I26" s="373"/>
      <c r="J26" s="373"/>
      <c r="K26" s="250"/>
    </row>
    <row r="27" spans="2:11" ht="12.75" customHeight="1">
      <c r="B27" s="253"/>
      <c r="C27" s="254"/>
      <c r="D27" s="254"/>
      <c r="E27" s="254"/>
      <c r="F27" s="254"/>
      <c r="G27" s="254"/>
      <c r="H27" s="254"/>
      <c r="I27" s="254"/>
      <c r="J27" s="254"/>
      <c r="K27" s="250"/>
    </row>
    <row r="28" spans="2:11" ht="15" customHeight="1">
      <c r="B28" s="253"/>
      <c r="C28" s="254"/>
      <c r="D28" s="373" t="s">
        <v>927</v>
      </c>
      <c r="E28" s="373"/>
      <c r="F28" s="373"/>
      <c r="G28" s="373"/>
      <c r="H28" s="373"/>
      <c r="I28" s="373"/>
      <c r="J28" s="373"/>
      <c r="K28" s="250"/>
    </row>
    <row r="29" spans="2:11" ht="15" customHeight="1">
      <c r="B29" s="253"/>
      <c r="C29" s="254"/>
      <c r="D29" s="373" t="s">
        <v>928</v>
      </c>
      <c r="E29" s="373"/>
      <c r="F29" s="373"/>
      <c r="G29" s="373"/>
      <c r="H29" s="373"/>
      <c r="I29" s="373"/>
      <c r="J29" s="373"/>
      <c r="K29" s="250"/>
    </row>
    <row r="30" spans="2:11" ht="12.75" customHeight="1">
      <c r="B30" s="253"/>
      <c r="C30" s="254"/>
      <c r="D30" s="254"/>
      <c r="E30" s="254"/>
      <c r="F30" s="254"/>
      <c r="G30" s="254"/>
      <c r="H30" s="254"/>
      <c r="I30" s="254"/>
      <c r="J30" s="254"/>
      <c r="K30" s="250"/>
    </row>
    <row r="31" spans="2:11" ht="15" customHeight="1">
      <c r="B31" s="253"/>
      <c r="C31" s="254"/>
      <c r="D31" s="373" t="s">
        <v>929</v>
      </c>
      <c r="E31" s="373"/>
      <c r="F31" s="373"/>
      <c r="G31" s="373"/>
      <c r="H31" s="373"/>
      <c r="I31" s="373"/>
      <c r="J31" s="373"/>
      <c r="K31" s="250"/>
    </row>
    <row r="32" spans="2:11" ht="15" customHeight="1">
      <c r="B32" s="253"/>
      <c r="C32" s="254"/>
      <c r="D32" s="373" t="s">
        <v>930</v>
      </c>
      <c r="E32" s="373"/>
      <c r="F32" s="373"/>
      <c r="G32" s="373"/>
      <c r="H32" s="373"/>
      <c r="I32" s="373"/>
      <c r="J32" s="373"/>
      <c r="K32" s="250"/>
    </row>
    <row r="33" spans="2:11" ht="15" customHeight="1">
      <c r="B33" s="253"/>
      <c r="C33" s="254"/>
      <c r="D33" s="373" t="s">
        <v>931</v>
      </c>
      <c r="E33" s="373"/>
      <c r="F33" s="373"/>
      <c r="G33" s="373"/>
      <c r="H33" s="373"/>
      <c r="I33" s="373"/>
      <c r="J33" s="373"/>
      <c r="K33" s="250"/>
    </row>
    <row r="34" spans="2:11" ht="15" customHeight="1">
      <c r="B34" s="253"/>
      <c r="C34" s="254"/>
      <c r="D34" s="252"/>
      <c r="E34" s="256" t="s">
        <v>121</v>
      </c>
      <c r="F34" s="252"/>
      <c r="G34" s="373" t="s">
        <v>932</v>
      </c>
      <c r="H34" s="373"/>
      <c r="I34" s="373"/>
      <c r="J34" s="373"/>
      <c r="K34" s="250"/>
    </row>
    <row r="35" spans="2:11" ht="30.75" customHeight="1">
      <c r="B35" s="253"/>
      <c r="C35" s="254"/>
      <c r="D35" s="252"/>
      <c r="E35" s="256" t="s">
        <v>933</v>
      </c>
      <c r="F35" s="252"/>
      <c r="G35" s="373" t="s">
        <v>934</v>
      </c>
      <c r="H35" s="373"/>
      <c r="I35" s="373"/>
      <c r="J35" s="373"/>
      <c r="K35" s="250"/>
    </row>
    <row r="36" spans="2:11" ht="15" customHeight="1">
      <c r="B36" s="253"/>
      <c r="C36" s="254"/>
      <c r="D36" s="252"/>
      <c r="E36" s="256" t="s">
        <v>50</v>
      </c>
      <c r="F36" s="252"/>
      <c r="G36" s="373" t="s">
        <v>935</v>
      </c>
      <c r="H36" s="373"/>
      <c r="I36" s="373"/>
      <c r="J36" s="373"/>
      <c r="K36" s="250"/>
    </row>
    <row r="37" spans="2:11" ht="15" customHeight="1">
      <c r="B37" s="253"/>
      <c r="C37" s="254"/>
      <c r="D37" s="252"/>
      <c r="E37" s="256" t="s">
        <v>122</v>
      </c>
      <c r="F37" s="252"/>
      <c r="G37" s="373" t="s">
        <v>936</v>
      </c>
      <c r="H37" s="373"/>
      <c r="I37" s="373"/>
      <c r="J37" s="373"/>
      <c r="K37" s="250"/>
    </row>
    <row r="38" spans="2:11" ht="15" customHeight="1">
      <c r="B38" s="253"/>
      <c r="C38" s="254"/>
      <c r="D38" s="252"/>
      <c r="E38" s="256" t="s">
        <v>123</v>
      </c>
      <c r="F38" s="252"/>
      <c r="G38" s="373" t="s">
        <v>937</v>
      </c>
      <c r="H38" s="373"/>
      <c r="I38" s="373"/>
      <c r="J38" s="373"/>
      <c r="K38" s="250"/>
    </row>
    <row r="39" spans="2:11" ht="15" customHeight="1">
      <c r="B39" s="253"/>
      <c r="C39" s="254"/>
      <c r="D39" s="252"/>
      <c r="E39" s="256" t="s">
        <v>124</v>
      </c>
      <c r="F39" s="252"/>
      <c r="G39" s="373" t="s">
        <v>938</v>
      </c>
      <c r="H39" s="373"/>
      <c r="I39" s="373"/>
      <c r="J39" s="373"/>
      <c r="K39" s="250"/>
    </row>
    <row r="40" spans="2:11" ht="15" customHeight="1">
      <c r="B40" s="253"/>
      <c r="C40" s="254"/>
      <c r="D40" s="252"/>
      <c r="E40" s="256" t="s">
        <v>939</v>
      </c>
      <c r="F40" s="252"/>
      <c r="G40" s="373" t="s">
        <v>940</v>
      </c>
      <c r="H40" s="373"/>
      <c r="I40" s="373"/>
      <c r="J40" s="373"/>
      <c r="K40" s="250"/>
    </row>
    <row r="41" spans="2:11" ht="15" customHeight="1">
      <c r="B41" s="253"/>
      <c r="C41" s="254"/>
      <c r="D41" s="252"/>
      <c r="E41" s="256"/>
      <c r="F41" s="252"/>
      <c r="G41" s="373" t="s">
        <v>941</v>
      </c>
      <c r="H41" s="373"/>
      <c r="I41" s="373"/>
      <c r="J41" s="373"/>
      <c r="K41" s="250"/>
    </row>
    <row r="42" spans="2:11" ht="15" customHeight="1">
      <c r="B42" s="253"/>
      <c r="C42" s="254"/>
      <c r="D42" s="252"/>
      <c r="E42" s="256" t="s">
        <v>942</v>
      </c>
      <c r="F42" s="252"/>
      <c r="G42" s="373" t="s">
        <v>943</v>
      </c>
      <c r="H42" s="373"/>
      <c r="I42" s="373"/>
      <c r="J42" s="373"/>
      <c r="K42" s="250"/>
    </row>
    <row r="43" spans="2:11" ht="15" customHeight="1">
      <c r="B43" s="253"/>
      <c r="C43" s="254"/>
      <c r="D43" s="252"/>
      <c r="E43" s="256" t="s">
        <v>126</v>
      </c>
      <c r="F43" s="252"/>
      <c r="G43" s="373" t="s">
        <v>944</v>
      </c>
      <c r="H43" s="373"/>
      <c r="I43" s="373"/>
      <c r="J43" s="373"/>
      <c r="K43" s="250"/>
    </row>
    <row r="44" spans="2:11" ht="12.75" customHeight="1">
      <c r="B44" s="253"/>
      <c r="C44" s="254"/>
      <c r="D44" s="252"/>
      <c r="E44" s="252"/>
      <c r="F44" s="252"/>
      <c r="G44" s="252"/>
      <c r="H44" s="252"/>
      <c r="I44" s="252"/>
      <c r="J44" s="252"/>
      <c r="K44" s="250"/>
    </row>
    <row r="45" spans="2:11" ht="15" customHeight="1">
      <c r="B45" s="253"/>
      <c r="C45" s="254"/>
      <c r="D45" s="373" t="s">
        <v>945</v>
      </c>
      <c r="E45" s="373"/>
      <c r="F45" s="373"/>
      <c r="G45" s="373"/>
      <c r="H45" s="373"/>
      <c r="I45" s="373"/>
      <c r="J45" s="373"/>
      <c r="K45" s="250"/>
    </row>
    <row r="46" spans="2:11" ht="15" customHeight="1">
      <c r="B46" s="253"/>
      <c r="C46" s="254"/>
      <c r="D46" s="254"/>
      <c r="E46" s="373" t="s">
        <v>946</v>
      </c>
      <c r="F46" s="373"/>
      <c r="G46" s="373"/>
      <c r="H46" s="373"/>
      <c r="I46" s="373"/>
      <c r="J46" s="373"/>
      <c r="K46" s="250"/>
    </row>
    <row r="47" spans="2:11" ht="15" customHeight="1">
      <c r="B47" s="253"/>
      <c r="C47" s="254"/>
      <c r="D47" s="254"/>
      <c r="E47" s="373" t="s">
        <v>947</v>
      </c>
      <c r="F47" s="373"/>
      <c r="G47" s="373"/>
      <c r="H47" s="373"/>
      <c r="I47" s="373"/>
      <c r="J47" s="373"/>
      <c r="K47" s="250"/>
    </row>
    <row r="48" spans="2:11" ht="15" customHeight="1">
      <c r="B48" s="253"/>
      <c r="C48" s="254"/>
      <c r="D48" s="254"/>
      <c r="E48" s="373" t="s">
        <v>948</v>
      </c>
      <c r="F48" s="373"/>
      <c r="G48" s="373"/>
      <c r="H48" s="373"/>
      <c r="I48" s="373"/>
      <c r="J48" s="373"/>
      <c r="K48" s="250"/>
    </row>
    <row r="49" spans="2:11" ht="15" customHeight="1">
      <c r="B49" s="253"/>
      <c r="C49" s="254"/>
      <c r="D49" s="373" t="s">
        <v>949</v>
      </c>
      <c r="E49" s="373"/>
      <c r="F49" s="373"/>
      <c r="G49" s="373"/>
      <c r="H49" s="373"/>
      <c r="I49" s="373"/>
      <c r="J49" s="373"/>
      <c r="K49" s="250"/>
    </row>
    <row r="50" spans="2:11" ht="25.5" customHeight="1">
      <c r="B50" s="249"/>
      <c r="C50" s="375" t="s">
        <v>950</v>
      </c>
      <c r="D50" s="375"/>
      <c r="E50" s="375"/>
      <c r="F50" s="375"/>
      <c r="G50" s="375"/>
      <c r="H50" s="375"/>
      <c r="I50" s="375"/>
      <c r="J50" s="375"/>
      <c r="K50" s="250"/>
    </row>
    <row r="51" spans="2:11" ht="5.25" customHeight="1">
      <c r="B51" s="249"/>
      <c r="C51" s="251"/>
      <c r="D51" s="251"/>
      <c r="E51" s="251"/>
      <c r="F51" s="251"/>
      <c r="G51" s="251"/>
      <c r="H51" s="251"/>
      <c r="I51" s="251"/>
      <c r="J51" s="251"/>
      <c r="K51" s="250"/>
    </row>
    <row r="52" spans="2:11" ht="15" customHeight="1">
      <c r="B52" s="249"/>
      <c r="C52" s="373" t="s">
        <v>951</v>
      </c>
      <c r="D52" s="373"/>
      <c r="E52" s="373"/>
      <c r="F52" s="373"/>
      <c r="G52" s="373"/>
      <c r="H52" s="373"/>
      <c r="I52" s="373"/>
      <c r="J52" s="373"/>
      <c r="K52" s="250"/>
    </row>
    <row r="53" spans="2:11" ht="15" customHeight="1">
      <c r="B53" s="249"/>
      <c r="C53" s="373" t="s">
        <v>952</v>
      </c>
      <c r="D53" s="373"/>
      <c r="E53" s="373"/>
      <c r="F53" s="373"/>
      <c r="G53" s="373"/>
      <c r="H53" s="373"/>
      <c r="I53" s="373"/>
      <c r="J53" s="373"/>
      <c r="K53" s="250"/>
    </row>
    <row r="54" spans="2:11" ht="12.75" customHeight="1">
      <c r="B54" s="249"/>
      <c r="C54" s="252"/>
      <c r="D54" s="252"/>
      <c r="E54" s="252"/>
      <c r="F54" s="252"/>
      <c r="G54" s="252"/>
      <c r="H54" s="252"/>
      <c r="I54" s="252"/>
      <c r="J54" s="252"/>
      <c r="K54" s="250"/>
    </row>
    <row r="55" spans="2:11" ht="15" customHeight="1">
      <c r="B55" s="249"/>
      <c r="C55" s="373" t="s">
        <v>953</v>
      </c>
      <c r="D55" s="373"/>
      <c r="E55" s="373"/>
      <c r="F55" s="373"/>
      <c r="G55" s="373"/>
      <c r="H55" s="373"/>
      <c r="I55" s="373"/>
      <c r="J55" s="373"/>
      <c r="K55" s="250"/>
    </row>
    <row r="56" spans="2:11" ht="15" customHeight="1">
      <c r="B56" s="249"/>
      <c r="C56" s="254"/>
      <c r="D56" s="373" t="s">
        <v>954</v>
      </c>
      <c r="E56" s="373"/>
      <c r="F56" s="373"/>
      <c r="G56" s="373"/>
      <c r="H56" s="373"/>
      <c r="I56" s="373"/>
      <c r="J56" s="373"/>
      <c r="K56" s="250"/>
    </row>
    <row r="57" spans="2:11" ht="15" customHeight="1">
      <c r="B57" s="249"/>
      <c r="C57" s="254"/>
      <c r="D57" s="373" t="s">
        <v>955</v>
      </c>
      <c r="E57" s="373"/>
      <c r="F57" s="373"/>
      <c r="G57" s="373"/>
      <c r="H57" s="373"/>
      <c r="I57" s="373"/>
      <c r="J57" s="373"/>
      <c r="K57" s="250"/>
    </row>
    <row r="58" spans="2:11" ht="15" customHeight="1">
      <c r="B58" s="249"/>
      <c r="C58" s="254"/>
      <c r="D58" s="373" t="s">
        <v>956</v>
      </c>
      <c r="E58" s="373"/>
      <c r="F58" s="373"/>
      <c r="G58" s="373"/>
      <c r="H58" s="373"/>
      <c r="I58" s="373"/>
      <c r="J58" s="373"/>
      <c r="K58" s="250"/>
    </row>
    <row r="59" spans="2:11" ht="15" customHeight="1">
      <c r="B59" s="249"/>
      <c r="C59" s="254"/>
      <c r="D59" s="373" t="s">
        <v>957</v>
      </c>
      <c r="E59" s="373"/>
      <c r="F59" s="373"/>
      <c r="G59" s="373"/>
      <c r="H59" s="373"/>
      <c r="I59" s="373"/>
      <c r="J59" s="373"/>
      <c r="K59" s="250"/>
    </row>
    <row r="60" spans="2:11" ht="15" customHeight="1">
      <c r="B60" s="249"/>
      <c r="C60" s="254"/>
      <c r="D60" s="374" t="s">
        <v>958</v>
      </c>
      <c r="E60" s="374"/>
      <c r="F60" s="374"/>
      <c r="G60" s="374"/>
      <c r="H60" s="374"/>
      <c r="I60" s="374"/>
      <c r="J60" s="374"/>
      <c r="K60" s="250"/>
    </row>
    <row r="61" spans="2:11" ht="15" customHeight="1">
      <c r="B61" s="249"/>
      <c r="C61" s="254"/>
      <c r="D61" s="373" t="s">
        <v>959</v>
      </c>
      <c r="E61" s="373"/>
      <c r="F61" s="373"/>
      <c r="G61" s="373"/>
      <c r="H61" s="373"/>
      <c r="I61" s="373"/>
      <c r="J61" s="373"/>
      <c r="K61" s="250"/>
    </row>
    <row r="62" spans="2:11" ht="12.75" customHeight="1">
      <c r="B62" s="249"/>
      <c r="C62" s="254"/>
      <c r="D62" s="254"/>
      <c r="E62" s="257"/>
      <c r="F62" s="254"/>
      <c r="G62" s="254"/>
      <c r="H62" s="254"/>
      <c r="I62" s="254"/>
      <c r="J62" s="254"/>
      <c r="K62" s="250"/>
    </row>
    <row r="63" spans="2:11" ht="15" customHeight="1">
      <c r="B63" s="249"/>
      <c r="C63" s="254"/>
      <c r="D63" s="373" t="s">
        <v>960</v>
      </c>
      <c r="E63" s="373"/>
      <c r="F63" s="373"/>
      <c r="G63" s="373"/>
      <c r="H63" s="373"/>
      <c r="I63" s="373"/>
      <c r="J63" s="373"/>
      <c r="K63" s="250"/>
    </row>
    <row r="64" spans="2:11" ht="15" customHeight="1">
      <c r="B64" s="249"/>
      <c r="C64" s="254"/>
      <c r="D64" s="374" t="s">
        <v>961</v>
      </c>
      <c r="E64" s="374"/>
      <c r="F64" s="374"/>
      <c r="G64" s="374"/>
      <c r="H64" s="374"/>
      <c r="I64" s="374"/>
      <c r="J64" s="374"/>
      <c r="K64" s="250"/>
    </row>
    <row r="65" spans="2:11" ht="15" customHeight="1">
      <c r="B65" s="249"/>
      <c r="C65" s="254"/>
      <c r="D65" s="373" t="s">
        <v>962</v>
      </c>
      <c r="E65" s="373"/>
      <c r="F65" s="373"/>
      <c r="G65" s="373"/>
      <c r="H65" s="373"/>
      <c r="I65" s="373"/>
      <c r="J65" s="373"/>
      <c r="K65" s="250"/>
    </row>
    <row r="66" spans="2:11" ht="15" customHeight="1">
      <c r="B66" s="249"/>
      <c r="C66" s="254"/>
      <c r="D66" s="373" t="s">
        <v>963</v>
      </c>
      <c r="E66" s="373"/>
      <c r="F66" s="373"/>
      <c r="G66" s="373"/>
      <c r="H66" s="373"/>
      <c r="I66" s="373"/>
      <c r="J66" s="373"/>
      <c r="K66" s="250"/>
    </row>
    <row r="67" spans="2:11" ht="15" customHeight="1">
      <c r="B67" s="249"/>
      <c r="C67" s="254"/>
      <c r="D67" s="373" t="s">
        <v>964</v>
      </c>
      <c r="E67" s="373"/>
      <c r="F67" s="373"/>
      <c r="G67" s="373"/>
      <c r="H67" s="373"/>
      <c r="I67" s="373"/>
      <c r="J67" s="373"/>
      <c r="K67" s="250"/>
    </row>
    <row r="68" spans="2:11" ht="15" customHeight="1">
      <c r="B68" s="249"/>
      <c r="C68" s="254"/>
      <c r="D68" s="373" t="s">
        <v>965</v>
      </c>
      <c r="E68" s="373"/>
      <c r="F68" s="373"/>
      <c r="G68" s="373"/>
      <c r="H68" s="373"/>
      <c r="I68" s="373"/>
      <c r="J68" s="373"/>
      <c r="K68" s="250"/>
    </row>
    <row r="69" spans="2:11" ht="12.75" customHeight="1">
      <c r="B69" s="258"/>
      <c r="C69" s="259"/>
      <c r="D69" s="259"/>
      <c r="E69" s="259"/>
      <c r="F69" s="259"/>
      <c r="G69" s="259"/>
      <c r="H69" s="259"/>
      <c r="I69" s="259"/>
      <c r="J69" s="259"/>
      <c r="K69" s="260"/>
    </row>
    <row r="70" spans="2:11" ht="18.75" customHeight="1">
      <c r="B70" s="261"/>
      <c r="C70" s="261"/>
      <c r="D70" s="261"/>
      <c r="E70" s="261"/>
      <c r="F70" s="261"/>
      <c r="G70" s="261"/>
      <c r="H70" s="261"/>
      <c r="I70" s="261"/>
      <c r="J70" s="261"/>
      <c r="K70" s="262"/>
    </row>
    <row r="71" spans="2:11" ht="18.75" customHeight="1">
      <c r="B71" s="262"/>
      <c r="C71" s="262"/>
      <c r="D71" s="262"/>
      <c r="E71" s="262"/>
      <c r="F71" s="262"/>
      <c r="G71" s="262"/>
      <c r="H71" s="262"/>
      <c r="I71" s="262"/>
      <c r="J71" s="262"/>
      <c r="K71" s="262"/>
    </row>
    <row r="72" spans="2:11" ht="7.5" customHeight="1">
      <c r="B72" s="263"/>
      <c r="C72" s="264"/>
      <c r="D72" s="264"/>
      <c r="E72" s="264"/>
      <c r="F72" s="264"/>
      <c r="G72" s="264"/>
      <c r="H72" s="264"/>
      <c r="I72" s="264"/>
      <c r="J72" s="264"/>
      <c r="K72" s="265"/>
    </row>
    <row r="73" spans="2:11" ht="45" customHeight="1">
      <c r="B73" s="266"/>
      <c r="C73" s="372" t="s">
        <v>102</v>
      </c>
      <c r="D73" s="372"/>
      <c r="E73" s="372"/>
      <c r="F73" s="372"/>
      <c r="G73" s="372"/>
      <c r="H73" s="372"/>
      <c r="I73" s="372"/>
      <c r="J73" s="372"/>
      <c r="K73" s="267"/>
    </row>
    <row r="74" spans="2:11" ht="17.25" customHeight="1">
      <c r="B74" s="266"/>
      <c r="C74" s="268" t="s">
        <v>966</v>
      </c>
      <c r="D74" s="268"/>
      <c r="E74" s="268"/>
      <c r="F74" s="268" t="s">
        <v>967</v>
      </c>
      <c r="G74" s="269"/>
      <c r="H74" s="268" t="s">
        <v>122</v>
      </c>
      <c r="I74" s="268" t="s">
        <v>54</v>
      </c>
      <c r="J74" s="268" t="s">
        <v>968</v>
      </c>
      <c r="K74" s="267"/>
    </row>
    <row r="75" spans="2:11" ht="17.25" customHeight="1">
      <c r="B75" s="266"/>
      <c r="C75" s="270" t="s">
        <v>969</v>
      </c>
      <c r="D75" s="270"/>
      <c r="E75" s="270"/>
      <c r="F75" s="271" t="s">
        <v>970</v>
      </c>
      <c r="G75" s="272"/>
      <c r="H75" s="270"/>
      <c r="I75" s="270"/>
      <c r="J75" s="270" t="s">
        <v>971</v>
      </c>
      <c r="K75" s="267"/>
    </row>
    <row r="76" spans="2:11" ht="5.25" customHeight="1">
      <c r="B76" s="266"/>
      <c r="C76" s="273"/>
      <c r="D76" s="273"/>
      <c r="E76" s="273"/>
      <c r="F76" s="273"/>
      <c r="G76" s="274"/>
      <c r="H76" s="273"/>
      <c r="I76" s="273"/>
      <c r="J76" s="273"/>
      <c r="K76" s="267"/>
    </row>
    <row r="77" spans="2:11" ht="15" customHeight="1">
      <c r="B77" s="266"/>
      <c r="C77" s="256" t="s">
        <v>50</v>
      </c>
      <c r="D77" s="273"/>
      <c r="E77" s="273"/>
      <c r="F77" s="275" t="s">
        <v>972</v>
      </c>
      <c r="G77" s="274"/>
      <c r="H77" s="256" t="s">
        <v>973</v>
      </c>
      <c r="I77" s="256" t="s">
        <v>974</v>
      </c>
      <c r="J77" s="256">
        <v>20</v>
      </c>
      <c r="K77" s="267"/>
    </row>
    <row r="78" spans="2:11" ht="15" customHeight="1">
      <c r="B78" s="266"/>
      <c r="C78" s="256" t="s">
        <v>975</v>
      </c>
      <c r="D78" s="256"/>
      <c r="E78" s="256"/>
      <c r="F78" s="275" t="s">
        <v>972</v>
      </c>
      <c r="G78" s="274"/>
      <c r="H78" s="256" t="s">
        <v>976</v>
      </c>
      <c r="I78" s="256" t="s">
        <v>974</v>
      </c>
      <c r="J78" s="256">
        <v>120</v>
      </c>
      <c r="K78" s="267"/>
    </row>
    <row r="79" spans="2:11" ht="15" customHeight="1">
      <c r="B79" s="276"/>
      <c r="C79" s="256" t="s">
        <v>977</v>
      </c>
      <c r="D79" s="256"/>
      <c r="E79" s="256"/>
      <c r="F79" s="275" t="s">
        <v>978</v>
      </c>
      <c r="G79" s="274"/>
      <c r="H79" s="256" t="s">
        <v>979</v>
      </c>
      <c r="I79" s="256" t="s">
        <v>974</v>
      </c>
      <c r="J79" s="256">
        <v>50</v>
      </c>
      <c r="K79" s="267"/>
    </row>
    <row r="80" spans="2:11" ht="15" customHeight="1">
      <c r="B80" s="276"/>
      <c r="C80" s="256" t="s">
        <v>980</v>
      </c>
      <c r="D80" s="256"/>
      <c r="E80" s="256"/>
      <c r="F80" s="275" t="s">
        <v>972</v>
      </c>
      <c r="G80" s="274"/>
      <c r="H80" s="256" t="s">
        <v>981</v>
      </c>
      <c r="I80" s="256" t="s">
        <v>982</v>
      </c>
      <c r="J80" s="256"/>
      <c r="K80" s="267"/>
    </row>
    <row r="81" spans="2:11" ht="15" customHeight="1">
      <c r="B81" s="276"/>
      <c r="C81" s="277" t="s">
        <v>983</v>
      </c>
      <c r="D81" s="277"/>
      <c r="E81" s="277"/>
      <c r="F81" s="278" t="s">
        <v>978</v>
      </c>
      <c r="G81" s="277"/>
      <c r="H81" s="277" t="s">
        <v>984</v>
      </c>
      <c r="I81" s="277" t="s">
        <v>974</v>
      </c>
      <c r="J81" s="277">
        <v>15</v>
      </c>
      <c r="K81" s="267"/>
    </row>
    <row r="82" spans="2:11" ht="15" customHeight="1">
      <c r="B82" s="276"/>
      <c r="C82" s="277" t="s">
        <v>985</v>
      </c>
      <c r="D82" s="277"/>
      <c r="E82" s="277"/>
      <c r="F82" s="278" t="s">
        <v>978</v>
      </c>
      <c r="G82" s="277"/>
      <c r="H82" s="277" t="s">
        <v>986</v>
      </c>
      <c r="I82" s="277" t="s">
        <v>974</v>
      </c>
      <c r="J82" s="277">
        <v>15</v>
      </c>
      <c r="K82" s="267"/>
    </row>
    <row r="83" spans="2:11" ht="15" customHeight="1">
      <c r="B83" s="276"/>
      <c r="C83" s="277" t="s">
        <v>987</v>
      </c>
      <c r="D83" s="277"/>
      <c r="E83" s="277"/>
      <c r="F83" s="278" t="s">
        <v>978</v>
      </c>
      <c r="G83" s="277"/>
      <c r="H83" s="277" t="s">
        <v>988</v>
      </c>
      <c r="I83" s="277" t="s">
        <v>974</v>
      </c>
      <c r="J83" s="277">
        <v>20</v>
      </c>
      <c r="K83" s="267"/>
    </row>
    <row r="84" spans="2:11" ht="15" customHeight="1">
      <c r="B84" s="276"/>
      <c r="C84" s="277" t="s">
        <v>989</v>
      </c>
      <c r="D84" s="277"/>
      <c r="E84" s="277"/>
      <c r="F84" s="278" t="s">
        <v>978</v>
      </c>
      <c r="G84" s="277"/>
      <c r="H84" s="277" t="s">
        <v>990</v>
      </c>
      <c r="I84" s="277" t="s">
        <v>974</v>
      </c>
      <c r="J84" s="277">
        <v>20</v>
      </c>
      <c r="K84" s="267"/>
    </row>
    <row r="85" spans="2:11" ht="15" customHeight="1">
      <c r="B85" s="276"/>
      <c r="C85" s="256" t="s">
        <v>991</v>
      </c>
      <c r="D85" s="256"/>
      <c r="E85" s="256"/>
      <c r="F85" s="275" t="s">
        <v>978</v>
      </c>
      <c r="G85" s="274"/>
      <c r="H85" s="256" t="s">
        <v>992</v>
      </c>
      <c r="I85" s="256" t="s">
        <v>974</v>
      </c>
      <c r="J85" s="256">
        <v>50</v>
      </c>
      <c r="K85" s="267"/>
    </row>
    <row r="86" spans="2:11" ht="15" customHeight="1">
      <c r="B86" s="276"/>
      <c r="C86" s="256" t="s">
        <v>993</v>
      </c>
      <c r="D86" s="256"/>
      <c r="E86" s="256"/>
      <c r="F86" s="275" t="s">
        <v>978</v>
      </c>
      <c r="G86" s="274"/>
      <c r="H86" s="256" t="s">
        <v>994</v>
      </c>
      <c r="I86" s="256" t="s">
        <v>974</v>
      </c>
      <c r="J86" s="256">
        <v>20</v>
      </c>
      <c r="K86" s="267"/>
    </row>
    <row r="87" spans="2:11" ht="15" customHeight="1">
      <c r="B87" s="276"/>
      <c r="C87" s="256" t="s">
        <v>995</v>
      </c>
      <c r="D87" s="256"/>
      <c r="E87" s="256"/>
      <c r="F87" s="275" t="s">
        <v>978</v>
      </c>
      <c r="G87" s="274"/>
      <c r="H87" s="256" t="s">
        <v>996</v>
      </c>
      <c r="I87" s="256" t="s">
        <v>974</v>
      </c>
      <c r="J87" s="256">
        <v>20</v>
      </c>
      <c r="K87" s="267"/>
    </row>
    <row r="88" spans="2:11" ht="15" customHeight="1">
      <c r="B88" s="276"/>
      <c r="C88" s="256" t="s">
        <v>997</v>
      </c>
      <c r="D88" s="256"/>
      <c r="E88" s="256"/>
      <c r="F88" s="275" t="s">
        <v>978</v>
      </c>
      <c r="G88" s="274"/>
      <c r="H88" s="256" t="s">
        <v>998</v>
      </c>
      <c r="I88" s="256" t="s">
        <v>974</v>
      </c>
      <c r="J88" s="256">
        <v>50</v>
      </c>
      <c r="K88" s="267"/>
    </row>
    <row r="89" spans="2:11" ht="15" customHeight="1">
      <c r="B89" s="276"/>
      <c r="C89" s="256" t="s">
        <v>999</v>
      </c>
      <c r="D89" s="256"/>
      <c r="E89" s="256"/>
      <c r="F89" s="275" t="s">
        <v>978</v>
      </c>
      <c r="G89" s="274"/>
      <c r="H89" s="256" t="s">
        <v>999</v>
      </c>
      <c r="I89" s="256" t="s">
        <v>974</v>
      </c>
      <c r="J89" s="256">
        <v>50</v>
      </c>
      <c r="K89" s="267"/>
    </row>
    <row r="90" spans="2:11" ht="15" customHeight="1">
      <c r="B90" s="276"/>
      <c r="C90" s="256" t="s">
        <v>127</v>
      </c>
      <c r="D90" s="256"/>
      <c r="E90" s="256"/>
      <c r="F90" s="275" t="s">
        <v>978</v>
      </c>
      <c r="G90" s="274"/>
      <c r="H90" s="256" t="s">
        <v>1000</v>
      </c>
      <c r="I90" s="256" t="s">
        <v>974</v>
      </c>
      <c r="J90" s="256">
        <v>255</v>
      </c>
      <c r="K90" s="267"/>
    </row>
    <row r="91" spans="2:11" ht="15" customHeight="1">
      <c r="B91" s="276"/>
      <c r="C91" s="256" t="s">
        <v>1001</v>
      </c>
      <c r="D91" s="256"/>
      <c r="E91" s="256"/>
      <c r="F91" s="275" t="s">
        <v>972</v>
      </c>
      <c r="G91" s="274"/>
      <c r="H91" s="256" t="s">
        <v>1002</v>
      </c>
      <c r="I91" s="256" t="s">
        <v>1003</v>
      </c>
      <c r="J91" s="256"/>
      <c r="K91" s="267"/>
    </row>
    <row r="92" spans="2:11" ht="15" customHeight="1">
      <c r="B92" s="276"/>
      <c r="C92" s="256" t="s">
        <v>1004</v>
      </c>
      <c r="D92" s="256"/>
      <c r="E92" s="256"/>
      <c r="F92" s="275" t="s">
        <v>972</v>
      </c>
      <c r="G92" s="274"/>
      <c r="H92" s="256" t="s">
        <v>1005</v>
      </c>
      <c r="I92" s="256" t="s">
        <v>1006</v>
      </c>
      <c r="J92" s="256"/>
      <c r="K92" s="267"/>
    </row>
    <row r="93" spans="2:11" ht="15" customHeight="1">
      <c r="B93" s="276"/>
      <c r="C93" s="256" t="s">
        <v>1007</v>
      </c>
      <c r="D93" s="256"/>
      <c r="E93" s="256"/>
      <c r="F93" s="275" t="s">
        <v>972</v>
      </c>
      <c r="G93" s="274"/>
      <c r="H93" s="256" t="s">
        <v>1007</v>
      </c>
      <c r="I93" s="256" t="s">
        <v>1006</v>
      </c>
      <c r="J93" s="256"/>
      <c r="K93" s="267"/>
    </row>
    <row r="94" spans="2:11" ht="15" customHeight="1">
      <c r="B94" s="276"/>
      <c r="C94" s="256" t="s">
        <v>35</v>
      </c>
      <c r="D94" s="256"/>
      <c r="E94" s="256"/>
      <c r="F94" s="275" t="s">
        <v>972</v>
      </c>
      <c r="G94" s="274"/>
      <c r="H94" s="256" t="s">
        <v>1008</v>
      </c>
      <c r="I94" s="256" t="s">
        <v>1006</v>
      </c>
      <c r="J94" s="256"/>
      <c r="K94" s="267"/>
    </row>
    <row r="95" spans="2:11" ht="15" customHeight="1">
      <c r="B95" s="276"/>
      <c r="C95" s="256" t="s">
        <v>45</v>
      </c>
      <c r="D95" s="256"/>
      <c r="E95" s="256"/>
      <c r="F95" s="275" t="s">
        <v>972</v>
      </c>
      <c r="G95" s="274"/>
      <c r="H95" s="256" t="s">
        <v>1009</v>
      </c>
      <c r="I95" s="256" t="s">
        <v>1006</v>
      </c>
      <c r="J95" s="256"/>
      <c r="K95" s="267"/>
    </row>
    <row r="96" spans="2:11" ht="15" customHeight="1">
      <c r="B96" s="279"/>
      <c r="C96" s="280"/>
      <c r="D96" s="280"/>
      <c r="E96" s="280"/>
      <c r="F96" s="280"/>
      <c r="G96" s="280"/>
      <c r="H96" s="280"/>
      <c r="I96" s="280"/>
      <c r="J96" s="280"/>
      <c r="K96" s="281"/>
    </row>
    <row r="97" spans="2:11" ht="18.75" customHeight="1">
      <c r="B97" s="282"/>
      <c r="C97" s="283"/>
      <c r="D97" s="283"/>
      <c r="E97" s="283"/>
      <c r="F97" s="283"/>
      <c r="G97" s="283"/>
      <c r="H97" s="283"/>
      <c r="I97" s="283"/>
      <c r="J97" s="283"/>
      <c r="K97" s="282"/>
    </row>
    <row r="98" spans="2:11" ht="18.75" customHeight="1">
      <c r="B98" s="262"/>
      <c r="C98" s="262"/>
      <c r="D98" s="262"/>
      <c r="E98" s="262"/>
      <c r="F98" s="262"/>
      <c r="G98" s="262"/>
      <c r="H98" s="262"/>
      <c r="I98" s="262"/>
      <c r="J98" s="262"/>
      <c r="K98" s="262"/>
    </row>
    <row r="99" spans="2:11" ht="7.5" customHeight="1">
      <c r="B99" s="263"/>
      <c r="C99" s="264"/>
      <c r="D99" s="264"/>
      <c r="E99" s="264"/>
      <c r="F99" s="264"/>
      <c r="G99" s="264"/>
      <c r="H99" s="264"/>
      <c r="I99" s="264"/>
      <c r="J99" s="264"/>
      <c r="K99" s="265"/>
    </row>
    <row r="100" spans="2:11" ht="45" customHeight="1">
      <c r="B100" s="266"/>
      <c r="C100" s="372" t="s">
        <v>1010</v>
      </c>
      <c r="D100" s="372"/>
      <c r="E100" s="372"/>
      <c r="F100" s="372"/>
      <c r="G100" s="372"/>
      <c r="H100" s="372"/>
      <c r="I100" s="372"/>
      <c r="J100" s="372"/>
      <c r="K100" s="267"/>
    </row>
    <row r="101" spans="2:11" ht="17.25" customHeight="1">
      <c r="B101" s="266"/>
      <c r="C101" s="268" t="s">
        <v>966</v>
      </c>
      <c r="D101" s="268"/>
      <c r="E101" s="268"/>
      <c r="F101" s="268" t="s">
        <v>967</v>
      </c>
      <c r="G101" s="269"/>
      <c r="H101" s="268" t="s">
        <v>122</v>
      </c>
      <c r="I101" s="268" t="s">
        <v>54</v>
      </c>
      <c r="J101" s="268" t="s">
        <v>968</v>
      </c>
      <c r="K101" s="267"/>
    </row>
    <row r="102" spans="2:11" ht="17.25" customHeight="1">
      <c r="B102" s="266"/>
      <c r="C102" s="270" t="s">
        <v>969</v>
      </c>
      <c r="D102" s="270"/>
      <c r="E102" s="270"/>
      <c r="F102" s="271" t="s">
        <v>970</v>
      </c>
      <c r="G102" s="272"/>
      <c r="H102" s="270"/>
      <c r="I102" s="270"/>
      <c r="J102" s="270" t="s">
        <v>971</v>
      </c>
      <c r="K102" s="267"/>
    </row>
    <row r="103" spans="2:11" ht="5.25" customHeight="1">
      <c r="B103" s="266"/>
      <c r="C103" s="268"/>
      <c r="D103" s="268"/>
      <c r="E103" s="268"/>
      <c r="F103" s="268"/>
      <c r="G103" s="284"/>
      <c r="H103" s="268"/>
      <c r="I103" s="268"/>
      <c r="J103" s="268"/>
      <c r="K103" s="267"/>
    </row>
    <row r="104" spans="2:11" ht="15" customHeight="1">
      <c r="B104" s="266"/>
      <c r="C104" s="256" t="s">
        <v>50</v>
      </c>
      <c r="D104" s="273"/>
      <c r="E104" s="273"/>
      <c r="F104" s="275" t="s">
        <v>972</v>
      </c>
      <c r="G104" s="284"/>
      <c r="H104" s="256" t="s">
        <v>1011</v>
      </c>
      <c r="I104" s="256" t="s">
        <v>974</v>
      </c>
      <c r="J104" s="256">
        <v>20</v>
      </c>
      <c r="K104" s="267"/>
    </row>
    <row r="105" spans="2:11" ht="15" customHeight="1">
      <c r="B105" s="266"/>
      <c r="C105" s="256" t="s">
        <v>975</v>
      </c>
      <c r="D105" s="256"/>
      <c r="E105" s="256"/>
      <c r="F105" s="275" t="s">
        <v>972</v>
      </c>
      <c r="G105" s="256"/>
      <c r="H105" s="256" t="s">
        <v>1011</v>
      </c>
      <c r="I105" s="256" t="s">
        <v>974</v>
      </c>
      <c r="J105" s="256">
        <v>120</v>
      </c>
      <c r="K105" s="267"/>
    </row>
    <row r="106" spans="2:11" ht="15" customHeight="1">
      <c r="B106" s="276"/>
      <c r="C106" s="256" t="s">
        <v>977</v>
      </c>
      <c r="D106" s="256"/>
      <c r="E106" s="256"/>
      <c r="F106" s="275" t="s">
        <v>978</v>
      </c>
      <c r="G106" s="256"/>
      <c r="H106" s="256" t="s">
        <v>1011</v>
      </c>
      <c r="I106" s="256" t="s">
        <v>974</v>
      </c>
      <c r="J106" s="256">
        <v>50</v>
      </c>
      <c r="K106" s="267"/>
    </row>
    <row r="107" spans="2:11" ht="15" customHeight="1">
      <c r="B107" s="276"/>
      <c r="C107" s="256" t="s">
        <v>980</v>
      </c>
      <c r="D107" s="256"/>
      <c r="E107" s="256"/>
      <c r="F107" s="275" t="s">
        <v>972</v>
      </c>
      <c r="G107" s="256"/>
      <c r="H107" s="256" t="s">
        <v>1011</v>
      </c>
      <c r="I107" s="256" t="s">
        <v>982</v>
      </c>
      <c r="J107" s="256"/>
      <c r="K107" s="267"/>
    </row>
    <row r="108" spans="2:11" ht="15" customHeight="1">
      <c r="B108" s="276"/>
      <c r="C108" s="256" t="s">
        <v>991</v>
      </c>
      <c r="D108" s="256"/>
      <c r="E108" s="256"/>
      <c r="F108" s="275" t="s">
        <v>978</v>
      </c>
      <c r="G108" s="256"/>
      <c r="H108" s="256" t="s">
        <v>1011</v>
      </c>
      <c r="I108" s="256" t="s">
        <v>974</v>
      </c>
      <c r="J108" s="256">
        <v>50</v>
      </c>
      <c r="K108" s="267"/>
    </row>
    <row r="109" spans="2:11" ht="15" customHeight="1">
      <c r="B109" s="276"/>
      <c r="C109" s="256" t="s">
        <v>999</v>
      </c>
      <c r="D109" s="256"/>
      <c r="E109" s="256"/>
      <c r="F109" s="275" t="s">
        <v>978</v>
      </c>
      <c r="G109" s="256"/>
      <c r="H109" s="256" t="s">
        <v>1011</v>
      </c>
      <c r="I109" s="256" t="s">
        <v>974</v>
      </c>
      <c r="J109" s="256">
        <v>50</v>
      </c>
      <c r="K109" s="267"/>
    </row>
    <row r="110" spans="2:11" ht="15" customHeight="1">
      <c r="B110" s="276"/>
      <c r="C110" s="256" t="s">
        <v>997</v>
      </c>
      <c r="D110" s="256"/>
      <c r="E110" s="256"/>
      <c r="F110" s="275" t="s">
        <v>978</v>
      </c>
      <c r="G110" s="256"/>
      <c r="H110" s="256" t="s">
        <v>1011</v>
      </c>
      <c r="I110" s="256" t="s">
        <v>974</v>
      </c>
      <c r="J110" s="256">
        <v>50</v>
      </c>
      <c r="K110" s="267"/>
    </row>
    <row r="111" spans="2:11" ht="15" customHeight="1">
      <c r="B111" s="276"/>
      <c r="C111" s="256" t="s">
        <v>50</v>
      </c>
      <c r="D111" s="256"/>
      <c r="E111" s="256"/>
      <c r="F111" s="275" t="s">
        <v>972</v>
      </c>
      <c r="G111" s="256"/>
      <c r="H111" s="256" t="s">
        <v>1012</v>
      </c>
      <c r="I111" s="256" t="s">
        <v>974</v>
      </c>
      <c r="J111" s="256">
        <v>20</v>
      </c>
      <c r="K111" s="267"/>
    </row>
    <row r="112" spans="2:11" ht="15" customHeight="1">
      <c r="B112" s="276"/>
      <c r="C112" s="256" t="s">
        <v>1013</v>
      </c>
      <c r="D112" s="256"/>
      <c r="E112" s="256"/>
      <c r="F112" s="275" t="s">
        <v>972</v>
      </c>
      <c r="G112" s="256"/>
      <c r="H112" s="256" t="s">
        <v>1014</v>
      </c>
      <c r="I112" s="256" t="s">
        <v>974</v>
      </c>
      <c r="J112" s="256">
        <v>120</v>
      </c>
      <c r="K112" s="267"/>
    </row>
    <row r="113" spans="2:11" ht="15" customHeight="1">
      <c r="B113" s="276"/>
      <c r="C113" s="256" t="s">
        <v>35</v>
      </c>
      <c r="D113" s="256"/>
      <c r="E113" s="256"/>
      <c r="F113" s="275" t="s">
        <v>972</v>
      </c>
      <c r="G113" s="256"/>
      <c r="H113" s="256" t="s">
        <v>1015</v>
      </c>
      <c r="I113" s="256" t="s">
        <v>1006</v>
      </c>
      <c r="J113" s="256"/>
      <c r="K113" s="267"/>
    </row>
    <row r="114" spans="2:11" ht="15" customHeight="1">
      <c r="B114" s="276"/>
      <c r="C114" s="256" t="s">
        <v>45</v>
      </c>
      <c r="D114" s="256"/>
      <c r="E114" s="256"/>
      <c r="F114" s="275" t="s">
        <v>972</v>
      </c>
      <c r="G114" s="256"/>
      <c r="H114" s="256" t="s">
        <v>1016</v>
      </c>
      <c r="I114" s="256" t="s">
        <v>1006</v>
      </c>
      <c r="J114" s="256"/>
      <c r="K114" s="267"/>
    </row>
    <row r="115" spans="2:11" ht="15" customHeight="1">
      <c r="B115" s="276"/>
      <c r="C115" s="256" t="s">
        <v>54</v>
      </c>
      <c r="D115" s="256"/>
      <c r="E115" s="256"/>
      <c r="F115" s="275" t="s">
        <v>972</v>
      </c>
      <c r="G115" s="256"/>
      <c r="H115" s="256" t="s">
        <v>1017</v>
      </c>
      <c r="I115" s="256" t="s">
        <v>1018</v>
      </c>
      <c r="J115" s="256"/>
      <c r="K115" s="267"/>
    </row>
    <row r="116" spans="2:11" ht="15" customHeight="1">
      <c r="B116" s="279"/>
      <c r="C116" s="285"/>
      <c r="D116" s="285"/>
      <c r="E116" s="285"/>
      <c r="F116" s="285"/>
      <c r="G116" s="285"/>
      <c r="H116" s="285"/>
      <c r="I116" s="285"/>
      <c r="J116" s="285"/>
      <c r="K116" s="281"/>
    </row>
    <row r="117" spans="2:11" ht="18.75" customHeight="1">
      <c r="B117" s="286"/>
      <c r="C117" s="252"/>
      <c r="D117" s="252"/>
      <c r="E117" s="252"/>
      <c r="F117" s="287"/>
      <c r="G117" s="252"/>
      <c r="H117" s="252"/>
      <c r="I117" s="252"/>
      <c r="J117" s="252"/>
      <c r="K117" s="286"/>
    </row>
    <row r="118" spans="2:11" ht="18.75" customHeight="1">
      <c r="B118" s="262"/>
      <c r="C118" s="262"/>
      <c r="D118" s="262"/>
      <c r="E118" s="262"/>
      <c r="F118" s="262"/>
      <c r="G118" s="262"/>
      <c r="H118" s="262"/>
      <c r="I118" s="262"/>
      <c r="J118" s="262"/>
      <c r="K118" s="262"/>
    </row>
    <row r="119" spans="2:11" ht="7.5" customHeight="1">
      <c r="B119" s="288"/>
      <c r="C119" s="289"/>
      <c r="D119" s="289"/>
      <c r="E119" s="289"/>
      <c r="F119" s="289"/>
      <c r="G119" s="289"/>
      <c r="H119" s="289"/>
      <c r="I119" s="289"/>
      <c r="J119" s="289"/>
      <c r="K119" s="290"/>
    </row>
    <row r="120" spans="2:11" ht="45" customHeight="1">
      <c r="B120" s="291"/>
      <c r="C120" s="371" t="s">
        <v>1019</v>
      </c>
      <c r="D120" s="371"/>
      <c r="E120" s="371"/>
      <c r="F120" s="371"/>
      <c r="G120" s="371"/>
      <c r="H120" s="371"/>
      <c r="I120" s="371"/>
      <c r="J120" s="371"/>
      <c r="K120" s="292"/>
    </row>
    <row r="121" spans="2:11" ht="17.25" customHeight="1">
      <c r="B121" s="293"/>
      <c r="C121" s="268" t="s">
        <v>966</v>
      </c>
      <c r="D121" s="268"/>
      <c r="E121" s="268"/>
      <c r="F121" s="268" t="s">
        <v>967</v>
      </c>
      <c r="G121" s="269"/>
      <c r="H121" s="268" t="s">
        <v>122</v>
      </c>
      <c r="I121" s="268" t="s">
        <v>54</v>
      </c>
      <c r="J121" s="268" t="s">
        <v>968</v>
      </c>
      <c r="K121" s="294"/>
    </row>
    <row r="122" spans="2:11" ht="17.25" customHeight="1">
      <c r="B122" s="293"/>
      <c r="C122" s="270" t="s">
        <v>969</v>
      </c>
      <c r="D122" s="270"/>
      <c r="E122" s="270"/>
      <c r="F122" s="271" t="s">
        <v>970</v>
      </c>
      <c r="G122" s="272"/>
      <c r="H122" s="270"/>
      <c r="I122" s="270"/>
      <c r="J122" s="270" t="s">
        <v>971</v>
      </c>
      <c r="K122" s="294"/>
    </row>
    <row r="123" spans="2:11" ht="5.25" customHeight="1">
      <c r="B123" s="295"/>
      <c r="C123" s="273"/>
      <c r="D123" s="273"/>
      <c r="E123" s="273"/>
      <c r="F123" s="273"/>
      <c r="G123" s="256"/>
      <c r="H123" s="273"/>
      <c r="I123" s="273"/>
      <c r="J123" s="273"/>
      <c r="K123" s="296"/>
    </row>
    <row r="124" spans="2:11" ht="15" customHeight="1">
      <c r="B124" s="295"/>
      <c r="C124" s="256" t="s">
        <v>975</v>
      </c>
      <c r="D124" s="273"/>
      <c r="E124" s="273"/>
      <c r="F124" s="275" t="s">
        <v>972</v>
      </c>
      <c r="G124" s="256"/>
      <c r="H124" s="256" t="s">
        <v>1011</v>
      </c>
      <c r="I124" s="256" t="s">
        <v>974</v>
      </c>
      <c r="J124" s="256">
        <v>120</v>
      </c>
      <c r="K124" s="297"/>
    </row>
    <row r="125" spans="2:11" ht="15" customHeight="1">
      <c r="B125" s="295"/>
      <c r="C125" s="256" t="s">
        <v>1020</v>
      </c>
      <c r="D125" s="256"/>
      <c r="E125" s="256"/>
      <c r="F125" s="275" t="s">
        <v>972</v>
      </c>
      <c r="G125" s="256"/>
      <c r="H125" s="256" t="s">
        <v>1021</v>
      </c>
      <c r="I125" s="256" t="s">
        <v>974</v>
      </c>
      <c r="J125" s="256" t="s">
        <v>1022</v>
      </c>
      <c r="K125" s="297"/>
    </row>
    <row r="126" spans="2:11" ht="15" customHeight="1">
      <c r="B126" s="295"/>
      <c r="C126" s="256" t="s">
        <v>921</v>
      </c>
      <c r="D126" s="256"/>
      <c r="E126" s="256"/>
      <c r="F126" s="275" t="s">
        <v>972</v>
      </c>
      <c r="G126" s="256"/>
      <c r="H126" s="256" t="s">
        <v>1023</v>
      </c>
      <c r="I126" s="256" t="s">
        <v>974</v>
      </c>
      <c r="J126" s="256" t="s">
        <v>1022</v>
      </c>
      <c r="K126" s="297"/>
    </row>
    <row r="127" spans="2:11" ht="15" customHeight="1">
      <c r="B127" s="295"/>
      <c r="C127" s="256" t="s">
        <v>983</v>
      </c>
      <c r="D127" s="256"/>
      <c r="E127" s="256"/>
      <c r="F127" s="275" t="s">
        <v>978</v>
      </c>
      <c r="G127" s="256"/>
      <c r="H127" s="256" t="s">
        <v>984</v>
      </c>
      <c r="I127" s="256" t="s">
        <v>974</v>
      </c>
      <c r="J127" s="256">
        <v>15</v>
      </c>
      <c r="K127" s="297"/>
    </row>
    <row r="128" spans="2:11" ht="15" customHeight="1">
      <c r="B128" s="295"/>
      <c r="C128" s="277" t="s">
        <v>985</v>
      </c>
      <c r="D128" s="277"/>
      <c r="E128" s="277"/>
      <c r="F128" s="278" t="s">
        <v>978</v>
      </c>
      <c r="G128" s="277"/>
      <c r="H128" s="277" t="s">
        <v>986</v>
      </c>
      <c r="I128" s="277" t="s">
        <v>974</v>
      </c>
      <c r="J128" s="277">
        <v>15</v>
      </c>
      <c r="K128" s="297"/>
    </row>
    <row r="129" spans="2:11" ht="15" customHeight="1">
      <c r="B129" s="295"/>
      <c r="C129" s="277" t="s">
        <v>987</v>
      </c>
      <c r="D129" s="277"/>
      <c r="E129" s="277"/>
      <c r="F129" s="278" t="s">
        <v>978</v>
      </c>
      <c r="G129" s="277"/>
      <c r="H129" s="277" t="s">
        <v>988</v>
      </c>
      <c r="I129" s="277" t="s">
        <v>974</v>
      </c>
      <c r="J129" s="277">
        <v>20</v>
      </c>
      <c r="K129" s="297"/>
    </row>
    <row r="130" spans="2:11" ht="15" customHeight="1">
      <c r="B130" s="295"/>
      <c r="C130" s="277" t="s">
        <v>989</v>
      </c>
      <c r="D130" s="277"/>
      <c r="E130" s="277"/>
      <c r="F130" s="278" t="s">
        <v>978</v>
      </c>
      <c r="G130" s="277"/>
      <c r="H130" s="277" t="s">
        <v>990</v>
      </c>
      <c r="I130" s="277" t="s">
        <v>974</v>
      </c>
      <c r="J130" s="277">
        <v>20</v>
      </c>
      <c r="K130" s="297"/>
    </row>
    <row r="131" spans="2:11" ht="15" customHeight="1">
      <c r="B131" s="295"/>
      <c r="C131" s="256" t="s">
        <v>977</v>
      </c>
      <c r="D131" s="256"/>
      <c r="E131" s="256"/>
      <c r="F131" s="275" t="s">
        <v>978</v>
      </c>
      <c r="G131" s="256"/>
      <c r="H131" s="256" t="s">
        <v>1011</v>
      </c>
      <c r="I131" s="256" t="s">
        <v>974</v>
      </c>
      <c r="J131" s="256">
        <v>50</v>
      </c>
      <c r="K131" s="297"/>
    </row>
    <row r="132" spans="2:11" ht="15" customHeight="1">
      <c r="B132" s="295"/>
      <c r="C132" s="256" t="s">
        <v>991</v>
      </c>
      <c r="D132" s="256"/>
      <c r="E132" s="256"/>
      <c r="F132" s="275" t="s">
        <v>978</v>
      </c>
      <c r="G132" s="256"/>
      <c r="H132" s="256" t="s">
        <v>1011</v>
      </c>
      <c r="I132" s="256" t="s">
        <v>974</v>
      </c>
      <c r="J132" s="256">
        <v>50</v>
      </c>
      <c r="K132" s="297"/>
    </row>
    <row r="133" spans="2:11" ht="15" customHeight="1">
      <c r="B133" s="295"/>
      <c r="C133" s="256" t="s">
        <v>997</v>
      </c>
      <c r="D133" s="256"/>
      <c r="E133" s="256"/>
      <c r="F133" s="275" t="s">
        <v>978</v>
      </c>
      <c r="G133" s="256"/>
      <c r="H133" s="256" t="s">
        <v>1011</v>
      </c>
      <c r="I133" s="256" t="s">
        <v>974</v>
      </c>
      <c r="J133" s="256">
        <v>50</v>
      </c>
      <c r="K133" s="297"/>
    </row>
    <row r="134" spans="2:11" ht="15" customHeight="1">
      <c r="B134" s="295"/>
      <c r="C134" s="256" t="s">
        <v>999</v>
      </c>
      <c r="D134" s="256"/>
      <c r="E134" s="256"/>
      <c r="F134" s="275" t="s">
        <v>978</v>
      </c>
      <c r="G134" s="256"/>
      <c r="H134" s="256" t="s">
        <v>1011</v>
      </c>
      <c r="I134" s="256" t="s">
        <v>974</v>
      </c>
      <c r="J134" s="256">
        <v>50</v>
      </c>
      <c r="K134" s="297"/>
    </row>
    <row r="135" spans="2:11" ht="15" customHeight="1">
      <c r="B135" s="295"/>
      <c r="C135" s="256" t="s">
        <v>127</v>
      </c>
      <c r="D135" s="256"/>
      <c r="E135" s="256"/>
      <c r="F135" s="275" t="s">
        <v>978</v>
      </c>
      <c r="G135" s="256"/>
      <c r="H135" s="256" t="s">
        <v>1024</v>
      </c>
      <c r="I135" s="256" t="s">
        <v>974</v>
      </c>
      <c r="J135" s="256">
        <v>255</v>
      </c>
      <c r="K135" s="297"/>
    </row>
    <row r="136" spans="2:11" ht="15" customHeight="1">
      <c r="B136" s="295"/>
      <c r="C136" s="256" t="s">
        <v>1001</v>
      </c>
      <c r="D136" s="256"/>
      <c r="E136" s="256"/>
      <c r="F136" s="275" t="s">
        <v>972</v>
      </c>
      <c r="G136" s="256"/>
      <c r="H136" s="256" t="s">
        <v>1025</v>
      </c>
      <c r="I136" s="256" t="s">
        <v>1003</v>
      </c>
      <c r="J136" s="256"/>
      <c r="K136" s="297"/>
    </row>
    <row r="137" spans="2:11" ht="15" customHeight="1">
      <c r="B137" s="295"/>
      <c r="C137" s="256" t="s">
        <v>1004</v>
      </c>
      <c r="D137" s="256"/>
      <c r="E137" s="256"/>
      <c r="F137" s="275" t="s">
        <v>972</v>
      </c>
      <c r="G137" s="256"/>
      <c r="H137" s="256" t="s">
        <v>1026</v>
      </c>
      <c r="I137" s="256" t="s">
        <v>1006</v>
      </c>
      <c r="J137" s="256"/>
      <c r="K137" s="297"/>
    </row>
    <row r="138" spans="2:11" ht="15" customHeight="1">
      <c r="B138" s="295"/>
      <c r="C138" s="256" t="s">
        <v>1007</v>
      </c>
      <c r="D138" s="256"/>
      <c r="E138" s="256"/>
      <c r="F138" s="275" t="s">
        <v>972</v>
      </c>
      <c r="G138" s="256"/>
      <c r="H138" s="256" t="s">
        <v>1007</v>
      </c>
      <c r="I138" s="256" t="s">
        <v>1006</v>
      </c>
      <c r="J138" s="256"/>
      <c r="K138" s="297"/>
    </row>
    <row r="139" spans="2:11" ht="15" customHeight="1">
      <c r="B139" s="295"/>
      <c r="C139" s="256" t="s">
        <v>35</v>
      </c>
      <c r="D139" s="256"/>
      <c r="E139" s="256"/>
      <c r="F139" s="275" t="s">
        <v>972</v>
      </c>
      <c r="G139" s="256"/>
      <c r="H139" s="256" t="s">
        <v>1027</v>
      </c>
      <c r="I139" s="256" t="s">
        <v>1006</v>
      </c>
      <c r="J139" s="256"/>
      <c r="K139" s="297"/>
    </row>
    <row r="140" spans="2:11" ht="15" customHeight="1">
      <c r="B140" s="295"/>
      <c r="C140" s="256" t="s">
        <v>1028</v>
      </c>
      <c r="D140" s="256"/>
      <c r="E140" s="256"/>
      <c r="F140" s="275" t="s">
        <v>972</v>
      </c>
      <c r="G140" s="256"/>
      <c r="H140" s="256" t="s">
        <v>1029</v>
      </c>
      <c r="I140" s="256" t="s">
        <v>1006</v>
      </c>
      <c r="J140" s="256"/>
      <c r="K140" s="297"/>
    </row>
    <row r="141" spans="2:11" ht="15" customHeight="1">
      <c r="B141" s="298"/>
      <c r="C141" s="299"/>
      <c r="D141" s="299"/>
      <c r="E141" s="299"/>
      <c r="F141" s="299"/>
      <c r="G141" s="299"/>
      <c r="H141" s="299"/>
      <c r="I141" s="299"/>
      <c r="J141" s="299"/>
      <c r="K141" s="300"/>
    </row>
    <row r="142" spans="2:11" ht="18.75" customHeight="1">
      <c r="B142" s="252"/>
      <c r="C142" s="252"/>
      <c r="D142" s="252"/>
      <c r="E142" s="252"/>
      <c r="F142" s="287"/>
      <c r="G142" s="252"/>
      <c r="H142" s="252"/>
      <c r="I142" s="252"/>
      <c r="J142" s="252"/>
      <c r="K142" s="252"/>
    </row>
    <row r="143" spans="2:11" ht="18.75" customHeight="1">
      <c r="B143" s="262"/>
      <c r="C143" s="262"/>
      <c r="D143" s="262"/>
      <c r="E143" s="262"/>
      <c r="F143" s="262"/>
      <c r="G143" s="262"/>
      <c r="H143" s="262"/>
      <c r="I143" s="262"/>
      <c r="J143" s="262"/>
      <c r="K143" s="262"/>
    </row>
    <row r="144" spans="2:11" ht="7.5" customHeight="1">
      <c r="B144" s="263"/>
      <c r="C144" s="264"/>
      <c r="D144" s="264"/>
      <c r="E144" s="264"/>
      <c r="F144" s="264"/>
      <c r="G144" s="264"/>
      <c r="H144" s="264"/>
      <c r="I144" s="264"/>
      <c r="J144" s="264"/>
      <c r="K144" s="265"/>
    </row>
    <row r="145" spans="2:11" ht="45" customHeight="1">
      <c r="B145" s="266"/>
      <c r="C145" s="372" t="s">
        <v>1030</v>
      </c>
      <c r="D145" s="372"/>
      <c r="E145" s="372"/>
      <c r="F145" s="372"/>
      <c r="G145" s="372"/>
      <c r="H145" s="372"/>
      <c r="I145" s="372"/>
      <c r="J145" s="372"/>
      <c r="K145" s="267"/>
    </row>
    <row r="146" spans="2:11" ht="17.25" customHeight="1">
      <c r="B146" s="266"/>
      <c r="C146" s="268" t="s">
        <v>966</v>
      </c>
      <c r="D146" s="268"/>
      <c r="E146" s="268"/>
      <c r="F146" s="268" t="s">
        <v>967</v>
      </c>
      <c r="G146" s="269"/>
      <c r="H146" s="268" t="s">
        <v>122</v>
      </c>
      <c r="I146" s="268" t="s">
        <v>54</v>
      </c>
      <c r="J146" s="268" t="s">
        <v>968</v>
      </c>
      <c r="K146" s="267"/>
    </row>
    <row r="147" spans="2:11" ht="17.25" customHeight="1">
      <c r="B147" s="266"/>
      <c r="C147" s="270" t="s">
        <v>969</v>
      </c>
      <c r="D147" s="270"/>
      <c r="E147" s="270"/>
      <c r="F147" s="271" t="s">
        <v>970</v>
      </c>
      <c r="G147" s="272"/>
      <c r="H147" s="270"/>
      <c r="I147" s="270"/>
      <c r="J147" s="270" t="s">
        <v>971</v>
      </c>
      <c r="K147" s="267"/>
    </row>
    <row r="148" spans="2:11" ht="5.25" customHeight="1">
      <c r="B148" s="276"/>
      <c r="C148" s="273"/>
      <c r="D148" s="273"/>
      <c r="E148" s="273"/>
      <c r="F148" s="273"/>
      <c r="G148" s="274"/>
      <c r="H148" s="273"/>
      <c r="I148" s="273"/>
      <c r="J148" s="273"/>
      <c r="K148" s="297"/>
    </row>
    <row r="149" spans="2:11" ht="15" customHeight="1">
      <c r="B149" s="276"/>
      <c r="C149" s="301" t="s">
        <v>975</v>
      </c>
      <c r="D149" s="256"/>
      <c r="E149" s="256"/>
      <c r="F149" s="302" t="s">
        <v>972</v>
      </c>
      <c r="G149" s="256"/>
      <c r="H149" s="301" t="s">
        <v>1011</v>
      </c>
      <c r="I149" s="301" t="s">
        <v>974</v>
      </c>
      <c r="J149" s="301">
        <v>120</v>
      </c>
      <c r="K149" s="297"/>
    </row>
    <row r="150" spans="2:11" ht="15" customHeight="1">
      <c r="B150" s="276"/>
      <c r="C150" s="301" t="s">
        <v>1020</v>
      </c>
      <c r="D150" s="256"/>
      <c r="E150" s="256"/>
      <c r="F150" s="302" t="s">
        <v>972</v>
      </c>
      <c r="G150" s="256"/>
      <c r="H150" s="301" t="s">
        <v>1031</v>
      </c>
      <c r="I150" s="301" t="s">
        <v>974</v>
      </c>
      <c r="J150" s="301" t="s">
        <v>1022</v>
      </c>
      <c r="K150" s="297"/>
    </row>
    <row r="151" spans="2:11" ht="15" customHeight="1">
      <c r="B151" s="276"/>
      <c r="C151" s="301" t="s">
        <v>921</v>
      </c>
      <c r="D151" s="256"/>
      <c r="E151" s="256"/>
      <c r="F151" s="302" t="s">
        <v>972</v>
      </c>
      <c r="G151" s="256"/>
      <c r="H151" s="301" t="s">
        <v>1032</v>
      </c>
      <c r="I151" s="301" t="s">
        <v>974</v>
      </c>
      <c r="J151" s="301" t="s">
        <v>1022</v>
      </c>
      <c r="K151" s="297"/>
    </row>
    <row r="152" spans="2:11" ht="15" customHeight="1">
      <c r="B152" s="276"/>
      <c r="C152" s="301" t="s">
        <v>977</v>
      </c>
      <c r="D152" s="256"/>
      <c r="E152" s="256"/>
      <c r="F152" s="302" t="s">
        <v>978</v>
      </c>
      <c r="G152" s="256"/>
      <c r="H152" s="301" t="s">
        <v>1011</v>
      </c>
      <c r="I152" s="301" t="s">
        <v>974</v>
      </c>
      <c r="J152" s="301">
        <v>50</v>
      </c>
      <c r="K152" s="297"/>
    </row>
    <row r="153" spans="2:11" ht="15" customHeight="1">
      <c r="B153" s="276"/>
      <c r="C153" s="301" t="s">
        <v>980</v>
      </c>
      <c r="D153" s="256"/>
      <c r="E153" s="256"/>
      <c r="F153" s="302" t="s">
        <v>972</v>
      </c>
      <c r="G153" s="256"/>
      <c r="H153" s="301" t="s">
        <v>1011</v>
      </c>
      <c r="I153" s="301" t="s">
        <v>982</v>
      </c>
      <c r="J153" s="301"/>
      <c r="K153" s="297"/>
    </row>
    <row r="154" spans="2:11" ht="15" customHeight="1">
      <c r="B154" s="276"/>
      <c r="C154" s="301" t="s">
        <v>991</v>
      </c>
      <c r="D154" s="256"/>
      <c r="E154" s="256"/>
      <c r="F154" s="302" t="s">
        <v>978</v>
      </c>
      <c r="G154" s="256"/>
      <c r="H154" s="301" t="s">
        <v>1011</v>
      </c>
      <c r="I154" s="301" t="s">
        <v>974</v>
      </c>
      <c r="J154" s="301">
        <v>50</v>
      </c>
      <c r="K154" s="297"/>
    </row>
    <row r="155" spans="2:11" ht="15" customHeight="1">
      <c r="B155" s="276"/>
      <c r="C155" s="301" t="s">
        <v>999</v>
      </c>
      <c r="D155" s="256"/>
      <c r="E155" s="256"/>
      <c r="F155" s="302" t="s">
        <v>978</v>
      </c>
      <c r="G155" s="256"/>
      <c r="H155" s="301" t="s">
        <v>1011</v>
      </c>
      <c r="I155" s="301" t="s">
        <v>974</v>
      </c>
      <c r="J155" s="301">
        <v>50</v>
      </c>
      <c r="K155" s="297"/>
    </row>
    <row r="156" spans="2:11" ht="15" customHeight="1">
      <c r="B156" s="276"/>
      <c r="C156" s="301" t="s">
        <v>997</v>
      </c>
      <c r="D156" s="256"/>
      <c r="E156" s="256"/>
      <c r="F156" s="302" t="s">
        <v>978</v>
      </c>
      <c r="G156" s="256"/>
      <c r="H156" s="301" t="s">
        <v>1011</v>
      </c>
      <c r="I156" s="301" t="s">
        <v>974</v>
      </c>
      <c r="J156" s="301">
        <v>50</v>
      </c>
      <c r="K156" s="297"/>
    </row>
    <row r="157" spans="2:11" ht="15" customHeight="1">
      <c r="B157" s="276"/>
      <c r="C157" s="301" t="s">
        <v>107</v>
      </c>
      <c r="D157" s="256"/>
      <c r="E157" s="256"/>
      <c r="F157" s="302" t="s">
        <v>972</v>
      </c>
      <c r="G157" s="256"/>
      <c r="H157" s="301" t="s">
        <v>1033</v>
      </c>
      <c r="I157" s="301" t="s">
        <v>974</v>
      </c>
      <c r="J157" s="301" t="s">
        <v>1034</v>
      </c>
      <c r="K157" s="297"/>
    </row>
    <row r="158" spans="2:11" ht="15" customHeight="1">
      <c r="B158" s="276"/>
      <c r="C158" s="301" t="s">
        <v>1035</v>
      </c>
      <c r="D158" s="256"/>
      <c r="E158" s="256"/>
      <c r="F158" s="302" t="s">
        <v>972</v>
      </c>
      <c r="G158" s="256"/>
      <c r="H158" s="301" t="s">
        <v>1036</v>
      </c>
      <c r="I158" s="301" t="s">
        <v>1006</v>
      </c>
      <c r="J158" s="301"/>
      <c r="K158" s="297"/>
    </row>
    <row r="159" spans="2:11" ht="15" customHeight="1">
      <c r="B159" s="303"/>
      <c r="C159" s="285"/>
      <c r="D159" s="285"/>
      <c r="E159" s="285"/>
      <c r="F159" s="285"/>
      <c r="G159" s="285"/>
      <c r="H159" s="285"/>
      <c r="I159" s="285"/>
      <c r="J159" s="285"/>
      <c r="K159" s="304"/>
    </row>
    <row r="160" spans="2:11" ht="18.75" customHeight="1">
      <c r="B160" s="252"/>
      <c r="C160" s="256"/>
      <c r="D160" s="256"/>
      <c r="E160" s="256"/>
      <c r="F160" s="275"/>
      <c r="G160" s="256"/>
      <c r="H160" s="256"/>
      <c r="I160" s="256"/>
      <c r="J160" s="256"/>
      <c r="K160" s="252"/>
    </row>
    <row r="161" spans="2:11" ht="18.75" customHeight="1">
      <c r="B161" s="262"/>
      <c r="C161" s="262"/>
      <c r="D161" s="262"/>
      <c r="E161" s="262"/>
      <c r="F161" s="262"/>
      <c r="G161" s="262"/>
      <c r="H161" s="262"/>
      <c r="I161" s="262"/>
      <c r="J161" s="262"/>
      <c r="K161" s="262"/>
    </row>
    <row r="162" spans="2:11" ht="7.5" customHeight="1">
      <c r="B162" s="244"/>
      <c r="C162" s="245"/>
      <c r="D162" s="245"/>
      <c r="E162" s="245"/>
      <c r="F162" s="245"/>
      <c r="G162" s="245"/>
      <c r="H162" s="245"/>
      <c r="I162" s="245"/>
      <c r="J162" s="245"/>
      <c r="K162" s="246"/>
    </row>
    <row r="163" spans="2:11" ht="45" customHeight="1">
      <c r="B163" s="247"/>
      <c r="C163" s="371" t="s">
        <v>1037</v>
      </c>
      <c r="D163" s="371"/>
      <c r="E163" s="371"/>
      <c r="F163" s="371"/>
      <c r="G163" s="371"/>
      <c r="H163" s="371"/>
      <c r="I163" s="371"/>
      <c r="J163" s="371"/>
      <c r="K163" s="248"/>
    </row>
    <row r="164" spans="2:11" ht="17.25" customHeight="1">
      <c r="B164" s="247"/>
      <c r="C164" s="268" t="s">
        <v>966</v>
      </c>
      <c r="D164" s="268"/>
      <c r="E164" s="268"/>
      <c r="F164" s="268" t="s">
        <v>967</v>
      </c>
      <c r="G164" s="305"/>
      <c r="H164" s="306" t="s">
        <v>122</v>
      </c>
      <c r="I164" s="306" t="s">
        <v>54</v>
      </c>
      <c r="J164" s="268" t="s">
        <v>968</v>
      </c>
      <c r="K164" s="248"/>
    </row>
    <row r="165" spans="2:11" ht="17.25" customHeight="1">
      <c r="B165" s="249"/>
      <c r="C165" s="270" t="s">
        <v>969</v>
      </c>
      <c r="D165" s="270"/>
      <c r="E165" s="270"/>
      <c r="F165" s="271" t="s">
        <v>970</v>
      </c>
      <c r="G165" s="307"/>
      <c r="H165" s="308"/>
      <c r="I165" s="308"/>
      <c r="J165" s="270" t="s">
        <v>971</v>
      </c>
      <c r="K165" s="250"/>
    </row>
    <row r="166" spans="2:11" ht="5.25" customHeight="1">
      <c r="B166" s="276"/>
      <c r="C166" s="273"/>
      <c r="D166" s="273"/>
      <c r="E166" s="273"/>
      <c r="F166" s="273"/>
      <c r="G166" s="274"/>
      <c r="H166" s="273"/>
      <c r="I166" s="273"/>
      <c r="J166" s="273"/>
      <c r="K166" s="297"/>
    </row>
    <row r="167" spans="2:11" ht="15" customHeight="1">
      <c r="B167" s="276"/>
      <c r="C167" s="256" t="s">
        <v>975</v>
      </c>
      <c r="D167" s="256"/>
      <c r="E167" s="256"/>
      <c r="F167" s="275" t="s">
        <v>972</v>
      </c>
      <c r="G167" s="256"/>
      <c r="H167" s="256" t="s">
        <v>1011</v>
      </c>
      <c r="I167" s="256" t="s">
        <v>974</v>
      </c>
      <c r="J167" s="256">
        <v>120</v>
      </c>
      <c r="K167" s="297"/>
    </row>
    <row r="168" spans="2:11" ht="15" customHeight="1">
      <c r="B168" s="276"/>
      <c r="C168" s="256" t="s">
        <v>1020</v>
      </c>
      <c r="D168" s="256"/>
      <c r="E168" s="256"/>
      <c r="F168" s="275" t="s">
        <v>972</v>
      </c>
      <c r="G168" s="256"/>
      <c r="H168" s="256" t="s">
        <v>1021</v>
      </c>
      <c r="I168" s="256" t="s">
        <v>974</v>
      </c>
      <c r="J168" s="256" t="s">
        <v>1022</v>
      </c>
      <c r="K168" s="297"/>
    </row>
    <row r="169" spans="2:11" ht="15" customHeight="1">
      <c r="B169" s="276"/>
      <c r="C169" s="256" t="s">
        <v>921</v>
      </c>
      <c r="D169" s="256"/>
      <c r="E169" s="256"/>
      <c r="F169" s="275" t="s">
        <v>972</v>
      </c>
      <c r="G169" s="256"/>
      <c r="H169" s="256" t="s">
        <v>1038</v>
      </c>
      <c r="I169" s="256" t="s">
        <v>974</v>
      </c>
      <c r="J169" s="256" t="s">
        <v>1022</v>
      </c>
      <c r="K169" s="297"/>
    </row>
    <row r="170" spans="2:11" ht="15" customHeight="1">
      <c r="B170" s="276"/>
      <c r="C170" s="256" t="s">
        <v>977</v>
      </c>
      <c r="D170" s="256"/>
      <c r="E170" s="256"/>
      <c r="F170" s="275" t="s">
        <v>978</v>
      </c>
      <c r="G170" s="256"/>
      <c r="H170" s="256" t="s">
        <v>1038</v>
      </c>
      <c r="I170" s="256" t="s">
        <v>974</v>
      </c>
      <c r="J170" s="256">
        <v>50</v>
      </c>
      <c r="K170" s="297"/>
    </row>
    <row r="171" spans="2:11" ht="15" customHeight="1">
      <c r="B171" s="276"/>
      <c r="C171" s="256" t="s">
        <v>980</v>
      </c>
      <c r="D171" s="256"/>
      <c r="E171" s="256"/>
      <c r="F171" s="275" t="s">
        <v>972</v>
      </c>
      <c r="G171" s="256"/>
      <c r="H171" s="256" t="s">
        <v>1038</v>
      </c>
      <c r="I171" s="256" t="s">
        <v>982</v>
      </c>
      <c r="J171" s="256"/>
      <c r="K171" s="297"/>
    </row>
    <row r="172" spans="2:11" ht="15" customHeight="1">
      <c r="B172" s="276"/>
      <c r="C172" s="256" t="s">
        <v>991</v>
      </c>
      <c r="D172" s="256"/>
      <c r="E172" s="256"/>
      <c r="F172" s="275" t="s">
        <v>978</v>
      </c>
      <c r="G172" s="256"/>
      <c r="H172" s="256" t="s">
        <v>1038</v>
      </c>
      <c r="I172" s="256" t="s">
        <v>974</v>
      </c>
      <c r="J172" s="256">
        <v>50</v>
      </c>
      <c r="K172" s="297"/>
    </row>
    <row r="173" spans="2:11" ht="15" customHeight="1">
      <c r="B173" s="276"/>
      <c r="C173" s="256" t="s">
        <v>999</v>
      </c>
      <c r="D173" s="256"/>
      <c r="E173" s="256"/>
      <c r="F173" s="275" t="s">
        <v>978</v>
      </c>
      <c r="G173" s="256"/>
      <c r="H173" s="256" t="s">
        <v>1038</v>
      </c>
      <c r="I173" s="256" t="s">
        <v>974</v>
      </c>
      <c r="J173" s="256">
        <v>50</v>
      </c>
      <c r="K173" s="297"/>
    </row>
    <row r="174" spans="2:11" ht="15" customHeight="1">
      <c r="B174" s="276"/>
      <c r="C174" s="256" t="s">
        <v>997</v>
      </c>
      <c r="D174" s="256"/>
      <c r="E174" s="256"/>
      <c r="F174" s="275" t="s">
        <v>978</v>
      </c>
      <c r="G174" s="256"/>
      <c r="H174" s="256" t="s">
        <v>1038</v>
      </c>
      <c r="I174" s="256" t="s">
        <v>974</v>
      </c>
      <c r="J174" s="256">
        <v>50</v>
      </c>
      <c r="K174" s="297"/>
    </row>
    <row r="175" spans="2:11" ht="15" customHeight="1">
      <c r="B175" s="276"/>
      <c r="C175" s="256" t="s">
        <v>121</v>
      </c>
      <c r="D175" s="256"/>
      <c r="E175" s="256"/>
      <c r="F175" s="275" t="s">
        <v>972</v>
      </c>
      <c r="G175" s="256"/>
      <c r="H175" s="256" t="s">
        <v>1039</v>
      </c>
      <c r="I175" s="256" t="s">
        <v>1040</v>
      </c>
      <c r="J175" s="256"/>
      <c r="K175" s="297"/>
    </row>
    <row r="176" spans="2:11" ht="15" customHeight="1">
      <c r="B176" s="276"/>
      <c r="C176" s="256" t="s">
        <v>54</v>
      </c>
      <c r="D176" s="256"/>
      <c r="E176" s="256"/>
      <c r="F176" s="275" t="s">
        <v>972</v>
      </c>
      <c r="G176" s="256"/>
      <c r="H176" s="256" t="s">
        <v>1041</v>
      </c>
      <c r="I176" s="256" t="s">
        <v>1042</v>
      </c>
      <c r="J176" s="256">
        <v>1</v>
      </c>
      <c r="K176" s="297"/>
    </row>
    <row r="177" spans="2:11" ht="15" customHeight="1">
      <c r="B177" s="276"/>
      <c r="C177" s="256" t="s">
        <v>50</v>
      </c>
      <c r="D177" s="256"/>
      <c r="E177" s="256"/>
      <c r="F177" s="275" t="s">
        <v>972</v>
      </c>
      <c r="G177" s="256"/>
      <c r="H177" s="256" t="s">
        <v>1043</v>
      </c>
      <c r="I177" s="256" t="s">
        <v>974</v>
      </c>
      <c r="J177" s="256">
        <v>20</v>
      </c>
      <c r="K177" s="297"/>
    </row>
    <row r="178" spans="2:11" ht="15" customHeight="1">
      <c r="B178" s="276"/>
      <c r="C178" s="256" t="s">
        <v>122</v>
      </c>
      <c r="D178" s="256"/>
      <c r="E178" s="256"/>
      <c r="F178" s="275" t="s">
        <v>972</v>
      </c>
      <c r="G178" s="256"/>
      <c r="H178" s="256" t="s">
        <v>1044</v>
      </c>
      <c r="I178" s="256" t="s">
        <v>974</v>
      </c>
      <c r="J178" s="256">
        <v>255</v>
      </c>
      <c r="K178" s="297"/>
    </row>
    <row r="179" spans="2:11" ht="15" customHeight="1">
      <c r="B179" s="276"/>
      <c r="C179" s="256" t="s">
        <v>123</v>
      </c>
      <c r="D179" s="256"/>
      <c r="E179" s="256"/>
      <c r="F179" s="275" t="s">
        <v>972</v>
      </c>
      <c r="G179" s="256"/>
      <c r="H179" s="256" t="s">
        <v>937</v>
      </c>
      <c r="I179" s="256" t="s">
        <v>974</v>
      </c>
      <c r="J179" s="256">
        <v>10</v>
      </c>
      <c r="K179" s="297"/>
    </row>
    <row r="180" spans="2:11" ht="15" customHeight="1">
      <c r="B180" s="276"/>
      <c r="C180" s="256" t="s">
        <v>124</v>
      </c>
      <c r="D180" s="256"/>
      <c r="E180" s="256"/>
      <c r="F180" s="275" t="s">
        <v>972</v>
      </c>
      <c r="G180" s="256"/>
      <c r="H180" s="256" t="s">
        <v>1045</v>
      </c>
      <c r="I180" s="256" t="s">
        <v>1006</v>
      </c>
      <c r="J180" s="256"/>
      <c r="K180" s="297"/>
    </row>
    <row r="181" spans="2:11" ht="15" customHeight="1">
      <c r="B181" s="276"/>
      <c r="C181" s="256" t="s">
        <v>1046</v>
      </c>
      <c r="D181" s="256"/>
      <c r="E181" s="256"/>
      <c r="F181" s="275" t="s">
        <v>972</v>
      </c>
      <c r="G181" s="256"/>
      <c r="H181" s="256" t="s">
        <v>1047</v>
      </c>
      <c r="I181" s="256" t="s">
        <v>1006</v>
      </c>
      <c r="J181" s="256"/>
      <c r="K181" s="297"/>
    </row>
    <row r="182" spans="2:11" ht="15" customHeight="1">
      <c r="B182" s="276"/>
      <c r="C182" s="256" t="s">
        <v>1035</v>
      </c>
      <c r="D182" s="256"/>
      <c r="E182" s="256"/>
      <c r="F182" s="275" t="s">
        <v>972</v>
      </c>
      <c r="G182" s="256"/>
      <c r="H182" s="256" t="s">
        <v>1048</v>
      </c>
      <c r="I182" s="256" t="s">
        <v>1006</v>
      </c>
      <c r="J182" s="256"/>
      <c r="K182" s="297"/>
    </row>
    <row r="183" spans="2:11" ht="15" customHeight="1">
      <c r="B183" s="276"/>
      <c r="C183" s="256" t="s">
        <v>126</v>
      </c>
      <c r="D183" s="256"/>
      <c r="E183" s="256"/>
      <c r="F183" s="275" t="s">
        <v>978</v>
      </c>
      <c r="G183" s="256"/>
      <c r="H183" s="256" t="s">
        <v>1049</v>
      </c>
      <c r="I183" s="256" t="s">
        <v>974</v>
      </c>
      <c r="J183" s="256">
        <v>50</v>
      </c>
      <c r="K183" s="297"/>
    </row>
    <row r="184" spans="2:11" ht="15" customHeight="1">
      <c r="B184" s="276"/>
      <c r="C184" s="256" t="s">
        <v>1050</v>
      </c>
      <c r="D184" s="256"/>
      <c r="E184" s="256"/>
      <c r="F184" s="275" t="s">
        <v>978</v>
      </c>
      <c r="G184" s="256"/>
      <c r="H184" s="256" t="s">
        <v>1051</v>
      </c>
      <c r="I184" s="256" t="s">
        <v>1052</v>
      </c>
      <c r="J184" s="256"/>
      <c r="K184" s="297"/>
    </row>
    <row r="185" spans="2:11" ht="15" customHeight="1">
      <c r="B185" s="276"/>
      <c r="C185" s="256" t="s">
        <v>1053</v>
      </c>
      <c r="D185" s="256"/>
      <c r="E185" s="256"/>
      <c r="F185" s="275" t="s">
        <v>978</v>
      </c>
      <c r="G185" s="256"/>
      <c r="H185" s="256" t="s">
        <v>1054</v>
      </c>
      <c r="I185" s="256" t="s">
        <v>1052</v>
      </c>
      <c r="J185" s="256"/>
      <c r="K185" s="297"/>
    </row>
    <row r="186" spans="2:11" ht="15" customHeight="1">
      <c r="B186" s="276"/>
      <c r="C186" s="256" t="s">
        <v>1055</v>
      </c>
      <c r="D186" s="256"/>
      <c r="E186" s="256"/>
      <c r="F186" s="275" t="s">
        <v>978</v>
      </c>
      <c r="G186" s="256"/>
      <c r="H186" s="256" t="s">
        <v>1056</v>
      </c>
      <c r="I186" s="256" t="s">
        <v>1052</v>
      </c>
      <c r="J186" s="256"/>
      <c r="K186" s="297"/>
    </row>
    <row r="187" spans="2:11" ht="15" customHeight="1">
      <c r="B187" s="276"/>
      <c r="C187" s="309" t="s">
        <v>1057</v>
      </c>
      <c r="D187" s="256"/>
      <c r="E187" s="256"/>
      <c r="F187" s="275" t="s">
        <v>978</v>
      </c>
      <c r="G187" s="256"/>
      <c r="H187" s="256" t="s">
        <v>1058</v>
      </c>
      <c r="I187" s="256" t="s">
        <v>1059</v>
      </c>
      <c r="J187" s="310" t="s">
        <v>1060</v>
      </c>
      <c r="K187" s="297"/>
    </row>
    <row r="188" spans="2:11" ht="15" customHeight="1">
      <c r="B188" s="276"/>
      <c r="C188" s="261" t="s">
        <v>39</v>
      </c>
      <c r="D188" s="256"/>
      <c r="E188" s="256"/>
      <c r="F188" s="275" t="s">
        <v>972</v>
      </c>
      <c r="G188" s="256"/>
      <c r="H188" s="252" t="s">
        <v>1061</v>
      </c>
      <c r="I188" s="256" t="s">
        <v>1062</v>
      </c>
      <c r="J188" s="256"/>
      <c r="K188" s="297"/>
    </row>
    <row r="189" spans="2:11" ht="15" customHeight="1">
      <c r="B189" s="276"/>
      <c r="C189" s="261" t="s">
        <v>1063</v>
      </c>
      <c r="D189" s="256"/>
      <c r="E189" s="256"/>
      <c r="F189" s="275" t="s">
        <v>972</v>
      </c>
      <c r="G189" s="256"/>
      <c r="H189" s="256" t="s">
        <v>1064</v>
      </c>
      <c r="I189" s="256" t="s">
        <v>1006</v>
      </c>
      <c r="J189" s="256"/>
      <c r="K189" s="297"/>
    </row>
    <row r="190" spans="2:11" ht="15" customHeight="1">
      <c r="B190" s="276"/>
      <c r="C190" s="261" t="s">
        <v>1065</v>
      </c>
      <c r="D190" s="256"/>
      <c r="E190" s="256"/>
      <c r="F190" s="275" t="s">
        <v>972</v>
      </c>
      <c r="G190" s="256"/>
      <c r="H190" s="256" t="s">
        <v>1066</v>
      </c>
      <c r="I190" s="256" t="s">
        <v>1006</v>
      </c>
      <c r="J190" s="256"/>
      <c r="K190" s="297"/>
    </row>
    <row r="191" spans="2:11" ht="15" customHeight="1">
      <c r="B191" s="276"/>
      <c r="C191" s="261" t="s">
        <v>1067</v>
      </c>
      <c r="D191" s="256"/>
      <c r="E191" s="256"/>
      <c r="F191" s="275" t="s">
        <v>978</v>
      </c>
      <c r="G191" s="256"/>
      <c r="H191" s="256" t="s">
        <v>1068</v>
      </c>
      <c r="I191" s="256" t="s">
        <v>1006</v>
      </c>
      <c r="J191" s="256"/>
      <c r="K191" s="297"/>
    </row>
    <row r="192" spans="2:11" ht="15" customHeight="1">
      <c r="B192" s="303"/>
      <c r="C192" s="311"/>
      <c r="D192" s="285"/>
      <c r="E192" s="285"/>
      <c r="F192" s="285"/>
      <c r="G192" s="285"/>
      <c r="H192" s="285"/>
      <c r="I192" s="285"/>
      <c r="J192" s="285"/>
      <c r="K192" s="304"/>
    </row>
    <row r="193" spans="2:11" ht="18.75" customHeight="1">
      <c r="B193" s="252"/>
      <c r="C193" s="256"/>
      <c r="D193" s="256"/>
      <c r="E193" s="256"/>
      <c r="F193" s="275"/>
      <c r="G193" s="256"/>
      <c r="H193" s="256"/>
      <c r="I193" s="256"/>
      <c r="J193" s="256"/>
      <c r="K193" s="252"/>
    </row>
    <row r="194" spans="2:11" ht="18.75" customHeight="1">
      <c r="B194" s="252"/>
      <c r="C194" s="256"/>
      <c r="D194" s="256"/>
      <c r="E194" s="256"/>
      <c r="F194" s="275"/>
      <c r="G194" s="256"/>
      <c r="H194" s="256"/>
      <c r="I194" s="256"/>
      <c r="J194" s="256"/>
      <c r="K194" s="252"/>
    </row>
    <row r="195" spans="2:11" ht="18.75" customHeight="1">
      <c r="B195" s="262"/>
      <c r="C195" s="262"/>
      <c r="D195" s="262"/>
      <c r="E195" s="262"/>
      <c r="F195" s="262"/>
      <c r="G195" s="262"/>
      <c r="H195" s="262"/>
      <c r="I195" s="262"/>
      <c r="J195" s="262"/>
      <c r="K195" s="262"/>
    </row>
    <row r="196" spans="2:11" ht="13.5">
      <c r="B196" s="244"/>
      <c r="C196" s="245"/>
      <c r="D196" s="245"/>
      <c r="E196" s="245"/>
      <c r="F196" s="245"/>
      <c r="G196" s="245"/>
      <c r="H196" s="245"/>
      <c r="I196" s="245"/>
      <c r="J196" s="245"/>
      <c r="K196" s="246"/>
    </row>
    <row r="197" spans="2:11" ht="21">
      <c r="B197" s="247"/>
      <c r="C197" s="371" t="s">
        <v>1069</v>
      </c>
      <c r="D197" s="371"/>
      <c r="E197" s="371"/>
      <c r="F197" s="371"/>
      <c r="G197" s="371"/>
      <c r="H197" s="371"/>
      <c r="I197" s="371"/>
      <c r="J197" s="371"/>
      <c r="K197" s="248"/>
    </row>
    <row r="198" spans="2:11" ht="25.5" customHeight="1">
      <c r="B198" s="247"/>
      <c r="C198" s="312" t="s">
        <v>1070</v>
      </c>
      <c r="D198" s="312"/>
      <c r="E198" s="312"/>
      <c r="F198" s="312" t="s">
        <v>1071</v>
      </c>
      <c r="G198" s="313"/>
      <c r="H198" s="370" t="s">
        <v>1072</v>
      </c>
      <c r="I198" s="370"/>
      <c r="J198" s="370"/>
      <c r="K198" s="248"/>
    </row>
    <row r="199" spans="2:11" ht="5.25" customHeight="1">
      <c r="B199" s="276"/>
      <c r="C199" s="273"/>
      <c r="D199" s="273"/>
      <c r="E199" s="273"/>
      <c r="F199" s="273"/>
      <c r="G199" s="256"/>
      <c r="H199" s="273"/>
      <c r="I199" s="273"/>
      <c r="J199" s="273"/>
      <c r="K199" s="297"/>
    </row>
    <row r="200" spans="2:11" ht="15" customHeight="1">
      <c r="B200" s="276"/>
      <c r="C200" s="256" t="s">
        <v>1062</v>
      </c>
      <c r="D200" s="256"/>
      <c r="E200" s="256"/>
      <c r="F200" s="275" t="s">
        <v>40</v>
      </c>
      <c r="G200" s="256"/>
      <c r="H200" s="369" t="s">
        <v>1073</v>
      </c>
      <c r="I200" s="369"/>
      <c r="J200" s="369"/>
      <c r="K200" s="297"/>
    </row>
    <row r="201" spans="2:11" ht="15" customHeight="1">
      <c r="B201" s="276"/>
      <c r="C201" s="282"/>
      <c r="D201" s="256"/>
      <c r="E201" s="256"/>
      <c r="F201" s="275" t="s">
        <v>41</v>
      </c>
      <c r="G201" s="256"/>
      <c r="H201" s="369" t="s">
        <v>1074</v>
      </c>
      <c r="I201" s="369"/>
      <c r="J201" s="369"/>
      <c r="K201" s="297"/>
    </row>
    <row r="202" spans="2:11" ht="15" customHeight="1">
      <c r="B202" s="276"/>
      <c r="C202" s="282"/>
      <c r="D202" s="256"/>
      <c r="E202" s="256"/>
      <c r="F202" s="275" t="s">
        <v>44</v>
      </c>
      <c r="G202" s="256"/>
      <c r="H202" s="369" t="s">
        <v>1075</v>
      </c>
      <c r="I202" s="369"/>
      <c r="J202" s="369"/>
      <c r="K202" s="297"/>
    </row>
    <row r="203" spans="2:11" ht="15" customHeight="1">
      <c r="B203" s="276"/>
      <c r="C203" s="256"/>
      <c r="D203" s="256"/>
      <c r="E203" s="256"/>
      <c r="F203" s="275" t="s">
        <v>42</v>
      </c>
      <c r="G203" s="256"/>
      <c r="H203" s="369" t="s">
        <v>1076</v>
      </c>
      <c r="I203" s="369"/>
      <c r="J203" s="369"/>
      <c r="K203" s="297"/>
    </row>
    <row r="204" spans="2:11" ht="15" customHeight="1">
      <c r="B204" s="276"/>
      <c r="C204" s="256"/>
      <c r="D204" s="256"/>
      <c r="E204" s="256"/>
      <c r="F204" s="275" t="s">
        <v>43</v>
      </c>
      <c r="G204" s="256"/>
      <c r="H204" s="369" t="s">
        <v>1077</v>
      </c>
      <c r="I204" s="369"/>
      <c r="J204" s="369"/>
      <c r="K204" s="297"/>
    </row>
    <row r="205" spans="2:11" ht="15" customHeight="1">
      <c r="B205" s="276"/>
      <c r="C205" s="256"/>
      <c r="D205" s="256"/>
      <c r="E205" s="256"/>
      <c r="F205" s="275"/>
      <c r="G205" s="256"/>
      <c r="H205" s="256"/>
      <c r="I205" s="256"/>
      <c r="J205" s="256"/>
      <c r="K205" s="297"/>
    </row>
    <row r="206" spans="2:11" ht="15" customHeight="1">
      <c r="B206" s="276"/>
      <c r="C206" s="256" t="s">
        <v>1018</v>
      </c>
      <c r="D206" s="256"/>
      <c r="E206" s="256"/>
      <c r="F206" s="275" t="s">
        <v>76</v>
      </c>
      <c r="G206" s="256"/>
      <c r="H206" s="369" t="s">
        <v>1078</v>
      </c>
      <c r="I206" s="369"/>
      <c r="J206" s="369"/>
      <c r="K206" s="297"/>
    </row>
    <row r="207" spans="2:11" ht="15" customHeight="1">
      <c r="B207" s="276"/>
      <c r="C207" s="282"/>
      <c r="D207" s="256"/>
      <c r="E207" s="256"/>
      <c r="F207" s="275" t="s">
        <v>917</v>
      </c>
      <c r="G207" s="256"/>
      <c r="H207" s="369" t="s">
        <v>918</v>
      </c>
      <c r="I207" s="369"/>
      <c r="J207" s="369"/>
      <c r="K207" s="297"/>
    </row>
    <row r="208" spans="2:11" ht="15" customHeight="1">
      <c r="B208" s="276"/>
      <c r="C208" s="256"/>
      <c r="D208" s="256"/>
      <c r="E208" s="256"/>
      <c r="F208" s="275" t="s">
        <v>915</v>
      </c>
      <c r="G208" s="256"/>
      <c r="H208" s="369" t="s">
        <v>1079</v>
      </c>
      <c r="I208" s="369"/>
      <c r="J208" s="369"/>
      <c r="K208" s="297"/>
    </row>
    <row r="209" spans="2:11" ht="15" customHeight="1">
      <c r="B209" s="314"/>
      <c r="C209" s="282"/>
      <c r="D209" s="282"/>
      <c r="E209" s="282"/>
      <c r="F209" s="275" t="s">
        <v>95</v>
      </c>
      <c r="G209" s="261"/>
      <c r="H209" s="368" t="s">
        <v>96</v>
      </c>
      <c r="I209" s="368"/>
      <c r="J209" s="368"/>
      <c r="K209" s="315"/>
    </row>
    <row r="210" spans="2:11" ht="15" customHeight="1">
      <c r="B210" s="314"/>
      <c r="C210" s="282"/>
      <c r="D210" s="282"/>
      <c r="E210" s="282"/>
      <c r="F210" s="275" t="s">
        <v>919</v>
      </c>
      <c r="G210" s="261"/>
      <c r="H210" s="368" t="s">
        <v>1080</v>
      </c>
      <c r="I210" s="368"/>
      <c r="J210" s="368"/>
      <c r="K210" s="315"/>
    </row>
    <row r="211" spans="2:11" ht="15" customHeight="1">
      <c r="B211" s="314"/>
      <c r="C211" s="282"/>
      <c r="D211" s="282"/>
      <c r="E211" s="282"/>
      <c r="F211" s="316"/>
      <c r="G211" s="261"/>
      <c r="H211" s="317"/>
      <c r="I211" s="317"/>
      <c r="J211" s="317"/>
      <c r="K211" s="315"/>
    </row>
    <row r="212" spans="2:11" ht="15" customHeight="1">
      <c r="B212" s="314"/>
      <c r="C212" s="256" t="s">
        <v>1042</v>
      </c>
      <c r="D212" s="282"/>
      <c r="E212" s="282"/>
      <c r="F212" s="275">
        <v>1</v>
      </c>
      <c r="G212" s="261"/>
      <c r="H212" s="368" t="s">
        <v>1081</v>
      </c>
      <c r="I212" s="368"/>
      <c r="J212" s="368"/>
      <c r="K212" s="315"/>
    </row>
    <row r="213" spans="2:11" ht="15" customHeight="1">
      <c r="B213" s="314"/>
      <c r="C213" s="282"/>
      <c r="D213" s="282"/>
      <c r="E213" s="282"/>
      <c r="F213" s="275">
        <v>2</v>
      </c>
      <c r="G213" s="261"/>
      <c r="H213" s="368" t="s">
        <v>1082</v>
      </c>
      <c r="I213" s="368"/>
      <c r="J213" s="368"/>
      <c r="K213" s="315"/>
    </row>
    <row r="214" spans="2:11" ht="15" customHeight="1">
      <c r="B214" s="314"/>
      <c r="C214" s="282"/>
      <c r="D214" s="282"/>
      <c r="E214" s="282"/>
      <c r="F214" s="275">
        <v>3</v>
      </c>
      <c r="G214" s="261"/>
      <c r="H214" s="368" t="s">
        <v>1083</v>
      </c>
      <c r="I214" s="368"/>
      <c r="J214" s="368"/>
      <c r="K214" s="315"/>
    </row>
    <row r="215" spans="2:11" ht="15" customHeight="1">
      <c r="B215" s="314"/>
      <c r="C215" s="282"/>
      <c r="D215" s="282"/>
      <c r="E215" s="282"/>
      <c r="F215" s="275">
        <v>4</v>
      </c>
      <c r="G215" s="261"/>
      <c r="H215" s="368" t="s">
        <v>1084</v>
      </c>
      <c r="I215" s="368"/>
      <c r="J215" s="368"/>
      <c r="K215" s="315"/>
    </row>
    <row r="216" spans="2:11" ht="12.75" customHeight="1">
      <c r="B216" s="318"/>
      <c r="C216" s="319"/>
      <c r="D216" s="319"/>
      <c r="E216" s="319"/>
      <c r="F216" s="319"/>
      <c r="G216" s="319"/>
      <c r="H216" s="319"/>
      <c r="I216" s="319"/>
      <c r="J216" s="319"/>
      <c r="K216" s="320"/>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BOULALIBORNB\Administrator</dc:creator>
  <cp:keywords/>
  <dc:description/>
  <cp:lastModifiedBy>Roman Vítek work</cp:lastModifiedBy>
  <cp:lastPrinted>2019-03-15T13:36:21Z</cp:lastPrinted>
  <dcterms:created xsi:type="dcterms:W3CDTF">2019-02-21T06:16:35Z</dcterms:created>
  <dcterms:modified xsi:type="dcterms:W3CDTF">2019-03-15T13:41:51Z</dcterms:modified>
  <cp:category/>
  <cp:version/>
  <cp:contentType/>
  <cp:contentStatus/>
</cp:coreProperties>
</file>