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0107-1 - Zastávka Sušická" sheetId="2" r:id="rId2"/>
    <sheet name="0107-2 - Zastávka Částkova" sheetId="3" r:id="rId3"/>
    <sheet name="Pokyny pro vyplnění" sheetId="4" r:id="rId4"/>
  </sheets>
  <definedNames>
    <definedName name="_xlnm.Print_Area" localSheetId="0">'Rekapitulace stavby'!$D$4:$AO$33,'Rekapitulace stavby'!$C$39:$AQ$54</definedName>
    <definedName name="_xlnm._FilterDatabase" localSheetId="1" hidden="1">'0107-1 - Zastávka Sušická'!$C$85:$K$288</definedName>
    <definedName name="_xlnm.Print_Area" localSheetId="1">'0107-1 - Zastávka Sušická'!$C$4:$J$36,'0107-1 - Zastávka Sušická'!$C$42:$J$67,'0107-1 - Zastávka Sušická'!$C$73:$K$288</definedName>
    <definedName name="_xlnm._FilterDatabase" localSheetId="2" hidden="1">'0107-2 - Zastávka Částkova'!$C$85:$K$269</definedName>
    <definedName name="_xlnm.Print_Area" localSheetId="2">'0107-2 - Zastávka Částkova'!$C$4:$J$36,'0107-2 - Zastávka Částkova'!$C$42:$J$67,'0107-2 - Zastávka Částkova'!$C$73:$K$269</definedName>
    <definedName name="_xlnm.Print_Area" localSheetId="3">'Pokyny pro vyplnění'!$B$2:$K$69,'Pokyny pro vyplnění'!$B$72:$K$116,'Pokyny pro vyplnění'!$B$119:$K$188,'Pokyny pro vyplnění'!$B$196:$K$216</definedName>
    <definedName name="_xlnm.Print_Titles" localSheetId="0">'Rekapitulace stavby'!$49:$49</definedName>
    <definedName name="_xlnm.Print_Titles" localSheetId="1">'0107-1 - Zastávka Sušická'!$85:$85</definedName>
    <definedName name="_xlnm.Print_Titles" localSheetId="2">'0107-2 - Zastávka Částkova'!$85:$85</definedName>
  </definedNames>
  <calcPr fullCalcOnLoad="1"/>
</workbook>
</file>

<file path=xl/sharedStrings.xml><?xml version="1.0" encoding="utf-8"?>
<sst xmlns="http://schemas.openxmlformats.org/spreadsheetml/2006/main" count="4465" uniqueCount="769">
  <si>
    <t>Export VZ</t>
  </si>
  <si>
    <t>List obsahuje:</t>
  </si>
  <si>
    <t>1) Rekapitulace stavby</t>
  </si>
  <si>
    <t>2) Rekapitulace objektů stavby a soupisů prací</t>
  </si>
  <si>
    <t>3.0</t>
  </si>
  <si>
    <t>ZAMOK</t>
  </si>
  <si>
    <t>False</t>
  </si>
  <si>
    <t>{70ef5913-1062-4dd5-b7e9-a3806f971149}</t>
  </si>
  <si>
    <t>0,01</t>
  </si>
  <si>
    <t>21</t>
  </si>
  <si>
    <t>15</t>
  </si>
  <si>
    <t>REKAPITULACE STAVBY</t>
  </si>
  <si>
    <t>v ---  níže se nacházejí doplnkové a pomocné údaje k sestavám  --- v</t>
  </si>
  <si>
    <t>Návod na vyplnění</t>
  </si>
  <si>
    <t>0,001</t>
  </si>
  <si>
    <t>Kód:</t>
  </si>
  <si>
    <t>0107</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</si>
  <si>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</si>
  <si>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</si>
  <si>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PLZEŇ, SUŠICKÁ A ČÁSTKOVA ULICE OPRAVA ZÁLIVŮ MHD LINKA Č.12 A 30</t>
  </si>
  <si>
    <t>KSO:</t>
  </si>
  <si>
    <t/>
  </si>
  <si>
    <t>CC-CZ:</t>
  </si>
  <si>
    <t>Místo:</t>
  </si>
  <si>
    <t xml:space="preserve"> </t>
  </si>
  <si>
    <t>Datum:</t>
  </si>
  <si>
    <t>6. 6. 2018</t>
  </si>
  <si>
    <t>Zadavatel:</t>
  </si>
  <si>
    <t>IČ:</t>
  </si>
  <si>
    <t>DIČ:</t>
  </si>
  <si>
    <t>Uchazeč:</t>
  </si>
  <si>
    <t>Vyplň údaj</t>
  </si>
  <si>
    <t>Projektant:</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</si>
  <si>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</si>
  <si>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</si>
  <si>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</si>
  <si>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</si>
  <si>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</si>
  <si>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</si>
  <si>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</si>
  <si>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</si>
  <si>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</si>
  <si>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</si>
  <si>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</si>
  <si>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</si>
  <si>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</si>
  <si>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</si>
  <si>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</si>
  <si>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</si>
  <si>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</si>
  <si>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</si>
  <si>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</si>
  <si>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</si>
  <si>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</si>
  <si>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</si>
  <si>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</si>
  <si>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</si>
  <si>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</si>
  <si>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</si>
  <si>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</si>
  <si>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</si>
  <si>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</si>
  <si>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</si>
  <si>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</si>
  <si>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</si>
  <si>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</si>
  <si>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</si>
  <si>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</si>
  <si>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</si>
  <si>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</si>
  <si>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</si>
  <si>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</si>
  <si>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</si>
  <si>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</si>
  <si>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</si>
  <si>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0107-1</t>
  </si>
  <si>
    <t>Zastávka Sušická</t>
  </si>
  <si>
    <t>STA</t>
  </si>
  <si>
    <t>1</t>
  </si>
  <si>
    <t>{e3a9ad5d-491b-4a75-bd7b-6ddf196db35f}</t>
  </si>
  <si>
    <t>2</t>
  </si>
  <si>
    <t>0107-2</t>
  </si>
  <si>
    <t>Zastávka Částkova</t>
  </si>
  <si>
    <t>{cb7fd2a0-5520-4af3-8a38-a3765e3289c9}</t>
  </si>
  <si>
    <t>1) Krycí list soupisu</t>
  </si>
  <si>
    <t>2) Rekapitulace</t>
  </si>
  <si>
    <t>3) Soupis prací</t>
  </si>
  <si>
    <t>Zpět na list:</t>
  </si>
  <si>
    <t>Rekapitulace stavby</t>
  </si>
  <si>
    <t>KRYCÍ LIST SOUPISU</t>
  </si>
  <si>
    <t>Objekt:</t>
  </si>
  <si>
    <t>0107-1 - Zastávka Sušická</t>
  </si>
  <si>
    <t>REKAPITULACE ČLENĚNÍ SOUPISU PRACÍ</t>
  </si>
  <si>
    <t>Kód dílu - Popis</t>
  </si>
  <si>
    <t>Cena celkem [CZK]</t>
  </si>
  <si>
    <t>Náklady soupisu celkem</t>
  </si>
  <si>
    <t>-1</t>
  </si>
  <si>
    <t>HSV - Práce a dodávky HSV</t>
  </si>
  <si>
    <t xml:space="preserve">    1 - Zemní práce</t>
  </si>
  <si>
    <t xml:space="preserve">    2 - Zakládání</t>
  </si>
  <si>
    <t xml:space="preserve">    4 - Vodorovné konstrukce</t>
  </si>
  <si>
    <t xml:space="preserve">    5 - Komunikace pozemní</t>
  </si>
  <si>
    <t xml:space="preserve">    8 - Trubní vedení</t>
  </si>
  <si>
    <t xml:space="preserve">    9 - Ostatní konstrukce a práce, bourání</t>
  </si>
  <si>
    <t xml:space="preserve">    997 - Přesun sutě</t>
  </si>
  <si>
    <t>VRN - Vedlejší rozpočtové náklady</t>
  </si>
  <si>
    <t xml:space="preserve">    VRN3 - Zařízení staveniště</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</si>
  <si>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</si>
  <si>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</si>
  <si>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</si>
  <si>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</si>
  <si>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</si>
  <si>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</si>
  <si>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</si>
  <si>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</si>
  <si>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</si>
  <si>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</si>
  <si>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</si>
  <si>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</si>
  <si>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</si>
  <si>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</si>
  <si>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</si>
  <si>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</si>
  <si>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</si>
  <si>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</si>
  <si>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</si>
  <si>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113106212</t>
  </si>
  <si>
    <t xml:space="preserve">Rozebrání dlažeb a dílců vozovek a ploch s přemístěním hmot na skládku na vzdálenost do 3 m nebo s naložením na dopravní prostředek, s jakoukoliv výplní spár strojně plochy jednotlivě přes 50 m2 do 200 m2 z velkých kostek s ložem z cementové malty </t>
  </si>
  <si>
    <t>m2</t>
  </si>
  <si>
    <t>CS ÚRS 2018 01</t>
  </si>
  <si>
    <t>4</t>
  </si>
  <si>
    <t>354104080</t>
  </si>
  <si>
    <t>PSC</t>
  </si>
  <si>
    <t xml:space="preserve">Poznámka k souboru cen:
1. Ceny jsou určeny pro rozebrání dlažeb a dílců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</si>
  <si>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P</t>
  </si>
  <si>
    <t>Poznámka k položce:
odtraní kostek ze zálivu - odvod sklad SÚSPK Vochov - nepočítá se uskladnění</t>
  </si>
  <si>
    <t>113107137</t>
  </si>
  <si>
    <t>Odstranění podkladů nebo krytů ručně s přemístěním hmot na skládku na vzdálenost do 3 m nebo s naložením na dopravní prostředek z betonu vyztuženého sítěmi, o tl. vrstvy přes 150 do 300 mm</t>
  </si>
  <si>
    <t>-86853141</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</si>
  <si>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</si>
  <si>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3</t>
  </si>
  <si>
    <t>113107143</t>
  </si>
  <si>
    <t>Odstranění podkladů nebo krytů ručně s přemístěním hmot na skládku na vzdálenost do 3 m nebo s naložením na dopravní prostředek živičných, o tl. vrstvy přes 100 do 150 mm</t>
  </si>
  <si>
    <t>1686983381</t>
  </si>
  <si>
    <t>113154113</t>
  </si>
  <si>
    <t>Frézování živičného podkladu nebo krytu s naložením na dopravní prostředek plochy do 500 m2 v trase pruhu šířky do 0,5 m, tloušťky vrstvy 50 mm</t>
  </si>
  <si>
    <t>-750638931</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</si>
  <si>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</si>
  <si>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VV</t>
  </si>
  <si>
    <t>58*1,5</t>
  </si>
  <si>
    <t>5</t>
  </si>
  <si>
    <t>113154114</t>
  </si>
  <si>
    <t>Frézování živičného podkladu nebo krytu s naložením na dopravní prostředek plochy do 500 m2 v trase pruhu šířky do 0,5 m, tloušťky vrstvy 100 mm</t>
  </si>
  <si>
    <t>611660300</t>
  </si>
  <si>
    <t>6</t>
  </si>
  <si>
    <t>113202111</t>
  </si>
  <si>
    <t>Vytrhání obrub s vybouráním lože, s přemístěním hmot na skládku na vzdálenost do 3 m nebo s naložením na dopravní prostředek z krajníků nebo obrubníků stojatých</t>
  </si>
  <si>
    <t>m</t>
  </si>
  <si>
    <t>-640441923</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</si>
  <si>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</si>
  <si>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7</t>
  </si>
  <si>
    <t>113203111</t>
  </si>
  <si>
    <t>Vytrhání obrub s vybouráním lože, s přemístěním hmot na skládku na vzdálenost do 3 m nebo s naložením na dopravní prostředek z dlažebních kostek</t>
  </si>
  <si>
    <t>1604447989</t>
  </si>
  <si>
    <t>Poznámka k položce:
2 linka přídlažba do MC</t>
  </si>
  <si>
    <t>8</t>
  </si>
  <si>
    <t>122202201</t>
  </si>
  <si>
    <t>Odkopávky a prokopávky nezapažené pro silnice s přemístěním výkopku v příčných profilech na vzdálenost do 15 m nebo s naložením na dopravní prostředek v hornině tř. 3 do 100 m3</t>
  </si>
  <si>
    <t>m3</t>
  </si>
  <si>
    <t>1286609686</t>
  </si>
  <si>
    <t xml:space="preserve">Poznámka k souboru cen:
1. Ceny jsou určeny pro vykopávky: a) příkopů pro silnice a to i tehdy, jsou-li vykopávky příkopů prováděny samostatně, b) v zemnících na suchu, jestliže tyto zemníky přímo souvisejí s odkopávkami nebo prokopávkami pro spodní stavbu silnic. Vykopávky v ostatních zemnících se oceňují podle kapitoly. 3*2 Zemníky Všeobecných podmínek tohoto katalogu. c) při zahlubování silnic pro mimoúrovňové křížení a pro vykopávky pod mosty provedenými v předepsaném předstihu. Část vykopávky mezi svislými rovinami proloženými vnějšími hranami mostu se oceňují: - při objemu do 1 000 m3 cenami pro množství do 100 m3 - při objemu přes 1 000 m3 cenami pro množství přes 100 do 1 000 m3. d) pro sejmutí podorničí s přihlédnutím k ustanovení čl. 3112 Všeobecných podmínek katalogu. 2. Ceny nelze použít pro odkopávky a prokopávky v zapažených prostorách; tyto zemní práce se oceňují podle čl. 3116 Všeobecných podmínek tohoto katalogu. 3. V cenách jsou započteny i náklady na vodorovné přemístění výkopku v příčných profilech na přilehlých svazích a příkopech. Vzdálenosti příčného přemístění se nezahrnují do střední vzdálenosti vodorovného přemístění výkopku. 4. Vodorovné přemístění výkopku z výkopiště na násypiště při jakékoliv šířce koruny se nepovažuje za vodorovné přemístění výkopku v příčném profilu, je-li při odkopávce nebo prokopávce mezi výkopištěm a násypištěm v příčném profilu dopravní nebo jiný pruh, na němž projekt vylučuje rušení provozu prováděním zemních prací. Takové přemístění výkopku se oceňuje podle čl. 3162 Všeobecných podmínek tohoto katalogu. 5. Přemístění výkopku v příčných profilech na vzdálenost přes 15 m se oceňuje cenami souboru cen 162 .0-1 . Vodorovné přemístění výkopku části A 01 Společné zemní práce tohoto katalogu </t>
  </si>
  <si>
    <t>Pod zálivem</t>
  </si>
  <si>
    <t>0,31*124</t>
  </si>
  <si>
    <t>pod asf. vozovkou</t>
  </si>
  <si>
    <t>30*0,41</t>
  </si>
  <si>
    <t>Součet</t>
  </si>
  <si>
    <t>9</t>
  </si>
  <si>
    <t>122202209</t>
  </si>
  <si>
    <t>Odkopávky a prokopávky nezapažené pro silnice s přemístěním výkopku v příčných profilech na vzdálenost do 15 m nebo s naložením na dopravní prostředek v hornině tř. 3 Příplatek k cenám za lepivost horniny tř. 3</t>
  </si>
  <si>
    <t>-2005608215</t>
  </si>
  <si>
    <t>50,74*0,3 'Přepočtené koeficientem množství</t>
  </si>
  <si>
    <t>10</t>
  </si>
  <si>
    <t>132201201</t>
  </si>
  <si>
    <t>Hloubení zapažených i nezapažených rýh šířky přes 600 do 2 000 mm s urovnáním dna do předepsaného profilu a spádu v hornině tř. 3 do 100 m3</t>
  </si>
  <si>
    <t>-875048997</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</si>
  <si>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</si>
  <si>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4,5*2*0,8</t>
  </si>
  <si>
    <t>11</t>
  </si>
  <si>
    <t>162701105</t>
  </si>
  <si>
    <t>Vodorovné přemístění výkopku nebo sypaniny po suchu na obvyklém dopravním prostředku, bez naložení výkopku, avšak se složením bez rozhrnutí z horniny tř. 1 až 4 na vzdálenost přes 9 000 do 10 000 m</t>
  </si>
  <si>
    <t>717617031</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</si>
  <si>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</si>
  <si>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výkop pro záliv</t>
  </si>
  <si>
    <t>(0,5*58*0,41)+0,31*124</t>
  </si>
  <si>
    <t>přípojka UV</t>
  </si>
  <si>
    <t>2*0,8*4,5</t>
  </si>
  <si>
    <t>12</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</si>
  <si>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</si>
  <si>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</si>
  <si>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727943484</t>
  </si>
  <si>
    <t>Poznámka k položce:
skládka do 15km</t>
  </si>
  <si>
    <t>57,53*5 'Přepočtené koeficientem množství</t>
  </si>
  <si>
    <t>13</t>
  </si>
  <si>
    <t>174101101</t>
  </si>
  <si>
    <t>Zásyp sypaninou z jakékoliv horniny s uložením výkopku ve vrstvách se zhutněním jam, šachet, rýh nebo kolem objektů v těchto vykopávkách</t>
  </si>
  <si>
    <t>1119730073</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</si>
  <si>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</si>
  <si>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1*0,8*4,5</t>
  </si>
  <si>
    <t>14</t>
  </si>
  <si>
    <t>M</t>
  </si>
  <si>
    <t>58344199</t>
  </si>
  <si>
    <t>štěrkodrť frakce 0-63</t>
  </si>
  <si>
    <t>t</t>
  </si>
  <si>
    <t>1213178855</t>
  </si>
  <si>
    <t>175111101</t>
  </si>
  <si>
    <t>Obsypání potrubí ručně sypaninou z vhodných hornin tř. 1 až 4 nebo materiálem připraveným podél výkopu ve vzdálenosti do 3 m od jeho kraje, pro jakoukoliv hloubku výkopu a míru zhutnění bez prohození sypaniny sítem</t>
  </si>
  <si>
    <t>-2029474605</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</si>
  <si>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t>
  </si>
  <si>
    <t>0,35*4,5</t>
  </si>
  <si>
    <t>16</t>
  </si>
  <si>
    <t>58331351</t>
  </si>
  <si>
    <t>kamenivo těžené drobné frakce 0-4</t>
  </si>
  <si>
    <t>-942299789</t>
  </si>
  <si>
    <t>17</t>
  </si>
  <si>
    <t>999100100</t>
  </si>
  <si>
    <t>Sanace - Výměna nevhodné podložní zeminy (odkop zeminy, odvoz, skládkovné, dovoz vhodného materiálu vč. nákupu, pokládka se zhutněním)</t>
  </si>
  <si>
    <t>1608810238</t>
  </si>
  <si>
    <t>Poznámka k položce:
výměna počítána v 50%  povrchu tl. 300mm</t>
  </si>
  <si>
    <t>154*0,3</t>
  </si>
  <si>
    <t>18</t>
  </si>
  <si>
    <t>181951102</t>
  </si>
  <si>
    <t>Úprava pláně vyrovnáním výškových rozdílů v hornině tř. 1 až 4 se zhutněním</t>
  </si>
  <si>
    <t>-377496139</t>
  </si>
  <si>
    <t>Zakládání</t>
  </si>
  <si>
    <t>19</t>
  </si>
  <si>
    <t>213141111</t>
  </si>
  <si>
    <t>Zřízení vrstvy z geotextilie filtrační, separační, odvodňovací, ochranné, výztužné nebo protierozní v rovině nebo ve sklonu do 1:5, šířky do 3 m</t>
  </si>
  <si>
    <t>1560801233</t>
  </si>
  <si>
    <t xml:space="preserve">Poznámka k souboru cen:
1. Ceny jsou určeny pro zřízení vrstev na upraveném povrchu. 2. V cenách jsou započteny i náklady na položení a spojení geotextilií včetně přesahů. 3. V cenách nejsou započteny náklady na dodávku geotextilií, která se oceňuje ve specifikaci. Ztratné včetně přesahů lze stanovit ve výši 15 až 20 %. 4. Ceny -1131 až -1133 lze použít i pro vyvedení geotextilie na svislou konstrukci. </t>
  </si>
  <si>
    <t>20</t>
  </si>
  <si>
    <t>69311068</t>
  </si>
  <si>
    <t>geotextilie netkaná PP 300g/m2</t>
  </si>
  <si>
    <t>-16051408</t>
  </si>
  <si>
    <t>154*1,15 'Přepočtené koeficientem množství</t>
  </si>
  <si>
    <t>Vodorovné konstrukce</t>
  </si>
  <si>
    <t>451572111</t>
  </si>
  <si>
    <t>Lože pod potrubí, stoky a drobné objekty v otevřeném výkopu z kameniva drobného těženého 0 až 4 mm</t>
  </si>
  <si>
    <t>536643069</t>
  </si>
  <si>
    <t xml:space="preserve">Poznámka k souboru cen:
1. Ceny -1111 a -1192 lze použít i pro zřízení sběrných vrstev nad drenážními trubkami. 2. V cenách -5111 a -1192 jsou započteny i náklady na prohození výkopku získaného při zemních pracích. </t>
  </si>
  <si>
    <t>0,8*0,1*4,5</t>
  </si>
  <si>
    <t>Komunikace pozemní</t>
  </si>
  <si>
    <t>22</t>
  </si>
  <si>
    <t>564871111</t>
  </si>
  <si>
    <t>Podklad ze štěrkodrti ŠD s rozprostřením a zhutněním, po zhutnění tl. 250 mm</t>
  </si>
  <si>
    <t>-2043091683</t>
  </si>
  <si>
    <t>záliv</t>
  </si>
  <si>
    <t>124</t>
  </si>
  <si>
    <t>asfalt</t>
  </si>
  <si>
    <t>33</t>
  </si>
  <si>
    <t>23</t>
  </si>
  <si>
    <t>565176112</t>
  </si>
  <si>
    <t>Asfaltový beton vrstva podkladní ACP 22 (obalované kamenivo hrubozrnné - OKH) s rozprostřením a zhutněním v pruhu šířky do 3 m, po zhutnění tl. 110 mm</t>
  </si>
  <si>
    <t>1203104344</t>
  </si>
  <si>
    <t xml:space="preserve">Poznámka k souboru cen:
1. ČSN EN 13108-1 připouští pro ACP 22 pouze tl. 60 až 100 mm. </t>
  </si>
  <si>
    <t>24</t>
  </si>
  <si>
    <t>567122114</t>
  </si>
  <si>
    <t>Podklad ze směsi stmelené cementem SC bez dilatačních spár, s rozprostřením a zhutněním SC C 8/10 (KSC I), po zhutnění tl. 150 mm</t>
  </si>
  <si>
    <t>-2030560243</t>
  </si>
  <si>
    <t xml:space="preserve">Poznámka k souboru cen:
1. V cenách jsou započteny i náklady na ošetření povrchu podkladu vodou. 2. V cenách 567 1.-4 jsou započteny i náklady postřik proti odpařování vody. 3. V cenách nejsou započteny náklady na: a) příp. postřik, který se oceňuje cenou 919 74-8111 Postřik popř. zdrsnění povrchu cementobetonového krytu nebo podkladu ochrannou emulzí, b) zřízení dilatačních spár a jejich vyplnění; tyto práce se oceňují cenami souborů cen 919 11-1 Řezání dilatačních spár, 919 12-. Těsnění dilatačních spár a 919 13 Vyztužení dilatačních spár. </t>
  </si>
  <si>
    <t>25</t>
  </si>
  <si>
    <t>577144111</t>
  </si>
  <si>
    <t>Asfaltový beton vrstva obrusná ACO 11 (ABS) s rozprostřením a se zhutněním z nemodifikovaného asfaltu v pruhu šířky do 3 m tř. I, po zhutnění tl. 50 mm</t>
  </si>
  <si>
    <t>1062980536</t>
  </si>
  <si>
    <t xml:space="preserve">Poznámka k souboru cen:
1. ČSN EN 13108-1 připouští pro ACO 11 pouze tl. 35 až 50 mm. </t>
  </si>
  <si>
    <t>1,5*58</t>
  </si>
  <si>
    <t>26</t>
  </si>
  <si>
    <t>577165112</t>
  </si>
  <si>
    <t>Asfaltový beton vrstva ložní ACL 16 (ABH) s rozprostřením a zhutněním z nemodifikovaného asfaltu v pruhu šířky do 3 m, po zhutnění tl. 70 mm</t>
  </si>
  <si>
    <t>-243755082</t>
  </si>
  <si>
    <t xml:space="preserve">Poznámka k souboru cen:
1. ČSN EN 13108-1 připouští pro ACL 16 pouze tl. 50 až 70 mm. </t>
  </si>
  <si>
    <t>27</t>
  </si>
  <si>
    <t>581141112</t>
  </si>
  <si>
    <t>Kryt cementobetonový silničních komunikací skupiny CB I tl. 230 mm</t>
  </si>
  <si>
    <t>274515577</t>
  </si>
  <si>
    <t xml:space="preserve">Poznámka k souboru cen:
1. Ceny jsou určeny i pro vyztužený cementobetonový kryt silničních komunikací. 2. Ceny nelze použít pro cementobetonové kryty: a) komunikací pro pěší, které se oceňují cenami souboru cen 581 11-41 Kryt z prostého betonu komunikací pro pěší, b) letištních ploch, které se oceňují cenami souboru cen 581 1 . -61 Kryt cementobetonový letištních ploch skupiny L. 3. V cenách jsou započteny i náklady na: a) ošetření povrchu krytu vodou, b) postřik proti odpařování vody. 4. V cenách nejsou započteny náklady na: a) výztuž cementobetonových krytů vyztužených, která se oceňuje cenou 919 71-6111 Ocelová výztuž cementobetonového krytu, b) živičné postřiky, nátěry nebo mezivrstvy, které se oceňují cenami souborů cen stavebního dílu 57 Kryty pozemních komunikací, c) vložky z lepenky, které se oceňují cenami souboru cen 919 7. -51 Vložka pod litý asfalt, d) dilatační spáry vkládané, které se oceňují cenami souboru cen 911 12-41 Dilatační spáry vkládané, e) dilatační spáry řezané, které se oceňují cenami souboru cen 911 11-1 Řezání dilatačních spár a 911 12-. Těsnění dilatačních spár v cementobetonovém krytu, f) postřiky povrchu ochrannou emulzí, které se oceňují cenou 919 74-8111 Provedení postřiku povrchu cementobetonového krytu nebo podkladu ochrannou emulzí, g) kotvy a kluzné trny spár, které se oceňují cenami souboru cen 911 13-4. Vyztužení dilatačních spár v cementobetonovém krytu. </t>
  </si>
  <si>
    <t>Trubní vedení</t>
  </si>
  <si>
    <t>28</t>
  </si>
  <si>
    <t>871310310</t>
  </si>
  <si>
    <t>Montáž kanalizačního potrubí z plastů z polypropylenu PP hladkého plnostěnného SN 10 DN 150</t>
  </si>
  <si>
    <t>48373155</t>
  </si>
  <si>
    <t xml:space="preserve">Poznámka k souboru cen:
1. V cenách montáže potrubí nejsou započteny náklady na dodání trub, elektrospojek a těsnicích kroužků pokud tyto nejsou součástí dodávky potrubí. Tyto náklady se oceňují ve specifikaci. 2. V cenách potrubí z trubek polyetylenových a polypropylenových nejsou započteny náklady na dodání tvarovek použitých pro napojení na jiný druh potrubí; tvarovky se oceňují ve specifikaci. 3. Ztratné lze dohodnout: a) u trub kanalizačních z tvrdého PVC ve směrné výši 3 %, b) u trub polyetylenových a polypropylenových ve směrné výši 1,5. </t>
  </si>
  <si>
    <t>4,5</t>
  </si>
  <si>
    <t>29</t>
  </si>
  <si>
    <t>28617003</t>
  </si>
  <si>
    <t>trubka kanalizační PP plnostěnná třívrstvá DN 150x1000 mm SN 10</t>
  </si>
  <si>
    <t>-1051127539</t>
  </si>
  <si>
    <t>30</t>
  </si>
  <si>
    <t>877310310</t>
  </si>
  <si>
    <t>Montáž tvarovek na kanalizačním plastovém potrubí z polypropylenu PP hladkého plnostěnného kolen DN 150</t>
  </si>
  <si>
    <t>kus</t>
  </si>
  <si>
    <t>-1962140088</t>
  </si>
  <si>
    <t xml:space="preserve">Poznámka k souboru cen:
1. V cenách montáže tvarovek nejsou započteny náklady na dodání tvarovek. Tyto náklady se oceňují ve specifikaci. 2. V cenách montáže tvarovek jsou započteny náklady na dodání těsnicích kroužků, pokud tyto nejsou součástí dodávky tvarovek. </t>
  </si>
  <si>
    <t>31</t>
  </si>
  <si>
    <t>28617182</t>
  </si>
  <si>
    <t>koleno kanalizační PP SN 16 45 ° DN 150</t>
  </si>
  <si>
    <t>380622153</t>
  </si>
  <si>
    <t>32</t>
  </si>
  <si>
    <t>895941111</t>
  </si>
  <si>
    <t>Zřízení vpusti kanalizační uliční z betonových dílců typ UV-50 normální</t>
  </si>
  <si>
    <t>-1353874021</t>
  </si>
  <si>
    <t xml:space="preserve">Poznámka k souboru cen:
1. V cenách jsou započteny i náklady na zřízení lože ze štěrkopísku. 2. V cenách nejsou započteny náklady na: a) dodání betonových dílců; betonové dílce se oceňují ve specifikaci, b) dodání kameninových dílců; kameninové dílce se oceňují ve specifikaci, c) litinové mříže; osazení mříží se oceňuje cenami souboru cen 899 20- . 1 Osazení mříží litinových včetně rámů a košů na bahno části A 01 tohoto katalogu; dodání mříží se oceňuje ve specifikaci, d) podkladní prstence; tyto se oceňují cenami souboru cen 452 38-6 . Podkladní a a vyrovnávací prstence části A 01 tohoto katalogu. </t>
  </si>
  <si>
    <t>59223852</t>
  </si>
  <si>
    <t>dno betonové pro uliční vpusť s kalovou prohlubní 45x30x5 cm</t>
  </si>
  <si>
    <t>-317981505</t>
  </si>
  <si>
    <t>34</t>
  </si>
  <si>
    <t>59223854</t>
  </si>
  <si>
    <t>skruž betonová pro uliční vpusť s výtokovým otvorem PVC, 45x35x5 cm-se sifonem 3z</t>
  </si>
  <si>
    <t>-2125138385</t>
  </si>
  <si>
    <t>35</t>
  </si>
  <si>
    <t>59223858</t>
  </si>
  <si>
    <t>skruž betonová pro uliční vpusť horní 45 x 57 x 5 cm</t>
  </si>
  <si>
    <t>389742179</t>
  </si>
  <si>
    <t>36</t>
  </si>
  <si>
    <t>59223864</t>
  </si>
  <si>
    <t>prstenec betonový pro uliční vpusť vyrovnávací 39 x 6 x 13 cm</t>
  </si>
  <si>
    <t>2022673273</t>
  </si>
  <si>
    <t>37</t>
  </si>
  <si>
    <t>899101211</t>
  </si>
  <si>
    <t>Zrušení uliční vpustě včetně demontáž poklopů litinových a ocelových včetně rámů, hmotnosti jednotlivě do 50 kg</t>
  </si>
  <si>
    <t>CS ÚRS 2017 01</t>
  </si>
  <si>
    <t>1019593436</t>
  </si>
  <si>
    <t>38</t>
  </si>
  <si>
    <t>899204112</t>
  </si>
  <si>
    <t>Osazení mříží litinových včetně rámů a košů na bahno pro třídu zatížení D400, E600</t>
  </si>
  <si>
    <t>-1545375020</t>
  </si>
  <si>
    <t xml:space="preserve">Poznámka k souboru cen:
1. V cenách nejsou započteny náklady na dodání mříží, rámů a košů na bahno; tyto náklady se oceňují ve specifikaci. </t>
  </si>
  <si>
    <t>39</t>
  </si>
  <si>
    <t>55242328</t>
  </si>
  <si>
    <t xml:space="preserve">mříž D 400 -  plastová mříž 
</t>
  </si>
  <si>
    <t>52949742</t>
  </si>
  <si>
    <t>40</t>
  </si>
  <si>
    <t>28661784</t>
  </si>
  <si>
    <t>revizní šachty D 400-kalový koš pro D 315</t>
  </si>
  <si>
    <t>-1002328224</t>
  </si>
  <si>
    <t>Ostatní konstrukce a práce, bourání</t>
  </si>
  <si>
    <t>41</t>
  </si>
  <si>
    <t>915221112</t>
  </si>
  <si>
    <t>Vodorovné dopravní značení stříkaným plastem vodící čára bílá šířky 250 mm souvislá retroreflexní</t>
  </si>
  <si>
    <t>-474232532</t>
  </si>
  <si>
    <t xml:space="preserve">Poznámka k souboru cen:
1. Ceny jsou určeny pro dělicí čáry souvislé č. V 1a bílé, přerušované č. V 2a bílé, vodící č. V 4 bílé, souvislá č. V12b žlutá, přerušovaná č. V12c žlutá.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912 21 a 915 22 v m délky dělící nebo vodící čáry (včetně mezer), b) u ceny 915 23 v m2 stříkané plochy bez mezer. </t>
  </si>
  <si>
    <t>V4 0,25</t>
  </si>
  <si>
    <t>42</t>
  </si>
  <si>
    <t>915221122</t>
  </si>
  <si>
    <t>Vodorovné dopravní značení stříkaným plastem vodící čára bílá šířky 250 mm přerušovaná retroreflexní</t>
  </si>
  <si>
    <t>-1149479845</t>
  </si>
  <si>
    <t>V4 0,5/0,5/0,25</t>
  </si>
  <si>
    <t>43</t>
  </si>
  <si>
    <t>915231112</t>
  </si>
  <si>
    <t>Vodorovné dopravní značení stříkaným plastem přechody pro chodce, šipky, symboly nápisy bílé retroreflexní</t>
  </si>
  <si>
    <t>-1080820070</t>
  </si>
  <si>
    <t>44</t>
  </si>
  <si>
    <t>915611111</t>
  </si>
  <si>
    <t>Předznačení pro vodorovné značení stříkané barvou nebo prováděné z nátěrových hmot liniové dělicí čáry, vodicí proužky</t>
  </si>
  <si>
    <t>-1044689229</t>
  </si>
  <si>
    <t xml:space="preserve">Poznámka k souboru cen:
1. Množství měrných jednotek se určuje: a) pro cenu -1111 v m délky dělicí čáry nebo vodícího proužku (včetně mezer), b) pro cenu -1112 v m2 natírané nebo stříkané plochy. </t>
  </si>
  <si>
    <t>45</t>
  </si>
  <si>
    <t>915621111</t>
  </si>
  <si>
    <t>Předznačení pro vodorovné značení stříkané barvou nebo prováděné z nátěrových hmot plošné šipky, symboly, nápisy</t>
  </si>
  <si>
    <t>1365271386</t>
  </si>
  <si>
    <t>46</t>
  </si>
  <si>
    <t>916111123</t>
  </si>
  <si>
    <t>Osazení silniční obruby z dlažebních kostek v jedné řadě s ložem tl. přes 50 do 100 mm, s vyplněním a zatřením spár cementovou maltou z drobných kostek s boční opěrou z betonu prostého tř. C 12/15, do lože z betonu prostého téže značky</t>
  </si>
  <si>
    <t>-1451319507</t>
  </si>
  <si>
    <t xml:space="preserve">Poznámka k souboru cen:
1. Část lože z betonu prostého přesahující tl. 100 mm se oceňuje cenou 916 99-1121 Lože pod obrubníky, krajníky nebo obruby z dlažebních kostek. 2. V cenách nejsou započteny náklady na dodání dlažebních kostek, tyto se oceňují ve specifikaci. Množství uvedené ve specifikaci se určí jako součin celkové délky obrub a objemové hmotnosti 1 m obruby a to: a) 0,065 t/m pro velké kostky, b) 0,024 t/m pro malé kostky. Ztratné lze dohodnout ve výši 1 % pro velké kostky, 2 % pro malé kostky. 3. Osazení silniční obruby ze dvou řad kostek se oceňuje: a) bez boční opěry jako dvojnásobné množství silniční obruby z jedné řady kostek, b) s boční opěrou jako osazení silniční obruby z jedné řady kostek s boční opěrou a osazení silniční obruby z jedné řady kostek bez boční opěry. </t>
  </si>
  <si>
    <t xml:space="preserve">Poznámka k položce:
PŘEDPOKLAD: znovu osazení uvolněné přídlažby v rozsahu délky 3m - jedná se  linku ze stáv. kamenné kostky
položka je bez dodávky materiálu - stáv. kostky
</t>
  </si>
  <si>
    <t>47</t>
  </si>
  <si>
    <t>916241213</t>
  </si>
  <si>
    <t>Osazení obrubníku kamenného se zřízením lože, s vyplněním a zatřením spár cementovou maltou stojatého s boční opěrou z betonu prostého, do lože z betonu prostého</t>
  </si>
  <si>
    <t>-1432708550</t>
  </si>
  <si>
    <t xml:space="preserve">Poznámka k souboru cen:
1. Ceny -1211, -1212 a -1213 lze použít i pro osazení krajníků z kamene. 2.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 opěry. 3. Část lože z betonu prostého přesahující tl. 100 mm se oceňuje cenou 916 99-1121 Lože pod obrubníky, krajníky nebo obruby z dlažebních kostek. 4. V cenách nejsou započteny náklady na dodání obrubníků nebo krajníků, tyto se oceňují ve specifikaci. </t>
  </si>
  <si>
    <t>Poznámka k položce:
PŘEDPOKLAD:
Znovu osazení obrubníku - uvolnění při stavených pracích</t>
  </si>
  <si>
    <t>48</t>
  </si>
  <si>
    <t>919111112</t>
  </si>
  <si>
    <t>Řezání dilatačních spár v čerstvém cementobetonovém krytu příčných nebo podélných, šířky 4 mm, hloubky přes 60 do 80 mm</t>
  </si>
  <si>
    <t>-1487896889</t>
  </si>
  <si>
    <t xml:space="preserve">Poznámka k souboru cen:
1. V cenách jsou započteny i náklady na vyčištění spár po řezání. </t>
  </si>
  <si>
    <t>49</t>
  </si>
  <si>
    <t>919122112</t>
  </si>
  <si>
    <t>Utěsnění dilatačních spár zálivkou za tepla v cementobetonovém nebo živičném krytu včetně adhezního nátěru s těsnicím profilem pod zálivkou, pro komůrky šířky 10 mm, hloubky 25 mm</t>
  </si>
  <si>
    <t>215495462</t>
  </si>
  <si>
    <t xml:space="preserve">Poznámka k souboru cen:
1. V cenách jsou započteny i náklady na vyčištění spár před těsněním a zalitím a náklady na impregnaci, těsnění a zalití spár včetně dodání hmot. </t>
  </si>
  <si>
    <t>50</t>
  </si>
  <si>
    <t>919124121</t>
  </si>
  <si>
    <t>Dilatační spáry vkládané v cementobetonovém krytu s odstraněním vložek, s vyčištěním a vyplněním spár asfaltovou zálivkou</t>
  </si>
  <si>
    <t>1198028780</t>
  </si>
  <si>
    <t xml:space="preserve">Poznámka k souboru cen:
1. Ceny lze použít i pro vkládané spáry do podkladu z prostého betonu. </t>
  </si>
  <si>
    <t>Poznámka k položce:
podélné vložení např. impregnované hobry nebo lepenky</t>
  </si>
  <si>
    <t>51</t>
  </si>
  <si>
    <t>919131111</t>
  </si>
  <si>
    <t>Vyztužení dilatačních spár v cementobetonovém krytu kluznými trny průměru 25 mm, délky 500 mm</t>
  </si>
  <si>
    <t>1791528766</t>
  </si>
  <si>
    <t xml:space="preserve">Poznámka k souboru cen:
1. V cenách jsou započteny i náklady na dodání trnů, kotev nebo filigránu. 2. Obvyklé rozpětí mezi kluznými trny je 25 cm, mezi kotvami 80 až 120 cm. </t>
  </si>
  <si>
    <t>27/0,25</t>
  </si>
  <si>
    <t>52</t>
  </si>
  <si>
    <t>919716111</t>
  </si>
  <si>
    <t>Ocelová výztuž cementobetonového krytu ze svařovaných sítí hmotnosti do 7,5 kg/m2</t>
  </si>
  <si>
    <t>-1320693173</t>
  </si>
  <si>
    <t>124*0,0075</t>
  </si>
  <si>
    <t>53</t>
  </si>
  <si>
    <t>919721201</t>
  </si>
  <si>
    <t>Geomříž pro vyztužení asfaltového povrchu z polypropylénu</t>
  </si>
  <si>
    <t>-973485884</t>
  </si>
  <si>
    <t xml:space="preserve">Poznámka k souboru cen:
1. V cenách jsou započteny i náklady na položení a dodání geomříže včetně přesahů. 2. V cenách -1201 až -1223 jsou započteny i náklady na ošetření podkladu živičnou emulzí a spojení přesahů živičným postřikem. 3. V cenách -1201 a -1221 jsou započteny i náklady na ochrannou vrstvu z podrceného štěrku a uchycení geomříže k podkladu hřeby. 4. Ceny -1201 až -1223 jsou určeny pro vyztužení asfaltového povrchu na nově budovaných komunikacích. Vyztužení asfaltového povrchu stávajících komunikací se oceňuje cenami 919 72-1281 až -1293 části C01 tohoto katalogu. </t>
  </si>
  <si>
    <t>54</t>
  </si>
  <si>
    <t>919732211</t>
  </si>
  <si>
    <t>Styčná pracovní spára při napojení nového živičného povrchu na stávající se zalitím za tepla modifikovanou asfaltovou hmotou s posypem vápenným hydrátem šířky do 15 mm, hloubky do 25 mm včetně prořezání spáry</t>
  </si>
  <si>
    <t>2109539877</t>
  </si>
  <si>
    <t>55</t>
  </si>
  <si>
    <t>919735112</t>
  </si>
  <si>
    <t>Řezání stávajícího živičného krytu nebo podkladu hloubky přes 50 do 100 mm</t>
  </si>
  <si>
    <t>-1331669791</t>
  </si>
  <si>
    <t xml:space="preserve">Poznámka k souboru cen:
1. V cenách jsou započteny i náklady na spotřebu vody. </t>
  </si>
  <si>
    <t>997</t>
  </si>
  <si>
    <t>Přesun sutě</t>
  </si>
  <si>
    <t>56</t>
  </si>
  <si>
    <t>997221551</t>
  </si>
  <si>
    <t>Vodorovná doprava suti bez naložení, ale se složením a s hrubým urovnáním ze sypkých materiálů, na vzdálenost do 1 km</t>
  </si>
  <si>
    <t>1873488661</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</si>
  <si>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</si>
  <si>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frézovaný asf.</t>
  </si>
  <si>
    <t>asf. vybouraný</t>
  </si>
  <si>
    <t>9,5</t>
  </si>
  <si>
    <t xml:space="preserve">beton </t>
  </si>
  <si>
    <t>78,12</t>
  </si>
  <si>
    <t>57</t>
  </si>
  <si>
    <t>997221559</t>
  </si>
  <si>
    <t>Vodorovná doprava suti bez naložení, ale se složením a s hrubým urovnáním Příplatek k ceně za každý další i započatý 1 km přes 1 km</t>
  </si>
  <si>
    <t>-1135772214</t>
  </si>
  <si>
    <t>113,62*14 'Přepočtené koeficientem množství</t>
  </si>
  <si>
    <t>58</t>
  </si>
  <si>
    <t>997221571</t>
  </si>
  <si>
    <t>Vodorovná doprava vybouraných hmot bez naložení, ale se složením a s hrubým urovnáním na vzdálenost do 1 km</t>
  </si>
  <si>
    <t>-1671021183</t>
  </si>
  <si>
    <t xml:space="preserve">Poznámka k souboru cen:
1. Ceny nelze použít pro vodorovnou dopravu vybouraných hmot po železnici, po vodě nebo neobvyklými dopravními prostředky. 2. Je-li na dopravní dráze pro vodorovnou dopravu vybouraných hmot překážka, pro kterou je nutno vybourané hmoty překládat z jednoho dopravního prostředku na druhý, oceňuje se tato doprava v každém úseku samostatně. </t>
  </si>
  <si>
    <t>Poznámka k položce:
dlažební kostky a krajník bude odvezen na skládku SÚS PK Vochov  cca 12km</t>
  </si>
  <si>
    <t>krajník</t>
  </si>
  <si>
    <t>12,3</t>
  </si>
  <si>
    <t>přídlažba</t>
  </si>
  <si>
    <t>6,9</t>
  </si>
  <si>
    <t>zastávka</t>
  </si>
  <si>
    <t>62,62</t>
  </si>
  <si>
    <t>59</t>
  </si>
  <si>
    <t>997221579</t>
  </si>
  <si>
    <t>Vodorovná doprava vybouraných hmot bez naložení, ale se složením a s hrubým urovnáním na vzdálenost Příplatek k ceně za každý další i započatý 1 km přes 1 km</t>
  </si>
  <si>
    <t>-305373091</t>
  </si>
  <si>
    <t>81,82*11 'Přepočtené koeficientem množství</t>
  </si>
  <si>
    <t>60</t>
  </si>
  <si>
    <t>997221825</t>
  </si>
  <si>
    <t>Poplatek za uložení stavebního odpadu na skládce (skládkovné) z armovaného betonu zatříděného do Katalogu odpadů pod kódem 170 101</t>
  </si>
  <si>
    <t>-1917188243</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</si>
  <si>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</si>
  <si>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61</t>
  </si>
  <si>
    <t>997221845</t>
  </si>
  <si>
    <t>Poplatek za uložení stavebního odpadu na skládce (skládkovné) asfaltového bez obsahu dehtu zatříděného do Katalogu odpadů pod kódem 170 302</t>
  </si>
  <si>
    <t>-775273781</t>
  </si>
  <si>
    <t>9,48</t>
  </si>
  <si>
    <t>frézovaný</t>
  </si>
  <si>
    <t>62</t>
  </si>
  <si>
    <t>997221855</t>
  </si>
  <si>
    <t>Poplatek za uložení stavebního odpadu na skládce (skládkovné) zeminy a kameniva zatříděného do Katalogu odpadů pod kódem 170 504</t>
  </si>
  <si>
    <t>-497994552</t>
  </si>
  <si>
    <t>57,53*2 'Přepočtené koeficientem množství</t>
  </si>
  <si>
    <t>VRN</t>
  </si>
  <si>
    <t>Vedlejší rozpočtové náklady</t>
  </si>
  <si>
    <t>VRN3</t>
  </si>
  <si>
    <t>Zařízení staveniště</t>
  </si>
  <si>
    <t>63</t>
  </si>
  <si>
    <t>032403000</t>
  </si>
  <si>
    <t>Provizorní zastávka</t>
  </si>
  <si>
    <t>kpl</t>
  </si>
  <si>
    <t>1024</t>
  </si>
  <si>
    <t>340370682</t>
  </si>
  <si>
    <t>geotextilie - 90 m2</t>
  </si>
  <si>
    <t>asf. recyklát m2 t. 15cm - 90m2</t>
  </si>
  <si>
    <t>betonový prefabrikát-délka 20M</t>
  </si>
  <si>
    <t>dočasný označník a značka 1ks</t>
  </si>
  <si>
    <t>zrušení zastávky a uvedení do původního stavu 1ks</t>
  </si>
  <si>
    <t>ZŘÍZENÍ ZASTÁVKY - KPL</t>
  </si>
  <si>
    <t>64</t>
  </si>
  <si>
    <t>034303000</t>
  </si>
  <si>
    <t>dočasné dopravní opatření</t>
  </si>
  <si>
    <t>-2054872964</t>
  </si>
  <si>
    <t>0107-2 - Zastávka Částkova</t>
  </si>
  <si>
    <t>-552886821</t>
  </si>
  <si>
    <t>346938616</t>
  </si>
  <si>
    <t>1612339398</t>
  </si>
  <si>
    <t>1281328893</t>
  </si>
  <si>
    <t>-769481880</t>
  </si>
  <si>
    <t>789875342</t>
  </si>
  <si>
    <t>-2053726310</t>
  </si>
  <si>
    <t>1843987725</t>
  </si>
  <si>
    <t>0,31*127</t>
  </si>
  <si>
    <t>-360283140</t>
  </si>
  <si>
    <t>51,67*0,3 'Přepočtené koeficientem množství</t>
  </si>
  <si>
    <t>-715746499</t>
  </si>
  <si>
    <t>1,5*2*0,8</t>
  </si>
  <si>
    <t>720623089</t>
  </si>
  <si>
    <t>komunikace</t>
  </si>
  <si>
    <t>51,67</t>
  </si>
  <si>
    <t>přípojka</t>
  </si>
  <si>
    <t>2,4</t>
  </si>
  <si>
    <t>-2057114538</t>
  </si>
  <si>
    <t>54,07*5 'Přepočtené koeficientem množství</t>
  </si>
  <si>
    <t>-880391008</t>
  </si>
  <si>
    <t>1,5*1*0,8</t>
  </si>
  <si>
    <t>289151625</t>
  </si>
  <si>
    <t>-1881062826</t>
  </si>
  <si>
    <t>0,35*1,5</t>
  </si>
  <si>
    <t>-1414496909</t>
  </si>
  <si>
    <t>1009069856</t>
  </si>
  <si>
    <t>150*0,3</t>
  </si>
  <si>
    <t>112542772</t>
  </si>
  <si>
    <t>120+30</t>
  </si>
  <si>
    <t>-1657217059</t>
  </si>
  <si>
    <t>-903596033</t>
  </si>
  <si>
    <t>150*1,15 'Přepočtené koeficientem množství</t>
  </si>
  <si>
    <t>-1515181815</t>
  </si>
  <si>
    <t>1,5*0,1</t>
  </si>
  <si>
    <t>-2050133700</t>
  </si>
  <si>
    <t>150</t>
  </si>
  <si>
    <t>2033341033</t>
  </si>
  <si>
    <t>811140326</t>
  </si>
  <si>
    <t>-1809233459</t>
  </si>
  <si>
    <t>-1132503369</t>
  </si>
  <si>
    <t>-340823604</t>
  </si>
  <si>
    <t>120</t>
  </si>
  <si>
    <t>-447123869</t>
  </si>
  <si>
    <t>1812027761</t>
  </si>
  <si>
    <t>-184563783</t>
  </si>
  <si>
    <t>-52627940</t>
  </si>
  <si>
    <t>1179196572</t>
  </si>
  <si>
    <t>899331111</t>
  </si>
  <si>
    <t>Výšková úprava uličního vstupu nebo vpusti do 200 mm zvýšením poklopu</t>
  </si>
  <si>
    <t>217153646</t>
  </si>
  <si>
    <t xml:space="preserve">Poznámka k souboru cen:
1. V cenách jsou započteny i náklady na: a) odbourání dosavadního krytu, podkladu, nadezdívky nebo prstence s odklizením vybouraných hmot do 3 m, b) zarovnání plochy nadezdívky cementovou maltou, c) podbetonování nebo podezdění rámu, d) odstranění a znovuosazení rámu, poklopu, mříže, krycího hrnce nebo hydrantu, e) úpravu a doplnění krytu popř. podkladu vozovky v místě provedené výškové úpravy. 2. V cenách nejsou započteny náklady na příp. nutné dodání nové mříže, rámu, poklopu nebo krycího hrnce. Jejich dodání se oceňuje ve specifikaci, ztratné se nestanoví. </t>
  </si>
  <si>
    <t>899431111</t>
  </si>
  <si>
    <t>Výšková úprava uličního vstupu nebo vpusti do 200 mm zvýšením krycího hrnce, šoupěte nebo hydrantu bez úpravy armatur</t>
  </si>
  <si>
    <t>-352169161</t>
  </si>
  <si>
    <t>447867631</t>
  </si>
  <si>
    <t>-299624592</t>
  </si>
  <si>
    <t>268779640</t>
  </si>
  <si>
    <t>805512727</t>
  </si>
  <si>
    <t>1686217845</t>
  </si>
  <si>
    <t>-1288786228</t>
  </si>
  <si>
    <t>-821938867</t>
  </si>
  <si>
    <t>-2103968368</t>
  </si>
  <si>
    <t>-65010276</t>
  </si>
  <si>
    <t>26/0,25</t>
  </si>
  <si>
    <t>-1972676176</t>
  </si>
  <si>
    <t>120*0,0075</t>
  </si>
  <si>
    <t>-1468029357</t>
  </si>
  <si>
    <t>-811049792</t>
  </si>
  <si>
    <t>-1358716712</t>
  </si>
  <si>
    <t>935114121</t>
  </si>
  <si>
    <t>Štěrbinový odvodňovací betonový žlab se základem z betonu prostého a s obetonováním rozměru 450x500 mm bez obrubníku bez vnitřního spádu</t>
  </si>
  <si>
    <t>1971423676</t>
  </si>
  <si>
    <t xml:space="preserve">Poznámka k souboru cen:
1. V ceně jsou započteny i náklady na dodání štěrbinového žlabu včetně čistícího kusu, vpusťového kusu a záslepky, které jsou poměrově přepočteny na 1 bm žlabu. </t>
  </si>
  <si>
    <t>471832762</t>
  </si>
  <si>
    <t>beton</t>
  </si>
  <si>
    <t>80</t>
  </si>
  <si>
    <t>frézovaný asf</t>
  </si>
  <si>
    <t>26,9</t>
  </si>
  <si>
    <t>-805605428</t>
  </si>
  <si>
    <t>2015768953</t>
  </si>
  <si>
    <t>dlažba</t>
  </si>
  <si>
    <t>64,15+6,9</t>
  </si>
  <si>
    <t>232933988</t>
  </si>
  <si>
    <t>83,35*11</t>
  </si>
  <si>
    <t>-1777791133</t>
  </si>
  <si>
    <t>1997248555</t>
  </si>
  <si>
    <t>-887431384</t>
  </si>
  <si>
    <t>54,07*2</t>
  </si>
  <si>
    <t>1009444017</t>
  </si>
  <si>
    <t>geotextilie 113m2</t>
  </si>
  <si>
    <t>asf. recyklát m2 t. 15cm - 113m2</t>
  </si>
  <si>
    <t>-798597005</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</si>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</sst>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0">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800080"/>
      <name val="Trebuchet MS"/>
      <family val="2"/>
    </font>
    <font>
      <sz val="8"/>
      <color rgb="FFFF0000"/>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8" fillId="0" borderId="0" applyNumberFormat="0" applyFill="0" applyBorder="0" applyAlignment="0" applyProtection="0"/>
  </cellStyleXfs>
  <cellXfs count="363">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pplyProtection="1">
      <alignment horizontal="center" vertical="center"/>
      <protection locked="0"/>
    </xf>
    <xf numFmtId="0" fontId="12" fillId="2" borderId="0" xfId="0" applyFont="1" applyFill="1" applyAlignment="1" applyProtection="1">
      <alignment horizontal="left" vertical="center"/>
      <protection/>
    </xf>
    <xf numFmtId="0" fontId="13" fillId="2" borderId="0" xfId="0" applyFont="1" applyFill="1" applyAlignment="1" applyProtection="1">
      <alignment vertical="center"/>
      <protection/>
    </xf>
    <xf numFmtId="0" fontId="14" fillId="2" borderId="0" xfId="0" applyFont="1" applyFill="1" applyAlignment="1" applyProtection="1">
      <alignment horizontal="left" vertical="center"/>
      <protection/>
    </xf>
    <xf numFmtId="0" fontId="15" fillId="2" borderId="0" xfId="20" applyFont="1" applyFill="1" applyAlignment="1" applyProtection="1">
      <alignment vertical="center"/>
      <protection/>
    </xf>
    <xf numFmtId="0" fontId="38" fillId="2" borderId="0" xfId="20" applyFill="1"/>
    <xf numFmtId="0" fontId="0" fillId="2" borderId="0" xfId="0" applyFill="1"/>
    <xf numFmtId="0" fontId="12" fillId="2" borderId="0" xfId="0" applyFont="1" applyFill="1" applyAlignment="1">
      <alignment horizontal="lef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6" fillId="0" borderId="0" xfId="0" applyFont="1" applyBorder="1" applyAlignment="1" applyProtection="1">
      <alignment horizontal="left" vertical="center"/>
      <protection/>
    </xf>
    <xf numFmtId="0" fontId="0" fillId="0" borderId="5" xfId="0" applyBorder="1" applyProtection="1">
      <protection/>
    </xf>
    <xf numFmtId="0" fontId="17" fillId="0" borderId="0" xfId="0" applyFont="1" applyAlignment="1">
      <alignment horizontal="left" vertical="center"/>
    </xf>
    <xf numFmtId="0" fontId="18" fillId="0" borderId="0" xfId="0" applyFont="1" applyAlignment="1">
      <alignment horizontal="left" vertical="center"/>
    </xf>
    <xf numFmtId="0" fontId="19"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20" fillId="0" borderId="0" xfId="0" applyFont="1" applyAlignment="1">
      <alignment horizontal="left" vertical="top" wrapText="1"/>
    </xf>
    <xf numFmtId="0" fontId="4" fillId="0" borderId="0" xfId="0" applyFont="1" applyBorder="1" applyAlignment="1" applyProtection="1">
      <alignment horizontal="left" vertical="top"/>
      <protection/>
    </xf>
    <xf numFmtId="0" fontId="4" fillId="0" borderId="0" xfId="0" applyFont="1" applyBorder="1" applyAlignment="1" applyProtection="1">
      <alignment horizontal="left" vertical="top" wrapText="1"/>
      <protection/>
    </xf>
    <xf numFmtId="0" fontId="20" fillId="0" borderId="0" xfId="0" applyFont="1" applyAlignment="1">
      <alignment horizontal="left" vertical="center"/>
    </xf>
    <xf numFmtId="0" fontId="19"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1"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4" fontId="21" fillId="0" borderId="7"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164" fontId="2" fillId="0" borderId="0" xfId="0" applyNumberFormat="1" applyFont="1" applyBorder="1" applyAlignment="1" applyProtection="1">
      <alignment horizontal="center" vertical="center"/>
      <protection/>
    </xf>
    <xf numFmtId="4" fontId="20" fillId="0" borderId="0" xfId="0" applyNumberFormat="1" applyFont="1" applyBorder="1" applyAlignment="1" applyProtection="1">
      <alignmen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4" fillId="4" borderId="9" xfId="0" applyFont="1" applyFill="1" applyBorder="1" applyAlignment="1" applyProtection="1">
      <alignment horizontal="left" vertical="center"/>
      <protection/>
    </xf>
    <xf numFmtId="4" fontId="4" fillId="4" borderId="9" xfId="0" applyNumberFormat="1" applyFont="1" applyFill="1" applyBorder="1" applyAlignment="1" applyProtection="1">
      <alignment vertical="center"/>
      <protection/>
    </xf>
    <xf numFmtId="0" fontId="0" fillId="4" borderId="10" xfId="0" applyFont="1" applyFill="1" applyBorder="1" applyAlignment="1" applyProtection="1">
      <alignment vertical="center"/>
      <protection/>
    </xf>
    <xf numFmtId="0" fontId="0" fillId="4" borderId="5" xfId="0" applyFont="1" applyFill="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6"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19"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4" xfId="0" applyFont="1" applyBorder="1" applyAlignment="1">
      <alignment vertical="center"/>
    </xf>
    <xf numFmtId="0" fontId="22"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23" fillId="0" borderId="14" xfId="0" applyFont="1" applyBorder="1" applyAlignment="1">
      <alignment horizontal="center" vertical="center"/>
    </xf>
    <xf numFmtId="0" fontId="23" fillId="0" borderId="15" xfId="0" applyFont="1" applyBorder="1" applyAlignment="1">
      <alignment horizontal="left" vertical="center"/>
    </xf>
    <xf numFmtId="0" fontId="0" fillId="0" borderId="15" xfId="0" applyFont="1" applyBorder="1" applyAlignment="1">
      <alignment vertical="center"/>
    </xf>
    <xf numFmtId="0" fontId="0" fillId="0" borderId="16" xfId="0" applyFont="1" applyBorder="1" applyAlignment="1">
      <alignment vertical="center"/>
    </xf>
    <xf numFmtId="0" fontId="2" fillId="0" borderId="17" xfId="0" applyFont="1" applyBorder="1" applyAlignment="1">
      <alignment horizontal="left" vertical="center"/>
    </xf>
    <xf numFmtId="0" fontId="2" fillId="0" borderId="0" xfId="0" applyFont="1" applyBorder="1" applyAlignment="1">
      <alignment horizontal="left" vertical="center"/>
    </xf>
    <xf numFmtId="0" fontId="0" fillId="0" borderId="0" xfId="0" applyFont="1" applyBorder="1" applyAlignment="1">
      <alignment vertical="center"/>
    </xf>
    <xf numFmtId="0" fontId="0" fillId="0" borderId="18" xfId="0" applyFont="1" applyBorder="1" applyAlignment="1">
      <alignment vertical="center"/>
    </xf>
    <xf numFmtId="0" fontId="2" fillId="0" borderId="17" xfId="0" applyFont="1" applyBorder="1" applyAlignment="1" applyProtection="1">
      <alignment horizontal="left" vertical="center"/>
      <protection/>
    </xf>
    <xf numFmtId="0" fontId="0" fillId="0" borderId="18" xfId="0" applyFont="1" applyBorder="1" applyAlignment="1" applyProtection="1">
      <alignmen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0" fillId="5" borderId="9" xfId="0" applyFont="1" applyFill="1" applyBorder="1" applyAlignment="1" applyProtection="1">
      <alignmen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0" fontId="3" fillId="5" borderId="10" xfId="0" applyFont="1" applyFill="1" applyBorder="1" applyAlignment="1" applyProtection="1">
      <alignment horizontal="center" vertical="center"/>
      <protection/>
    </xf>
    <xf numFmtId="0" fontId="19" fillId="0" borderId="19" xfId="0" applyFont="1" applyBorder="1" applyAlignment="1" applyProtection="1">
      <alignment horizontal="center" vertical="center" wrapText="1"/>
      <protection/>
    </xf>
    <xf numFmtId="0" fontId="19" fillId="0" borderId="20" xfId="0" applyFont="1" applyBorder="1" applyAlignment="1" applyProtection="1">
      <alignment horizontal="center" vertical="center" wrapText="1"/>
      <protection/>
    </xf>
    <xf numFmtId="0" fontId="19" fillId="0" borderId="21" xfId="0" applyFont="1" applyBorder="1" applyAlignment="1" applyProtection="1">
      <alignment horizontal="center" vertical="center" wrapText="1"/>
      <protection/>
    </xf>
    <xf numFmtId="0" fontId="0" fillId="0" borderId="14" xfId="0" applyFont="1" applyBorder="1" applyAlignment="1" applyProtection="1">
      <alignment vertical="center"/>
      <protection/>
    </xf>
    <xf numFmtId="0" fontId="0" fillId="0" borderId="15" xfId="0" applyFont="1" applyBorder="1" applyAlignment="1" applyProtection="1">
      <alignment vertical="center"/>
      <protection/>
    </xf>
    <xf numFmtId="0" fontId="0" fillId="0" borderId="16"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4" fontId="23" fillId="0" borderId="17" xfId="0" applyNumberFormat="1" applyFont="1" applyBorder="1" applyAlignment="1" applyProtection="1">
      <alignment vertical="center"/>
      <protection/>
    </xf>
    <xf numFmtId="4" fontId="23" fillId="0" borderId="0" xfId="0" applyNumberFormat="1" applyFont="1" applyBorder="1" applyAlignment="1" applyProtection="1">
      <alignment vertical="center"/>
      <protection/>
    </xf>
    <xf numFmtId="166" fontId="23" fillId="0" borderId="0" xfId="0" applyNumberFormat="1" applyFont="1" applyBorder="1" applyAlignment="1" applyProtection="1">
      <alignment vertical="center"/>
      <protection/>
    </xf>
    <xf numFmtId="4" fontId="23" fillId="0" borderId="18" xfId="0" applyNumberFormat="1" applyFont="1" applyBorder="1" applyAlignment="1" applyProtection="1">
      <alignment vertical="center"/>
      <protection/>
    </xf>
    <xf numFmtId="0" fontId="4"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5" fillId="0" borderId="4" xfId="0" applyFont="1" applyBorder="1" applyAlignment="1" applyProtection="1">
      <alignment vertical="center"/>
      <protection/>
    </xf>
    <xf numFmtId="0" fontId="27" fillId="0" borderId="0" xfId="0" applyFont="1" applyAlignment="1" applyProtection="1">
      <alignment vertical="center"/>
      <protection/>
    </xf>
    <xf numFmtId="0" fontId="27" fillId="0" borderId="0" xfId="0" applyFont="1" applyAlignment="1" applyProtection="1">
      <alignment horizontal="left" vertical="center" wrapText="1"/>
      <protection/>
    </xf>
    <xf numFmtId="0" fontId="28" fillId="0" borderId="0" xfId="0" applyFont="1" applyAlignment="1" applyProtection="1">
      <alignment vertical="center"/>
      <protection/>
    </xf>
    <xf numFmtId="4" fontId="28" fillId="0" borderId="0" xfId="0" applyNumberFormat="1" applyFont="1" applyAlignment="1" applyProtection="1">
      <alignment vertical="center"/>
      <protection/>
    </xf>
    <xf numFmtId="0" fontId="29" fillId="0" borderId="0" xfId="0" applyFont="1" applyAlignment="1" applyProtection="1">
      <alignment horizontal="center" vertical="center"/>
      <protection/>
    </xf>
    <xf numFmtId="0" fontId="5" fillId="0" borderId="4" xfId="0" applyFont="1" applyBorder="1" applyAlignment="1">
      <alignment vertical="center"/>
    </xf>
    <xf numFmtId="4" fontId="30" fillId="0" borderId="17"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8" xfId="0" applyNumberFormat="1" applyFont="1" applyBorder="1" applyAlignment="1" applyProtection="1">
      <alignment vertical="center"/>
      <protection/>
    </xf>
    <xf numFmtId="0" fontId="5" fillId="0" borderId="0" xfId="0" applyFont="1" applyAlignment="1">
      <alignment horizontal="left" vertical="center"/>
    </xf>
    <xf numFmtId="4" fontId="30" fillId="0" borderId="22" xfId="0" applyNumberFormat="1" applyFont="1" applyBorder="1" applyAlignment="1" applyProtection="1">
      <alignment vertical="center"/>
      <protection/>
    </xf>
    <xf numFmtId="4" fontId="30" fillId="0" borderId="23" xfId="0" applyNumberFormat="1" applyFont="1" applyBorder="1" applyAlignment="1" applyProtection="1">
      <alignment vertical="center"/>
      <protection/>
    </xf>
    <xf numFmtId="166" fontId="30" fillId="0" borderId="23" xfId="0" applyNumberFormat="1" applyFont="1" applyBorder="1" applyAlignment="1" applyProtection="1">
      <alignment vertical="center"/>
      <protection/>
    </xf>
    <xf numFmtId="4" fontId="30" fillId="0" borderId="24" xfId="0" applyNumberFormat="1" applyFont="1" applyBorder="1" applyAlignment="1" applyProtection="1">
      <alignment vertical="center"/>
      <protection/>
    </xf>
    <xf numFmtId="0" fontId="0" fillId="0" borderId="0" xfId="0" applyProtection="1">
      <protection locked="0"/>
    </xf>
    <xf numFmtId="0" fontId="13" fillId="2" borderId="0" xfId="0" applyFont="1" applyFill="1" applyAlignment="1">
      <alignment vertical="center"/>
    </xf>
    <xf numFmtId="0" fontId="14" fillId="2" borderId="0" xfId="0" applyFont="1" applyFill="1" applyAlignment="1">
      <alignment horizontal="left" vertical="center"/>
    </xf>
    <xf numFmtId="0" fontId="31" fillId="2" borderId="0" xfId="20" applyFont="1" applyFill="1" applyAlignment="1">
      <alignment vertical="center"/>
    </xf>
    <xf numFmtId="0" fontId="13"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19"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locked="0"/>
    </xf>
    <xf numFmtId="0" fontId="4" fillId="0" borderId="0" xfId="0" applyFont="1" applyBorder="1" applyAlignment="1" applyProtection="1">
      <alignment horizontal="left" vertical="center" wrapText="1"/>
      <protection/>
    </xf>
    <xf numFmtId="0" fontId="19"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5" xfId="0" applyFont="1" applyBorder="1" applyAlignment="1" applyProtection="1">
      <alignment vertical="center"/>
      <protection locked="0"/>
    </xf>
    <xf numFmtId="0" fontId="0" fillId="0" borderId="25" xfId="0" applyFont="1" applyBorder="1" applyAlignment="1" applyProtection="1">
      <alignment vertical="center"/>
      <protection/>
    </xf>
    <xf numFmtId="0" fontId="21" fillId="0" borderId="0" xfId="0" applyFont="1" applyBorder="1" applyAlignment="1" applyProtection="1">
      <alignment horizontal="left" vertical="center"/>
      <protection/>
    </xf>
    <xf numFmtId="4" fontId="24"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2"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0" fillId="0" borderId="0" xfId="0" applyFont="1" applyBorder="1" applyAlignment="1" applyProtection="1">
      <alignment horizontal="left" vertical="center"/>
      <protection/>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2"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19" fillId="0" borderId="0" xfId="0" applyFont="1" applyAlignment="1" applyProtection="1">
      <alignment horizontal="left" vertical="center" wrapText="1"/>
      <protection/>
    </xf>
    <xf numFmtId="0" fontId="3" fillId="0" borderId="0" xfId="0" applyFont="1" applyAlignment="1" applyProtection="1">
      <alignment horizontal="left" vertical="center"/>
      <protection/>
    </xf>
    <xf numFmtId="0" fontId="19"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9"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locked="0"/>
    </xf>
    <xf numFmtId="0" fontId="3" fillId="5" borderId="21"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4" fillId="0" borderId="0" xfId="0" applyNumberFormat="1" applyFont="1" applyAlignment="1" applyProtection="1">
      <alignment/>
      <protection/>
    </xf>
    <xf numFmtId="166" fontId="33" fillId="0" borderId="15" xfId="0" applyNumberFormat="1" applyFont="1" applyBorder="1" applyAlignment="1" applyProtection="1">
      <alignment/>
      <protection/>
    </xf>
    <xf numFmtId="166" fontId="33" fillId="0" borderId="16" xfId="0" applyNumberFormat="1" applyFont="1" applyBorder="1" applyAlignment="1" applyProtection="1">
      <alignment/>
      <protection/>
    </xf>
    <xf numFmtId="4" fontId="34"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17"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8"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8" xfId="0" applyNumberFormat="1" applyFont="1" applyBorder="1" applyAlignment="1" applyProtection="1">
      <alignment vertical="center"/>
      <protection/>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0" applyFont="1" applyAlignment="1" applyProtection="1">
      <alignment vertical="center" wrapText="1"/>
      <protection/>
    </xf>
    <xf numFmtId="0" fontId="0" fillId="0" borderId="17" xfId="0" applyFont="1" applyBorder="1" applyAlignment="1" applyProtection="1">
      <alignment vertical="center"/>
      <protection/>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167" fontId="9" fillId="0" borderId="0" xfId="0" applyNumberFormat="1" applyFont="1" applyAlignment="1" applyProtection="1">
      <alignment vertical="center"/>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17"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8" xfId="0" applyFont="1" applyBorder="1" applyAlignment="1" applyProtection="1">
      <alignment vertical="center"/>
      <protection/>
    </xf>
    <xf numFmtId="0" fontId="9" fillId="0" borderId="0" xfId="0" applyFont="1" applyAlignment="1">
      <alignment horizontal="left" vertical="center"/>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7"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8" xfId="0" applyFont="1" applyBorder="1" applyAlignment="1" applyProtection="1">
      <alignment vertical="center"/>
      <protection/>
    </xf>
    <xf numFmtId="0" fontId="10" fillId="0" borderId="0" xfId="0" applyFont="1" applyAlignment="1">
      <alignment horizontal="left" vertical="center"/>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17"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8" xfId="0" applyFont="1" applyBorder="1" applyAlignment="1" applyProtection="1">
      <alignment vertical="center"/>
      <protection/>
    </xf>
    <xf numFmtId="0" fontId="11" fillId="0" borderId="0" xfId="0" applyFont="1" applyAlignment="1">
      <alignment horizontal="left" vertical="center"/>
    </xf>
    <xf numFmtId="0" fontId="37" fillId="0" borderId="27" xfId="0" applyFont="1" applyBorder="1" applyAlignment="1" applyProtection="1">
      <alignment horizontal="center" vertical="center"/>
      <protection/>
    </xf>
    <xf numFmtId="49" fontId="37" fillId="0" borderId="27" xfId="0" applyNumberFormat="1" applyFont="1" applyBorder="1" applyAlignment="1" applyProtection="1">
      <alignment horizontal="left" vertical="center" wrapText="1"/>
      <protection/>
    </xf>
    <xf numFmtId="0" fontId="37" fillId="0" borderId="27" xfId="0" applyFont="1" applyBorder="1" applyAlignment="1" applyProtection="1">
      <alignment horizontal="left" vertical="center" wrapText="1"/>
      <protection/>
    </xf>
    <xf numFmtId="0" fontId="37" fillId="0" borderId="27" xfId="0" applyFont="1" applyBorder="1" applyAlignment="1" applyProtection="1">
      <alignment horizontal="center" vertical="center" wrapText="1"/>
      <protection/>
    </xf>
    <xf numFmtId="167" fontId="37" fillId="0" borderId="27" xfId="0" applyNumberFormat="1" applyFont="1" applyBorder="1" applyAlignment="1" applyProtection="1">
      <alignment vertical="center"/>
      <protection/>
    </xf>
    <xf numFmtId="4" fontId="37" fillId="3" borderId="27" xfId="0" applyNumberFormat="1" applyFont="1" applyFill="1" applyBorder="1" applyAlignment="1" applyProtection="1">
      <alignment vertical="center"/>
      <protection locked="0"/>
    </xf>
    <xf numFmtId="4" fontId="37" fillId="0" borderId="27" xfId="0" applyNumberFormat="1" applyFont="1" applyBorder="1" applyAlignment="1" applyProtection="1">
      <alignment vertical="center"/>
      <protection/>
    </xf>
    <xf numFmtId="0" fontId="37" fillId="0" borderId="4" xfId="0" applyFont="1" applyBorder="1" applyAlignment="1">
      <alignment vertical="center"/>
    </xf>
    <xf numFmtId="0" fontId="37" fillId="3" borderId="27"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0" fontId="2" fillId="0" borderId="23" xfId="0" applyFont="1" applyBorder="1" applyAlignment="1" applyProtection="1">
      <alignment horizontal="center" vertical="center"/>
      <protection/>
    </xf>
    <xf numFmtId="0" fontId="0" fillId="0" borderId="23" xfId="0" applyFont="1" applyBorder="1" applyAlignment="1" applyProtection="1">
      <alignment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16" fillId="0" borderId="0"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29" fillId="0" borderId="33" xfId="0" applyFont="1" applyBorder="1" applyAlignment="1" applyProtection="1">
      <alignment horizontal="left" wrapText="1"/>
      <protection locked="0"/>
    </xf>
    <xf numFmtId="0" fontId="0" fillId="0" borderId="32" xfId="0" applyFont="1" applyBorder="1" applyAlignment="1" applyProtection="1">
      <alignment vertical="center" wrapText="1"/>
      <protection locked="0"/>
    </xf>
    <xf numFmtId="0" fontId="29"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wrapText="1"/>
      <protection locked="0"/>
    </xf>
    <xf numFmtId="49" fontId="3" fillId="0" borderId="0" xfId="0" applyNumberFormat="1" applyFont="1" applyBorder="1" applyAlignment="1" applyProtection="1">
      <alignment vertical="center" wrapText="1"/>
      <protection locked="0"/>
    </xf>
    <xf numFmtId="0" fontId="0" fillId="0" borderId="34" xfId="0" applyFont="1" applyBorder="1" applyAlignment="1" applyProtection="1">
      <alignment vertical="center" wrapText="1"/>
      <protection locked="0"/>
    </xf>
    <xf numFmtId="0" fontId="13" fillId="0" borderId="33"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16" fillId="0" borderId="0" xfId="0" applyFont="1" applyBorder="1" applyAlignment="1" applyProtection="1">
      <alignment horizontal="center" vertical="center"/>
      <protection locked="0"/>
    </xf>
    <xf numFmtId="0" fontId="0" fillId="0" borderId="32" xfId="0" applyFont="1" applyBorder="1" applyAlignment="1" applyProtection="1">
      <alignment horizontal="left" vertical="center"/>
      <protection locked="0"/>
    </xf>
    <xf numFmtId="0" fontId="29"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9" fillId="0" borderId="33" xfId="0" applyFont="1" applyBorder="1" applyAlignment="1" applyProtection="1">
      <alignment horizontal="left" vertical="center"/>
      <protection locked="0"/>
    </xf>
    <xf numFmtId="0" fontId="29" fillId="0" borderId="33" xfId="0" applyFont="1" applyBorder="1" applyAlignment="1" applyProtection="1">
      <alignment horizontal="center" vertical="center"/>
      <protection locked="0"/>
    </xf>
    <xf numFmtId="0" fontId="5" fillId="0" borderId="33" xfId="0" applyFont="1" applyBorder="1" applyAlignment="1" applyProtection="1">
      <alignment horizontal="left" vertical="center"/>
      <protection locked="0"/>
    </xf>
    <xf numFmtId="0" fontId="22"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4" xfId="0" applyFont="1" applyBorder="1" applyAlignment="1" applyProtection="1">
      <alignment horizontal="left" vertical="center"/>
      <protection locked="0"/>
    </xf>
    <xf numFmtId="0" fontId="13" fillId="0" borderId="33"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3"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3"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4" xfId="0" applyFont="1" applyBorder="1" applyAlignment="1" applyProtection="1">
      <alignment horizontal="left" vertical="center" wrapText="1"/>
      <protection locked="0"/>
    </xf>
    <xf numFmtId="0" fontId="3" fillId="0" borderId="33"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4"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9" fillId="0" borderId="0" xfId="0" applyFont="1" applyBorder="1" applyAlignment="1" applyProtection="1">
      <alignment vertical="center"/>
      <protection locked="0"/>
    </xf>
    <xf numFmtId="0" fontId="5" fillId="0" borderId="33" xfId="0" applyFont="1" applyBorder="1" applyAlignment="1" applyProtection="1">
      <alignment vertical="center"/>
      <protection locked="0"/>
    </xf>
    <xf numFmtId="0" fontId="29" fillId="0" borderId="33"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3" xfId="0" applyBorder="1" applyAlignment="1" applyProtection="1">
      <alignment vertical="top"/>
      <protection locked="0"/>
    </xf>
    <xf numFmtId="0" fontId="29" fillId="0" borderId="33" xfId="0" applyFont="1" applyBorder="1" applyAlignment="1" applyProtection="1">
      <alignment horizontal="left"/>
      <protection locked="0"/>
    </xf>
    <xf numFmtId="0" fontId="5" fillId="0" borderId="33"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4" xfId="0" applyFont="1" applyBorder="1" applyAlignment="1" applyProtection="1">
      <alignment vertical="top"/>
      <protection locked="0"/>
    </xf>
    <xf numFmtId="0" fontId="0" fillId="0" borderId="33" xfId="0" applyFont="1" applyBorder="1" applyAlignment="1" applyProtection="1">
      <alignment vertical="top"/>
      <protection locked="0"/>
    </xf>
    <xf numFmtId="0" fontId="0" fillId="0" borderId="35" xfId="0" applyFont="1" applyBorder="1" applyAlignment="1" applyProtection="1">
      <alignment vertical="top"/>
      <protection locked="0"/>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55"/>
  <sheetViews>
    <sheetView showGridLines="0" tabSelected="1"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35" customHeight="1">
      <c r="A1" s="15" t="s">
        <v>0</v>
      </c>
      <c r="B1" s="16"/>
      <c r="C1" s="16"/>
      <c r="D1" s="17" t="s">
        <v>1</v>
      </c>
      <c r="E1" s="16"/>
      <c r="F1" s="16"/>
      <c r="G1" s="16"/>
      <c r="H1" s="16"/>
      <c r="I1" s="16"/>
      <c r="J1" s="16"/>
      <c r="K1" s="18" t="s">
        <v>2</v>
      </c>
      <c r="L1" s="18"/>
      <c r="M1" s="18"/>
      <c r="N1" s="18"/>
      <c r="O1" s="18"/>
      <c r="P1" s="18"/>
      <c r="Q1" s="18"/>
      <c r="R1" s="18"/>
      <c r="S1" s="18"/>
      <c r="T1" s="16"/>
      <c r="U1" s="16"/>
      <c r="V1" s="16"/>
      <c r="W1" s="18" t="s">
        <v>3</v>
      </c>
      <c r="X1" s="18"/>
      <c r="Y1" s="18"/>
      <c r="Z1" s="18"/>
      <c r="AA1" s="18"/>
      <c r="AB1" s="18"/>
      <c r="AC1" s="18"/>
      <c r="AD1" s="18"/>
      <c r="AE1" s="18"/>
      <c r="AF1" s="18"/>
      <c r="AG1" s="18"/>
      <c r="AH1" s="18"/>
      <c r="AI1" s="19"/>
      <c r="AJ1" s="20"/>
      <c r="AK1" s="20"/>
      <c r="AL1" s="20"/>
      <c r="AM1" s="20"/>
      <c r="AN1" s="20"/>
      <c r="AO1" s="20"/>
      <c r="AP1" s="20"/>
      <c r="AQ1" s="20"/>
      <c r="AR1" s="20"/>
      <c r="AS1" s="20"/>
      <c r="AT1" s="20"/>
      <c r="AU1" s="20"/>
      <c r="AV1" s="20"/>
      <c r="AW1" s="20"/>
      <c r="AX1" s="20"/>
      <c r="AY1" s="20"/>
      <c r="AZ1" s="20"/>
      <c r="BA1" s="21" t="s">
        <v>4</v>
      </c>
      <c r="BB1" s="21" t="s">
        <v>5</v>
      </c>
      <c r="BC1" s="20"/>
      <c r="BD1" s="20"/>
      <c r="BE1" s="20"/>
      <c r="BF1" s="20"/>
      <c r="BG1" s="20"/>
      <c r="BH1" s="20"/>
      <c r="BI1" s="20"/>
      <c r="BJ1" s="20"/>
      <c r="BK1" s="20"/>
      <c r="BL1" s="20"/>
      <c r="BM1" s="20"/>
      <c r="BN1" s="20"/>
      <c r="BO1" s="20"/>
      <c r="BP1" s="20"/>
      <c r="BQ1" s="20"/>
      <c r="BR1" s="20"/>
      <c r="BT1" s="22" t="s">
        <v>6</v>
      </c>
      <c r="BU1" s="22" t="s">
        <v>6</v>
      </c>
      <c r="BV1" s="22" t="s">
        <v>7</v>
      </c>
    </row>
    <row r="2" spans="3:72" ht="36.95" customHeight="1">
      <c r="BS2" s="23" t="s">
        <v>8</v>
      </c>
      <c r="BT2" s="23" t="s">
        <v>9</v>
      </c>
    </row>
    <row r="3" spans="2:72" ht="6.95" customHeight="1">
      <c r="B3" s="24"/>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6"/>
      <c r="BS3" s="23" t="s">
        <v>8</v>
      </c>
      <c r="BT3" s="23" t="s">
        <v>10</v>
      </c>
    </row>
    <row r="4" spans="2:71" ht="36.95" customHeight="1">
      <c r="B4" s="27"/>
      <c r="C4" s="28"/>
      <c r="D4" s="29" t="s">
        <v>11</v>
      </c>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30"/>
      <c r="AS4" s="31" t="s">
        <v>12</v>
      </c>
      <c r="BE4" s="32" t="s">
        <v>13</v>
      </c>
      <c r="BS4" s="23" t="s">
        <v>14</v>
      </c>
    </row>
    <row r="5" spans="2:71" ht="14.4" customHeight="1">
      <c r="B5" s="27"/>
      <c r="C5" s="28"/>
      <c r="D5" s="33" t="s">
        <v>15</v>
      </c>
      <c r="E5" s="28"/>
      <c r="F5" s="28"/>
      <c r="G5" s="28"/>
      <c r="H5" s="28"/>
      <c r="I5" s="28"/>
      <c r="J5" s="28"/>
      <c r="K5" s="34" t="s">
        <v>16</v>
      </c>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30"/>
      <c r="BE5" s="35" t="s">
        <v>17</v>
      </c>
      <c r="BS5" s="23" t="s">
        <v>8</v>
      </c>
    </row>
    <row r="6" spans="2:71" ht="36.95" customHeight="1">
      <c r="B6" s="27"/>
      <c r="C6" s="28"/>
      <c r="D6" s="36" t="s">
        <v>18</v>
      </c>
      <c r="E6" s="28"/>
      <c r="F6" s="28"/>
      <c r="G6" s="28"/>
      <c r="H6" s="28"/>
      <c r="I6" s="28"/>
      <c r="J6" s="28"/>
      <c r="K6" s="37" t="s">
        <v>19</v>
      </c>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30"/>
      <c r="BE6" s="38"/>
      <c r="BS6" s="23" t="s">
        <v>8</v>
      </c>
    </row>
    <row r="7" spans="2:71" ht="14.4" customHeight="1">
      <c r="B7" s="27"/>
      <c r="C7" s="28"/>
      <c r="D7" s="39" t="s">
        <v>20</v>
      </c>
      <c r="E7" s="28"/>
      <c r="F7" s="28"/>
      <c r="G7" s="28"/>
      <c r="H7" s="28"/>
      <c r="I7" s="28"/>
      <c r="J7" s="28"/>
      <c r="K7" s="34" t="s">
        <v>21</v>
      </c>
      <c r="L7" s="28"/>
      <c r="M7" s="28"/>
      <c r="N7" s="28"/>
      <c r="O7" s="28"/>
      <c r="P7" s="28"/>
      <c r="Q7" s="28"/>
      <c r="R7" s="28"/>
      <c r="S7" s="28"/>
      <c r="T7" s="28"/>
      <c r="U7" s="28"/>
      <c r="V7" s="28"/>
      <c r="W7" s="28"/>
      <c r="X7" s="28"/>
      <c r="Y7" s="28"/>
      <c r="Z7" s="28"/>
      <c r="AA7" s="28"/>
      <c r="AB7" s="28"/>
      <c r="AC7" s="28"/>
      <c r="AD7" s="28"/>
      <c r="AE7" s="28"/>
      <c r="AF7" s="28"/>
      <c r="AG7" s="28"/>
      <c r="AH7" s="28"/>
      <c r="AI7" s="28"/>
      <c r="AJ7" s="28"/>
      <c r="AK7" s="39" t="s">
        <v>22</v>
      </c>
      <c r="AL7" s="28"/>
      <c r="AM7" s="28"/>
      <c r="AN7" s="34" t="s">
        <v>21</v>
      </c>
      <c r="AO7" s="28"/>
      <c r="AP7" s="28"/>
      <c r="AQ7" s="30"/>
      <c r="BE7" s="38"/>
      <c r="BS7" s="23" t="s">
        <v>8</v>
      </c>
    </row>
    <row r="8" spans="2:71" ht="14.4" customHeight="1">
      <c r="B8" s="27"/>
      <c r="C8" s="28"/>
      <c r="D8" s="39" t="s">
        <v>23</v>
      </c>
      <c r="E8" s="28"/>
      <c r="F8" s="28"/>
      <c r="G8" s="28"/>
      <c r="H8" s="28"/>
      <c r="I8" s="28"/>
      <c r="J8" s="28"/>
      <c r="K8" s="34" t="s">
        <v>24</v>
      </c>
      <c r="L8" s="28"/>
      <c r="M8" s="28"/>
      <c r="N8" s="28"/>
      <c r="O8" s="28"/>
      <c r="P8" s="28"/>
      <c r="Q8" s="28"/>
      <c r="R8" s="28"/>
      <c r="S8" s="28"/>
      <c r="T8" s="28"/>
      <c r="U8" s="28"/>
      <c r="V8" s="28"/>
      <c r="W8" s="28"/>
      <c r="X8" s="28"/>
      <c r="Y8" s="28"/>
      <c r="Z8" s="28"/>
      <c r="AA8" s="28"/>
      <c r="AB8" s="28"/>
      <c r="AC8" s="28"/>
      <c r="AD8" s="28"/>
      <c r="AE8" s="28"/>
      <c r="AF8" s="28"/>
      <c r="AG8" s="28"/>
      <c r="AH8" s="28"/>
      <c r="AI8" s="28"/>
      <c r="AJ8" s="28"/>
      <c r="AK8" s="39" t="s">
        <v>25</v>
      </c>
      <c r="AL8" s="28"/>
      <c r="AM8" s="28"/>
      <c r="AN8" s="40" t="s">
        <v>26</v>
      </c>
      <c r="AO8" s="28"/>
      <c r="AP8" s="28"/>
      <c r="AQ8" s="30"/>
      <c r="BE8" s="38"/>
      <c r="BS8" s="23" t="s">
        <v>8</v>
      </c>
    </row>
    <row r="9" spans="2:71" ht="14.4" customHeight="1">
      <c r="B9" s="27"/>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30"/>
      <c r="BE9" s="38"/>
      <c r="BS9" s="23" t="s">
        <v>8</v>
      </c>
    </row>
    <row r="10" spans="2:71" ht="14.4" customHeight="1">
      <c r="B10" s="27"/>
      <c r="C10" s="28"/>
      <c r="D10" s="39" t="s">
        <v>27</v>
      </c>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39" t="s">
        <v>28</v>
      </c>
      <c r="AL10" s="28"/>
      <c r="AM10" s="28"/>
      <c r="AN10" s="34" t="s">
        <v>21</v>
      </c>
      <c r="AO10" s="28"/>
      <c r="AP10" s="28"/>
      <c r="AQ10" s="30"/>
      <c r="BE10" s="38"/>
      <c r="BS10" s="23" t="s">
        <v>8</v>
      </c>
    </row>
    <row r="11" spans="2:71" ht="18.45" customHeight="1">
      <c r="B11" s="27"/>
      <c r="C11" s="28"/>
      <c r="D11" s="28"/>
      <c r="E11" s="34" t="s">
        <v>24</v>
      </c>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39" t="s">
        <v>29</v>
      </c>
      <c r="AL11" s="28"/>
      <c r="AM11" s="28"/>
      <c r="AN11" s="34" t="s">
        <v>21</v>
      </c>
      <c r="AO11" s="28"/>
      <c r="AP11" s="28"/>
      <c r="AQ11" s="30"/>
      <c r="BE11" s="38"/>
      <c r="BS11" s="23" t="s">
        <v>8</v>
      </c>
    </row>
    <row r="12" spans="2:71" ht="6.95" customHeight="1">
      <c r="B12" s="27"/>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30"/>
      <c r="BE12" s="38"/>
      <c r="BS12" s="23" t="s">
        <v>8</v>
      </c>
    </row>
    <row r="13" spans="2:71" ht="14.4" customHeight="1">
      <c r="B13" s="27"/>
      <c r="C13" s="28"/>
      <c r="D13" s="39" t="s">
        <v>30</v>
      </c>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39" t="s">
        <v>28</v>
      </c>
      <c r="AL13" s="28"/>
      <c r="AM13" s="28"/>
      <c r="AN13" s="41" t="s">
        <v>31</v>
      </c>
      <c r="AO13" s="28"/>
      <c r="AP13" s="28"/>
      <c r="AQ13" s="30"/>
      <c r="BE13" s="38"/>
      <c r="BS13" s="23" t="s">
        <v>8</v>
      </c>
    </row>
    <row r="14" spans="2:71" ht="13.5">
      <c r="B14" s="27"/>
      <c r="C14" s="28"/>
      <c r="D14" s="28"/>
      <c r="E14" s="41" t="s">
        <v>31</v>
      </c>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39" t="s">
        <v>29</v>
      </c>
      <c r="AL14" s="28"/>
      <c r="AM14" s="28"/>
      <c r="AN14" s="41" t="s">
        <v>31</v>
      </c>
      <c r="AO14" s="28"/>
      <c r="AP14" s="28"/>
      <c r="AQ14" s="30"/>
      <c r="BE14" s="38"/>
      <c r="BS14" s="23" t="s">
        <v>8</v>
      </c>
    </row>
    <row r="15" spans="2:71" ht="6.95" customHeight="1">
      <c r="B15" s="27"/>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30"/>
      <c r="BE15" s="38"/>
      <c r="BS15" s="23" t="s">
        <v>6</v>
      </c>
    </row>
    <row r="16" spans="2:71" ht="14.4" customHeight="1">
      <c r="B16" s="27"/>
      <c r="C16" s="28"/>
      <c r="D16" s="39" t="s">
        <v>32</v>
      </c>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39" t="s">
        <v>28</v>
      </c>
      <c r="AL16" s="28"/>
      <c r="AM16" s="28"/>
      <c r="AN16" s="34" t="s">
        <v>21</v>
      </c>
      <c r="AO16" s="28"/>
      <c r="AP16" s="28"/>
      <c r="AQ16" s="30"/>
      <c r="BE16" s="38"/>
      <c r="BS16" s="23" t="s">
        <v>6</v>
      </c>
    </row>
    <row r="17" spans="2:71" ht="18.45" customHeight="1">
      <c r="B17" s="27"/>
      <c r="C17" s="28"/>
      <c r="D17" s="28"/>
      <c r="E17" s="34" t="s">
        <v>24</v>
      </c>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39" t="s">
        <v>29</v>
      </c>
      <c r="AL17" s="28"/>
      <c r="AM17" s="28"/>
      <c r="AN17" s="34" t="s">
        <v>21</v>
      </c>
      <c r="AO17" s="28"/>
      <c r="AP17" s="28"/>
      <c r="AQ17" s="30"/>
      <c r="BE17" s="38"/>
      <c r="BS17" s="23" t="s">
        <v>33</v>
      </c>
    </row>
    <row r="18" spans="2:71" ht="6.95" customHeight="1">
      <c r="B18" s="27"/>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30"/>
      <c r="BE18" s="38"/>
      <c r="BS18" s="23" t="s">
        <v>8</v>
      </c>
    </row>
    <row r="19" spans="2:71" ht="14.4" customHeight="1">
      <c r="B19" s="27"/>
      <c r="C19" s="28"/>
      <c r="D19" s="39" t="s">
        <v>34</v>
      </c>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30"/>
      <c r="BE19" s="38"/>
      <c r="BS19" s="23" t="s">
        <v>8</v>
      </c>
    </row>
    <row r="20" spans="2:71" ht="57" customHeight="1">
      <c r="B20" s="27"/>
      <c r="C20" s="28"/>
      <c r="D20" s="28"/>
      <c r="E20" s="43" t="s">
        <v>35</v>
      </c>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28"/>
      <c r="AP20" s="28"/>
      <c r="AQ20" s="30"/>
      <c r="BE20" s="38"/>
      <c r="BS20" s="23" t="s">
        <v>6</v>
      </c>
    </row>
    <row r="21" spans="2:57" ht="6.95" customHeight="1">
      <c r="B21" s="27"/>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30"/>
      <c r="BE21" s="38"/>
    </row>
    <row r="22" spans="2:57" ht="6.95" customHeight="1">
      <c r="B22" s="27"/>
      <c r="C22" s="28"/>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28"/>
      <c r="AQ22" s="30"/>
      <c r="BE22" s="38"/>
    </row>
    <row r="23" spans="2:57" s="1" customFormat="1" ht="25.9" customHeight="1">
      <c r="B23" s="45"/>
      <c r="C23" s="46"/>
      <c r="D23" s="47" t="s">
        <v>36</v>
      </c>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9">
        <f>ROUND(AG51,2)</f>
        <v>0</v>
      </c>
      <c r="AL23" s="48"/>
      <c r="AM23" s="48"/>
      <c r="AN23" s="48"/>
      <c r="AO23" s="48"/>
      <c r="AP23" s="46"/>
      <c r="AQ23" s="50"/>
      <c r="BE23" s="38"/>
    </row>
    <row r="24" spans="2:57" s="1" customFormat="1" ht="6.95" customHeight="1">
      <c r="B24" s="45"/>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50"/>
      <c r="BE24" s="38"/>
    </row>
    <row r="25" spans="2:57" s="1" customFormat="1" ht="13.5">
      <c r="B25" s="45"/>
      <c r="C25" s="46"/>
      <c r="D25" s="46"/>
      <c r="E25" s="46"/>
      <c r="F25" s="46"/>
      <c r="G25" s="46"/>
      <c r="H25" s="46"/>
      <c r="I25" s="46"/>
      <c r="J25" s="46"/>
      <c r="K25" s="46"/>
      <c r="L25" s="51" t="s">
        <v>37</v>
      </c>
      <c r="M25" s="51"/>
      <c r="N25" s="51"/>
      <c r="O25" s="51"/>
      <c r="P25" s="46"/>
      <c r="Q25" s="46"/>
      <c r="R25" s="46"/>
      <c r="S25" s="46"/>
      <c r="T25" s="46"/>
      <c r="U25" s="46"/>
      <c r="V25" s="46"/>
      <c r="W25" s="51" t="s">
        <v>38</v>
      </c>
      <c r="X25" s="51"/>
      <c r="Y25" s="51"/>
      <c r="Z25" s="51"/>
      <c r="AA25" s="51"/>
      <c r="AB25" s="51"/>
      <c r="AC25" s="51"/>
      <c r="AD25" s="51"/>
      <c r="AE25" s="51"/>
      <c r="AF25" s="46"/>
      <c r="AG25" s="46"/>
      <c r="AH25" s="46"/>
      <c r="AI25" s="46"/>
      <c r="AJ25" s="46"/>
      <c r="AK25" s="51" t="s">
        <v>39</v>
      </c>
      <c r="AL25" s="51"/>
      <c r="AM25" s="51"/>
      <c r="AN25" s="51"/>
      <c r="AO25" s="51"/>
      <c r="AP25" s="46"/>
      <c r="AQ25" s="50"/>
      <c r="BE25" s="38"/>
    </row>
    <row r="26" spans="2:57" s="2" customFormat="1" ht="14.4" customHeight="1">
      <c r="B26" s="52"/>
      <c r="C26" s="53"/>
      <c r="D26" s="54" t="s">
        <v>40</v>
      </c>
      <c r="E26" s="53"/>
      <c r="F26" s="54" t="s">
        <v>41</v>
      </c>
      <c r="G26" s="53"/>
      <c r="H26" s="53"/>
      <c r="I26" s="53"/>
      <c r="J26" s="53"/>
      <c r="K26" s="53"/>
      <c r="L26" s="55">
        <v>0.21</v>
      </c>
      <c r="M26" s="53"/>
      <c r="N26" s="53"/>
      <c r="O26" s="53"/>
      <c r="P26" s="53"/>
      <c r="Q26" s="53"/>
      <c r="R26" s="53"/>
      <c r="S26" s="53"/>
      <c r="T26" s="53"/>
      <c r="U26" s="53"/>
      <c r="V26" s="53"/>
      <c r="W26" s="56">
        <f>ROUND(AZ51,2)</f>
        <v>0</v>
      </c>
      <c r="X26" s="53"/>
      <c r="Y26" s="53"/>
      <c r="Z26" s="53"/>
      <c r="AA26" s="53"/>
      <c r="AB26" s="53"/>
      <c r="AC26" s="53"/>
      <c r="AD26" s="53"/>
      <c r="AE26" s="53"/>
      <c r="AF26" s="53"/>
      <c r="AG26" s="53"/>
      <c r="AH26" s="53"/>
      <c r="AI26" s="53"/>
      <c r="AJ26" s="53"/>
      <c r="AK26" s="56">
        <f>ROUND(AV51,2)</f>
        <v>0</v>
      </c>
      <c r="AL26" s="53"/>
      <c r="AM26" s="53"/>
      <c r="AN26" s="53"/>
      <c r="AO26" s="53"/>
      <c r="AP26" s="53"/>
      <c r="AQ26" s="57"/>
      <c r="BE26" s="38"/>
    </row>
    <row r="27" spans="2:57" s="2" customFormat="1" ht="14.4" customHeight="1">
      <c r="B27" s="52"/>
      <c r="C27" s="53"/>
      <c r="D27" s="53"/>
      <c r="E27" s="53"/>
      <c r="F27" s="54" t="s">
        <v>42</v>
      </c>
      <c r="G27" s="53"/>
      <c r="H27" s="53"/>
      <c r="I27" s="53"/>
      <c r="J27" s="53"/>
      <c r="K27" s="53"/>
      <c r="L27" s="55">
        <v>0.15</v>
      </c>
      <c r="M27" s="53"/>
      <c r="N27" s="53"/>
      <c r="O27" s="53"/>
      <c r="P27" s="53"/>
      <c r="Q27" s="53"/>
      <c r="R27" s="53"/>
      <c r="S27" s="53"/>
      <c r="T27" s="53"/>
      <c r="U27" s="53"/>
      <c r="V27" s="53"/>
      <c r="W27" s="56">
        <f>ROUND(BA51,2)</f>
        <v>0</v>
      </c>
      <c r="X27" s="53"/>
      <c r="Y27" s="53"/>
      <c r="Z27" s="53"/>
      <c r="AA27" s="53"/>
      <c r="AB27" s="53"/>
      <c r="AC27" s="53"/>
      <c r="AD27" s="53"/>
      <c r="AE27" s="53"/>
      <c r="AF27" s="53"/>
      <c r="AG27" s="53"/>
      <c r="AH27" s="53"/>
      <c r="AI27" s="53"/>
      <c r="AJ27" s="53"/>
      <c r="AK27" s="56">
        <f>ROUND(AW51,2)</f>
        <v>0</v>
      </c>
      <c r="AL27" s="53"/>
      <c r="AM27" s="53"/>
      <c r="AN27" s="53"/>
      <c r="AO27" s="53"/>
      <c r="AP27" s="53"/>
      <c r="AQ27" s="57"/>
      <c r="BE27" s="38"/>
    </row>
    <row r="28" spans="2:57" s="2" customFormat="1" ht="14.4" customHeight="1" hidden="1">
      <c r="B28" s="52"/>
      <c r="C28" s="53"/>
      <c r="D28" s="53"/>
      <c r="E28" s="53"/>
      <c r="F28" s="54" t="s">
        <v>43</v>
      </c>
      <c r="G28" s="53"/>
      <c r="H28" s="53"/>
      <c r="I28" s="53"/>
      <c r="J28" s="53"/>
      <c r="K28" s="53"/>
      <c r="L28" s="55">
        <v>0.21</v>
      </c>
      <c r="M28" s="53"/>
      <c r="N28" s="53"/>
      <c r="O28" s="53"/>
      <c r="P28" s="53"/>
      <c r="Q28" s="53"/>
      <c r="R28" s="53"/>
      <c r="S28" s="53"/>
      <c r="T28" s="53"/>
      <c r="U28" s="53"/>
      <c r="V28" s="53"/>
      <c r="W28" s="56">
        <f>ROUND(BB51,2)</f>
        <v>0</v>
      </c>
      <c r="X28" s="53"/>
      <c r="Y28" s="53"/>
      <c r="Z28" s="53"/>
      <c r="AA28" s="53"/>
      <c r="AB28" s="53"/>
      <c r="AC28" s="53"/>
      <c r="AD28" s="53"/>
      <c r="AE28" s="53"/>
      <c r="AF28" s="53"/>
      <c r="AG28" s="53"/>
      <c r="AH28" s="53"/>
      <c r="AI28" s="53"/>
      <c r="AJ28" s="53"/>
      <c r="AK28" s="56">
        <v>0</v>
      </c>
      <c r="AL28" s="53"/>
      <c r="AM28" s="53"/>
      <c r="AN28" s="53"/>
      <c r="AO28" s="53"/>
      <c r="AP28" s="53"/>
      <c r="AQ28" s="57"/>
      <c r="BE28" s="38"/>
    </row>
    <row r="29" spans="2:57" s="2" customFormat="1" ht="14.4" customHeight="1" hidden="1">
      <c r="B29" s="52"/>
      <c r="C29" s="53"/>
      <c r="D29" s="53"/>
      <c r="E29" s="53"/>
      <c r="F29" s="54" t="s">
        <v>44</v>
      </c>
      <c r="G29" s="53"/>
      <c r="H29" s="53"/>
      <c r="I29" s="53"/>
      <c r="J29" s="53"/>
      <c r="K29" s="53"/>
      <c r="L29" s="55">
        <v>0.15</v>
      </c>
      <c r="M29" s="53"/>
      <c r="N29" s="53"/>
      <c r="O29" s="53"/>
      <c r="P29" s="53"/>
      <c r="Q29" s="53"/>
      <c r="R29" s="53"/>
      <c r="S29" s="53"/>
      <c r="T29" s="53"/>
      <c r="U29" s="53"/>
      <c r="V29" s="53"/>
      <c r="W29" s="56">
        <f>ROUND(BC51,2)</f>
        <v>0</v>
      </c>
      <c r="X29" s="53"/>
      <c r="Y29" s="53"/>
      <c r="Z29" s="53"/>
      <c r="AA29" s="53"/>
      <c r="AB29" s="53"/>
      <c r="AC29" s="53"/>
      <c r="AD29" s="53"/>
      <c r="AE29" s="53"/>
      <c r="AF29" s="53"/>
      <c r="AG29" s="53"/>
      <c r="AH29" s="53"/>
      <c r="AI29" s="53"/>
      <c r="AJ29" s="53"/>
      <c r="AK29" s="56">
        <v>0</v>
      </c>
      <c r="AL29" s="53"/>
      <c r="AM29" s="53"/>
      <c r="AN29" s="53"/>
      <c r="AO29" s="53"/>
      <c r="AP29" s="53"/>
      <c r="AQ29" s="57"/>
      <c r="BE29" s="38"/>
    </row>
    <row r="30" spans="2:57" s="2" customFormat="1" ht="14.4" customHeight="1" hidden="1">
      <c r="B30" s="52"/>
      <c r="C30" s="53"/>
      <c r="D30" s="53"/>
      <c r="E30" s="53"/>
      <c r="F30" s="54" t="s">
        <v>45</v>
      </c>
      <c r="G30" s="53"/>
      <c r="H30" s="53"/>
      <c r="I30" s="53"/>
      <c r="J30" s="53"/>
      <c r="K30" s="53"/>
      <c r="L30" s="55">
        <v>0</v>
      </c>
      <c r="M30" s="53"/>
      <c r="N30" s="53"/>
      <c r="O30" s="53"/>
      <c r="P30" s="53"/>
      <c r="Q30" s="53"/>
      <c r="R30" s="53"/>
      <c r="S30" s="53"/>
      <c r="T30" s="53"/>
      <c r="U30" s="53"/>
      <c r="V30" s="53"/>
      <c r="W30" s="56">
        <f>ROUND(BD51,2)</f>
        <v>0</v>
      </c>
      <c r="X30" s="53"/>
      <c r="Y30" s="53"/>
      <c r="Z30" s="53"/>
      <c r="AA30" s="53"/>
      <c r="AB30" s="53"/>
      <c r="AC30" s="53"/>
      <c r="AD30" s="53"/>
      <c r="AE30" s="53"/>
      <c r="AF30" s="53"/>
      <c r="AG30" s="53"/>
      <c r="AH30" s="53"/>
      <c r="AI30" s="53"/>
      <c r="AJ30" s="53"/>
      <c r="AK30" s="56">
        <v>0</v>
      </c>
      <c r="AL30" s="53"/>
      <c r="AM30" s="53"/>
      <c r="AN30" s="53"/>
      <c r="AO30" s="53"/>
      <c r="AP30" s="53"/>
      <c r="AQ30" s="57"/>
      <c r="BE30" s="38"/>
    </row>
    <row r="31" spans="2:57" s="1" customFormat="1" ht="6.95" customHeight="1">
      <c r="B31" s="45"/>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50"/>
      <c r="BE31" s="38"/>
    </row>
    <row r="32" spans="2:57" s="1" customFormat="1" ht="25.9" customHeight="1">
      <c r="B32" s="45"/>
      <c r="C32" s="58"/>
      <c r="D32" s="59" t="s">
        <v>46</v>
      </c>
      <c r="E32" s="60"/>
      <c r="F32" s="60"/>
      <c r="G32" s="60"/>
      <c r="H32" s="60"/>
      <c r="I32" s="60"/>
      <c r="J32" s="60"/>
      <c r="K32" s="60"/>
      <c r="L32" s="60"/>
      <c r="M32" s="60"/>
      <c r="N32" s="60"/>
      <c r="O32" s="60"/>
      <c r="P32" s="60"/>
      <c r="Q32" s="60"/>
      <c r="R32" s="60"/>
      <c r="S32" s="60"/>
      <c r="T32" s="61" t="s">
        <v>47</v>
      </c>
      <c r="U32" s="60"/>
      <c r="V32" s="60"/>
      <c r="W32" s="60"/>
      <c r="X32" s="62" t="s">
        <v>48</v>
      </c>
      <c r="Y32" s="60"/>
      <c r="Z32" s="60"/>
      <c r="AA32" s="60"/>
      <c r="AB32" s="60"/>
      <c r="AC32" s="60"/>
      <c r="AD32" s="60"/>
      <c r="AE32" s="60"/>
      <c r="AF32" s="60"/>
      <c r="AG32" s="60"/>
      <c r="AH32" s="60"/>
      <c r="AI32" s="60"/>
      <c r="AJ32" s="60"/>
      <c r="AK32" s="63">
        <f>SUM(AK23:AK30)</f>
        <v>0</v>
      </c>
      <c r="AL32" s="60"/>
      <c r="AM32" s="60"/>
      <c r="AN32" s="60"/>
      <c r="AO32" s="64"/>
      <c r="AP32" s="58"/>
      <c r="AQ32" s="65"/>
      <c r="BE32" s="38"/>
    </row>
    <row r="33" spans="2:43" s="1" customFormat="1" ht="6.95" customHeight="1">
      <c r="B33" s="45"/>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50"/>
    </row>
    <row r="34" spans="2:43" s="1" customFormat="1" ht="6.95" customHeight="1">
      <c r="B34" s="66"/>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8"/>
    </row>
    <row r="38" spans="2:44" s="1" customFormat="1" ht="6.95" customHeight="1">
      <c r="B38" s="69"/>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1"/>
    </row>
    <row r="39" spans="2:44" s="1" customFormat="1" ht="36.95" customHeight="1">
      <c r="B39" s="45"/>
      <c r="C39" s="72" t="s">
        <v>49</v>
      </c>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1"/>
    </row>
    <row r="40" spans="2:44" s="1" customFormat="1" ht="6.95" customHeight="1">
      <c r="B40" s="45"/>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1"/>
    </row>
    <row r="41" spans="2:44" s="3" customFormat="1" ht="14.4" customHeight="1">
      <c r="B41" s="74"/>
      <c r="C41" s="75" t="s">
        <v>15</v>
      </c>
      <c r="D41" s="76"/>
      <c r="E41" s="76"/>
      <c r="F41" s="76"/>
      <c r="G41" s="76"/>
      <c r="H41" s="76"/>
      <c r="I41" s="76"/>
      <c r="J41" s="76"/>
      <c r="K41" s="76"/>
      <c r="L41" s="76" t="str">
        <f>K5</f>
        <v>0107</v>
      </c>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7"/>
    </row>
    <row r="42" spans="2:44" s="4" customFormat="1" ht="36.95" customHeight="1">
      <c r="B42" s="78"/>
      <c r="C42" s="79" t="s">
        <v>18</v>
      </c>
      <c r="D42" s="80"/>
      <c r="E42" s="80"/>
      <c r="F42" s="80"/>
      <c r="G42" s="80"/>
      <c r="H42" s="80"/>
      <c r="I42" s="80"/>
      <c r="J42" s="80"/>
      <c r="K42" s="80"/>
      <c r="L42" s="81" t="str">
        <f>K6</f>
        <v>PLZEŇ, SUŠICKÁ A ČÁSTKOVA ULICE OPRAVA ZÁLIVŮ MHD LINKA Č.12 A 30</v>
      </c>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2"/>
    </row>
    <row r="43" spans="2:44" s="1" customFormat="1" ht="6.95" customHeight="1">
      <c r="B43" s="45"/>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1"/>
    </row>
    <row r="44" spans="2:44" s="1" customFormat="1" ht="13.5">
      <c r="B44" s="45"/>
      <c r="C44" s="75" t="s">
        <v>23</v>
      </c>
      <c r="D44" s="73"/>
      <c r="E44" s="73"/>
      <c r="F44" s="73"/>
      <c r="G44" s="73"/>
      <c r="H44" s="73"/>
      <c r="I44" s="73"/>
      <c r="J44" s="73"/>
      <c r="K44" s="73"/>
      <c r="L44" s="83" t="str">
        <f>IF(K8="","",K8)</f>
        <v xml:space="preserve"> </v>
      </c>
      <c r="M44" s="73"/>
      <c r="N44" s="73"/>
      <c r="O44" s="73"/>
      <c r="P44" s="73"/>
      <c r="Q44" s="73"/>
      <c r="R44" s="73"/>
      <c r="S44" s="73"/>
      <c r="T44" s="73"/>
      <c r="U44" s="73"/>
      <c r="V44" s="73"/>
      <c r="W44" s="73"/>
      <c r="X44" s="73"/>
      <c r="Y44" s="73"/>
      <c r="Z44" s="73"/>
      <c r="AA44" s="73"/>
      <c r="AB44" s="73"/>
      <c r="AC44" s="73"/>
      <c r="AD44" s="73"/>
      <c r="AE44" s="73"/>
      <c r="AF44" s="73"/>
      <c r="AG44" s="73"/>
      <c r="AH44" s="73"/>
      <c r="AI44" s="75" t="s">
        <v>25</v>
      </c>
      <c r="AJ44" s="73"/>
      <c r="AK44" s="73"/>
      <c r="AL44" s="73"/>
      <c r="AM44" s="84" t="str">
        <f>IF(AN8="","",AN8)</f>
        <v>6. 6. 2018</v>
      </c>
      <c r="AN44" s="84"/>
      <c r="AO44" s="73"/>
      <c r="AP44" s="73"/>
      <c r="AQ44" s="73"/>
      <c r="AR44" s="71"/>
    </row>
    <row r="45" spans="2:44" s="1" customFormat="1" ht="6.95" customHeight="1">
      <c r="B45" s="45"/>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1"/>
    </row>
    <row r="46" spans="2:56" s="1" customFormat="1" ht="13.5">
      <c r="B46" s="45"/>
      <c r="C46" s="75" t="s">
        <v>27</v>
      </c>
      <c r="D46" s="73"/>
      <c r="E46" s="73"/>
      <c r="F46" s="73"/>
      <c r="G46" s="73"/>
      <c r="H46" s="73"/>
      <c r="I46" s="73"/>
      <c r="J46" s="73"/>
      <c r="K46" s="73"/>
      <c r="L46" s="76" t="str">
        <f>IF(E11="","",E11)</f>
        <v xml:space="preserve"> </v>
      </c>
      <c r="M46" s="73"/>
      <c r="N46" s="73"/>
      <c r="O46" s="73"/>
      <c r="P46" s="73"/>
      <c r="Q46" s="73"/>
      <c r="R46" s="73"/>
      <c r="S46" s="73"/>
      <c r="T46" s="73"/>
      <c r="U46" s="73"/>
      <c r="V46" s="73"/>
      <c r="W46" s="73"/>
      <c r="X46" s="73"/>
      <c r="Y46" s="73"/>
      <c r="Z46" s="73"/>
      <c r="AA46" s="73"/>
      <c r="AB46" s="73"/>
      <c r="AC46" s="73"/>
      <c r="AD46" s="73"/>
      <c r="AE46" s="73"/>
      <c r="AF46" s="73"/>
      <c r="AG46" s="73"/>
      <c r="AH46" s="73"/>
      <c r="AI46" s="75" t="s">
        <v>32</v>
      </c>
      <c r="AJ46" s="73"/>
      <c r="AK46" s="73"/>
      <c r="AL46" s="73"/>
      <c r="AM46" s="76" t="str">
        <f>IF(E17="","",E17)</f>
        <v xml:space="preserve"> </v>
      </c>
      <c r="AN46" s="76"/>
      <c r="AO46" s="76"/>
      <c r="AP46" s="76"/>
      <c r="AQ46" s="73"/>
      <c r="AR46" s="71"/>
      <c r="AS46" s="85" t="s">
        <v>50</v>
      </c>
      <c r="AT46" s="86"/>
      <c r="AU46" s="87"/>
      <c r="AV46" s="87"/>
      <c r="AW46" s="87"/>
      <c r="AX46" s="87"/>
      <c r="AY46" s="87"/>
      <c r="AZ46" s="87"/>
      <c r="BA46" s="87"/>
      <c r="BB46" s="87"/>
      <c r="BC46" s="87"/>
      <c r="BD46" s="88"/>
    </row>
    <row r="47" spans="2:56" s="1" customFormat="1" ht="13.5">
      <c r="B47" s="45"/>
      <c r="C47" s="75" t="s">
        <v>30</v>
      </c>
      <c r="D47" s="73"/>
      <c r="E47" s="73"/>
      <c r="F47" s="73"/>
      <c r="G47" s="73"/>
      <c r="H47" s="73"/>
      <c r="I47" s="73"/>
      <c r="J47" s="73"/>
      <c r="K47" s="73"/>
      <c r="L47" s="76" t="str">
        <f>IF(E14="Vyplň údaj","",E14)</f>
        <v/>
      </c>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1"/>
      <c r="AS47" s="89"/>
      <c r="AT47" s="90"/>
      <c r="AU47" s="91"/>
      <c r="AV47" s="91"/>
      <c r="AW47" s="91"/>
      <c r="AX47" s="91"/>
      <c r="AY47" s="91"/>
      <c r="AZ47" s="91"/>
      <c r="BA47" s="91"/>
      <c r="BB47" s="91"/>
      <c r="BC47" s="91"/>
      <c r="BD47" s="92"/>
    </row>
    <row r="48" spans="2:56" s="1" customFormat="1" ht="10.8" customHeight="1">
      <c r="B48" s="45"/>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1"/>
      <c r="AS48" s="93"/>
      <c r="AT48" s="54"/>
      <c r="AU48" s="46"/>
      <c r="AV48" s="46"/>
      <c r="AW48" s="46"/>
      <c r="AX48" s="46"/>
      <c r="AY48" s="46"/>
      <c r="AZ48" s="46"/>
      <c r="BA48" s="46"/>
      <c r="BB48" s="46"/>
      <c r="BC48" s="46"/>
      <c r="BD48" s="94"/>
    </row>
    <row r="49" spans="2:56" s="1" customFormat="1" ht="29.25" customHeight="1">
      <c r="B49" s="45"/>
      <c r="C49" s="95" t="s">
        <v>51</v>
      </c>
      <c r="D49" s="96"/>
      <c r="E49" s="96"/>
      <c r="F49" s="96"/>
      <c r="G49" s="96"/>
      <c r="H49" s="97"/>
      <c r="I49" s="98" t="s">
        <v>52</v>
      </c>
      <c r="J49" s="96"/>
      <c r="K49" s="96"/>
      <c r="L49" s="96"/>
      <c r="M49" s="96"/>
      <c r="N49" s="96"/>
      <c r="O49" s="96"/>
      <c r="P49" s="96"/>
      <c r="Q49" s="96"/>
      <c r="R49" s="96"/>
      <c r="S49" s="96"/>
      <c r="T49" s="96"/>
      <c r="U49" s="96"/>
      <c r="V49" s="96"/>
      <c r="W49" s="96"/>
      <c r="X49" s="96"/>
      <c r="Y49" s="96"/>
      <c r="Z49" s="96"/>
      <c r="AA49" s="96"/>
      <c r="AB49" s="96"/>
      <c r="AC49" s="96"/>
      <c r="AD49" s="96"/>
      <c r="AE49" s="96"/>
      <c r="AF49" s="96"/>
      <c r="AG49" s="99" t="s">
        <v>53</v>
      </c>
      <c r="AH49" s="96"/>
      <c r="AI49" s="96"/>
      <c r="AJ49" s="96"/>
      <c r="AK49" s="96"/>
      <c r="AL49" s="96"/>
      <c r="AM49" s="96"/>
      <c r="AN49" s="98" t="s">
        <v>54</v>
      </c>
      <c r="AO49" s="96"/>
      <c r="AP49" s="96"/>
      <c r="AQ49" s="100" t="s">
        <v>55</v>
      </c>
      <c r="AR49" s="71"/>
      <c r="AS49" s="101" t="s">
        <v>56</v>
      </c>
      <c r="AT49" s="102" t="s">
        <v>57</v>
      </c>
      <c r="AU49" s="102" t="s">
        <v>58</v>
      </c>
      <c r="AV49" s="102" t="s">
        <v>59</v>
      </c>
      <c r="AW49" s="102" t="s">
        <v>60</v>
      </c>
      <c r="AX49" s="102" t="s">
        <v>61</v>
      </c>
      <c r="AY49" s="102" t="s">
        <v>62</v>
      </c>
      <c r="AZ49" s="102" t="s">
        <v>63</v>
      </c>
      <c r="BA49" s="102" t="s">
        <v>64</v>
      </c>
      <c r="BB49" s="102" t="s">
        <v>65</v>
      </c>
      <c r="BC49" s="102" t="s">
        <v>66</v>
      </c>
      <c r="BD49" s="103" t="s">
        <v>67</v>
      </c>
    </row>
    <row r="50" spans="2:56" s="1" customFormat="1" ht="10.8" customHeight="1">
      <c r="B50" s="45"/>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1"/>
      <c r="AS50" s="104"/>
      <c r="AT50" s="105"/>
      <c r="AU50" s="105"/>
      <c r="AV50" s="105"/>
      <c r="AW50" s="105"/>
      <c r="AX50" s="105"/>
      <c r="AY50" s="105"/>
      <c r="AZ50" s="105"/>
      <c r="BA50" s="105"/>
      <c r="BB50" s="105"/>
      <c r="BC50" s="105"/>
      <c r="BD50" s="106"/>
    </row>
    <row r="51" spans="2:90" s="4" customFormat="1" ht="32.4" customHeight="1">
      <c r="B51" s="78"/>
      <c r="C51" s="107" t="s">
        <v>68</v>
      </c>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9">
        <f>ROUND(SUM(AG52:AG53),2)</f>
        <v>0</v>
      </c>
      <c r="AH51" s="109"/>
      <c r="AI51" s="109"/>
      <c r="AJ51" s="109"/>
      <c r="AK51" s="109"/>
      <c r="AL51" s="109"/>
      <c r="AM51" s="109"/>
      <c r="AN51" s="110">
        <f>SUM(AG51,AT51)</f>
        <v>0</v>
      </c>
      <c r="AO51" s="110"/>
      <c r="AP51" s="110"/>
      <c r="AQ51" s="111" t="s">
        <v>21</v>
      </c>
      <c r="AR51" s="82"/>
      <c r="AS51" s="112">
        <f>ROUND(SUM(AS52:AS53),2)</f>
        <v>0</v>
      </c>
      <c r="AT51" s="113">
        <f>ROUND(SUM(AV51:AW51),2)</f>
        <v>0</v>
      </c>
      <c r="AU51" s="114">
        <f>ROUND(SUM(AU52:AU53),5)</f>
        <v>0</v>
      </c>
      <c r="AV51" s="113">
        <f>ROUND(AZ51*L26,2)</f>
        <v>0</v>
      </c>
      <c r="AW51" s="113">
        <f>ROUND(BA51*L27,2)</f>
        <v>0</v>
      </c>
      <c r="AX51" s="113">
        <f>ROUND(BB51*L26,2)</f>
        <v>0</v>
      </c>
      <c r="AY51" s="113">
        <f>ROUND(BC51*L27,2)</f>
        <v>0</v>
      </c>
      <c r="AZ51" s="113">
        <f>ROUND(SUM(AZ52:AZ53),2)</f>
        <v>0</v>
      </c>
      <c r="BA51" s="113">
        <f>ROUND(SUM(BA52:BA53),2)</f>
        <v>0</v>
      </c>
      <c r="BB51" s="113">
        <f>ROUND(SUM(BB52:BB53),2)</f>
        <v>0</v>
      </c>
      <c r="BC51" s="113">
        <f>ROUND(SUM(BC52:BC53),2)</f>
        <v>0</v>
      </c>
      <c r="BD51" s="115">
        <f>ROUND(SUM(BD52:BD53),2)</f>
        <v>0</v>
      </c>
      <c r="BS51" s="116" t="s">
        <v>69</v>
      </c>
      <c r="BT51" s="116" t="s">
        <v>70</v>
      </c>
      <c r="BU51" s="117" t="s">
        <v>71</v>
      </c>
      <c r="BV51" s="116" t="s">
        <v>72</v>
      </c>
      <c r="BW51" s="116" t="s">
        <v>7</v>
      </c>
      <c r="BX51" s="116" t="s">
        <v>73</v>
      </c>
      <c r="CL51" s="116" t="s">
        <v>21</v>
      </c>
    </row>
    <row r="52" spans="1:91" s="5" customFormat="1" ht="16.5" customHeight="1">
      <c r="A52" s="118" t="s">
        <v>74</v>
      </c>
      <c r="B52" s="119"/>
      <c r="C52" s="120"/>
      <c r="D52" s="121" t="s">
        <v>75</v>
      </c>
      <c r="E52" s="121"/>
      <c r="F52" s="121"/>
      <c r="G52" s="121"/>
      <c r="H52" s="121"/>
      <c r="I52" s="122"/>
      <c r="J52" s="121" t="s">
        <v>76</v>
      </c>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3">
        <f>'0107-1 - Zastávka Sušická'!J27</f>
        <v>0</v>
      </c>
      <c r="AH52" s="122"/>
      <c r="AI52" s="122"/>
      <c r="AJ52" s="122"/>
      <c r="AK52" s="122"/>
      <c r="AL52" s="122"/>
      <c r="AM52" s="122"/>
      <c r="AN52" s="123">
        <f>SUM(AG52,AT52)</f>
        <v>0</v>
      </c>
      <c r="AO52" s="122"/>
      <c r="AP52" s="122"/>
      <c r="AQ52" s="124" t="s">
        <v>77</v>
      </c>
      <c r="AR52" s="125"/>
      <c r="AS52" s="126">
        <v>0</v>
      </c>
      <c r="AT52" s="127">
        <f>ROUND(SUM(AV52:AW52),2)</f>
        <v>0</v>
      </c>
      <c r="AU52" s="128">
        <f>'0107-1 - Zastávka Sušická'!P86</f>
        <v>0</v>
      </c>
      <c r="AV52" s="127">
        <f>'0107-1 - Zastávka Sušická'!J30</f>
        <v>0</v>
      </c>
      <c r="AW52" s="127">
        <f>'0107-1 - Zastávka Sušická'!J31</f>
        <v>0</v>
      </c>
      <c r="AX52" s="127">
        <f>'0107-1 - Zastávka Sušická'!J32</f>
        <v>0</v>
      </c>
      <c r="AY52" s="127">
        <f>'0107-1 - Zastávka Sušická'!J33</f>
        <v>0</v>
      </c>
      <c r="AZ52" s="127">
        <f>'0107-1 - Zastávka Sušická'!F30</f>
        <v>0</v>
      </c>
      <c r="BA52" s="127">
        <f>'0107-1 - Zastávka Sušická'!F31</f>
        <v>0</v>
      </c>
      <c r="BB52" s="127">
        <f>'0107-1 - Zastávka Sušická'!F32</f>
        <v>0</v>
      </c>
      <c r="BC52" s="127">
        <f>'0107-1 - Zastávka Sušická'!F33</f>
        <v>0</v>
      </c>
      <c r="BD52" s="129">
        <f>'0107-1 - Zastávka Sušická'!F34</f>
        <v>0</v>
      </c>
      <c r="BT52" s="130" t="s">
        <v>78</v>
      </c>
      <c r="BV52" s="130" t="s">
        <v>72</v>
      </c>
      <c r="BW52" s="130" t="s">
        <v>79</v>
      </c>
      <c r="BX52" s="130" t="s">
        <v>7</v>
      </c>
      <c r="CL52" s="130" t="s">
        <v>21</v>
      </c>
      <c r="CM52" s="130" t="s">
        <v>80</v>
      </c>
    </row>
    <row r="53" spans="1:91" s="5" customFormat="1" ht="16.5" customHeight="1">
      <c r="A53" s="118" t="s">
        <v>74</v>
      </c>
      <c r="B53" s="119"/>
      <c r="C53" s="120"/>
      <c r="D53" s="121" t="s">
        <v>81</v>
      </c>
      <c r="E53" s="121"/>
      <c r="F53" s="121"/>
      <c r="G53" s="121"/>
      <c r="H53" s="121"/>
      <c r="I53" s="122"/>
      <c r="J53" s="121" t="s">
        <v>82</v>
      </c>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3">
        <f>'0107-2 - Zastávka Částkova'!J27</f>
        <v>0</v>
      </c>
      <c r="AH53" s="122"/>
      <c r="AI53" s="122"/>
      <c r="AJ53" s="122"/>
      <c r="AK53" s="122"/>
      <c r="AL53" s="122"/>
      <c r="AM53" s="122"/>
      <c r="AN53" s="123">
        <f>SUM(AG53,AT53)</f>
        <v>0</v>
      </c>
      <c r="AO53" s="122"/>
      <c r="AP53" s="122"/>
      <c r="AQ53" s="124" t="s">
        <v>77</v>
      </c>
      <c r="AR53" s="125"/>
      <c r="AS53" s="131">
        <v>0</v>
      </c>
      <c r="AT53" s="132">
        <f>ROUND(SUM(AV53:AW53),2)</f>
        <v>0</v>
      </c>
      <c r="AU53" s="133">
        <f>'0107-2 - Zastávka Částkova'!P86</f>
        <v>0</v>
      </c>
      <c r="AV53" s="132">
        <f>'0107-2 - Zastávka Částkova'!J30</f>
        <v>0</v>
      </c>
      <c r="AW53" s="132">
        <f>'0107-2 - Zastávka Částkova'!J31</f>
        <v>0</v>
      </c>
      <c r="AX53" s="132">
        <f>'0107-2 - Zastávka Částkova'!J32</f>
        <v>0</v>
      </c>
      <c r="AY53" s="132">
        <f>'0107-2 - Zastávka Částkova'!J33</f>
        <v>0</v>
      </c>
      <c r="AZ53" s="132">
        <f>'0107-2 - Zastávka Částkova'!F30</f>
        <v>0</v>
      </c>
      <c r="BA53" s="132">
        <f>'0107-2 - Zastávka Částkova'!F31</f>
        <v>0</v>
      </c>
      <c r="BB53" s="132">
        <f>'0107-2 - Zastávka Částkova'!F32</f>
        <v>0</v>
      </c>
      <c r="BC53" s="132">
        <f>'0107-2 - Zastávka Částkova'!F33</f>
        <v>0</v>
      </c>
      <c r="BD53" s="134">
        <f>'0107-2 - Zastávka Částkova'!F34</f>
        <v>0</v>
      </c>
      <c r="BT53" s="130" t="s">
        <v>78</v>
      </c>
      <c r="BV53" s="130" t="s">
        <v>72</v>
      </c>
      <c r="BW53" s="130" t="s">
        <v>83</v>
      </c>
      <c r="BX53" s="130" t="s">
        <v>7</v>
      </c>
      <c r="CL53" s="130" t="s">
        <v>21</v>
      </c>
      <c r="CM53" s="130" t="s">
        <v>80</v>
      </c>
    </row>
    <row r="54" spans="2:44" s="1" customFormat="1" ht="30" customHeight="1">
      <c r="B54" s="45"/>
      <c r="C54" s="73"/>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1"/>
    </row>
    <row r="55" spans="2:44" s="1" customFormat="1" ht="6.95" customHeight="1">
      <c r="B55" s="66"/>
      <c r="C55" s="67"/>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AN55" s="67"/>
      <c r="AO55" s="67"/>
      <c r="AP55" s="67"/>
      <c r="AQ55" s="67"/>
      <c r="AR55" s="71"/>
    </row>
  </sheetData>
  <sheetProtection password="CC35" sheet="1" objects="1" scenarios="1" formatColumns="0" formatRows="0"/>
  <mergeCells count="45">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L30:O30"/>
    <mergeCell ref="W30:AE30"/>
    <mergeCell ref="AK30:AO30"/>
    <mergeCell ref="X32:AB32"/>
    <mergeCell ref="AK32:AO32"/>
    <mergeCell ref="L42:AO42"/>
    <mergeCell ref="AM44:AN44"/>
    <mergeCell ref="AM46:AP46"/>
    <mergeCell ref="AS46:AT48"/>
    <mergeCell ref="C49:G49"/>
    <mergeCell ref="I49:AF49"/>
    <mergeCell ref="AG49:AM49"/>
    <mergeCell ref="AN49:AP49"/>
    <mergeCell ref="AN52:AP52"/>
    <mergeCell ref="AG52:AM52"/>
    <mergeCell ref="D52:H52"/>
    <mergeCell ref="J52:AF52"/>
    <mergeCell ref="AN53:AP53"/>
    <mergeCell ref="AG53:AM53"/>
    <mergeCell ref="D53:H53"/>
    <mergeCell ref="J53:AF53"/>
    <mergeCell ref="AG51:AM51"/>
    <mergeCell ref="AN51:AP51"/>
    <mergeCell ref="AR2:BE2"/>
  </mergeCells>
  <hyperlinks>
    <hyperlink ref="K1:S1" location="C2" display="1) Rekapitulace stavby"/>
    <hyperlink ref="W1:AI1" location="C51" display="2) Rekapitulace objektů stavby a soupisů prací"/>
    <hyperlink ref="A52" location="'0107-1 - Zastávka Sušická'!C2" display="/"/>
    <hyperlink ref="A53" location="'0107-2 - Zastávka Částkova'!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R289"/>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5"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36"/>
      <c r="C1" s="136"/>
      <c r="D1" s="137" t="s">
        <v>1</v>
      </c>
      <c r="E1" s="136"/>
      <c r="F1" s="138" t="s">
        <v>84</v>
      </c>
      <c r="G1" s="138" t="s">
        <v>85</v>
      </c>
      <c r="H1" s="138"/>
      <c r="I1" s="139"/>
      <c r="J1" s="138" t="s">
        <v>86</v>
      </c>
      <c r="K1" s="137" t="s">
        <v>87</v>
      </c>
      <c r="L1" s="138" t="s">
        <v>88</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79</v>
      </c>
    </row>
    <row r="3" spans="2:46" ht="6.95" customHeight="1">
      <c r="B3" s="24"/>
      <c r="C3" s="25"/>
      <c r="D3" s="25"/>
      <c r="E3" s="25"/>
      <c r="F3" s="25"/>
      <c r="G3" s="25"/>
      <c r="H3" s="25"/>
      <c r="I3" s="140"/>
      <c r="J3" s="25"/>
      <c r="K3" s="26"/>
      <c r="AT3" s="23" t="s">
        <v>80</v>
      </c>
    </row>
    <row r="4" spans="2:46" ht="36.95" customHeight="1">
      <c r="B4" s="27"/>
      <c r="C4" s="28"/>
      <c r="D4" s="29" t="s">
        <v>89</v>
      </c>
      <c r="E4" s="28"/>
      <c r="F4" s="28"/>
      <c r="G4" s="28"/>
      <c r="H4" s="28"/>
      <c r="I4" s="141"/>
      <c r="J4" s="28"/>
      <c r="K4" s="30"/>
      <c r="M4" s="31" t="s">
        <v>12</v>
      </c>
      <c r="AT4" s="23" t="s">
        <v>6</v>
      </c>
    </row>
    <row r="5" spans="2:11" ht="6.95" customHeight="1">
      <c r="B5" s="27"/>
      <c r="C5" s="28"/>
      <c r="D5" s="28"/>
      <c r="E5" s="28"/>
      <c r="F5" s="28"/>
      <c r="G5" s="28"/>
      <c r="H5" s="28"/>
      <c r="I5" s="141"/>
      <c r="J5" s="28"/>
      <c r="K5" s="30"/>
    </row>
    <row r="6" spans="2:11" ht="13.5">
      <c r="B6" s="27"/>
      <c r="C6" s="28"/>
      <c r="D6" s="39" t="s">
        <v>18</v>
      </c>
      <c r="E6" s="28"/>
      <c r="F6" s="28"/>
      <c r="G6" s="28"/>
      <c r="H6" s="28"/>
      <c r="I6" s="141"/>
      <c r="J6" s="28"/>
      <c r="K6" s="30"/>
    </row>
    <row r="7" spans="2:11" ht="16.5" customHeight="1">
      <c r="B7" s="27"/>
      <c r="C7" s="28"/>
      <c r="D7" s="28"/>
      <c r="E7" s="142" t="str">
        <f>'Rekapitulace stavby'!K6</f>
        <v>PLZEŇ, SUŠICKÁ A ČÁSTKOVA ULICE OPRAVA ZÁLIVŮ MHD LINKA Č.12 A 30</v>
      </c>
      <c r="F7" s="39"/>
      <c r="G7" s="39"/>
      <c r="H7" s="39"/>
      <c r="I7" s="141"/>
      <c r="J7" s="28"/>
      <c r="K7" s="30"/>
    </row>
    <row r="8" spans="2:11" s="1" customFormat="1" ht="13.5">
      <c r="B8" s="45"/>
      <c r="C8" s="46"/>
      <c r="D8" s="39" t="s">
        <v>90</v>
      </c>
      <c r="E8" s="46"/>
      <c r="F8" s="46"/>
      <c r="G8" s="46"/>
      <c r="H8" s="46"/>
      <c r="I8" s="143"/>
      <c r="J8" s="46"/>
      <c r="K8" s="50"/>
    </row>
    <row r="9" spans="2:11" s="1" customFormat="1" ht="36.95" customHeight="1">
      <c r="B9" s="45"/>
      <c r="C9" s="46"/>
      <c r="D9" s="46"/>
      <c r="E9" s="144" t="s">
        <v>91</v>
      </c>
      <c r="F9" s="46"/>
      <c r="G9" s="46"/>
      <c r="H9" s="46"/>
      <c r="I9" s="143"/>
      <c r="J9" s="46"/>
      <c r="K9" s="50"/>
    </row>
    <row r="10" spans="2:11" s="1" customFormat="1" ht="13.5">
      <c r="B10" s="45"/>
      <c r="C10" s="46"/>
      <c r="D10" s="46"/>
      <c r="E10" s="46"/>
      <c r="F10" s="46"/>
      <c r="G10" s="46"/>
      <c r="H10" s="46"/>
      <c r="I10" s="143"/>
      <c r="J10" s="46"/>
      <c r="K10" s="50"/>
    </row>
    <row r="11" spans="2:11" s="1" customFormat="1" ht="14.4" customHeight="1">
      <c r="B11" s="45"/>
      <c r="C11" s="46"/>
      <c r="D11" s="39" t="s">
        <v>20</v>
      </c>
      <c r="E11" s="46"/>
      <c r="F11" s="34" t="s">
        <v>21</v>
      </c>
      <c r="G11" s="46"/>
      <c r="H11" s="46"/>
      <c r="I11" s="145" t="s">
        <v>22</v>
      </c>
      <c r="J11" s="34" t="s">
        <v>21</v>
      </c>
      <c r="K11" s="50"/>
    </row>
    <row r="12" spans="2:11" s="1" customFormat="1" ht="14.4" customHeight="1">
      <c r="B12" s="45"/>
      <c r="C12" s="46"/>
      <c r="D12" s="39" t="s">
        <v>23</v>
      </c>
      <c r="E12" s="46"/>
      <c r="F12" s="34" t="s">
        <v>24</v>
      </c>
      <c r="G12" s="46"/>
      <c r="H12" s="46"/>
      <c r="I12" s="145" t="s">
        <v>25</v>
      </c>
      <c r="J12" s="146" t="str">
        <f>'Rekapitulace stavby'!AN8</f>
        <v>6. 6. 2018</v>
      </c>
      <c r="K12" s="50"/>
    </row>
    <row r="13" spans="2:11" s="1" customFormat="1" ht="10.8" customHeight="1">
      <c r="B13" s="45"/>
      <c r="C13" s="46"/>
      <c r="D13" s="46"/>
      <c r="E13" s="46"/>
      <c r="F13" s="46"/>
      <c r="G13" s="46"/>
      <c r="H13" s="46"/>
      <c r="I13" s="143"/>
      <c r="J13" s="46"/>
      <c r="K13" s="50"/>
    </row>
    <row r="14" spans="2:11" s="1" customFormat="1" ht="14.4" customHeight="1">
      <c r="B14" s="45"/>
      <c r="C14" s="46"/>
      <c r="D14" s="39" t="s">
        <v>27</v>
      </c>
      <c r="E14" s="46"/>
      <c r="F14" s="46"/>
      <c r="G14" s="46"/>
      <c r="H14" s="46"/>
      <c r="I14" s="145" t="s">
        <v>28</v>
      </c>
      <c r="J14" s="34" t="str">
        <f>IF('Rekapitulace stavby'!AN10="","",'Rekapitulace stavby'!AN10)</f>
        <v/>
      </c>
      <c r="K14" s="50"/>
    </row>
    <row r="15" spans="2:11" s="1" customFormat="1" ht="18" customHeight="1">
      <c r="B15" s="45"/>
      <c r="C15" s="46"/>
      <c r="D15" s="46"/>
      <c r="E15" s="34" t="str">
        <f>IF('Rekapitulace stavby'!E11="","",'Rekapitulace stavby'!E11)</f>
        <v xml:space="preserve"> </v>
      </c>
      <c r="F15" s="46"/>
      <c r="G15" s="46"/>
      <c r="H15" s="46"/>
      <c r="I15" s="145" t="s">
        <v>29</v>
      </c>
      <c r="J15" s="34" t="str">
        <f>IF('Rekapitulace stavby'!AN11="","",'Rekapitulace stavby'!AN11)</f>
        <v/>
      </c>
      <c r="K15" s="50"/>
    </row>
    <row r="16" spans="2:11" s="1" customFormat="1" ht="6.95" customHeight="1">
      <c r="B16" s="45"/>
      <c r="C16" s="46"/>
      <c r="D16" s="46"/>
      <c r="E16" s="46"/>
      <c r="F16" s="46"/>
      <c r="G16" s="46"/>
      <c r="H16" s="46"/>
      <c r="I16" s="143"/>
      <c r="J16" s="46"/>
      <c r="K16" s="50"/>
    </row>
    <row r="17" spans="2:11" s="1" customFormat="1" ht="14.4" customHeight="1">
      <c r="B17" s="45"/>
      <c r="C17" s="46"/>
      <c r="D17" s="39" t="s">
        <v>30</v>
      </c>
      <c r="E17" s="46"/>
      <c r="F17" s="46"/>
      <c r="G17" s="46"/>
      <c r="H17" s="46"/>
      <c r="I17" s="145" t="s">
        <v>28</v>
      </c>
      <c r="J17" s="34" t="str">
        <f>IF('Rekapitulace stavby'!AN13="Vyplň údaj","",IF('Rekapitulace stavby'!AN13="","",'Rekapitulace stavby'!AN13))</f>
        <v/>
      </c>
      <c r="K17" s="50"/>
    </row>
    <row r="18" spans="2:11" s="1" customFormat="1" ht="18" customHeight="1">
      <c r="B18" s="45"/>
      <c r="C18" s="46"/>
      <c r="D18" s="46"/>
      <c r="E18" s="34" t="str">
        <f>IF('Rekapitulace stavby'!E14="Vyplň údaj","",IF('Rekapitulace stavby'!E14="","",'Rekapitulace stavby'!E14))</f>
        <v/>
      </c>
      <c r="F18" s="46"/>
      <c r="G18" s="46"/>
      <c r="H18" s="46"/>
      <c r="I18" s="145" t="s">
        <v>29</v>
      </c>
      <c r="J18" s="34" t="str">
        <f>IF('Rekapitulace stavby'!AN14="Vyplň údaj","",IF('Rekapitulace stavby'!AN14="","",'Rekapitulace stavby'!AN14))</f>
        <v/>
      </c>
      <c r="K18" s="50"/>
    </row>
    <row r="19" spans="2:11" s="1" customFormat="1" ht="6.95" customHeight="1">
      <c r="B19" s="45"/>
      <c r="C19" s="46"/>
      <c r="D19" s="46"/>
      <c r="E19" s="46"/>
      <c r="F19" s="46"/>
      <c r="G19" s="46"/>
      <c r="H19" s="46"/>
      <c r="I19" s="143"/>
      <c r="J19" s="46"/>
      <c r="K19" s="50"/>
    </row>
    <row r="20" spans="2:11" s="1" customFormat="1" ht="14.4" customHeight="1">
      <c r="B20" s="45"/>
      <c r="C20" s="46"/>
      <c r="D20" s="39" t="s">
        <v>32</v>
      </c>
      <c r="E20" s="46"/>
      <c r="F20" s="46"/>
      <c r="G20" s="46"/>
      <c r="H20" s="46"/>
      <c r="I20" s="145" t="s">
        <v>28</v>
      </c>
      <c r="J20" s="34" t="str">
        <f>IF('Rekapitulace stavby'!AN16="","",'Rekapitulace stavby'!AN16)</f>
        <v/>
      </c>
      <c r="K20" s="50"/>
    </row>
    <row r="21" spans="2:11" s="1" customFormat="1" ht="18" customHeight="1">
      <c r="B21" s="45"/>
      <c r="C21" s="46"/>
      <c r="D21" s="46"/>
      <c r="E21" s="34" t="str">
        <f>IF('Rekapitulace stavby'!E17="","",'Rekapitulace stavby'!E17)</f>
        <v xml:space="preserve"> </v>
      </c>
      <c r="F21" s="46"/>
      <c r="G21" s="46"/>
      <c r="H21" s="46"/>
      <c r="I21" s="145" t="s">
        <v>29</v>
      </c>
      <c r="J21" s="34" t="str">
        <f>IF('Rekapitulace stavby'!AN17="","",'Rekapitulace stavby'!AN17)</f>
        <v/>
      </c>
      <c r="K21" s="50"/>
    </row>
    <row r="22" spans="2:11" s="1" customFormat="1" ht="6.95" customHeight="1">
      <c r="B22" s="45"/>
      <c r="C22" s="46"/>
      <c r="D22" s="46"/>
      <c r="E22" s="46"/>
      <c r="F22" s="46"/>
      <c r="G22" s="46"/>
      <c r="H22" s="46"/>
      <c r="I22" s="143"/>
      <c r="J22" s="46"/>
      <c r="K22" s="50"/>
    </row>
    <row r="23" spans="2:11" s="1" customFormat="1" ht="14.4" customHeight="1">
      <c r="B23" s="45"/>
      <c r="C23" s="46"/>
      <c r="D23" s="39" t="s">
        <v>34</v>
      </c>
      <c r="E23" s="46"/>
      <c r="F23" s="46"/>
      <c r="G23" s="46"/>
      <c r="H23" s="46"/>
      <c r="I23" s="143"/>
      <c r="J23" s="46"/>
      <c r="K23" s="50"/>
    </row>
    <row r="24" spans="2:11" s="6" customFormat="1" ht="16.5" customHeight="1">
      <c r="B24" s="147"/>
      <c r="C24" s="148"/>
      <c r="D24" s="148"/>
      <c r="E24" s="43" t="s">
        <v>21</v>
      </c>
      <c r="F24" s="43"/>
      <c r="G24" s="43"/>
      <c r="H24" s="43"/>
      <c r="I24" s="149"/>
      <c r="J24" s="148"/>
      <c r="K24" s="150"/>
    </row>
    <row r="25" spans="2:11" s="1" customFormat="1" ht="6.95" customHeight="1">
      <c r="B25" s="45"/>
      <c r="C25" s="46"/>
      <c r="D25" s="46"/>
      <c r="E25" s="46"/>
      <c r="F25" s="46"/>
      <c r="G25" s="46"/>
      <c r="H25" s="46"/>
      <c r="I25" s="143"/>
      <c r="J25" s="46"/>
      <c r="K25" s="50"/>
    </row>
    <row r="26" spans="2:11" s="1" customFormat="1" ht="6.95" customHeight="1">
      <c r="B26" s="45"/>
      <c r="C26" s="46"/>
      <c r="D26" s="105"/>
      <c r="E26" s="105"/>
      <c r="F26" s="105"/>
      <c r="G26" s="105"/>
      <c r="H26" s="105"/>
      <c r="I26" s="151"/>
      <c r="J26" s="105"/>
      <c r="K26" s="152"/>
    </row>
    <row r="27" spans="2:11" s="1" customFormat="1" ht="25.4" customHeight="1">
      <c r="B27" s="45"/>
      <c r="C27" s="46"/>
      <c r="D27" s="153" t="s">
        <v>36</v>
      </c>
      <c r="E27" s="46"/>
      <c r="F27" s="46"/>
      <c r="G27" s="46"/>
      <c r="H27" s="46"/>
      <c r="I27" s="143"/>
      <c r="J27" s="154">
        <f>ROUND(J86,2)</f>
        <v>0</v>
      </c>
      <c r="K27" s="50"/>
    </row>
    <row r="28" spans="2:11" s="1" customFormat="1" ht="6.95" customHeight="1">
      <c r="B28" s="45"/>
      <c r="C28" s="46"/>
      <c r="D28" s="105"/>
      <c r="E28" s="105"/>
      <c r="F28" s="105"/>
      <c r="G28" s="105"/>
      <c r="H28" s="105"/>
      <c r="I28" s="151"/>
      <c r="J28" s="105"/>
      <c r="K28" s="152"/>
    </row>
    <row r="29" spans="2:11" s="1" customFormat="1" ht="14.4" customHeight="1">
      <c r="B29" s="45"/>
      <c r="C29" s="46"/>
      <c r="D29" s="46"/>
      <c r="E29" s="46"/>
      <c r="F29" s="51" t="s">
        <v>38</v>
      </c>
      <c r="G29" s="46"/>
      <c r="H29" s="46"/>
      <c r="I29" s="155" t="s">
        <v>37</v>
      </c>
      <c r="J29" s="51" t="s">
        <v>39</v>
      </c>
      <c r="K29" s="50"/>
    </row>
    <row r="30" spans="2:11" s="1" customFormat="1" ht="14.4" customHeight="1">
      <c r="B30" s="45"/>
      <c r="C30" s="46"/>
      <c r="D30" s="54" t="s">
        <v>40</v>
      </c>
      <c r="E30" s="54" t="s">
        <v>41</v>
      </c>
      <c r="F30" s="156">
        <f>ROUND(SUM(BE86:BE288),2)</f>
        <v>0</v>
      </c>
      <c r="G30" s="46"/>
      <c r="H30" s="46"/>
      <c r="I30" s="157">
        <v>0.21</v>
      </c>
      <c r="J30" s="156">
        <f>ROUND(ROUND((SUM(BE86:BE288)),2)*I30,2)</f>
        <v>0</v>
      </c>
      <c r="K30" s="50"/>
    </row>
    <row r="31" spans="2:11" s="1" customFormat="1" ht="14.4" customHeight="1">
      <c r="B31" s="45"/>
      <c r="C31" s="46"/>
      <c r="D31" s="46"/>
      <c r="E31" s="54" t="s">
        <v>42</v>
      </c>
      <c r="F31" s="156">
        <f>ROUND(SUM(BF86:BF288),2)</f>
        <v>0</v>
      </c>
      <c r="G31" s="46"/>
      <c r="H31" s="46"/>
      <c r="I31" s="157">
        <v>0.15</v>
      </c>
      <c r="J31" s="156">
        <f>ROUND(ROUND((SUM(BF86:BF288)),2)*I31,2)</f>
        <v>0</v>
      </c>
      <c r="K31" s="50"/>
    </row>
    <row r="32" spans="2:11" s="1" customFormat="1" ht="14.4" customHeight="1" hidden="1">
      <c r="B32" s="45"/>
      <c r="C32" s="46"/>
      <c r="D32" s="46"/>
      <c r="E32" s="54" t="s">
        <v>43</v>
      </c>
      <c r="F32" s="156">
        <f>ROUND(SUM(BG86:BG288),2)</f>
        <v>0</v>
      </c>
      <c r="G32" s="46"/>
      <c r="H32" s="46"/>
      <c r="I32" s="157">
        <v>0.21</v>
      </c>
      <c r="J32" s="156">
        <v>0</v>
      </c>
      <c r="K32" s="50"/>
    </row>
    <row r="33" spans="2:11" s="1" customFormat="1" ht="14.4" customHeight="1" hidden="1">
      <c r="B33" s="45"/>
      <c r="C33" s="46"/>
      <c r="D33" s="46"/>
      <c r="E33" s="54" t="s">
        <v>44</v>
      </c>
      <c r="F33" s="156">
        <f>ROUND(SUM(BH86:BH288),2)</f>
        <v>0</v>
      </c>
      <c r="G33" s="46"/>
      <c r="H33" s="46"/>
      <c r="I33" s="157">
        <v>0.15</v>
      </c>
      <c r="J33" s="156">
        <v>0</v>
      </c>
      <c r="K33" s="50"/>
    </row>
    <row r="34" spans="2:11" s="1" customFormat="1" ht="14.4" customHeight="1" hidden="1">
      <c r="B34" s="45"/>
      <c r="C34" s="46"/>
      <c r="D34" s="46"/>
      <c r="E34" s="54" t="s">
        <v>45</v>
      </c>
      <c r="F34" s="156">
        <f>ROUND(SUM(BI86:BI288),2)</f>
        <v>0</v>
      </c>
      <c r="G34" s="46"/>
      <c r="H34" s="46"/>
      <c r="I34" s="157">
        <v>0</v>
      </c>
      <c r="J34" s="156">
        <v>0</v>
      </c>
      <c r="K34" s="50"/>
    </row>
    <row r="35" spans="2:11" s="1" customFormat="1" ht="6.95" customHeight="1">
      <c r="B35" s="45"/>
      <c r="C35" s="46"/>
      <c r="D35" s="46"/>
      <c r="E35" s="46"/>
      <c r="F35" s="46"/>
      <c r="G35" s="46"/>
      <c r="H35" s="46"/>
      <c r="I35" s="143"/>
      <c r="J35" s="46"/>
      <c r="K35" s="50"/>
    </row>
    <row r="36" spans="2:11" s="1" customFormat="1" ht="25.4" customHeight="1">
      <c r="B36" s="45"/>
      <c r="C36" s="158"/>
      <c r="D36" s="159" t="s">
        <v>46</v>
      </c>
      <c r="E36" s="97"/>
      <c r="F36" s="97"/>
      <c r="G36" s="160" t="s">
        <v>47</v>
      </c>
      <c r="H36" s="161" t="s">
        <v>48</v>
      </c>
      <c r="I36" s="162"/>
      <c r="J36" s="163">
        <f>SUM(J27:J34)</f>
        <v>0</v>
      </c>
      <c r="K36" s="164"/>
    </row>
    <row r="37" spans="2:11" s="1" customFormat="1" ht="14.4" customHeight="1">
      <c r="B37" s="66"/>
      <c r="C37" s="67"/>
      <c r="D37" s="67"/>
      <c r="E37" s="67"/>
      <c r="F37" s="67"/>
      <c r="G37" s="67"/>
      <c r="H37" s="67"/>
      <c r="I37" s="165"/>
      <c r="J37" s="67"/>
      <c r="K37" s="68"/>
    </row>
    <row r="41" spans="2:11" s="1" customFormat="1" ht="6.95" customHeight="1">
      <c r="B41" s="166"/>
      <c r="C41" s="167"/>
      <c r="D41" s="167"/>
      <c r="E41" s="167"/>
      <c r="F41" s="167"/>
      <c r="G41" s="167"/>
      <c r="H41" s="167"/>
      <c r="I41" s="168"/>
      <c r="J41" s="167"/>
      <c r="K41" s="169"/>
    </row>
    <row r="42" spans="2:11" s="1" customFormat="1" ht="36.95" customHeight="1">
      <c r="B42" s="45"/>
      <c r="C42" s="29" t="s">
        <v>92</v>
      </c>
      <c r="D42" s="46"/>
      <c r="E42" s="46"/>
      <c r="F42" s="46"/>
      <c r="G42" s="46"/>
      <c r="H42" s="46"/>
      <c r="I42" s="143"/>
      <c r="J42" s="46"/>
      <c r="K42" s="50"/>
    </row>
    <row r="43" spans="2:11" s="1" customFormat="1" ht="6.95" customHeight="1">
      <c r="B43" s="45"/>
      <c r="C43" s="46"/>
      <c r="D43" s="46"/>
      <c r="E43" s="46"/>
      <c r="F43" s="46"/>
      <c r="G43" s="46"/>
      <c r="H43" s="46"/>
      <c r="I43" s="143"/>
      <c r="J43" s="46"/>
      <c r="K43" s="50"/>
    </row>
    <row r="44" spans="2:11" s="1" customFormat="1" ht="14.4" customHeight="1">
      <c r="B44" s="45"/>
      <c r="C44" s="39" t="s">
        <v>18</v>
      </c>
      <c r="D44" s="46"/>
      <c r="E44" s="46"/>
      <c r="F44" s="46"/>
      <c r="G44" s="46"/>
      <c r="H44" s="46"/>
      <c r="I44" s="143"/>
      <c r="J44" s="46"/>
      <c r="K44" s="50"/>
    </row>
    <row r="45" spans="2:11" s="1" customFormat="1" ht="16.5" customHeight="1">
      <c r="B45" s="45"/>
      <c r="C45" s="46"/>
      <c r="D45" s="46"/>
      <c r="E45" s="142" t="str">
        <f>E7</f>
        <v>PLZEŇ, SUŠICKÁ A ČÁSTKOVA ULICE OPRAVA ZÁLIVŮ MHD LINKA Č.12 A 30</v>
      </c>
      <c r="F45" s="39"/>
      <c r="G45" s="39"/>
      <c r="H45" s="39"/>
      <c r="I45" s="143"/>
      <c r="J45" s="46"/>
      <c r="K45" s="50"/>
    </row>
    <row r="46" spans="2:11" s="1" customFormat="1" ht="14.4" customHeight="1">
      <c r="B46" s="45"/>
      <c r="C46" s="39" t="s">
        <v>90</v>
      </c>
      <c r="D46" s="46"/>
      <c r="E46" s="46"/>
      <c r="F46" s="46"/>
      <c r="G46" s="46"/>
      <c r="H46" s="46"/>
      <c r="I46" s="143"/>
      <c r="J46" s="46"/>
      <c r="K46" s="50"/>
    </row>
    <row r="47" spans="2:11" s="1" customFormat="1" ht="17.25" customHeight="1">
      <c r="B47" s="45"/>
      <c r="C47" s="46"/>
      <c r="D47" s="46"/>
      <c r="E47" s="144" t="str">
        <f>E9</f>
        <v>0107-1 - Zastávka Sušická</v>
      </c>
      <c r="F47" s="46"/>
      <c r="G47" s="46"/>
      <c r="H47" s="46"/>
      <c r="I47" s="143"/>
      <c r="J47" s="46"/>
      <c r="K47" s="50"/>
    </row>
    <row r="48" spans="2:11" s="1" customFormat="1" ht="6.95" customHeight="1">
      <c r="B48" s="45"/>
      <c r="C48" s="46"/>
      <c r="D48" s="46"/>
      <c r="E48" s="46"/>
      <c r="F48" s="46"/>
      <c r="G48" s="46"/>
      <c r="H48" s="46"/>
      <c r="I48" s="143"/>
      <c r="J48" s="46"/>
      <c r="K48" s="50"/>
    </row>
    <row r="49" spans="2:11" s="1" customFormat="1" ht="18" customHeight="1">
      <c r="B49" s="45"/>
      <c r="C49" s="39" t="s">
        <v>23</v>
      </c>
      <c r="D49" s="46"/>
      <c r="E49" s="46"/>
      <c r="F49" s="34" t="str">
        <f>F12</f>
        <v xml:space="preserve"> </v>
      </c>
      <c r="G49" s="46"/>
      <c r="H49" s="46"/>
      <c r="I49" s="145" t="s">
        <v>25</v>
      </c>
      <c r="J49" s="146" t="str">
        <f>IF(J12="","",J12)</f>
        <v>6. 6. 2018</v>
      </c>
      <c r="K49" s="50"/>
    </row>
    <row r="50" spans="2:11" s="1" customFormat="1" ht="6.95" customHeight="1">
      <c r="B50" s="45"/>
      <c r="C50" s="46"/>
      <c r="D50" s="46"/>
      <c r="E50" s="46"/>
      <c r="F50" s="46"/>
      <c r="G50" s="46"/>
      <c r="H50" s="46"/>
      <c r="I50" s="143"/>
      <c r="J50" s="46"/>
      <c r="K50" s="50"/>
    </row>
    <row r="51" spans="2:11" s="1" customFormat="1" ht="13.5">
      <c r="B51" s="45"/>
      <c r="C51" s="39" t="s">
        <v>27</v>
      </c>
      <c r="D51" s="46"/>
      <c r="E51" s="46"/>
      <c r="F51" s="34" t="str">
        <f>E15</f>
        <v xml:space="preserve"> </v>
      </c>
      <c r="G51" s="46"/>
      <c r="H51" s="46"/>
      <c r="I51" s="145" t="s">
        <v>32</v>
      </c>
      <c r="J51" s="43" t="str">
        <f>E21</f>
        <v xml:space="preserve"> </v>
      </c>
      <c r="K51" s="50"/>
    </row>
    <row r="52" spans="2:11" s="1" customFormat="1" ht="14.4" customHeight="1">
      <c r="B52" s="45"/>
      <c r="C52" s="39" t="s">
        <v>30</v>
      </c>
      <c r="D52" s="46"/>
      <c r="E52" s="46"/>
      <c r="F52" s="34" t="str">
        <f>IF(E18="","",E18)</f>
        <v/>
      </c>
      <c r="G52" s="46"/>
      <c r="H52" s="46"/>
      <c r="I52" s="143"/>
      <c r="J52" s="170"/>
      <c r="K52" s="50"/>
    </row>
    <row r="53" spans="2:11" s="1" customFormat="1" ht="10.3" customHeight="1">
      <c r="B53" s="45"/>
      <c r="C53" s="46"/>
      <c r="D53" s="46"/>
      <c r="E53" s="46"/>
      <c r="F53" s="46"/>
      <c r="G53" s="46"/>
      <c r="H53" s="46"/>
      <c r="I53" s="143"/>
      <c r="J53" s="46"/>
      <c r="K53" s="50"/>
    </row>
    <row r="54" spans="2:11" s="1" customFormat="1" ht="29.25" customHeight="1">
      <c r="B54" s="45"/>
      <c r="C54" s="171" t="s">
        <v>93</v>
      </c>
      <c r="D54" s="158"/>
      <c r="E54" s="158"/>
      <c r="F54" s="158"/>
      <c r="G54" s="158"/>
      <c r="H54" s="158"/>
      <c r="I54" s="172"/>
      <c r="J54" s="173" t="s">
        <v>94</v>
      </c>
      <c r="K54" s="174"/>
    </row>
    <row r="55" spans="2:11" s="1" customFormat="1" ht="10.3" customHeight="1">
      <c r="B55" s="45"/>
      <c r="C55" s="46"/>
      <c r="D55" s="46"/>
      <c r="E55" s="46"/>
      <c r="F55" s="46"/>
      <c r="G55" s="46"/>
      <c r="H55" s="46"/>
      <c r="I55" s="143"/>
      <c r="J55" s="46"/>
      <c r="K55" s="50"/>
    </row>
    <row r="56" spans="2:47" s="1" customFormat="1" ht="29.25" customHeight="1">
      <c r="B56" s="45"/>
      <c r="C56" s="175" t="s">
        <v>95</v>
      </c>
      <c r="D56" s="46"/>
      <c r="E56" s="46"/>
      <c r="F56" s="46"/>
      <c r="G56" s="46"/>
      <c r="H56" s="46"/>
      <c r="I56" s="143"/>
      <c r="J56" s="154">
        <f>J86</f>
        <v>0</v>
      </c>
      <c r="K56" s="50"/>
      <c r="AU56" s="23" t="s">
        <v>96</v>
      </c>
    </row>
    <row r="57" spans="2:11" s="7" customFormat="1" ht="24.95" customHeight="1">
      <c r="B57" s="176"/>
      <c r="C57" s="177"/>
      <c r="D57" s="178" t="s">
        <v>97</v>
      </c>
      <c r="E57" s="179"/>
      <c r="F57" s="179"/>
      <c r="G57" s="179"/>
      <c r="H57" s="179"/>
      <c r="I57" s="180"/>
      <c r="J57" s="181">
        <f>J87</f>
        <v>0</v>
      </c>
      <c r="K57" s="182"/>
    </row>
    <row r="58" spans="2:11" s="8" customFormat="1" ht="19.9" customHeight="1">
      <c r="B58" s="183"/>
      <c r="C58" s="184"/>
      <c r="D58" s="185" t="s">
        <v>98</v>
      </c>
      <c r="E58" s="186"/>
      <c r="F58" s="186"/>
      <c r="G58" s="186"/>
      <c r="H58" s="186"/>
      <c r="I58" s="187"/>
      <c r="J58" s="188">
        <f>J88</f>
        <v>0</v>
      </c>
      <c r="K58" s="189"/>
    </row>
    <row r="59" spans="2:11" s="8" customFormat="1" ht="19.9" customHeight="1">
      <c r="B59" s="183"/>
      <c r="C59" s="184"/>
      <c r="D59" s="185" t="s">
        <v>99</v>
      </c>
      <c r="E59" s="186"/>
      <c r="F59" s="186"/>
      <c r="G59" s="186"/>
      <c r="H59" s="186"/>
      <c r="I59" s="187"/>
      <c r="J59" s="188">
        <f>J142</f>
        <v>0</v>
      </c>
      <c r="K59" s="189"/>
    </row>
    <row r="60" spans="2:11" s="8" customFormat="1" ht="19.9" customHeight="1">
      <c r="B60" s="183"/>
      <c r="C60" s="184"/>
      <c r="D60" s="185" t="s">
        <v>100</v>
      </c>
      <c r="E60" s="186"/>
      <c r="F60" s="186"/>
      <c r="G60" s="186"/>
      <c r="H60" s="186"/>
      <c r="I60" s="187"/>
      <c r="J60" s="188">
        <f>J147</f>
        <v>0</v>
      </c>
      <c r="K60" s="189"/>
    </row>
    <row r="61" spans="2:11" s="8" customFormat="1" ht="19.9" customHeight="1">
      <c r="B61" s="183"/>
      <c r="C61" s="184"/>
      <c r="D61" s="185" t="s">
        <v>101</v>
      </c>
      <c r="E61" s="186"/>
      <c r="F61" s="186"/>
      <c r="G61" s="186"/>
      <c r="H61" s="186"/>
      <c r="I61" s="187"/>
      <c r="J61" s="188">
        <f>J151</f>
        <v>0</v>
      </c>
      <c r="K61" s="189"/>
    </row>
    <row r="62" spans="2:11" s="8" customFormat="1" ht="19.9" customHeight="1">
      <c r="B62" s="183"/>
      <c r="C62" s="184"/>
      <c r="D62" s="185" t="s">
        <v>102</v>
      </c>
      <c r="E62" s="186"/>
      <c r="F62" s="186"/>
      <c r="G62" s="186"/>
      <c r="H62" s="186"/>
      <c r="I62" s="187"/>
      <c r="J62" s="188">
        <f>J176</f>
        <v>0</v>
      </c>
      <c r="K62" s="189"/>
    </row>
    <row r="63" spans="2:11" s="8" customFormat="1" ht="19.9" customHeight="1">
      <c r="B63" s="183"/>
      <c r="C63" s="184"/>
      <c r="D63" s="185" t="s">
        <v>103</v>
      </c>
      <c r="E63" s="186"/>
      <c r="F63" s="186"/>
      <c r="G63" s="186"/>
      <c r="H63" s="186"/>
      <c r="I63" s="187"/>
      <c r="J63" s="188">
        <f>J197</f>
        <v>0</v>
      </c>
      <c r="K63" s="189"/>
    </row>
    <row r="64" spans="2:11" s="8" customFormat="1" ht="19.9" customHeight="1">
      <c r="B64" s="183"/>
      <c r="C64" s="184"/>
      <c r="D64" s="185" t="s">
        <v>104</v>
      </c>
      <c r="E64" s="186"/>
      <c r="F64" s="186"/>
      <c r="G64" s="186"/>
      <c r="H64" s="186"/>
      <c r="I64" s="187"/>
      <c r="J64" s="188">
        <f>J240</f>
        <v>0</v>
      </c>
      <c r="K64" s="189"/>
    </row>
    <row r="65" spans="2:11" s="7" customFormat="1" ht="24.95" customHeight="1">
      <c r="B65" s="176"/>
      <c r="C65" s="177"/>
      <c r="D65" s="178" t="s">
        <v>105</v>
      </c>
      <c r="E65" s="179"/>
      <c r="F65" s="179"/>
      <c r="G65" s="179"/>
      <c r="H65" s="179"/>
      <c r="I65" s="180"/>
      <c r="J65" s="181">
        <f>J278</f>
        <v>0</v>
      </c>
      <c r="K65" s="182"/>
    </row>
    <row r="66" spans="2:11" s="8" customFormat="1" ht="19.9" customHeight="1">
      <c r="B66" s="183"/>
      <c r="C66" s="184"/>
      <c r="D66" s="185" t="s">
        <v>106</v>
      </c>
      <c r="E66" s="186"/>
      <c r="F66" s="186"/>
      <c r="G66" s="186"/>
      <c r="H66" s="186"/>
      <c r="I66" s="187"/>
      <c r="J66" s="188">
        <f>J279</f>
        <v>0</v>
      </c>
      <c r="K66" s="189"/>
    </row>
    <row r="67" spans="2:11" s="1" customFormat="1" ht="21.8" customHeight="1">
      <c r="B67" s="45"/>
      <c r="C67" s="46"/>
      <c r="D67" s="46"/>
      <c r="E67" s="46"/>
      <c r="F67" s="46"/>
      <c r="G67" s="46"/>
      <c r="H67" s="46"/>
      <c r="I67" s="143"/>
      <c r="J67" s="46"/>
      <c r="K67" s="50"/>
    </row>
    <row r="68" spans="2:11" s="1" customFormat="1" ht="6.95" customHeight="1">
      <c r="B68" s="66"/>
      <c r="C68" s="67"/>
      <c r="D68" s="67"/>
      <c r="E68" s="67"/>
      <c r="F68" s="67"/>
      <c r="G68" s="67"/>
      <c r="H68" s="67"/>
      <c r="I68" s="165"/>
      <c r="J68" s="67"/>
      <c r="K68" s="68"/>
    </row>
    <row r="72" spans="2:12" s="1" customFormat="1" ht="6.95" customHeight="1">
      <c r="B72" s="69"/>
      <c r="C72" s="70"/>
      <c r="D72" s="70"/>
      <c r="E72" s="70"/>
      <c r="F72" s="70"/>
      <c r="G72" s="70"/>
      <c r="H72" s="70"/>
      <c r="I72" s="168"/>
      <c r="J72" s="70"/>
      <c r="K72" s="70"/>
      <c r="L72" s="71"/>
    </row>
    <row r="73" spans="2:12" s="1" customFormat="1" ht="36.95" customHeight="1">
      <c r="B73" s="45"/>
      <c r="C73" s="72" t="s">
        <v>107</v>
      </c>
      <c r="D73" s="73"/>
      <c r="E73" s="73"/>
      <c r="F73" s="73"/>
      <c r="G73" s="73"/>
      <c r="H73" s="73"/>
      <c r="I73" s="190"/>
      <c r="J73" s="73"/>
      <c r="K73" s="73"/>
      <c r="L73" s="71"/>
    </row>
    <row r="74" spans="2:12" s="1" customFormat="1" ht="6.95" customHeight="1">
      <c r="B74" s="45"/>
      <c r="C74" s="73"/>
      <c r="D74" s="73"/>
      <c r="E74" s="73"/>
      <c r="F74" s="73"/>
      <c r="G74" s="73"/>
      <c r="H74" s="73"/>
      <c r="I74" s="190"/>
      <c r="J74" s="73"/>
      <c r="K74" s="73"/>
      <c r="L74" s="71"/>
    </row>
    <row r="75" spans="2:12" s="1" customFormat="1" ht="14.4" customHeight="1">
      <c r="B75" s="45"/>
      <c r="C75" s="75" t="s">
        <v>18</v>
      </c>
      <c r="D75" s="73"/>
      <c r="E75" s="73"/>
      <c r="F75" s="73"/>
      <c r="G75" s="73"/>
      <c r="H75" s="73"/>
      <c r="I75" s="190"/>
      <c r="J75" s="73"/>
      <c r="K75" s="73"/>
      <c r="L75" s="71"/>
    </row>
    <row r="76" spans="2:12" s="1" customFormat="1" ht="16.5" customHeight="1">
      <c r="B76" s="45"/>
      <c r="C76" s="73"/>
      <c r="D76" s="73"/>
      <c r="E76" s="191" t="str">
        <f>E7</f>
        <v>PLZEŇ, SUŠICKÁ A ČÁSTKOVA ULICE OPRAVA ZÁLIVŮ MHD LINKA Č.12 A 30</v>
      </c>
      <c r="F76" s="75"/>
      <c r="G76" s="75"/>
      <c r="H76" s="75"/>
      <c r="I76" s="190"/>
      <c r="J76" s="73"/>
      <c r="K76" s="73"/>
      <c r="L76" s="71"/>
    </row>
    <row r="77" spans="2:12" s="1" customFormat="1" ht="14.4" customHeight="1">
      <c r="B77" s="45"/>
      <c r="C77" s="75" t="s">
        <v>90</v>
      </c>
      <c r="D77" s="73"/>
      <c r="E77" s="73"/>
      <c r="F77" s="73"/>
      <c r="G77" s="73"/>
      <c r="H77" s="73"/>
      <c r="I77" s="190"/>
      <c r="J77" s="73"/>
      <c r="K77" s="73"/>
      <c r="L77" s="71"/>
    </row>
    <row r="78" spans="2:12" s="1" customFormat="1" ht="17.25" customHeight="1">
      <c r="B78" s="45"/>
      <c r="C78" s="73"/>
      <c r="D78" s="73"/>
      <c r="E78" s="81" t="str">
        <f>E9</f>
        <v>0107-1 - Zastávka Sušická</v>
      </c>
      <c r="F78" s="73"/>
      <c r="G78" s="73"/>
      <c r="H78" s="73"/>
      <c r="I78" s="190"/>
      <c r="J78" s="73"/>
      <c r="K78" s="73"/>
      <c r="L78" s="71"/>
    </row>
    <row r="79" spans="2:12" s="1" customFormat="1" ht="6.95" customHeight="1">
      <c r="B79" s="45"/>
      <c r="C79" s="73"/>
      <c r="D79" s="73"/>
      <c r="E79" s="73"/>
      <c r="F79" s="73"/>
      <c r="G79" s="73"/>
      <c r="H79" s="73"/>
      <c r="I79" s="190"/>
      <c r="J79" s="73"/>
      <c r="K79" s="73"/>
      <c r="L79" s="71"/>
    </row>
    <row r="80" spans="2:12" s="1" customFormat="1" ht="18" customHeight="1">
      <c r="B80" s="45"/>
      <c r="C80" s="75" t="s">
        <v>23</v>
      </c>
      <c r="D80" s="73"/>
      <c r="E80" s="73"/>
      <c r="F80" s="192" t="str">
        <f>F12</f>
        <v xml:space="preserve"> </v>
      </c>
      <c r="G80" s="73"/>
      <c r="H80" s="73"/>
      <c r="I80" s="193" t="s">
        <v>25</v>
      </c>
      <c r="J80" s="84" t="str">
        <f>IF(J12="","",J12)</f>
        <v>6. 6. 2018</v>
      </c>
      <c r="K80" s="73"/>
      <c r="L80" s="71"/>
    </row>
    <row r="81" spans="2:12" s="1" customFormat="1" ht="6.95" customHeight="1">
      <c r="B81" s="45"/>
      <c r="C81" s="73"/>
      <c r="D81" s="73"/>
      <c r="E81" s="73"/>
      <c r="F81" s="73"/>
      <c r="G81" s="73"/>
      <c r="H81" s="73"/>
      <c r="I81" s="190"/>
      <c r="J81" s="73"/>
      <c r="K81" s="73"/>
      <c r="L81" s="71"/>
    </row>
    <row r="82" spans="2:12" s="1" customFormat="1" ht="13.5">
      <c r="B82" s="45"/>
      <c r="C82" s="75" t="s">
        <v>27</v>
      </c>
      <c r="D82" s="73"/>
      <c r="E82" s="73"/>
      <c r="F82" s="192" t="str">
        <f>E15</f>
        <v xml:space="preserve"> </v>
      </c>
      <c r="G82" s="73"/>
      <c r="H82" s="73"/>
      <c r="I82" s="193" t="s">
        <v>32</v>
      </c>
      <c r="J82" s="192" t="str">
        <f>E21</f>
        <v xml:space="preserve"> </v>
      </c>
      <c r="K82" s="73"/>
      <c r="L82" s="71"/>
    </row>
    <row r="83" spans="2:12" s="1" customFormat="1" ht="14.4" customHeight="1">
      <c r="B83" s="45"/>
      <c r="C83" s="75" t="s">
        <v>30</v>
      </c>
      <c r="D83" s="73"/>
      <c r="E83" s="73"/>
      <c r="F83" s="192" t="str">
        <f>IF(E18="","",E18)</f>
        <v/>
      </c>
      <c r="G83" s="73"/>
      <c r="H83" s="73"/>
      <c r="I83" s="190"/>
      <c r="J83" s="73"/>
      <c r="K83" s="73"/>
      <c r="L83" s="71"/>
    </row>
    <row r="84" spans="2:12" s="1" customFormat="1" ht="10.3" customHeight="1">
      <c r="B84" s="45"/>
      <c r="C84" s="73"/>
      <c r="D84" s="73"/>
      <c r="E84" s="73"/>
      <c r="F84" s="73"/>
      <c r="G84" s="73"/>
      <c r="H84" s="73"/>
      <c r="I84" s="190"/>
      <c r="J84" s="73"/>
      <c r="K84" s="73"/>
      <c r="L84" s="71"/>
    </row>
    <row r="85" spans="2:20" s="9" customFormat="1" ht="29.25" customHeight="1">
      <c r="B85" s="194"/>
      <c r="C85" s="195" t="s">
        <v>108</v>
      </c>
      <c r="D85" s="196" t="s">
        <v>55</v>
      </c>
      <c r="E85" s="196" t="s">
        <v>51</v>
      </c>
      <c r="F85" s="196" t="s">
        <v>109</v>
      </c>
      <c r="G85" s="196" t="s">
        <v>110</v>
      </c>
      <c r="H85" s="196" t="s">
        <v>111</v>
      </c>
      <c r="I85" s="197" t="s">
        <v>112</v>
      </c>
      <c r="J85" s="196" t="s">
        <v>94</v>
      </c>
      <c r="K85" s="198" t="s">
        <v>113</v>
      </c>
      <c r="L85" s="199"/>
      <c r="M85" s="101" t="s">
        <v>114</v>
      </c>
      <c r="N85" s="102" t="s">
        <v>40</v>
      </c>
      <c r="O85" s="102" t="s">
        <v>115</v>
      </c>
      <c r="P85" s="102" t="s">
        <v>116</v>
      </c>
      <c r="Q85" s="102" t="s">
        <v>117</v>
      </c>
      <c r="R85" s="102" t="s">
        <v>118</v>
      </c>
      <c r="S85" s="102" t="s">
        <v>119</v>
      </c>
      <c r="T85" s="103" t="s">
        <v>120</v>
      </c>
    </row>
    <row r="86" spans="2:63" s="1" customFormat="1" ht="29.25" customHeight="1">
      <c r="B86" s="45"/>
      <c r="C86" s="107" t="s">
        <v>95</v>
      </c>
      <c r="D86" s="73"/>
      <c r="E86" s="73"/>
      <c r="F86" s="73"/>
      <c r="G86" s="73"/>
      <c r="H86" s="73"/>
      <c r="I86" s="190"/>
      <c r="J86" s="200">
        <f>BK86</f>
        <v>0</v>
      </c>
      <c r="K86" s="73"/>
      <c r="L86" s="71"/>
      <c r="M86" s="104"/>
      <c r="N86" s="105"/>
      <c r="O86" s="105"/>
      <c r="P86" s="201">
        <f>P87+P278</f>
        <v>0</v>
      </c>
      <c r="Q86" s="105"/>
      <c r="R86" s="201">
        <f>R87+R278</f>
        <v>11.287374400000001</v>
      </c>
      <c r="S86" s="105"/>
      <c r="T86" s="202">
        <f>T87+T278</f>
        <v>195.50400000000002</v>
      </c>
      <c r="AT86" s="23" t="s">
        <v>69</v>
      </c>
      <c r="AU86" s="23" t="s">
        <v>96</v>
      </c>
      <c r="BK86" s="203">
        <f>BK87+BK278</f>
        <v>0</v>
      </c>
    </row>
    <row r="87" spans="2:63" s="10" customFormat="1" ht="37.4" customHeight="1">
      <c r="B87" s="204"/>
      <c r="C87" s="205"/>
      <c r="D87" s="206" t="s">
        <v>69</v>
      </c>
      <c r="E87" s="207" t="s">
        <v>121</v>
      </c>
      <c r="F87" s="207" t="s">
        <v>122</v>
      </c>
      <c r="G87" s="205"/>
      <c r="H87" s="205"/>
      <c r="I87" s="208"/>
      <c r="J87" s="209">
        <f>BK87</f>
        <v>0</v>
      </c>
      <c r="K87" s="205"/>
      <c r="L87" s="210"/>
      <c r="M87" s="211"/>
      <c r="N87" s="212"/>
      <c r="O87" s="212"/>
      <c r="P87" s="213">
        <f>P88+P142+P147+P151+P176+P197+P240</f>
        <v>0</v>
      </c>
      <c r="Q87" s="212"/>
      <c r="R87" s="213">
        <f>R88+R142+R147+R151+R176+R197+R240</f>
        <v>11.287374400000001</v>
      </c>
      <c r="S87" s="212"/>
      <c r="T87" s="214">
        <f>T88+T142+T147+T151+T176+T197+T240</f>
        <v>195.50400000000002</v>
      </c>
      <c r="AR87" s="215" t="s">
        <v>78</v>
      </c>
      <c r="AT87" s="216" t="s">
        <v>69</v>
      </c>
      <c r="AU87" s="216" t="s">
        <v>70</v>
      </c>
      <c r="AY87" s="215" t="s">
        <v>123</v>
      </c>
      <c r="BK87" s="217">
        <f>BK88+BK142+BK147+BK151+BK176+BK197+BK240</f>
        <v>0</v>
      </c>
    </row>
    <row r="88" spans="2:63" s="10" customFormat="1" ht="19.9" customHeight="1">
      <c r="B88" s="204"/>
      <c r="C88" s="205"/>
      <c r="D88" s="206" t="s">
        <v>69</v>
      </c>
      <c r="E88" s="218" t="s">
        <v>78</v>
      </c>
      <c r="F88" s="218" t="s">
        <v>124</v>
      </c>
      <c r="G88" s="205"/>
      <c r="H88" s="205"/>
      <c r="I88" s="208"/>
      <c r="J88" s="219">
        <f>BK88</f>
        <v>0</v>
      </c>
      <c r="K88" s="205"/>
      <c r="L88" s="210"/>
      <c r="M88" s="211"/>
      <c r="N88" s="212"/>
      <c r="O88" s="212"/>
      <c r="P88" s="213">
        <f>SUM(P89:P141)</f>
        <v>0</v>
      </c>
      <c r="Q88" s="212"/>
      <c r="R88" s="213">
        <f>SUM(R89:R141)</f>
        <v>5.18312</v>
      </c>
      <c r="S88" s="212"/>
      <c r="T88" s="214">
        <f>SUM(T89:T141)</f>
        <v>195.40400000000002</v>
      </c>
      <c r="AR88" s="215" t="s">
        <v>78</v>
      </c>
      <c r="AT88" s="216" t="s">
        <v>69</v>
      </c>
      <c r="AU88" s="216" t="s">
        <v>78</v>
      </c>
      <c r="AY88" s="215" t="s">
        <v>123</v>
      </c>
      <c r="BK88" s="217">
        <f>SUM(BK89:BK141)</f>
        <v>0</v>
      </c>
    </row>
    <row r="89" spans="2:65" s="1" customFormat="1" ht="51" customHeight="1">
      <c r="B89" s="45"/>
      <c r="C89" s="220" t="s">
        <v>78</v>
      </c>
      <c r="D89" s="220" t="s">
        <v>125</v>
      </c>
      <c r="E89" s="221" t="s">
        <v>126</v>
      </c>
      <c r="F89" s="222" t="s">
        <v>127</v>
      </c>
      <c r="G89" s="223" t="s">
        <v>128</v>
      </c>
      <c r="H89" s="224">
        <v>124</v>
      </c>
      <c r="I89" s="225"/>
      <c r="J89" s="226">
        <f>ROUND(I89*H89,2)</f>
        <v>0</v>
      </c>
      <c r="K89" s="222" t="s">
        <v>129</v>
      </c>
      <c r="L89" s="71"/>
      <c r="M89" s="227" t="s">
        <v>21</v>
      </c>
      <c r="N89" s="228" t="s">
        <v>41</v>
      </c>
      <c r="O89" s="46"/>
      <c r="P89" s="229">
        <f>O89*H89</f>
        <v>0</v>
      </c>
      <c r="Q89" s="229">
        <v>0</v>
      </c>
      <c r="R89" s="229">
        <f>Q89*H89</f>
        <v>0</v>
      </c>
      <c r="S89" s="229">
        <v>0.505</v>
      </c>
      <c r="T89" s="230">
        <f>S89*H89</f>
        <v>62.62</v>
      </c>
      <c r="AR89" s="23" t="s">
        <v>130</v>
      </c>
      <c r="AT89" s="23" t="s">
        <v>125</v>
      </c>
      <c r="AU89" s="23" t="s">
        <v>80</v>
      </c>
      <c r="AY89" s="23" t="s">
        <v>123</v>
      </c>
      <c r="BE89" s="231">
        <f>IF(N89="základní",J89,0)</f>
        <v>0</v>
      </c>
      <c r="BF89" s="231">
        <f>IF(N89="snížená",J89,0)</f>
        <v>0</v>
      </c>
      <c r="BG89" s="231">
        <f>IF(N89="zákl. přenesená",J89,0)</f>
        <v>0</v>
      </c>
      <c r="BH89" s="231">
        <f>IF(N89="sníž. přenesená",J89,0)</f>
        <v>0</v>
      </c>
      <c r="BI89" s="231">
        <f>IF(N89="nulová",J89,0)</f>
        <v>0</v>
      </c>
      <c r="BJ89" s="23" t="s">
        <v>78</v>
      </c>
      <c r="BK89" s="231">
        <f>ROUND(I89*H89,2)</f>
        <v>0</v>
      </c>
      <c r="BL89" s="23" t="s">
        <v>130</v>
      </c>
      <c r="BM89" s="23" t="s">
        <v>131</v>
      </c>
    </row>
    <row r="90" spans="2:47" s="1" customFormat="1" ht="13.5">
      <c r="B90" s="45"/>
      <c r="C90" s="73"/>
      <c r="D90" s="232" t="s">
        <v>132</v>
      </c>
      <c r="E90" s="73"/>
      <c r="F90" s="233" t="s">
        <v>133</v>
      </c>
      <c r="G90" s="73"/>
      <c r="H90" s="73"/>
      <c r="I90" s="190"/>
      <c r="J90" s="73"/>
      <c r="K90" s="73"/>
      <c r="L90" s="71"/>
      <c r="M90" s="234"/>
      <c r="N90" s="46"/>
      <c r="O90" s="46"/>
      <c r="P90" s="46"/>
      <c r="Q90" s="46"/>
      <c r="R90" s="46"/>
      <c r="S90" s="46"/>
      <c r="T90" s="94"/>
      <c r="AT90" s="23" t="s">
        <v>132</v>
      </c>
      <c r="AU90" s="23" t="s">
        <v>80</v>
      </c>
    </row>
    <row r="91" spans="2:47" s="1" customFormat="1" ht="13.5">
      <c r="B91" s="45"/>
      <c r="C91" s="73"/>
      <c r="D91" s="232" t="s">
        <v>134</v>
      </c>
      <c r="E91" s="73"/>
      <c r="F91" s="233" t="s">
        <v>135</v>
      </c>
      <c r="G91" s="73"/>
      <c r="H91" s="73"/>
      <c r="I91" s="190"/>
      <c r="J91" s="73"/>
      <c r="K91" s="73"/>
      <c r="L91" s="71"/>
      <c r="M91" s="234"/>
      <c r="N91" s="46"/>
      <c r="O91" s="46"/>
      <c r="P91" s="46"/>
      <c r="Q91" s="46"/>
      <c r="R91" s="46"/>
      <c r="S91" s="46"/>
      <c r="T91" s="94"/>
      <c r="AT91" s="23" t="s">
        <v>134</v>
      </c>
      <c r="AU91" s="23" t="s">
        <v>80</v>
      </c>
    </row>
    <row r="92" spans="2:65" s="1" customFormat="1" ht="38.25" customHeight="1">
      <c r="B92" s="45"/>
      <c r="C92" s="220" t="s">
        <v>80</v>
      </c>
      <c r="D92" s="220" t="s">
        <v>125</v>
      </c>
      <c r="E92" s="221" t="s">
        <v>136</v>
      </c>
      <c r="F92" s="222" t="s">
        <v>137</v>
      </c>
      <c r="G92" s="223" t="s">
        <v>128</v>
      </c>
      <c r="H92" s="224">
        <v>124</v>
      </c>
      <c r="I92" s="225"/>
      <c r="J92" s="226">
        <f>ROUND(I92*H92,2)</f>
        <v>0</v>
      </c>
      <c r="K92" s="222" t="s">
        <v>129</v>
      </c>
      <c r="L92" s="71"/>
      <c r="M92" s="227" t="s">
        <v>21</v>
      </c>
      <c r="N92" s="228" t="s">
        <v>41</v>
      </c>
      <c r="O92" s="46"/>
      <c r="P92" s="229">
        <f>O92*H92</f>
        <v>0</v>
      </c>
      <c r="Q92" s="229">
        <v>0</v>
      </c>
      <c r="R92" s="229">
        <f>Q92*H92</f>
        <v>0</v>
      </c>
      <c r="S92" s="229">
        <v>0.63</v>
      </c>
      <c r="T92" s="230">
        <f>S92*H92</f>
        <v>78.12</v>
      </c>
      <c r="AR92" s="23" t="s">
        <v>130</v>
      </c>
      <c r="AT92" s="23" t="s">
        <v>125</v>
      </c>
      <c r="AU92" s="23" t="s">
        <v>80</v>
      </c>
      <c r="AY92" s="23" t="s">
        <v>123</v>
      </c>
      <c r="BE92" s="231">
        <f>IF(N92="základní",J92,0)</f>
        <v>0</v>
      </c>
      <c r="BF92" s="231">
        <f>IF(N92="snížená",J92,0)</f>
        <v>0</v>
      </c>
      <c r="BG92" s="231">
        <f>IF(N92="zákl. přenesená",J92,0)</f>
        <v>0</v>
      </c>
      <c r="BH92" s="231">
        <f>IF(N92="sníž. přenesená",J92,0)</f>
        <v>0</v>
      </c>
      <c r="BI92" s="231">
        <f>IF(N92="nulová",J92,0)</f>
        <v>0</v>
      </c>
      <c r="BJ92" s="23" t="s">
        <v>78</v>
      </c>
      <c r="BK92" s="231">
        <f>ROUND(I92*H92,2)</f>
        <v>0</v>
      </c>
      <c r="BL92" s="23" t="s">
        <v>130</v>
      </c>
      <c r="BM92" s="23" t="s">
        <v>138</v>
      </c>
    </row>
    <row r="93" spans="2:47" s="1" customFormat="1" ht="13.5">
      <c r="B93" s="45"/>
      <c r="C93" s="73"/>
      <c r="D93" s="232" t="s">
        <v>132</v>
      </c>
      <c r="E93" s="73"/>
      <c r="F93" s="233" t="s">
        <v>139</v>
      </c>
      <c r="G93" s="73"/>
      <c r="H93" s="73"/>
      <c r="I93" s="190"/>
      <c r="J93" s="73"/>
      <c r="K93" s="73"/>
      <c r="L93" s="71"/>
      <c r="M93" s="234"/>
      <c r="N93" s="46"/>
      <c r="O93" s="46"/>
      <c r="P93" s="46"/>
      <c r="Q93" s="46"/>
      <c r="R93" s="46"/>
      <c r="S93" s="46"/>
      <c r="T93" s="94"/>
      <c r="AT93" s="23" t="s">
        <v>132</v>
      </c>
      <c r="AU93" s="23" t="s">
        <v>80</v>
      </c>
    </row>
    <row r="94" spans="2:65" s="1" customFormat="1" ht="38.25" customHeight="1">
      <c r="B94" s="45"/>
      <c r="C94" s="220" t="s">
        <v>140</v>
      </c>
      <c r="D94" s="220" t="s">
        <v>125</v>
      </c>
      <c r="E94" s="221" t="s">
        <v>141</v>
      </c>
      <c r="F94" s="222" t="s">
        <v>142</v>
      </c>
      <c r="G94" s="223" t="s">
        <v>128</v>
      </c>
      <c r="H94" s="224">
        <v>30</v>
      </c>
      <c r="I94" s="225"/>
      <c r="J94" s="226">
        <f>ROUND(I94*H94,2)</f>
        <v>0</v>
      </c>
      <c r="K94" s="222" t="s">
        <v>129</v>
      </c>
      <c r="L94" s="71"/>
      <c r="M94" s="227" t="s">
        <v>21</v>
      </c>
      <c r="N94" s="228" t="s">
        <v>41</v>
      </c>
      <c r="O94" s="46"/>
      <c r="P94" s="229">
        <f>O94*H94</f>
        <v>0</v>
      </c>
      <c r="Q94" s="229">
        <v>0</v>
      </c>
      <c r="R94" s="229">
        <f>Q94*H94</f>
        <v>0</v>
      </c>
      <c r="S94" s="229">
        <v>0.316</v>
      </c>
      <c r="T94" s="230">
        <f>S94*H94</f>
        <v>9.48</v>
      </c>
      <c r="AR94" s="23" t="s">
        <v>130</v>
      </c>
      <c r="AT94" s="23" t="s">
        <v>125</v>
      </c>
      <c r="AU94" s="23" t="s">
        <v>80</v>
      </c>
      <c r="AY94" s="23" t="s">
        <v>123</v>
      </c>
      <c r="BE94" s="231">
        <f>IF(N94="základní",J94,0)</f>
        <v>0</v>
      </c>
      <c r="BF94" s="231">
        <f>IF(N94="snížená",J94,0)</f>
        <v>0</v>
      </c>
      <c r="BG94" s="231">
        <f>IF(N94="zákl. přenesená",J94,0)</f>
        <v>0</v>
      </c>
      <c r="BH94" s="231">
        <f>IF(N94="sníž. přenesená",J94,0)</f>
        <v>0</v>
      </c>
      <c r="BI94" s="231">
        <f>IF(N94="nulová",J94,0)</f>
        <v>0</v>
      </c>
      <c r="BJ94" s="23" t="s">
        <v>78</v>
      </c>
      <c r="BK94" s="231">
        <f>ROUND(I94*H94,2)</f>
        <v>0</v>
      </c>
      <c r="BL94" s="23" t="s">
        <v>130</v>
      </c>
      <c r="BM94" s="23" t="s">
        <v>143</v>
      </c>
    </row>
    <row r="95" spans="2:47" s="1" customFormat="1" ht="13.5">
      <c r="B95" s="45"/>
      <c r="C95" s="73"/>
      <c r="D95" s="232" t="s">
        <v>132</v>
      </c>
      <c r="E95" s="73"/>
      <c r="F95" s="233" t="s">
        <v>139</v>
      </c>
      <c r="G95" s="73"/>
      <c r="H95" s="73"/>
      <c r="I95" s="190"/>
      <c r="J95" s="73"/>
      <c r="K95" s="73"/>
      <c r="L95" s="71"/>
      <c r="M95" s="234"/>
      <c r="N95" s="46"/>
      <c r="O95" s="46"/>
      <c r="P95" s="46"/>
      <c r="Q95" s="46"/>
      <c r="R95" s="46"/>
      <c r="S95" s="46"/>
      <c r="T95" s="94"/>
      <c r="AT95" s="23" t="s">
        <v>132</v>
      </c>
      <c r="AU95" s="23" t="s">
        <v>80</v>
      </c>
    </row>
    <row r="96" spans="2:65" s="1" customFormat="1" ht="25.5" customHeight="1">
      <c r="B96" s="45"/>
      <c r="C96" s="220" t="s">
        <v>130</v>
      </c>
      <c r="D96" s="220" t="s">
        <v>125</v>
      </c>
      <c r="E96" s="221" t="s">
        <v>144</v>
      </c>
      <c r="F96" s="222" t="s">
        <v>145</v>
      </c>
      <c r="G96" s="223" t="s">
        <v>128</v>
      </c>
      <c r="H96" s="224">
        <v>87</v>
      </c>
      <c r="I96" s="225"/>
      <c r="J96" s="226">
        <f>ROUND(I96*H96,2)</f>
        <v>0</v>
      </c>
      <c r="K96" s="222" t="s">
        <v>129</v>
      </c>
      <c r="L96" s="71"/>
      <c r="M96" s="227" t="s">
        <v>21</v>
      </c>
      <c r="N96" s="228" t="s">
        <v>41</v>
      </c>
      <c r="O96" s="46"/>
      <c r="P96" s="229">
        <f>O96*H96</f>
        <v>0</v>
      </c>
      <c r="Q96" s="229">
        <v>4E-05</v>
      </c>
      <c r="R96" s="229">
        <f>Q96*H96</f>
        <v>0.0034800000000000005</v>
      </c>
      <c r="S96" s="229">
        <v>0.128</v>
      </c>
      <c r="T96" s="230">
        <f>S96*H96</f>
        <v>11.136000000000001</v>
      </c>
      <c r="AR96" s="23" t="s">
        <v>130</v>
      </c>
      <c r="AT96" s="23" t="s">
        <v>125</v>
      </c>
      <c r="AU96" s="23" t="s">
        <v>80</v>
      </c>
      <c r="AY96" s="23" t="s">
        <v>123</v>
      </c>
      <c r="BE96" s="231">
        <f>IF(N96="základní",J96,0)</f>
        <v>0</v>
      </c>
      <c r="BF96" s="231">
        <f>IF(N96="snížená",J96,0)</f>
        <v>0</v>
      </c>
      <c r="BG96" s="231">
        <f>IF(N96="zákl. přenesená",J96,0)</f>
        <v>0</v>
      </c>
      <c r="BH96" s="231">
        <f>IF(N96="sníž. přenesená",J96,0)</f>
        <v>0</v>
      </c>
      <c r="BI96" s="231">
        <f>IF(N96="nulová",J96,0)</f>
        <v>0</v>
      </c>
      <c r="BJ96" s="23" t="s">
        <v>78</v>
      </c>
      <c r="BK96" s="231">
        <f>ROUND(I96*H96,2)</f>
        <v>0</v>
      </c>
      <c r="BL96" s="23" t="s">
        <v>130</v>
      </c>
      <c r="BM96" s="23" t="s">
        <v>146</v>
      </c>
    </row>
    <row r="97" spans="2:47" s="1" customFormat="1" ht="13.5">
      <c r="B97" s="45"/>
      <c r="C97" s="73"/>
      <c r="D97" s="232" t="s">
        <v>132</v>
      </c>
      <c r="E97" s="73"/>
      <c r="F97" s="233" t="s">
        <v>147</v>
      </c>
      <c r="G97" s="73"/>
      <c r="H97" s="73"/>
      <c r="I97" s="190"/>
      <c r="J97" s="73"/>
      <c r="K97" s="73"/>
      <c r="L97" s="71"/>
      <c r="M97" s="234"/>
      <c r="N97" s="46"/>
      <c r="O97" s="46"/>
      <c r="P97" s="46"/>
      <c r="Q97" s="46"/>
      <c r="R97" s="46"/>
      <c r="S97" s="46"/>
      <c r="T97" s="94"/>
      <c r="AT97" s="23" t="s">
        <v>132</v>
      </c>
      <c r="AU97" s="23" t="s">
        <v>80</v>
      </c>
    </row>
    <row r="98" spans="2:51" s="11" customFormat="1" ht="13.5">
      <c r="B98" s="235"/>
      <c r="C98" s="236"/>
      <c r="D98" s="232" t="s">
        <v>148</v>
      </c>
      <c r="E98" s="237" t="s">
        <v>21</v>
      </c>
      <c r="F98" s="238" t="s">
        <v>149</v>
      </c>
      <c r="G98" s="236"/>
      <c r="H98" s="239">
        <v>87</v>
      </c>
      <c r="I98" s="240"/>
      <c r="J98" s="236"/>
      <c r="K98" s="236"/>
      <c r="L98" s="241"/>
      <c r="M98" s="242"/>
      <c r="N98" s="243"/>
      <c r="O98" s="243"/>
      <c r="P98" s="243"/>
      <c r="Q98" s="243"/>
      <c r="R98" s="243"/>
      <c r="S98" s="243"/>
      <c r="T98" s="244"/>
      <c r="AT98" s="245" t="s">
        <v>148</v>
      </c>
      <c r="AU98" s="245" t="s">
        <v>80</v>
      </c>
      <c r="AV98" s="11" t="s">
        <v>80</v>
      </c>
      <c r="AW98" s="11" t="s">
        <v>33</v>
      </c>
      <c r="AX98" s="11" t="s">
        <v>78</v>
      </c>
      <c r="AY98" s="245" t="s">
        <v>123</v>
      </c>
    </row>
    <row r="99" spans="2:65" s="1" customFormat="1" ht="25.5" customHeight="1">
      <c r="B99" s="45"/>
      <c r="C99" s="220" t="s">
        <v>150</v>
      </c>
      <c r="D99" s="220" t="s">
        <v>125</v>
      </c>
      <c r="E99" s="221" t="s">
        <v>151</v>
      </c>
      <c r="F99" s="222" t="s">
        <v>152</v>
      </c>
      <c r="G99" s="223" t="s">
        <v>128</v>
      </c>
      <c r="H99" s="224">
        <v>58</v>
      </c>
      <c r="I99" s="225"/>
      <c r="J99" s="226">
        <f>ROUND(I99*H99,2)</f>
        <v>0</v>
      </c>
      <c r="K99" s="222" t="s">
        <v>129</v>
      </c>
      <c r="L99" s="71"/>
      <c r="M99" s="227" t="s">
        <v>21</v>
      </c>
      <c r="N99" s="228" t="s">
        <v>41</v>
      </c>
      <c r="O99" s="46"/>
      <c r="P99" s="229">
        <f>O99*H99</f>
        <v>0</v>
      </c>
      <c r="Q99" s="229">
        <v>8E-05</v>
      </c>
      <c r="R99" s="229">
        <f>Q99*H99</f>
        <v>0.00464</v>
      </c>
      <c r="S99" s="229">
        <v>0.256</v>
      </c>
      <c r="T99" s="230">
        <f>S99*H99</f>
        <v>14.848</v>
      </c>
      <c r="AR99" s="23" t="s">
        <v>130</v>
      </c>
      <c r="AT99" s="23" t="s">
        <v>125</v>
      </c>
      <c r="AU99" s="23" t="s">
        <v>80</v>
      </c>
      <c r="AY99" s="23" t="s">
        <v>123</v>
      </c>
      <c r="BE99" s="231">
        <f>IF(N99="základní",J99,0)</f>
        <v>0</v>
      </c>
      <c r="BF99" s="231">
        <f>IF(N99="snížená",J99,0)</f>
        <v>0</v>
      </c>
      <c r="BG99" s="231">
        <f>IF(N99="zákl. přenesená",J99,0)</f>
        <v>0</v>
      </c>
      <c r="BH99" s="231">
        <f>IF(N99="sníž. přenesená",J99,0)</f>
        <v>0</v>
      </c>
      <c r="BI99" s="231">
        <f>IF(N99="nulová",J99,0)</f>
        <v>0</v>
      </c>
      <c r="BJ99" s="23" t="s">
        <v>78</v>
      </c>
      <c r="BK99" s="231">
        <f>ROUND(I99*H99,2)</f>
        <v>0</v>
      </c>
      <c r="BL99" s="23" t="s">
        <v>130</v>
      </c>
      <c r="BM99" s="23" t="s">
        <v>153</v>
      </c>
    </row>
    <row r="100" spans="2:47" s="1" customFormat="1" ht="13.5">
      <c r="B100" s="45"/>
      <c r="C100" s="73"/>
      <c r="D100" s="232" t="s">
        <v>132</v>
      </c>
      <c r="E100" s="73"/>
      <c r="F100" s="233" t="s">
        <v>147</v>
      </c>
      <c r="G100" s="73"/>
      <c r="H100" s="73"/>
      <c r="I100" s="190"/>
      <c r="J100" s="73"/>
      <c r="K100" s="73"/>
      <c r="L100" s="71"/>
      <c r="M100" s="234"/>
      <c r="N100" s="46"/>
      <c r="O100" s="46"/>
      <c r="P100" s="46"/>
      <c r="Q100" s="46"/>
      <c r="R100" s="46"/>
      <c r="S100" s="46"/>
      <c r="T100" s="94"/>
      <c r="AT100" s="23" t="s">
        <v>132</v>
      </c>
      <c r="AU100" s="23" t="s">
        <v>80</v>
      </c>
    </row>
    <row r="101" spans="2:65" s="1" customFormat="1" ht="38.25" customHeight="1">
      <c r="B101" s="45"/>
      <c r="C101" s="220" t="s">
        <v>154</v>
      </c>
      <c r="D101" s="220" t="s">
        <v>125</v>
      </c>
      <c r="E101" s="221" t="s">
        <v>155</v>
      </c>
      <c r="F101" s="222" t="s">
        <v>156</v>
      </c>
      <c r="G101" s="223" t="s">
        <v>157</v>
      </c>
      <c r="H101" s="224">
        <v>60</v>
      </c>
      <c r="I101" s="225"/>
      <c r="J101" s="226">
        <f>ROUND(I101*H101,2)</f>
        <v>0</v>
      </c>
      <c r="K101" s="222" t="s">
        <v>129</v>
      </c>
      <c r="L101" s="71"/>
      <c r="M101" s="227" t="s">
        <v>21</v>
      </c>
      <c r="N101" s="228" t="s">
        <v>41</v>
      </c>
      <c r="O101" s="46"/>
      <c r="P101" s="229">
        <f>O101*H101</f>
        <v>0</v>
      </c>
      <c r="Q101" s="229">
        <v>0</v>
      </c>
      <c r="R101" s="229">
        <f>Q101*H101</f>
        <v>0</v>
      </c>
      <c r="S101" s="229">
        <v>0.205</v>
      </c>
      <c r="T101" s="230">
        <f>S101*H101</f>
        <v>12.299999999999999</v>
      </c>
      <c r="AR101" s="23" t="s">
        <v>130</v>
      </c>
      <c r="AT101" s="23" t="s">
        <v>125</v>
      </c>
      <c r="AU101" s="23" t="s">
        <v>80</v>
      </c>
      <c r="AY101" s="23" t="s">
        <v>123</v>
      </c>
      <c r="BE101" s="231">
        <f>IF(N101="základní",J101,0)</f>
        <v>0</v>
      </c>
      <c r="BF101" s="231">
        <f>IF(N101="snížená",J101,0)</f>
        <v>0</v>
      </c>
      <c r="BG101" s="231">
        <f>IF(N101="zákl. přenesená",J101,0)</f>
        <v>0</v>
      </c>
      <c r="BH101" s="231">
        <f>IF(N101="sníž. přenesená",J101,0)</f>
        <v>0</v>
      </c>
      <c r="BI101" s="231">
        <f>IF(N101="nulová",J101,0)</f>
        <v>0</v>
      </c>
      <c r="BJ101" s="23" t="s">
        <v>78</v>
      </c>
      <c r="BK101" s="231">
        <f>ROUND(I101*H101,2)</f>
        <v>0</v>
      </c>
      <c r="BL101" s="23" t="s">
        <v>130</v>
      </c>
      <c r="BM101" s="23" t="s">
        <v>158</v>
      </c>
    </row>
    <row r="102" spans="2:47" s="1" customFormat="1" ht="13.5">
      <c r="B102" s="45"/>
      <c r="C102" s="73"/>
      <c r="D102" s="232" t="s">
        <v>132</v>
      </c>
      <c r="E102" s="73"/>
      <c r="F102" s="233" t="s">
        <v>159</v>
      </c>
      <c r="G102" s="73"/>
      <c r="H102" s="73"/>
      <c r="I102" s="190"/>
      <c r="J102" s="73"/>
      <c r="K102" s="73"/>
      <c r="L102" s="71"/>
      <c r="M102" s="234"/>
      <c r="N102" s="46"/>
      <c r="O102" s="46"/>
      <c r="P102" s="46"/>
      <c r="Q102" s="46"/>
      <c r="R102" s="46"/>
      <c r="S102" s="46"/>
      <c r="T102" s="94"/>
      <c r="AT102" s="23" t="s">
        <v>132</v>
      </c>
      <c r="AU102" s="23" t="s">
        <v>80</v>
      </c>
    </row>
    <row r="103" spans="2:65" s="1" customFormat="1" ht="38.25" customHeight="1">
      <c r="B103" s="45"/>
      <c r="C103" s="220" t="s">
        <v>160</v>
      </c>
      <c r="D103" s="220" t="s">
        <v>125</v>
      </c>
      <c r="E103" s="221" t="s">
        <v>161</v>
      </c>
      <c r="F103" s="222" t="s">
        <v>162</v>
      </c>
      <c r="G103" s="223" t="s">
        <v>157</v>
      </c>
      <c r="H103" s="224">
        <v>60</v>
      </c>
      <c r="I103" s="225"/>
      <c r="J103" s="226">
        <f>ROUND(I103*H103,2)</f>
        <v>0</v>
      </c>
      <c r="K103" s="222" t="s">
        <v>129</v>
      </c>
      <c r="L103" s="71"/>
      <c r="M103" s="227" t="s">
        <v>21</v>
      </c>
      <c r="N103" s="228" t="s">
        <v>41</v>
      </c>
      <c r="O103" s="46"/>
      <c r="P103" s="229">
        <f>O103*H103</f>
        <v>0</v>
      </c>
      <c r="Q103" s="229">
        <v>0</v>
      </c>
      <c r="R103" s="229">
        <f>Q103*H103</f>
        <v>0</v>
      </c>
      <c r="S103" s="229">
        <v>0.115</v>
      </c>
      <c r="T103" s="230">
        <f>S103*H103</f>
        <v>6.9</v>
      </c>
      <c r="AR103" s="23" t="s">
        <v>130</v>
      </c>
      <c r="AT103" s="23" t="s">
        <v>125</v>
      </c>
      <c r="AU103" s="23" t="s">
        <v>80</v>
      </c>
      <c r="AY103" s="23" t="s">
        <v>123</v>
      </c>
      <c r="BE103" s="231">
        <f>IF(N103="základní",J103,0)</f>
        <v>0</v>
      </c>
      <c r="BF103" s="231">
        <f>IF(N103="snížená",J103,0)</f>
        <v>0</v>
      </c>
      <c r="BG103" s="231">
        <f>IF(N103="zákl. přenesená",J103,0)</f>
        <v>0</v>
      </c>
      <c r="BH103" s="231">
        <f>IF(N103="sníž. přenesená",J103,0)</f>
        <v>0</v>
      </c>
      <c r="BI103" s="231">
        <f>IF(N103="nulová",J103,0)</f>
        <v>0</v>
      </c>
      <c r="BJ103" s="23" t="s">
        <v>78</v>
      </c>
      <c r="BK103" s="231">
        <f>ROUND(I103*H103,2)</f>
        <v>0</v>
      </c>
      <c r="BL103" s="23" t="s">
        <v>130</v>
      </c>
      <c r="BM103" s="23" t="s">
        <v>163</v>
      </c>
    </row>
    <row r="104" spans="2:47" s="1" customFormat="1" ht="13.5">
      <c r="B104" s="45"/>
      <c r="C104" s="73"/>
      <c r="D104" s="232" t="s">
        <v>132</v>
      </c>
      <c r="E104" s="73"/>
      <c r="F104" s="233" t="s">
        <v>159</v>
      </c>
      <c r="G104" s="73"/>
      <c r="H104" s="73"/>
      <c r="I104" s="190"/>
      <c r="J104" s="73"/>
      <c r="K104" s="73"/>
      <c r="L104" s="71"/>
      <c r="M104" s="234"/>
      <c r="N104" s="46"/>
      <c r="O104" s="46"/>
      <c r="P104" s="46"/>
      <c r="Q104" s="46"/>
      <c r="R104" s="46"/>
      <c r="S104" s="46"/>
      <c r="T104" s="94"/>
      <c r="AT104" s="23" t="s">
        <v>132</v>
      </c>
      <c r="AU104" s="23" t="s">
        <v>80</v>
      </c>
    </row>
    <row r="105" spans="2:47" s="1" customFormat="1" ht="13.5">
      <c r="B105" s="45"/>
      <c r="C105" s="73"/>
      <c r="D105" s="232" t="s">
        <v>134</v>
      </c>
      <c r="E105" s="73"/>
      <c r="F105" s="233" t="s">
        <v>164</v>
      </c>
      <c r="G105" s="73"/>
      <c r="H105" s="73"/>
      <c r="I105" s="190"/>
      <c r="J105" s="73"/>
      <c r="K105" s="73"/>
      <c r="L105" s="71"/>
      <c r="M105" s="234"/>
      <c r="N105" s="46"/>
      <c r="O105" s="46"/>
      <c r="P105" s="46"/>
      <c r="Q105" s="46"/>
      <c r="R105" s="46"/>
      <c r="S105" s="46"/>
      <c r="T105" s="94"/>
      <c r="AT105" s="23" t="s">
        <v>134</v>
      </c>
      <c r="AU105" s="23" t="s">
        <v>80</v>
      </c>
    </row>
    <row r="106" spans="2:65" s="1" customFormat="1" ht="38.25" customHeight="1">
      <c r="B106" s="45"/>
      <c r="C106" s="220" t="s">
        <v>165</v>
      </c>
      <c r="D106" s="220" t="s">
        <v>125</v>
      </c>
      <c r="E106" s="221" t="s">
        <v>166</v>
      </c>
      <c r="F106" s="222" t="s">
        <v>167</v>
      </c>
      <c r="G106" s="223" t="s">
        <v>168</v>
      </c>
      <c r="H106" s="224">
        <v>50.74</v>
      </c>
      <c r="I106" s="225"/>
      <c r="J106" s="226">
        <f>ROUND(I106*H106,2)</f>
        <v>0</v>
      </c>
      <c r="K106" s="222" t="s">
        <v>129</v>
      </c>
      <c r="L106" s="71"/>
      <c r="M106" s="227" t="s">
        <v>21</v>
      </c>
      <c r="N106" s="228" t="s">
        <v>41</v>
      </c>
      <c r="O106" s="46"/>
      <c r="P106" s="229">
        <f>O106*H106</f>
        <v>0</v>
      </c>
      <c r="Q106" s="229">
        <v>0</v>
      </c>
      <c r="R106" s="229">
        <f>Q106*H106</f>
        <v>0</v>
      </c>
      <c r="S106" s="229">
        <v>0</v>
      </c>
      <c r="T106" s="230">
        <f>S106*H106</f>
        <v>0</v>
      </c>
      <c r="AR106" s="23" t="s">
        <v>130</v>
      </c>
      <c r="AT106" s="23" t="s">
        <v>125</v>
      </c>
      <c r="AU106" s="23" t="s">
        <v>80</v>
      </c>
      <c r="AY106" s="23" t="s">
        <v>123</v>
      </c>
      <c r="BE106" s="231">
        <f>IF(N106="základní",J106,0)</f>
        <v>0</v>
      </c>
      <c r="BF106" s="231">
        <f>IF(N106="snížená",J106,0)</f>
        <v>0</v>
      </c>
      <c r="BG106" s="231">
        <f>IF(N106="zákl. přenesená",J106,0)</f>
        <v>0</v>
      </c>
      <c r="BH106" s="231">
        <f>IF(N106="sníž. přenesená",J106,0)</f>
        <v>0</v>
      </c>
      <c r="BI106" s="231">
        <f>IF(N106="nulová",J106,0)</f>
        <v>0</v>
      </c>
      <c r="BJ106" s="23" t="s">
        <v>78</v>
      </c>
      <c r="BK106" s="231">
        <f>ROUND(I106*H106,2)</f>
        <v>0</v>
      </c>
      <c r="BL106" s="23" t="s">
        <v>130</v>
      </c>
      <c r="BM106" s="23" t="s">
        <v>169</v>
      </c>
    </row>
    <row r="107" spans="2:47" s="1" customFormat="1" ht="13.5">
      <c r="B107" s="45"/>
      <c r="C107" s="73"/>
      <c r="D107" s="232" t="s">
        <v>132</v>
      </c>
      <c r="E107" s="73"/>
      <c r="F107" s="233" t="s">
        <v>170</v>
      </c>
      <c r="G107" s="73"/>
      <c r="H107" s="73"/>
      <c r="I107" s="190"/>
      <c r="J107" s="73"/>
      <c r="K107" s="73"/>
      <c r="L107" s="71"/>
      <c r="M107" s="234"/>
      <c r="N107" s="46"/>
      <c r="O107" s="46"/>
      <c r="P107" s="46"/>
      <c r="Q107" s="46"/>
      <c r="R107" s="46"/>
      <c r="S107" s="46"/>
      <c r="T107" s="94"/>
      <c r="AT107" s="23" t="s">
        <v>132</v>
      </c>
      <c r="AU107" s="23" t="s">
        <v>80</v>
      </c>
    </row>
    <row r="108" spans="2:51" s="12" customFormat="1" ht="13.5">
      <c r="B108" s="246"/>
      <c r="C108" s="247"/>
      <c r="D108" s="232" t="s">
        <v>148</v>
      </c>
      <c r="E108" s="248" t="s">
        <v>21</v>
      </c>
      <c r="F108" s="249" t="s">
        <v>171</v>
      </c>
      <c r="G108" s="247"/>
      <c r="H108" s="248" t="s">
        <v>21</v>
      </c>
      <c r="I108" s="250"/>
      <c r="J108" s="247"/>
      <c r="K108" s="247"/>
      <c r="L108" s="251"/>
      <c r="M108" s="252"/>
      <c r="N108" s="253"/>
      <c r="O108" s="253"/>
      <c r="P108" s="253"/>
      <c r="Q108" s="253"/>
      <c r="R108" s="253"/>
      <c r="S108" s="253"/>
      <c r="T108" s="254"/>
      <c r="AT108" s="255" t="s">
        <v>148</v>
      </c>
      <c r="AU108" s="255" t="s">
        <v>80</v>
      </c>
      <c r="AV108" s="12" t="s">
        <v>78</v>
      </c>
      <c r="AW108" s="12" t="s">
        <v>33</v>
      </c>
      <c r="AX108" s="12" t="s">
        <v>70</v>
      </c>
      <c r="AY108" s="255" t="s">
        <v>123</v>
      </c>
    </row>
    <row r="109" spans="2:51" s="11" customFormat="1" ht="13.5">
      <c r="B109" s="235"/>
      <c r="C109" s="236"/>
      <c r="D109" s="232" t="s">
        <v>148</v>
      </c>
      <c r="E109" s="237" t="s">
        <v>21</v>
      </c>
      <c r="F109" s="238" t="s">
        <v>172</v>
      </c>
      <c r="G109" s="236"/>
      <c r="H109" s="239">
        <v>38.44</v>
      </c>
      <c r="I109" s="240"/>
      <c r="J109" s="236"/>
      <c r="K109" s="236"/>
      <c r="L109" s="241"/>
      <c r="M109" s="242"/>
      <c r="N109" s="243"/>
      <c r="O109" s="243"/>
      <c r="P109" s="243"/>
      <c r="Q109" s="243"/>
      <c r="R109" s="243"/>
      <c r="S109" s="243"/>
      <c r="T109" s="244"/>
      <c r="AT109" s="245" t="s">
        <v>148</v>
      </c>
      <c r="AU109" s="245" t="s">
        <v>80</v>
      </c>
      <c r="AV109" s="11" t="s">
        <v>80</v>
      </c>
      <c r="AW109" s="11" t="s">
        <v>33</v>
      </c>
      <c r="AX109" s="11" t="s">
        <v>70</v>
      </c>
      <c r="AY109" s="245" t="s">
        <v>123</v>
      </c>
    </row>
    <row r="110" spans="2:51" s="12" customFormat="1" ht="13.5">
      <c r="B110" s="246"/>
      <c r="C110" s="247"/>
      <c r="D110" s="232" t="s">
        <v>148</v>
      </c>
      <c r="E110" s="248" t="s">
        <v>21</v>
      </c>
      <c r="F110" s="249" t="s">
        <v>173</v>
      </c>
      <c r="G110" s="247"/>
      <c r="H110" s="248" t="s">
        <v>21</v>
      </c>
      <c r="I110" s="250"/>
      <c r="J110" s="247"/>
      <c r="K110" s="247"/>
      <c r="L110" s="251"/>
      <c r="M110" s="252"/>
      <c r="N110" s="253"/>
      <c r="O110" s="253"/>
      <c r="P110" s="253"/>
      <c r="Q110" s="253"/>
      <c r="R110" s="253"/>
      <c r="S110" s="253"/>
      <c r="T110" s="254"/>
      <c r="AT110" s="255" t="s">
        <v>148</v>
      </c>
      <c r="AU110" s="255" t="s">
        <v>80</v>
      </c>
      <c r="AV110" s="12" t="s">
        <v>78</v>
      </c>
      <c r="AW110" s="12" t="s">
        <v>33</v>
      </c>
      <c r="AX110" s="12" t="s">
        <v>70</v>
      </c>
      <c r="AY110" s="255" t="s">
        <v>123</v>
      </c>
    </row>
    <row r="111" spans="2:51" s="11" customFormat="1" ht="13.5">
      <c r="B111" s="235"/>
      <c r="C111" s="236"/>
      <c r="D111" s="232" t="s">
        <v>148</v>
      </c>
      <c r="E111" s="237" t="s">
        <v>21</v>
      </c>
      <c r="F111" s="238" t="s">
        <v>174</v>
      </c>
      <c r="G111" s="236"/>
      <c r="H111" s="239">
        <v>12.3</v>
      </c>
      <c r="I111" s="240"/>
      <c r="J111" s="236"/>
      <c r="K111" s="236"/>
      <c r="L111" s="241"/>
      <c r="M111" s="242"/>
      <c r="N111" s="243"/>
      <c r="O111" s="243"/>
      <c r="P111" s="243"/>
      <c r="Q111" s="243"/>
      <c r="R111" s="243"/>
      <c r="S111" s="243"/>
      <c r="T111" s="244"/>
      <c r="AT111" s="245" t="s">
        <v>148</v>
      </c>
      <c r="AU111" s="245" t="s">
        <v>80</v>
      </c>
      <c r="AV111" s="11" t="s">
        <v>80</v>
      </c>
      <c r="AW111" s="11" t="s">
        <v>33</v>
      </c>
      <c r="AX111" s="11" t="s">
        <v>70</v>
      </c>
      <c r="AY111" s="245" t="s">
        <v>123</v>
      </c>
    </row>
    <row r="112" spans="2:51" s="13" customFormat="1" ht="13.5">
      <c r="B112" s="256"/>
      <c r="C112" s="257"/>
      <c r="D112" s="232" t="s">
        <v>148</v>
      </c>
      <c r="E112" s="258" t="s">
        <v>21</v>
      </c>
      <c r="F112" s="259" t="s">
        <v>175</v>
      </c>
      <c r="G112" s="257"/>
      <c r="H112" s="260">
        <v>50.74</v>
      </c>
      <c r="I112" s="261"/>
      <c r="J112" s="257"/>
      <c r="K112" s="257"/>
      <c r="L112" s="262"/>
      <c r="M112" s="263"/>
      <c r="N112" s="264"/>
      <c r="O112" s="264"/>
      <c r="P112" s="264"/>
      <c r="Q112" s="264"/>
      <c r="R112" s="264"/>
      <c r="S112" s="264"/>
      <c r="T112" s="265"/>
      <c r="AT112" s="266" t="s">
        <v>148</v>
      </c>
      <c r="AU112" s="266" t="s">
        <v>80</v>
      </c>
      <c r="AV112" s="13" t="s">
        <v>130</v>
      </c>
      <c r="AW112" s="13" t="s">
        <v>33</v>
      </c>
      <c r="AX112" s="13" t="s">
        <v>78</v>
      </c>
      <c r="AY112" s="266" t="s">
        <v>123</v>
      </c>
    </row>
    <row r="113" spans="2:65" s="1" customFormat="1" ht="38.25" customHeight="1">
      <c r="B113" s="45"/>
      <c r="C113" s="220" t="s">
        <v>176</v>
      </c>
      <c r="D113" s="220" t="s">
        <v>125</v>
      </c>
      <c r="E113" s="221" t="s">
        <v>177</v>
      </c>
      <c r="F113" s="222" t="s">
        <v>178</v>
      </c>
      <c r="G113" s="223" t="s">
        <v>168</v>
      </c>
      <c r="H113" s="224">
        <v>15.222</v>
      </c>
      <c r="I113" s="225"/>
      <c r="J113" s="226">
        <f>ROUND(I113*H113,2)</f>
        <v>0</v>
      </c>
      <c r="K113" s="222" t="s">
        <v>129</v>
      </c>
      <c r="L113" s="71"/>
      <c r="M113" s="227" t="s">
        <v>21</v>
      </c>
      <c r="N113" s="228" t="s">
        <v>41</v>
      </c>
      <c r="O113" s="46"/>
      <c r="P113" s="229">
        <f>O113*H113</f>
        <v>0</v>
      </c>
      <c r="Q113" s="229">
        <v>0</v>
      </c>
      <c r="R113" s="229">
        <f>Q113*H113</f>
        <v>0</v>
      </c>
      <c r="S113" s="229">
        <v>0</v>
      </c>
      <c r="T113" s="230">
        <f>S113*H113</f>
        <v>0</v>
      </c>
      <c r="AR113" s="23" t="s">
        <v>130</v>
      </c>
      <c r="AT113" s="23" t="s">
        <v>125</v>
      </c>
      <c r="AU113" s="23" t="s">
        <v>80</v>
      </c>
      <c r="AY113" s="23" t="s">
        <v>123</v>
      </c>
      <c r="BE113" s="231">
        <f>IF(N113="základní",J113,0)</f>
        <v>0</v>
      </c>
      <c r="BF113" s="231">
        <f>IF(N113="snížená",J113,0)</f>
        <v>0</v>
      </c>
      <c r="BG113" s="231">
        <f>IF(N113="zákl. přenesená",J113,0)</f>
        <v>0</v>
      </c>
      <c r="BH113" s="231">
        <f>IF(N113="sníž. přenesená",J113,0)</f>
        <v>0</v>
      </c>
      <c r="BI113" s="231">
        <f>IF(N113="nulová",J113,0)</f>
        <v>0</v>
      </c>
      <c r="BJ113" s="23" t="s">
        <v>78</v>
      </c>
      <c r="BK113" s="231">
        <f>ROUND(I113*H113,2)</f>
        <v>0</v>
      </c>
      <c r="BL113" s="23" t="s">
        <v>130</v>
      </c>
      <c r="BM113" s="23" t="s">
        <v>179</v>
      </c>
    </row>
    <row r="114" spans="2:47" s="1" customFormat="1" ht="13.5">
      <c r="B114" s="45"/>
      <c r="C114" s="73"/>
      <c r="D114" s="232" t="s">
        <v>132</v>
      </c>
      <c r="E114" s="73"/>
      <c r="F114" s="233" t="s">
        <v>170</v>
      </c>
      <c r="G114" s="73"/>
      <c r="H114" s="73"/>
      <c r="I114" s="190"/>
      <c r="J114" s="73"/>
      <c r="K114" s="73"/>
      <c r="L114" s="71"/>
      <c r="M114" s="234"/>
      <c r="N114" s="46"/>
      <c r="O114" s="46"/>
      <c r="P114" s="46"/>
      <c r="Q114" s="46"/>
      <c r="R114" s="46"/>
      <c r="S114" s="46"/>
      <c r="T114" s="94"/>
      <c r="AT114" s="23" t="s">
        <v>132</v>
      </c>
      <c r="AU114" s="23" t="s">
        <v>80</v>
      </c>
    </row>
    <row r="115" spans="2:51" s="11" customFormat="1" ht="13.5">
      <c r="B115" s="235"/>
      <c r="C115" s="236"/>
      <c r="D115" s="232" t="s">
        <v>148</v>
      </c>
      <c r="E115" s="236"/>
      <c r="F115" s="238" t="s">
        <v>180</v>
      </c>
      <c r="G115" s="236"/>
      <c r="H115" s="239">
        <v>15.222</v>
      </c>
      <c r="I115" s="240"/>
      <c r="J115" s="236"/>
      <c r="K115" s="236"/>
      <c r="L115" s="241"/>
      <c r="M115" s="242"/>
      <c r="N115" s="243"/>
      <c r="O115" s="243"/>
      <c r="P115" s="243"/>
      <c r="Q115" s="243"/>
      <c r="R115" s="243"/>
      <c r="S115" s="243"/>
      <c r="T115" s="244"/>
      <c r="AT115" s="245" t="s">
        <v>148</v>
      </c>
      <c r="AU115" s="245" t="s">
        <v>80</v>
      </c>
      <c r="AV115" s="11" t="s">
        <v>80</v>
      </c>
      <c r="AW115" s="11" t="s">
        <v>6</v>
      </c>
      <c r="AX115" s="11" t="s">
        <v>78</v>
      </c>
      <c r="AY115" s="245" t="s">
        <v>123</v>
      </c>
    </row>
    <row r="116" spans="2:65" s="1" customFormat="1" ht="25.5" customHeight="1">
      <c r="B116" s="45"/>
      <c r="C116" s="220" t="s">
        <v>181</v>
      </c>
      <c r="D116" s="220" t="s">
        <v>125</v>
      </c>
      <c r="E116" s="221" t="s">
        <v>182</v>
      </c>
      <c r="F116" s="222" t="s">
        <v>183</v>
      </c>
      <c r="G116" s="223" t="s">
        <v>168</v>
      </c>
      <c r="H116" s="224">
        <v>7.2</v>
      </c>
      <c r="I116" s="225"/>
      <c r="J116" s="226">
        <f>ROUND(I116*H116,2)</f>
        <v>0</v>
      </c>
      <c r="K116" s="222" t="s">
        <v>129</v>
      </c>
      <c r="L116" s="71"/>
      <c r="M116" s="227" t="s">
        <v>21</v>
      </c>
      <c r="N116" s="228" t="s">
        <v>41</v>
      </c>
      <c r="O116" s="46"/>
      <c r="P116" s="229">
        <f>O116*H116</f>
        <v>0</v>
      </c>
      <c r="Q116" s="229">
        <v>0</v>
      </c>
      <c r="R116" s="229">
        <f>Q116*H116</f>
        <v>0</v>
      </c>
      <c r="S116" s="229">
        <v>0</v>
      </c>
      <c r="T116" s="230">
        <f>S116*H116</f>
        <v>0</v>
      </c>
      <c r="AR116" s="23" t="s">
        <v>130</v>
      </c>
      <c r="AT116" s="23" t="s">
        <v>125</v>
      </c>
      <c r="AU116" s="23" t="s">
        <v>80</v>
      </c>
      <c r="AY116" s="23" t="s">
        <v>123</v>
      </c>
      <c r="BE116" s="231">
        <f>IF(N116="základní",J116,0)</f>
        <v>0</v>
      </c>
      <c r="BF116" s="231">
        <f>IF(N116="snížená",J116,0)</f>
        <v>0</v>
      </c>
      <c r="BG116" s="231">
        <f>IF(N116="zákl. přenesená",J116,0)</f>
        <v>0</v>
      </c>
      <c r="BH116" s="231">
        <f>IF(N116="sníž. přenesená",J116,0)</f>
        <v>0</v>
      </c>
      <c r="BI116" s="231">
        <f>IF(N116="nulová",J116,0)</f>
        <v>0</v>
      </c>
      <c r="BJ116" s="23" t="s">
        <v>78</v>
      </c>
      <c r="BK116" s="231">
        <f>ROUND(I116*H116,2)</f>
        <v>0</v>
      </c>
      <c r="BL116" s="23" t="s">
        <v>130</v>
      </c>
      <c r="BM116" s="23" t="s">
        <v>184</v>
      </c>
    </row>
    <row r="117" spans="2:47" s="1" customFormat="1" ht="13.5">
      <c r="B117" s="45"/>
      <c r="C117" s="73"/>
      <c r="D117" s="232" t="s">
        <v>132</v>
      </c>
      <c r="E117" s="73"/>
      <c r="F117" s="233" t="s">
        <v>185</v>
      </c>
      <c r="G117" s="73"/>
      <c r="H117" s="73"/>
      <c r="I117" s="190"/>
      <c r="J117" s="73"/>
      <c r="K117" s="73"/>
      <c r="L117" s="71"/>
      <c r="M117" s="234"/>
      <c r="N117" s="46"/>
      <c r="O117" s="46"/>
      <c r="P117" s="46"/>
      <c r="Q117" s="46"/>
      <c r="R117" s="46"/>
      <c r="S117" s="46"/>
      <c r="T117" s="94"/>
      <c r="AT117" s="23" t="s">
        <v>132</v>
      </c>
      <c r="AU117" s="23" t="s">
        <v>80</v>
      </c>
    </row>
    <row r="118" spans="2:51" s="11" customFormat="1" ht="13.5">
      <c r="B118" s="235"/>
      <c r="C118" s="236"/>
      <c r="D118" s="232" t="s">
        <v>148</v>
      </c>
      <c r="E118" s="237" t="s">
        <v>21</v>
      </c>
      <c r="F118" s="238" t="s">
        <v>186</v>
      </c>
      <c r="G118" s="236"/>
      <c r="H118" s="239">
        <v>7.2</v>
      </c>
      <c r="I118" s="240"/>
      <c r="J118" s="236"/>
      <c r="K118" s="236"/>
      <c r="L118" s="241"/>
      <c r="M118" s="242"/>
      <c r="N118" s="243"/>
      <c r="O118" s="243"/>
      <c r="P118" s="243"/>
      <c r="Q118" s="243"/>
      <c r="R118" s="243"/>
      <c r="S118" s="243"/>
      <c r="T118" s="244"/>
      <c r="AT118" s="245" t="s">
        <v>148</v>
      </c>
      <c r="AU118" s="245" t="s">
        <v>80</v>
      </c>
      <c r="AV118" s="11" t="s">
        <v>80</v>
      </c>
      <c r="AW118" s="11" t="s">
        <v>33</v>
      </c>
      <c r="AX118" s="11" t="s">
        <v>78</v>
      </c>
      <c r="AY118" s="245" t="s">
        <v>123</v>
      </c>
    </row>
    <row r="119" spans="2:65" s="1" customFormat="1" ht="38.25" customHeight="1">
      <c r="B119" s="45"/>
      <c r="C119" s="220" t="s">
        <v>187</v>
      </c>
      <c r="D119" s="220" t="s">
        <v>125</v>
      </c>
      <c r="E119" s="221" t="s">
        <v>188</v>
      </c>
      <c r="F119" s="222" t="s">
        <v>189</v>
      </c>
      <c r="G119" s="223" t="s">
        <v>168</v>
      </c>
      <c r="H119" s="224">
        <v>57.53</v>
      </c>
      <c r="I119" s="225"/>
      <c r="J119" s="226">
        <f>ROUND(I119*H119,2)</f>
        <v>0</v>
      </c>
      <c r="K119" s="222" t="s">
        <v>129</v>
      </c>
      <c r="L119" s="71"/>
      <c r="M119" s="227" t="s">
        <v>21</v>
      </c>
      <c r="N119" s="228" t="s">
        <v>41</v>
      </c>
      <c r="O119" s="46"/>
      <c r="P119" s="229">
        <f>O119*H119</f>
        <v>0</v>
      </c>
      <c r="Q119" s="229">
        <v>0</v>
      </c>
      <c r="R119" s="229">
        <f>Q119*H119</f>
        <v>0</v>
      </c>
      <c r="S119" s="229">
        <v>0</v>
      </c>
      <c r="T119" s="230">
        <f>S119*H119</f>
        <v>0</v>
      </c>
      <c r="AR119" s="23" t="s">
        <v>130</v>
      </c>
      <c r="AT119" s="23" t="s">
        <v>125</v>
      </c>
      <c r="AU119" s="23" t="s">
        <v>80</v>
      </c>
      <c r="AY119" s="23" t="s">
        <v>123</v>
      </c>
      <c r="BE119" s="231">
        <f>IF(N119="základní",J119,0)</f>
        <v>0</v>
      </c>
      <c r="BF119" s="231">
        <f>IF(N119="snížená",J119,0)</f>
        <v>0</v>
      </c>
      <c r="BG119" s="231">
        <f>IF(N119="zákl. přenesená",J119,0)</f>
        <v>0</v>
      </c>
      <c r="BH119" s="231">
        <f>IF(N119="sníž. přenesená",J119,0)</f>
        <v>0</v>
      </c>
      <c r="BI119" s="231">
        <f>IF(N119="nulová",J119,0)</f>
        <v>0</v>
      </c>
      <c r="BJ119" s="23" t="s">
        <v>78</v>
      </c>
      <c r="BK119" s="231">
        <f>ROUND(I119*H119,2)</f>
        <v>0</v>
      </c>
      <c r="BL119" s="23" t="s">
        <v>130</v>
      </c>
      <c r="BM119" s="23" t="s">
        <v>190</v>
      </c>
    </row>
    <row r="120" spans="2:47" s="1" customFormat="1" ht="13.5">
      <c r="B120" s="45"/>
      <c r="C120" s="73"/>
      <c r="D120" s="232" t="s">
        <v>132</v>
      </c>
      <c r="E120" s="73"/>
      <c r="F120" s="233" t="s">
        <v>191</v>
      </c>
      <c r="G120" s="73"/>
      <c r="H120" s="73"/>
      <c r="I120" s="190"/>
      <c r="J120" s="73"/>
      <c r="K120" s="73"/>
      <c r="L120" s="71"/>
      <c r="M120" s="234"/>
      <c r="N120" s="46"/>
      <c r="O120" s="46"/>
      <c r="P120" s="46"/>
      <c r="Q120" s="46"/>
      <c r="R120" s="46"/>
      <c r="S120" s="46"/>
      <c r="T120" s="94"/>
      <c r="AT120" s="23" t="s">
        <v>132</v>
      </c>
      <c r="AU120" s="23" t="s">
        <v>80</v>
      </c>
    </row>
    <row r="121" spans="2:51" s="12" customFormat="1" ht="13.5">
      <c r="B121" s="246"/>
      <c r="C121" s="247"/>
      <c r="D121" s="232" t="s">
        <v>148</v>
      </c>
      <c r="E121" s="248" t="s">
        <v>21</v>
      </c>
      <c r="F121" s="249" t="s">
        <v>192</v>
      </c>
      <c r="G121" s="247"/>
      <c r="H121" s="248" t="s">
        <v>21</v>
      </c>
      <c r="I121" s="250"/>
      <c r="J121" s="247"/>
      <c r="K121" s="247"/>
      <c r="L121" s="251"/>
      <c r="M121" s="252"/>
      <c r="N121" s="253"/>
      <c r="O121" s="253"/>
      <c r="P121" s="253"/>
      <c r="Q121" s="253"/>
      <c r="R121" s="253"/>
      <c r="S121" s="253"/>
      <c r="T121" s="254"/>
      <c r="AT121" s="255" t="s">
        <v>148</v>
      </c>
      <c r="AU121" s="255" t="s">
        <v>80</v>
      </c>
      <c r="AV121" s="12" t="s">
        <v>78</v>
      </c>
      <c r="AW121" s="12" t="s">
        <v>33</v>
      </c>
      <c r="AX121" s="12" t="s">
        <v>70</v>
      </c>
      <c r="AY121" s="255" t="s">
        <v>123</v>
      </c>
    </row>
    <row r="122" spans="2:51" s="11" customFormat="1" ht="13.5">
      <c r="B122" s="235"/>
      <c r="C122" s="236"/>
      <c r="D122" s="232" t="s">
        <v>148</v>
      </c>
      <c r="E122" s="237" t="s">
        <v>21</v>
      </c>
      <c r="F122" s="238" t="s">
        <v>193</v>
      </c>
      <c r="G122" s="236"/>
      <c r="H122" s="239">
        <v>50.33</v>
      </c>
      <c r="I122" s="240"/>
      <c r="J122" s="236"/>
      <c r="K122" s="236"/>
      <c r="L122" s="241"/>
      <c r="M122" s="242"/>
      <c r="N122" s="243"/>
      <c r="O122" s="243"/>
      <c r="P122" s="243"/>
      <c r="Q122" s="243"/>
      <c r="R122" s="243"/>
      <c r="S122" s="243"/>
      <c r="T122" s="244"/>
      <c r="AT122" s="245" t="s">
        <v>148</v>
      </c>
      <c r="AU122" s="245" t="s">
        <v>80</v>
      </c>
      <c r="AV122" s="11" t="s">
        <v>80</v>
      </c>
      <c r="AW122" s="11" t="s">
        <v>33</v>
      </c>
      <c r="AX122" s="11" t="s">
        <v>70</v>
      </c>
      <c r="AY122" s="245" t="s">
        <v>123</v>
      </c>
    </row>
    <row r="123" spans="2:51" s="12" customFormat="1" ht="13.5">
      <c r="B123" s="246"/>
      <c r="C123" s="247"/>
      <c r="D123" s="232" t="s">
        <v>148</v>
      </c>
      <c r="E123" s="248" t="s">
        <v>21</v>
      </c>
      <c r="F123" s="249" t="s">
        <v>194</v>
      </c>
      <c r="G123" s="247"/>
      <c r="H123" s="248" t="s">
        <v>21</v>
      </c>
      <c r="I123" s="250"/>
      <c r="J123" s="247"/>
      <c r="K123" s="247"/>
      <c r="L123" s="251"/>
      <c r="M123" s="252"/>
      <c r="N123" s="253"/>
      <c r="O123" s="253"/>
      <c r="P123" s="253"/>
      <c r="Q123" s="253"/>
      <c r="R123" s="253"/>
      <c r="S123" s="253"/>
      <c r="T123" s="254"/>
      <c r="AT123" s="255" t="s">
        <v>148</v>
      </c>
      <c r="AU123" s="255" t="s">
        <v>80</v>
      </c>
      <c r="AV123" s="12" t="s">
        <v>78</v>
      </c>
      <c r="AW123" s="12" t="s">
        <v>33</v>
      </c>
      <c r="AX123" s="12" t="s">
        <v>70</v>
      </c>
      <c r="AY123" s="255" t="s">
        <v>123</v>
      </c>
    </row>
    <row r="124" spans="2:51" s="11" customFormat="1" ht="13.5">
      <c r="B124" s="235"/>
      <c r="C124" s="236"/>
      <c r="D124" s="232" t="s">
        <v>148</v>
      </c>
      <c r="E124" s="237" t="s">
        <v>21</v>
      </c>
      <c r="F124" s="238" t="s">
        <v>195</v>
      </c>
      <c r="G124" s="236"/>
      <c r="H124" s="239">
        <v>7.2</v>
      </c>
      <c r="I124" s="240"/>
      <c r="J124" s="236"/>
      <c r="K124" s="236"/>
      <c r="L124" s="241"/>
      <c r="M124" s="242"/>
      <c r="N124" s="243"/>
      <c r="O124" s="243"/>
      <c r="P124" s="243"/>
      <c r="Q124" s="243"/>
      <c r="R124" s="243"/>
      <c r="S124" s="243"/>
      <c r="T124" s="244"/>
      <c r="AT124" s="245" t="s">
        <v>148</v>
      </c>
      <c r="AU124" s="245" t="s">
        <v>80</v>
      </c>
      <c r="AV124" s="11" t="s">
        <v>80</v>
      </c>
      <c r="AW124" s="11" t="s">
        <v>33</v>
      </c>
      <c r="AX124" s="11" t="s">
        <v>70</v>
      </c>
      <c r="AY124" s="245" t="s">
        <v>123</v>
      </c>
    </row>
    <row r="125" spans="2:51" s="13" customFormat="1" ht="13.5">
      <c r="B125" s="256"/>
      <c r="C125" s="257"/>
      <c r="D125" s="232" t="s">
        <v>148</v>
      </c>
      <c r="E125" s="258" t="s">
        <v>21</v>
      </c>
      <c r="F125" s="259" t="s">
        <v>175</v>
      </c>
      <c r="G125" s="257"/>
      <c r="H125" s="260">
        <v>57.53</v>
      </c>
      <c r="I125" s="261"/>
      <c r="J125" s="257"/>
      <c r="K125" s="257"/>
      <c r="L125" s="262"/>
      <c r="M125" s="263"/>
      <c r="N125" s="264"/>
      <c r="O125" s="264"/>
      <c r="P125" s="264"/>
      <c r="Q125" s="264"/>
      <c r="R125" s="264"/>
      <c r="S125" s="264"/>
      <c r="T125" s="265"/>
      <c r="AT125" s="266" t="s">
        <v>148</v>
      </c>
      <c r="AU125" s="266" t="s">
        <v>80</v>
      </c>
      <c r="AV125" s="13" t="s">
        <v>130</v>
      </c>
      <c r="AW125" s="13" t="s">
        <v>33</v>
      </c>
      <c r="AX125" s="13" t="s">
        <v>78</v>
      </c>
      <c r="AY125" s="266" t="s">
        <v>123</v>
      </c>
    </row>
    <row r="126" spans="2:65" s="1" customFormat="1" ht="51" customHeight="1">
      <c r="B126" s="45"/>
      <c r="C126" s="220" t="s">
        <v>196</v>
      </c>
      <c r="D126" s="220" t="s">
        <v>125</v>
      </c>
      <c r="E126" s="221" t="s">
        <v>197</v>
      </c>
      <c r="F126" s="222" t="s">
        <v>198</v>
      </c>
      <c r="G126" s="223" t="s">
        <v>168</v>
      </c>
      <c r="H126" s="224">
        <v>287.65</v>
      </c>
      <c r="I126" s="225"/>
      <c r="J126" s="226">
        <f>ROUND(I126*H126,2)</f>
        <v>0</v>
      </c>
      <c r="K126" s="222" t="s">
        <v>129</v>
      </c>
      <c r="L126" s="71"/>
      <c r="M126" s="227" t="s">
        <v>21</v>
      </c>
      <c r="N126" s="228" t="s">
        <v>41</v>
      </c>
      <c r="O126" s="46"/>
      <c r="P126" s="229">
        <f>O126*H126</f>
        <v>0</v>
      </c>
      <c r="Q126" s="229">
        <v>0</v>
      </c>
      <c r="R126" s="229">
        <f>Q126*H126</f>
        <v>0</v>
      </c>
      <c r="S126" s="229">
        <v>0</v>
      </c>
      <c r="T126" s="230">
        <f>S126*H126</f>
        <v>0</v>
      </c>
      <c r="AR126" s="23" t="s">
        <v>130</v>
      </c>
      <c r="AT126" s="23" t="s">
        <v>125</v>
      </c>
      <c r="AU126" s="23" t="s">
        <v>80</v>
      </c>
      <c r="AY126" s="23" t="s">
        <v>123</v>
      </c>
      <c r="BE126" s="231">
        <f>IF(N126="základní",J126,0)</f>
        <v>0</v>
      </c>
      <c r="BF126" s="231">
        <f>IF(N126="snížená",J126,0)</f>
        <v>0</v>
      </c>
      <c r="BG126" s="231">
        <f>IF(N126="zákl. přenesená",J126,0)</f>
        <v>0</v>
      </c>
      <c r="BH126" s="231">
        <f>IF(N126="sníž. přenesená",J126,0)</f>
        <v>0</v>
      </c>
      <c r="BI126" s="231">
        <f>IF(N126="nulová",J126,0)</f>
        <v>0</v>
      </c>
      <c r="BJ126" s="23" t="s">
        <v>78</v>
      </c>
      <c r="BK126" s="231">
        <f>ROUND(I126*H126,2)</f>
        <v>0</v>
      </c>
      <c r="BL126" s="23" t="s">
        <v>130</v>
      </c>
      <c r="BM126" s="23" t="s">
        <v>199</v>
      </c>
    </row>
    <row r="127" spans="2:47" s="1" customFormat="1" ht="13.5">
      <c r="B127" s="45"/>
      <c r="C127" s="73"/>
      <c r="D127" s="232" t="s">
        <v>132</v>
      </c>
      <c r="E127" s="73"/>
      <c r="F127" s="233" t="s">
        <v>191</v>
      </c>
      <c r="G127" s="73"/>
      <c r="H127" s="73"/>
      <c r="I127" s="190"/>
      <c r="J127" s="73"/>
      <c r="K127" s="73"/>
      <c r="L127" s="71"/>
      <c r="M127" s="234"/>
      <c r="N127" s="46"/>
      <c r="O127" s="46"/>
      <c r="P127" s="46"/>
      <c r="Q127" s="46"/>
      <c r="R127" s="46"/>
      <c r="S127" s="46"/>
      <c r="T127" s="94"/>
      <c r="AT127" s="23" t="s">
        <v>132</v>
      </c>
      <c r="AU127" s="23" t="s">
        <v>80</v>
      </c>
    </row>
    <row r="128" spans="2:47" s="1" customFormat="1" ht="13.5">
      <c r="B128" s="45"/>
      <c r="C128" s="73"/>
      <c r="D128" s="232" t="s">
        <v>134</v>
      </c>
      <c r="E128" s="73"/>
      <c r="F128" s="233" t="s">
        <v>200</v>
      </c>
      <c r="G128" s="73"/>
      <c r="H128" s="73"/>
      <c r="I128" s="190"/>
      <c r="J128" s="73"/>
      <c r="K128" s="73"/>
      <c r="L128" s="71"/>
      <c r="M128" s="234"/>
      <c r="N128" s="46"/>
      <c r="O128" s="46"/>
      <c r="P128" s="46"/>
      <c r="Q128" s="46"/>
      <c r="R128" s="46"/>
      <c r="S128" s="46"/>
      <c r="T128" s="94"/>
      <c r="AT128" s="23" t="s">
        <v>134</v>
      </c>
      <c r="AU128" s="23" t="s">
        <v>80</v>
      </c>
    </row>
    <row r="129" spans="2:51" s="11" customFormat="1" ht="13.5">
      <c r="B129" s="235"/>
      <c r="C129" s="236"/>
      <c r="D129" s="232" t="s">
        <v>148</v>
      </c>
      <c r="E129" s="236"/>
      <c r="F129" s="238" t="s">
        <v>201</v>
      </c>
      <c r="G129" s="236"/>
      <c r="H129" s="239">
        <v>287.65</v>
      </c>
      <c r="I129" s="240"/>
      <c r="J129" s="236"/>
      <c r="K129" s="236"/>
      <c r="L129" s="241"/>
      <c r="M129" s="242"/>
      <c r="N129" s="243"/>
      <c r="O129" s="243"/>
      <c r="P129" s="243"/>
      <c r="Q129" s="243"/>
      <c r="R129" s="243"/>
      <c r="S129" s="243"/>
      <c r="T129" s="244"/>
      <c r="AT129" s="245" t="s">
        <v>148</v>
      </c>
      <c r="AU129" s="245" t="s">
        <v>80</v>
      </c>
      <c r="AV129" s="11" t="s">
        <v>80</v>
      </c>
      <c r="AW129" s="11" t="s">
        <v>6</v>
      </c>
      <c r="AX129" s="11" t="s">
        <v>78</v>
      </c>
      <c r="AY129" s="245" t="s">
        <v>123</v>
      </c>
    </row>
    <row r="130" spans="2:65" s="1" customFormat="1" ht="25.5" customHeight="1">
      <c r="B130" s="45"/>
      <c r="C130" s="220" t="s">
        <v>202</v>
      </c>
      <c r="D130" s="220" t="s">
        <v>125</v>
      </c>
      <c r="E130" s="221" t="s">
        <v>203</v>
      </c>
      <c r="F130" s="222" t="s">
        <v>204</v>
      </c>
      <c r="G130" s="223" t="s">
        <v>168</v>
      </c>
      <c r="H130" s="224">
        <v>3.6</v>
      </c>
      <c r="I130" s="225"/>
      <c r="J130" s="226">
        <f>ROUND(I130*H130,2)</f>
        <v>0</v>
      </c>
      <c r="K130" s="222" t="s">
        <v>129</v>
      </c>
      <c r="L130" s="71"/>
      <c r="M130" s="227" t="s">
        <v>21</v>
      </c>
      <c r="N130" s="228" t="s">
        <v>41</v>
      </c>
      <c r="O130" s="46"/>
      <c r="P130" s="229">
        <f>O130*H130</f>
        <v>0</v>
      </c>
      <c r="Q130" s="229">
        <v>0</v>
      </c>
      <c r="R130" s="229">
        <f>Q130*H130</f>
        <v>0</v>
      </c>
      <c r="S130" s="229">
        <v>0</v>
      </c>
      <c r="T130" s="230">
        <f>S130*H130</f>
        <v>0</v>
      </c>
      <c r="AR130" s="23" t="s">
        <v>130</v>
      </c>
      <c r="AT130" s="23" t="s">
        <v>125</v>
      </c>
      <c r="AU130" s="23" t="s">
        <v>80</v>
      </c>
      <c r="AY130" s="23" t="s">
        <v>123</v>
      </c>
      <c r="BE130" s="231">
        <f>IF(N130="základní",J130,0)</f>
        <v>0</v>
      </c>
      <c r="BF130" s="231">
        <f>IF(N130="snížená",J130,0)</f>
        <v>0</v>
      </c>
      <c r="BG130" s="231">
        <f>IF(N130="zákl. přenesená",J130,0)</f>
        <v>0</v>
      </c>
      <c r="BH130" s="231">
        <f>IF(N130="sníž. přenesená",J130,0)</f>
        <v>0</v>
      </c>
      <c r="BI130" s="231">
        <f>IF(N130="nulová",J130,0)</f>
        <v>0</v>
      </c>
      <c r="BJ130" s="23" t="s">
        <v>78</v>
      </c>
      <c r="BK130" s="231">
        <f>ROUND(I130*H130,2)</f>
        <v>0</v>
      </c>
      <c r="BL130" s="23" t="s">
        <v>130</v>
      </c>
      <c r="BM130" s="23" t="s">
        <v>205</v>
      </c>
    </row>
    <row r="131" spans="2:47" s="1" customFormat="1" ht="13.5">
      <c r="B131" s="45"/>
      <c r="C131" s="73"/>
      <c r="D131" s="232" t="s">
        <v>132</v>
      </c>
      <c r="E131" s="73"/>
      <c r="F131" s="233" t="s">
        <v>206</v>
      </c>
      <c r="G131" s="73"/>
      <c r="H131" s="73"/>
      <c r="I131" s="190"/>
      <c r="J131" s="73"/>
      <c r="K131" s="73"/>
      <c r="L131" s="71"/>
      <c r="M131" s="234"/>
      <c r="N131" s="46"/>
      <c r="O131" s="46"/>
      <c r="P131" s="46"/>
      <c r="Q131" s="46"/>
      <c r="R131" s="46"/>
      <c r="S131" s="46"/>
      <c r="T131" s="94"/>
      <c r="AT131" s="23" t="s">
        <v>132</v>
      </c>
      <c r="AU131" s="23" t="s">
        <v>80</v>
      </c>
    </row>
    <row r="132" spans="2:51" s="11" customFormat="1" ht="13.5">
      <c r="B132" s="235"/>
      <c r="C132" s="236"/>
      <c r="D132" s="232" t="s">
        <v>148</v>
      </c>
      <c r="E132" s="237" t="s">
        <v>21</v>
      </c>
      <c r="F132" s="238" t="s">
        <v>207</v>
      </c>
      <c r="G132" s="236"/>
      <c r="H132" s="239">
        <v>3.6</v>
      </c>
      <c r="I132" s="240"/>
      <c r="J132" s="236"/>
      <c r="K132" s="236"/>
      <c r="L132" s="241"/>
      <c r="M132" s="242"/>
      <c r="N132" s="243"/>
      <c r="O132" s="243"/>
      <c r="P132" s="243"/>
      <c r="Q132" s="243"/>
      <c r="R132" s="243"/>
      <c r="S132" s="243"/>
      <c r="T132" s="244"/>
      <c r="AT132" s="245" t="s">
        <v>148</v>
      </c>
      <c r="AU132" s="245" t="s">
        <v>80</v>
      </c>
      <c r="AV132" s="11" t="s">
        <v>80</v>
      </c>
      <c r="AW132" s="11" t="s">
        <v>33</v>
      </c>
      <c r="AX132" s="11" t="s">
        <v>78</v>
      </c>
      <c r="AY132" s="245" t="s">
        <v>123</v>
      </c>
    </row>
    <row r="133" spans="2:65" s="1" customFormat="1" ht="16.5" customHeight="1">
      <c r="B133" s="45"/>
      <c r="C133" s="267" t="s">
        <v>208</v>
      </c>
      <c r="D133" s="267" t="s">
        <v>209</v>
      </c>
      <c r="E133" s="268" t="s">
        <v>210</v>
      </c>
      <c r="F133" s="269" t="s">
        <v>211</v>
      </c>
      <c r="G133" s="270" t="s">
        <v>212</v>
      </c>
      <c r="H133" s="271">
        <v>3.6</v>
      </c>
      <c r="I133" s="272"/>
      <c r="J133" s="273">
        <f>ROUND(I133*H133,2)</f>
        <v>0</v>
      </c>
      <c r="K133" s="269" t="s">
        <v>129</v>
      </c>
      <c r="L133" s="274"/>
      <c r="M133" s="275" t="s">
        <v>21</v>
      </c>
      <c r="N133" s="276" t="s">
        <v>41</v>
      </c>
      <c r="O133" s="46"/>
      <c r="P133" s="229">
        <f>O133*H133</f>
        <v>0</v>
      </c>
      <c r="Q133" s="229">
        <v>1</v>
      </c>
      <c r="R133" s="229">
        <f>Q133*H133</f>
        <v>3.6</v>
      </c>
      <c r="S133" s="229">
        <v>0</v>
      </c>
      <c r="T133" s="230">
        <f>S133*H133</f>
        <v>0</v>
      </c>
      <c r="AR133" s="23" t="s">
        <v>165</v>
      </c>
      <c r="AT133" s="23" t="s">
        <v>209</v>
      </c>
      <c r="AU133" s="23" t="s">
        <v>80</v>
      </c>
      <c r="AY133" s="23" t="s">
        <v>123</v>
      </c>
      <c r="BE133" s="231">
        <f>IF(N133="základní",J133,0)</f>
        <v>0</v>
      </c>
      <c r="BF133" s="231">
        <f>IF(N133="snížená",J133,0)</f>
        <v>0</v>
      </c>
      <c r="BG133" s="231">
        <f>IF(N133="zákl. přenesená",J133,0)</f>
        <v>0</v>
      </c>
      <c r="BH133" s="231">
        <f>IF(N133="sníž. přenesená",J133,0)</f>
        <v>0</v>
      </c>
      <c r="BI133" s="231">
        <f>IF(N133="nulová",J133,0)</f>
        <v>0</v>
      </c>
      <c r="BJ133" s="23" t="s">
        <v>78</v>
      </c>
      <c r="BK133" s="231">
        <f>ROUND(I133*H133,2)</f>
        <v>0</v>
      </c>
      <c r="BL133" s="23" t="s">
        <v>130</v>
      </c>
      <c r="BM133" s="23" t="s">
        <v>213</v>
      </c>
    </row>
    <row r="134" spans="2:65" s="1" customFormat="1" ht="38.25" customHeight="1">
      <c r="B134" s="45"/>
      <c r="C134" s="220" t="s">
        <v>10</v>
      </c>
      <c r="D134" s="220" t="s">
        <v>125</v>
      </c>
      <c r="E134" s="221" t="s">
        <v>214</v>
      </c>
      <c r="F134" s="222" t="s">
        <v>215</v>
      </c>
      <c r="G134" s="223" t="s">
        <v>168</v>
      </c>
      <c r="H134" s="224">
        <v>1.575</v>
      </c>
      <c r="I134" s="225"/>
      <c r="J134" s="226">
        <f>ROUND(I134*H134,2)</f>
        <v>0</v>
      </c>
      <c r="K134" s="222" t="s">
        <v>129</v>
      </c>
      <c r="L134" s="71"/>
      <c r="M134" s="227" t="s">
        <v>21</v>
      </c>
      <c r="N134" s="228" t="s">
        <v>41</v>
      </c>
      <c r="O134" s="46"/>
      <c r="P134" s="229">
        <f>O134*H134</f>
        <v>0</v>
      </c>
      <c r="Q134" s="229">
        <v>0</v>
      </c>
      <c r="R134" s="229">
        <f>Q134*H134</f>
        <v>0</v>
      </c>
      <c r="S134" s="229">
        <v>0</v>
      </c>
      <c r="T134" s="230">
        <f>S134*H134</f>
        <v>0</v>
      </c>
      <c r="AR134" s="23" t="s">
        <v>130</v>
      </c>
      <c r="AT134" s="23" t="s">
        <v>125</v>
      </c>
      <c r="AU134" s="23" t="s">
        <v>80</v>
      </c>
      <c r="AY134" s="23" t="s">
        <v>123</v>
      </c>
      <c r="BE134" s="231">
        <f>IF(N134="základní",J134,0)</f>
        <v>0</v>
      </c>
      <c r="BF134" s="231">
        <f>IF(N134="snížená",J134,0)</f>
        <v>0</v>
      </c>
      <c r="BG134" s="231">
        <f>IF(N134="zákl. přenesená",J134,0)</f>
        <v>0</v>
      </c>
      <c r="BH134" s="231">
        <f>IF(N134="sníž. přenesená",J134,0)</f>
        <v>0</v>
      </c>
      <c r="BI134" s="231">
        <f>IF(N134="nulová",J134,0)</f>
        <v>0</v>
      </c>
      <c r="BJ134" s="23" t="s">
        <v>78</v>
      </c>
      <c r="BK134" s="231">
        <f>ROUND(I134*H134,2)</f>
        <v>0</v>
      </c>
      <c r="BL134" s="23" t="s">
        <v>130</v>
      </c>
      <c r="BM134" s="23" t="s">
        <v>216</v>
      </c>
    </row>
    <row r="135" spans="2:47" s="1" customFormat="1" ht="13.5">
      <c r="B135" s="45"/>
      <c r="C135" s="73"/>
      <c r="D135" s="232" t="s">
        <v>132</v>
      </c>
      <c r="E135" s="73"/>
      <c r="F135" s="233" t="s">
        <v>217</v>
      </c>
      <c r="G135" s="73"/>
      <c r="H135" s="73"/>
      <c r="I135" s="190"/>
      <c r="J135" s="73"/>
      <c r="K135" s="73"/>
      <c r="L135" s="71"/>
      <c r="M135" s="234"/>
      <c r="N135" s="46"/>
      <c r="O135" s="46"/>
      <c r="P135" s="46"/>
      <c r="Q135" s="46"/>
      <c r="R135" s="46"/>
      <c r="S135" s="46"/>
      <c r="T135" s="94"/>
      <c r="AT135" s="23" t="s">
        <v>132</v>
      </c>
      <c r="AU135" s="23" t="s">
        <v>80</v>
      </c>
    </row>
    <row r="136" spans="2:51" s="11" customFormat="1" ht="13.5">
      <c r="B136" s="235"/>
      <c r="C136" s="236"/>
      <c r="D136" s="232" t="s">
        <v>148</v>
      </c>
      <c r="E136" s="237" t="s">
        <v>21</v>
      </c>
      <c r="F136" s="238" t="s">
        <v>218</v>
      </c>
      <c r="G136" s="236"/>
      <c r="H136" s="239">
        <v>1.575</v>
      </c>
      <c r="I136" s="240"/>
      <c r="J136" s="236"/>
      <c r="K136" s="236"/>
      <c r="L136" s="241"/>
      <c r="M136" s="242"/>
      <c r="N136" s="243"/>
      <c r="O136" s="243"/>
      <c r="P136" s="243"/>
      <c r="Q136" s="243"/>
      <c r="R136" s="243"/>
      <c r="S136" s="243"/>
      <c r="T136" s="244"/>
      <c r="AT136" s="245" t="s">
        <v>148</v>
      </c>
      <c r="AU136" s="245" t="s">
        <v>80</v>
      </c>
      <c r="AV136" s="11" t="s">
        <v>80</v>
      </c>
      <c r="AW136" s="11" t="s">
        <v>33</v>
      </c>
      <c r="AX136" s="11" t="s">
        <v>78</v>
      </c>
      <c r="AY136" s="245" t="s">
        <v>123</v>
      </c>
    </row>
    <row r="137" spans="2:65" s="1" customFormat="1" ht="16.5" customHeight="1">
      <c r="B137" s="45"/>
      <c r="C137" s="267" t="s">
        <v>219</v>
      </c>
      <c r="D137" s="267" t="s">
        <v>209</v>
      </c>
      <c r="E137" s="268" t="s">
        <v>220</v>
      </c>
      <c r="F137" s="269" t="s">
        <v>221</v>
      </c>
      <c r="G137" s="270" t="s">
        <v>212</v>
      </c>
      <c r="H137" s="271">
        <v>1.575</v>
      </c>
      <c r="I137" s="272"/>
      <c r="J137" s="273">
        <f>ROUND(I137*H137,2)</f>
        <v>0</v>
      </c>
      <c r="K137" s="269" t="s">
        <v>129</v>
      </c>
      <c r="L137" s="274"/>
      <c r="M137" s="275" t="s">
        <v>21</v>
      </c>
      <c r="N137" s="276" t="s">
        <v>41</v>
      </c>
      <c r="O137" s="46"/>
      <c r="P137" s="229">
        <f>O137*H137</f>
        <v>0</v>
      </c>
      <c r="Q137" s="229">
        <v>1</v>
      </c>
      <c r="R137" s="229">
        <f>Q137*H137</f>
        <v>1.575</v>
      </c>
      <c r="S137" s="229">
        <v>0</v>
      </c>
      <c r="T137" s="230">
        <f>S137*H137</f>
        <v>0</v>
      </c>
      <c r="AR137" s="23" t="s">
        <v>165</v>
      </c>
      <c r="AT137" s="23" t="s">
        <v>209</v>
      </c>
      <c r="AU137" s="23" t="s">
        <v>80</v>
      </c>
      <c r="AY137" s="23" t="s">
        <v>123</v>
      </c>
      <c r="BE137" s="231">
        <f>IF(N137="základní",J137,0)</f>
        <v>0</v>
      </c>
      <c r="BF137" s="231">
        <f>IF(N137="snížená",J137,0)</f>
        <v>0</v>
      </c>
      <c r="BG137" s="231">
        <f>IF(N137="zákl. přenesená",J137,0)</f>
        <v>0</v>
      </c>
      <c r="BH137" s="231">
        <f>IF(N137="sníž. přenesená",J137,0)</f>
        <v>0</v>
      </c>
      <c r="BI137" s="231">
        <f>IF(N137="nulová",J137,0)</f>
        <v>0</v>
      </c>
      <c r="BJ137" s="23" t="s">
        <v>78</v>
      </c>
      <c r="BK137" s="231">
        <f>ROUND(I137*H137,2)</f>
        <v>0</v>
      </c>
      <c r="BL137" s="23" t="s">
        <v>130</v>
      </c>
      <c r="BM137" s="23" t="s">
        <v>222</v>
      </c>
    </row>
    <row r="138" spans="2:65" s="1" customFormat="1" ht="25.5" customHeight="1">
      <c r="B138" s="45"/>
      <c r="C138" s="267" t="s">
        <v>223</v>
      </c>
      <c r="D138" s="267" t="s">
        <v>209</v>
      </c>
      <c r="E138" s="268" t="s">
        <v>224</v>
      </c>
      <c r="F138" s="269" t="s">
        <v>225</v>
      </c>
      <c r="G138" s="270" t="s">
        <v>168</v>
      </c>
      <c r="H138" s="271">
        <v>46.2</v>
      </c>
      <c r="I138" s="272"/>
      <c r="J138" s="273">
        <f>ROUND(I138*H138,2)</f>
        <v>0</v>
      </c>
      <c r="K138" s="269" t="s">
        <v>21</v>
      </c>
      <c r="L138" s="274"/>
      <c r="M138" s="275" t="s">
        <v>21</v>
      </c>
      <c r="N138" s="276" t="s">
        <v>41</v>
      </c>
      <c r="O138" s="46"/>
      <c r="P138" s="229">
        <f>O138*H138</f>
        <v>0</v>
      </c>
      <c r="Q138" s="229">
        <v>0</v>
      </c>
      <c r="R138" s="229">
        <f>Q138*H138</f>
        <v>0</v>
      </c>
      <c r="S138" s="229">
        <v>0</v>
      </c>
      <c r="T138" s="230">
        <f>S138*H138</f>
        <v>0</v>
      </c>
      <c r="AR138" s="23" t="s">
        <v>165</v>
      </c>
      <c r="AT138" s="23" t="s">
        <v>209</v>
      </c>
      <c r="AU138" s="23" t="s">
        <v>80</v>
      </c>
      <c r="AY138" s="23" t="s">
        <v>123</v>
      </c>
      <c r="BE138" s="231">
        <f>IF(N138="základní",J138,0)</f>
        <v>0</v>
      </c>
      <c r="BF138" s="231">
        <f>IF(N138="snížená",J138,0)</f>
        <v>0</v>
      </c>
      <c r="BG138" s="231">
        <f>IF(N138="zákl. přenesená",J138,0)</f>
        <v>0</v>
      </c>
      <c r="BH138" s="231">
        <f>IF(N138="sníž. přenesená",J138,0)</f>
        <v>0</v>
      </c>
      <c r="BI138" s="231">
        <f>IF(N138="nulová",J138,0)</f>
        <v>0</v>
      </c>
      <c r="BJ138" s="23" t="s">
        <v>78</v>
      </c>
      <c r="BK138" s="231">
        <f>ROUND(I138*H138,2)</f>
        <v>0</v>
      </c>
      <c r="BL138" s="23" t="s">
        <v>130</v>
      </c>
      <c r="BM138" s="23" t="s">
        <v>226</v>
      </c>
    </row>
    <row r="139" spans="2:47" s="1" customFormat="1" ht="13.5">
      <c r="B139" s="45"/>
      <c r="C139" s="73"/>
      <c r="D139" s="232" t="s">
        <v>134</v>
      </c>
      <c r="E139" s="73"/>
      <c r="F139" s="233" t="s">
        <v>227</v>
      </c>
      <c r="G139" s="73"/>
      <c r="H139" s="73"/>
      <c r="I139" s="190"/>
      <c r="J139" s="73"/>
      <c r="K139" s="73"/>
      <c r="L139" s="71"/>
      <c r="M139" s="234"/>
      <c r="N139" s="46"/>
      <c r="O139" s="46"/>
      <c r="P139" s="46"/>
      <c r="Q139" s="46"/>
      <c r="R139" s="46"/>
      <c r="S139" s="46"/>
      <c r="T139" s="94"/>
      <c r="AT139" s="23" t="s">
        <v>134</v>
      </c>
      <c r="AU139" s="23" t="s">
        <v>80</v>
      </c>
    </row>
    <row r="140" spans="2:51" s="11" customFormat="1" ht="13.5">
      <c r="B140" s="235"/>
      <c r="C140" s="236"/>
      <c r="D140" s="232" t="s">
        <v>148</v>
      </c>
      <c r="E140" s="237" t="s">
        <v>21</v>
      </c>
      <c r="F140" s="238" t="s">
        <v>228</v>
      </c>
      <c r="G140" s="236"/>
      <c r="H140" s="239">
        <v>46.2</v>
      </c>
      <c r="I140" s="240"/>
      <c r="J140" s="236"/>
      <c r="K140" s="236"/>
      <c r="L140" s="241"/>
      <c r="M140" s="242"/>
      <c r="N140" s="243"/>
      <c r="O140" s="243"/>
      <c r="P140" s="243"/>
      <c r="Q140" s="243"/>
      <c r="R140" s="243"/>
      <c r="S140" s="243"/>
      <c r="T140" s="244"/>
      <c r="AT140" s="245" t="s">
        <v>148</v>
      </c>
      <c r="AU140" s="245" t="s">
        <v>80</v>
      </c>
      <c r="AV140" s="11" t="s">
        <v>80</v>
      </c>
      <c r="AW140" s="11" t="s">
        <v>33</v>
      </c>
      <c r="AX140" s="11" t="s">
        <v>78</v>
      </c>
      <c r="AY140" s="245" t="s">
        <v>123</v>
      </c>
    </row>
    <row r="141" spans="2:65" s="1" customFormat="1" ht="25.5" customHeight="1">
      <c r="B141" s="45"/>
      <c r="C141" s="220" t="s">
        <v>229</v>
      </c>
      <c r="D141" s="220" t="s">
        <v>125</v>
      </c>
      <c r="E141" s="221" t="s">
        <v>230</v>
      </c>
      <c r="F141" s="222" t="s">
        <v>231</v>
      </c>
      <c r="G141" s="223" t="s">
        <v>128</v>
      </c>
      <c r="H141" s="224">
        <v>154</v>
      </c>
      <c r="I141" s="225"/>
      <c r="J141" s="226">
        <f>ROUND(I141*H141,2)</f>
        <v>0</v>
      </c>
      <c r="K141" s="222" t="s">
        <v>129</v>
      </c>
      <c r="L141" s="71"/>
      <c r="M141" s="227" t="s">
        <v>21</v>
      </c>
      <c r="N141" s="228" t="s">
        <v>41</v>
      </c>
      <c r="O141" s="46"/>
      <c r="P141" s="229">
        <f>O141*H141</f>
        <v>0</v>
      </c>
      <c r="Q141" s="229">
        <v>0</v>
      </c>
      <c r="R141" s="229">
        <f>Q141*H141</f>
        <v>0</v>
      </c>
      <c r="S141" s="229">
        <v>0</v>
      </c>
      <c r="T141" s="230">
        <f>S141*H141</f>
        <v>0</v>
      </c>
      <c r="AR141" s="23" t="s">
        <v>130</v>
      </c>
      <c r="AT141" s="23" t="s">
        <v>125</v>
      </c>
      <c r="AU141" s="23" t="s">
        <v>80</v>
      </c>
      <c r="AY141" s="23" t="s">
        <v>123</v>
      </c>
      <c r="BE141" s="231">
        <f>IF(N141="základní",J141,0)</f>
        <v>0</v>
      </c>
      <c r="BF141" s="231">
        <f>IF(N141="snížená",J141,0)</f>
        <v>0</v>
      </c>
      <c r="BG141" s="231">
        <f>IF(N141="zákl. přenesená",J141,0)</f>
        <v>0</v>
      </c>
      <c r="BH141" s="231">
        <f>IF(N141="sníž. přenesená",J141,0)</f>
        <v>0</v>
      </c>
      <c r="BI141" s="231">
        <f>IF(N141="nulová",J141,0)</f>
        <v>0</v>
      </c>
      <c r="BJ141" s="23" t="s">
        <v>78</v>
      </c>
      <c r="BK141" s="231">
        <f>ROUND(I141*H141,2)</f>
        <v>0</v>
      </c>
      <c r="BL141" s="23" t="s">
        <v>130</v>
      </c>
      <c r="BM141" s="23" t="s">
        <v>232</v>
      </c>
    </row>
    <row r="142" spans="2:63" s="10" customFormat="1" ht="29.85" customHeight="1">
      <c r="B142" s="204"/>
      <c r="C142" s="205"/>
      <c r="D142" s="206" t="s">
        <v>69</v>
      </c>
      <c r="E142" s="218" t="s">
        <v>80</v>
      </c>
      <c r="F142" s="218" t="s">
        <v>233</v>
      </c>
      <c r="G142" s="205"/>
      <c r="H142" s="205"/>
      <c r="I142" s="208"/>
      <c r="J142" s="219">
        <f>BK142</f>
        <v>0</v>
      </c>
      <c r="K142" s="205"/>
      <c r="L142" s="210"/>
      <c r="M142" s="211"/>
      <c r="N142" s="212"/>
      <c r="O142" s="212"/>
      <c r="P142" s="213">
        <f>SUM(P143:P146)</f>
        <v>0</v>
      </c>
      <c r="Q142" s="212"/>
      <c r="R142" s="213">
        <f>SUM(R143:R146)</f>
        <v>0.06853</v>
      </c>
      <c r="S142" s="212"/>
      <c r="T142" s="214">
        <f>SUM(T143:T146)</f>
        <v>0</v>
      </c>
      <c r="AR142" s="215" t="s">
        <v>78</v>
      </c>
      <c r="AT142" s="216" t="s">
        <v>69</v>
      </c>
      <c r="AU142" s="216" t="s">
        <v>78</v>
      </c>
      <c r="AY142" s="215" t="s">
        <v>123</v>
      </c>
      <c r="BK142" s="217">
        <f>SUM(BK143:BK146)</f>
        <v>0</v>
      </c>
    </row>
    <row r="143" spans="2:65" s="1" customFormat="1" ht="25.5" customHeight="1">
      <c r="B143" s="45"/>
      <c r="C143" s="220" t="s">
        <v>234</v>
      </c>
      <c r="D143" s="220" t="s">
        <v>125</v>
      </c>
      <c r="E143" s="221" t="s">
        <v>235</v>
      </c>
      <c r="F143" s="222" t="s">
        <v>236</v>
      </c>
      <c r="G143" s="223" t="s">
        <v>128</v>
      </c>
      <c r="H143" s="224">
        <v>154</v>
      </c>
      <c r="I143" s="225"/>
      <c r="J143" s="226">
        <f>ROUND(I143*H143,2)</f>
        <v>0</v>
      </c>
      <c r="K143" s="222" t="s">
        <v>129</v>
      </c>
      <c r="L143" s="71"/>
      <c r="M143" s="227" t="s">
        <v>21</v>
      </c>
      <c r="N143" s="228" t="s">
        <v>41</v>
      </c>
      <c r="O143" s="46"/>
      <c r="P143" s="229">
        <f>O143*H143</f>
        <v>0</v>
      </c>
      <c r="Q143" s="229">
        <v>0.0001</v>
      </c>
      <c r="R143" s="229">
        <f>Q143*H143</f>
        <v>0.0154</v>
      </c>
      <c r="S143" s="229">
        <v>0</v>
      </c>
      <c r="T143" s="230">
        <f>S143*H143</f>
        <v>0</v>
      </c>
      <c r="AR143" s="23" t="s">
        <v>130</v>
      </c>
      <c r="AT143" s="23" t="s">
        <v>125</v>
      </c>
      <c r="AU143" s="23" t="s">
        <v>80</v>
      </c>
      <c r="AY143" s="23" t="s">
        <v>123</v>
      </c>
      <c r="BE143" s="231">
        <f>IF(N143="základní",J143,0)</f>
        <v>0</v>
      </c>
      <c r="BF143" s="231">
        <f>IF(N143="snížená",J143,0)</f>
        <v>0</v>
      </c>
      <c r="BG143" s="231">
        <f>IF(N143="zákl. přenesená",J143,0)</f>
        <v>0</v>
      </c>
      <c r="BH143" s="231">
        <f>IF(N143="sníž. přenesená",J143,0)</f>
        <v>0</v>
      </c>
      <c r="BI143" s="231">
        <f>IF(N143="nulová",J143,0)</f>
        <v>0</v>
      </c>
      <c r="BJ143" s="23" t="s">
        <v>78</v>
      </c>
      <c r="BK143" s="231">
        <f>ROUND(I143*H143,2)</f>
        <v>0</v>
      </c>
      <c r="BL143" s="23" t="s">
        <v>130</v>
      </c>
      <c r="BM143" s="23" t="s">
        <v>237</v>
      </c>
    </row>
    <row r="144" spans="2:47" s="1" customFormat="1" ht="13.5">
      <c r="B144" s="45"/>
      <c r="C144" s="73"/>
      <c r="D144" s="232" t="s">
        <v>132</v>
      </c>
      <c r="E144" s="73"/>
      <c r="F144" s="233" t="s">
        <v>238</v>
      </c>
      <c r="G144" s="73"/>
      <c r="H144" s="73"/>
      <c r="I144" s="190"/>
      <c r="J144" s="73"/>
      <c r="K144" s="73"/>
      <c r="L144" s="71"/>
      <c r="M144" s="234"/>
      <c r="N144" s="46"/>
      <c r="O144" s="46"/>
      <c r="P144" s="46"/>
      <c r="Q144" s="46"/>
      <c r="R144" s="46"/>
      <c r="S144" s="46"/>
      <c r="T144" s="94"/>
      <c r="AT144" s="23" t="s">
        <v>132</v>
      </c>
      <c r="AU144" s="23" t="s">
        <v>80</v>
      </c>
    </row>
    <row r="145" spans="2:65" s="1" customFormat="1" ht="16.5" customHeight="1">
      <c r="B145" s="45"/>
      <c r="C145" s="267" t="s">
        <v>239</v>
      </c>
      <c r="D145" s="267" t="s">
        <v>209</v>
      </c>
      <c r="E145" s="268" t="s">
        <v>240</v>
      </c>
      <c r="F145" s="269" t="s">
        <v>241</v>
      </c>
      <c r="G145" s="270" t="s">
        <v>128</v>
      </c>
      <c r="H145" s="271">
        <v>177.1</v>
      </c>
      <c r="I145" s="272"/>
      <c r="J145" s="273">
        <f>ROUND(I145*H145,2)</f>
        <v>0</v>
      </c>
      <c r="K145" s="269" t="s">
        <v>129</v>
      </c>
      <c r="L145" s="274"/>
      <c r="M145" s="275" t="s">
        <v>21</v>
      </c>
      <c r="N145" s="276" t="s">
        <v>41</v>
      </c>
      <c r="O145" s="46"/>
      <c r="P145" s="229">
        <f>O145*H145</f>
        <v>0</v>
      </c>
      <c r="Q145" s="229">
        <v>0.0003</v>
      </c>
      <c r="R145" s="229">
        <f>Q145*H145</f>
        <v>0.05313</v>
      </c>
      <c r="S145" s="229">
        <v>0</v>
      </c>
      <c r="T145" s="230">
        <f>S145*H145</f>
        <v>0</v>
      </c>
      <c r="AR145" s="23" t="s">
        <v>165</v>
      </c>
      <c r="AT145" s="23" t="s">
        <v>209</v>
      </c>
      <c r="AU145" s="23" t="s">
        <v>80</v>
      </c>
      <c r="AY145" s="23" t="s">
        <v>123</v>
      </c>
      <c r="BE145" s="231">
        <f>IF(N145="základní",J145,0)</f>
        <v>0</v>
      </c>
      <c r="BF145" s="231">
        <f>IF(N145="snížená",J145,0)</f>
        <v>0</v>
      </c>
      <c r="BG145" s="231">
        <f>IF(N145="zákl. přenesená",J145,0)</f>
        <v>0</v>
      </c>
      <c r="BH145" s="231">
        <f>IF(N145="sníž. přenesená",J145,0)</f>
        <v>0</v>
      </c>
      <c r="BI145" s="231">
        <f>IF(N145="nulová",J145,0)</f>
        <v>0</v>
      </c>
      <c r="BJ145" s="23" t="s">
        <v>78</v>
      </c>
      <c r="BK145" s="231">
        <f>ROUND(I145*H145,2)</f>
        <v>0</v>
      </c>
      <c r="BL145" s="23" t="s">
        <v>130</v>
      </c>
      <c r="BM145" s="23" t="s">
        <v>242</v>
      </c>
    </row>
    <row r="146" spans="2:51" s="11" customFormat="1" ht="13.5">
      <c r="B146" s="235"/>
      <c r="C146" s="236"/>
      <c r="D146" s="232" t="s">
        <v>148</v>
      </c>
      <c r="E146" s="236"/>
      <c r="F146" s="238" t="s">
        <v>243</v>
      </c>
      <c r="G146" s="236"/>
      <c r="H146" s="239">
        <v>177.1</v>
      </c>
      <c r="I146" s="240"/>
      <c r="J146" s="236"/>
      <c r="K146" s="236"/>
      <c r="L146" s="241"/>
      <c r="M146" s="242"/>
      <c r="N146" s="243"/>
      <c r="O146" s="243"/>
      <c r="P146" s="243"/>
      <c r="Q146" s="243"/>
      <c r="R146" s="243"/>
      <c r="S146" s="243"/>
      <c r="T146" s="244"/>
      <c r="AT146" s="245" t="s">
        <v>148</v>
      </c>
      <c r="AU146" s="245" t="s">
        <v>80</v>
      </c>
      <c r="AV146" s="11" t="s">
        <v>80</v>
      </c>
      <c r="AW146" s="11" t="s">
        <v>6</v>
      </c>
      <c r="AX146" s="11" t="s">
        <v>78</v>
      </c>
      <c r="AY146" s="245" t="s">
        <v>123</v>
      </c>
    </row>
    <row r="147" spans="2:63" s="10" customFormat="1" ht="29.85" customHeight="1">
      <c r="B147" s="204"/>
      <c r="C147" s="205"/>
      <c r="D147" s="206" t="s">
        <v>69</v>
      </c>
      <c r="E147" s="218" t="s">
        <v>130</v>
      </c>
      <c r="F147" s="218" t="s">
        <v>244</v>
      </c>
      <c r="G147" s="205"/>
      <c r="H147" s="205"/>
      <c r="I147" s="208"/>
      <c r="J147" s="219">
        <f>BK147</f>
        <v>0</v>
      </c>
      <c r="K147" s="205"/>
      <c r="L147" s="210"/>
      <c r="M147" s="211"/>
      <c r="N147" s="212"/>
      <c r="O147" s="212"/>
      <c r="P147" s="213">
        <f>SUM(P148:P150)</f>
        <v>0</v>
      </c>
      <c r="Q147" s="212"/>
      <c r="R147" s="213">
        <f>SUM(R148:R150)</f>
        <v>0</v>
      </c>
      <c r="S147" s="212"/>
      <c r="T147" s="214">
        <f>SUM(T148:T150)</f>
        <v>0</v>
      </c>
      <c r="AR147" s="215" t="s">
        <v>78</v>
      </c>
      <c r="AT147" s="216" t="s">
        <v>69</v>
      </c>
      <c r="AU147" s="216" t="s">
        <v>78</v>
      </c>
      <c r="AY147" s="215" t="s">
        <v>123</v>
      </c>
      <c r="BK147" s="217">
        <f>SUM(BK148:BK150)</f>
        <v>0</v>
      </c>
    </row>
    <row r="148" spans="2:65" s="1" customFormat="1" ht="25.5" customHeight="1">
      <c r="B148" s="45"/>
      <c r="C148" s="220" t="s">
        <v>9</v>
      </c>
      <c r="D148" s="220" t="s">
        <v>125</v>
      </c>
      <c r="E148" s="221" t="s">
        <v>245</v>
      </c>
      <c r="F148" s="222" t="s">
        <v>246</v>
      </c>
      <c r="G148" s="223" t="s">
        <v>168</v>
      </c>
      <c r="H148" s="224">
        <v>0.36</v>
      </c>
      <c r="I148" s="225"/>
      <c r="J148" s="226">
        <f>ROUND(I148*H148,2)</f>
        <v>0</v>
      </c>
      <c r="K148" s="222" t="s">
        <v>129</v>
      </c>
      <c r="L148" s="71"/>
      <c r="M148" s="227" t="s">
        <v>21</v>
      </c>
      <c r="N148" s="228" t="s">
        <v>41</v>
      </c>
      <c r="O148" s="46"/>
      <c r="P148" s="229">
        <f>O148*H148</f>
        <v>0</v>
      </c>
      <c r="Q148" s="229">
        <v>0</v>
      </c>
      <c r="R148" s="229">
        <f>Q148*H148</f>
        <v>0</v>
      </c>
      <c r="S148" s="229">
        <v>0</v>
      </c>
      <c r="T148" s="230">
        <f>S148*H148</f>
        <v>0</v>
      </c>
      <c r="AR148" s="23" t="s">
        <v>130</v>
      </c>
      <c r="AT148" s="23" t="s">
        <v>125</v>
      </c>
      <c r="AU148" s="23" t="s">
        <v>80</v>
      </c>
      <c r="AY148" s="23" t="s">
        <v>123</v>
      </c>
      <c r="BE148" s="231">
        <f>IF(N148="základní",J148,0)</f>
        <v>0</v>
      </c>
      <c r="BF148" s="231">
        <f>IF(N148="snížená",J148,0)</f>
        <v>0</v>
      </c>
      <c r="BG148" s="231">
        <f>IF(N148="zákl. přenesená",J148,0)</f>
        <v>0</v>
      </c>
      <c r="BH148" s="231">
        <f>IF(N148="sníž. přenesená",J148,0)</f>
        <v>0</v>
      </c>
      <c r="BI148" s="231">
        <f>IF(N148="nulová",J148,0)</f>
        <v>0</v>
      </c>
      <c r="BJ148" s="23" t="s">
        <v>78</v>
      </c>
      <c r="BK148" s="231">
        <f>ROUND(I148*H148,2)</f>
        <v>0</v>
      </c>
      <c r="BL148" s="23" t="s">
        <v>130</v>
      </c>
      <c r="BM148" s="23" t="s">
        <v>247</v>
      </c>
    </row>
    <row r="149" spans="2:47" s="1" customFormat="1" ht="13.5">
      <c r="B149" s="45"/>
      <c r="C149" s="73"/>
      <c r="D149" s="232" t="s">
        <v>132</v>
      </c>
      <c r="E149" s="73"/>
      <c r="F149" s="233" t="s">
        <v>248</v>
      </c>
      <c r="G149" s="73"/>
      <c r="H149" s="73"/>
      <c r="I149" s="190"/>
      <c r="J149" s="73"/>
      <c r="K149" s="73"/>
      <c r="L149" s="71"/>
      <c r="M149" s="234"/>
      <c r="N149" s="46"/>
      <c r="O149" s="46"/>
      <c r="P149" s="46"/>
      <c r="Q149" s="46"/>
      <c r="R149" s="46"/>
      <c r="S149" s="46"/>
      <c r="T149" s="94"/>
      <c r="AT149" s="23" t="s">
        <v>132</v>
      </c>
      <c r="AU149" s="23" t="s">
        <v>80</v>
      </c>
    </row>
    <row r="150" spans="2:51" s="11" customFormat="1" ht="13.5">
      <c r="B150" s="235"/>
      <c r="C150" s="236"/>
      <c r="D150" s="232" t="s">
        <v>148</v>
      </c>
      <c r="E150" s="237" t="s">
        <v>21</v>
      </c>
      <c r="F150" s="238" t="s">
        <v>249</v>
      </c>
      <c r="G150" s="236"/>
      <c r="H150" s="239">
        <v>0.36</v>
      </c>
      <c r="I150" s="240"/>
      <c r="J150" s="236"/>
      <c r="K150" s="236"/>
      <c r="L150" s="241"/>
      <c r="M150" s="242"/>
      <c r="N150" s="243"/>
      <c r="O150" s="243"/>
      <c r="P150" s="243"/>
      <c r="Q150" s="243"/>
      <c r="R150" s="243"/>
      <c r="S150" s="243"/>
      <c r="T150" s="244"/>
      <c r="AT150" s="245" t="s">
        <v>148</v>
      </c>
      <c r="AU150" s="245" t="s">
        <v>80</v>
      </c>
      <c r="AV150" s="11" t="s">
        <v>80</v>
      </c>
      <c r="AW150" s="11" t="s">
        <v>33</v>
      </c>
      <c r="AX150" s="11" t="s">
        <v>78</v>
      </c>
      <c r="AY150" s="245" t="s">
        <v>123</v>
      </c>
    </row>
    <row r="151" spans="2:63" s="10" customFormat="1" ht="29.85" customHeight="1">
      <c r="B151" s="204"/>
      <c r="C151" s="205"/>
      <c r="D151" s="206" t="s">
        <v>69</v>
      </c>
      <c r="E151" s="218" t="s">
        <v>150</v>
      </c>
      <c r="F151" s="218" t="s">
        <v>250</v>
      </c>
      <c r="G151" s="205"/>
      <c r="H151" s="205"/>
      <c r="I151" s="208"/>
      <c r="J151" s="219">
        <f>BK151</f>
        <v>0</v>
      </c>
      <c r="K151" s="205"/>
      <c r="L151" s="210"/>
      <c r="M151" s="211"/>
      <c r="N151" s="212"/>
      <c r="O151" s="212"/>
      <c r="P151" s="213">
        <f>SUM(P152:P175)</f>
        <v>0</v>
      </c>
      <c r="Q151" s="212"/>
      <c r="R151" s="213">
        <f>SUM(R152:R175)</f>
        <v>0</v>
      </c>
      <c r="S151" s="212"/>
      <c r="T151" s="214">
        <f>SUM(T152:T175)</f>
        <v>0</v>
      </c>
      <c r="AR151" s="215" t="s">
        <v>78</v>
      </c>
      <c r="AT151" s="216" t="s">
        <v>69</v>
      </c>
      <c r="AU151" s="216" t="s">
        <v>78</v>
      </c>
      <c r="AY151" s="215" t="s">
        <v>123</v>
      </c>
      <c r="BK151" s="217">
        <f>SUM(BK152:BK175)</f>
        <v>0</v>
      </c>
    </row>
    <row r="152" spans="2:65" s="1" customFormat="1" ht="25.5" customHeight="1">
      <c r="B152" s="45"/>
      <c r="C152" s="220" t="s">
        <v>251</v>
      </c>
      <c r="D152" s="220" t="s">
        <v>125</v>
      </c>
      <c r="E152" s="221" t="s">
        <v>252</v>
      </c>
      <c r="F152" s="222" t="s">
        <v>253</v>
      </c>
      <c r="G152" s="223" t="s">
        <v>128</v>
      </c>
      <c r="H152" s="224">
        <v>157</v>
      </c>
      <c r="I152" s="225"/>
      <c r="J152" s="226">
        <f>ROUND(I152*H152,2)</f>
        <v>0</v>
      </c>
      <c r="K152" s="222" t="s">
        <v>129</v>
      </c>
      <c r="L152" s="71"/>
      <c r="M152" s="227" t="s">
        <v>21</v>
      </c>
      <c r="N152" s="228" t="s">
        <v>41</v>
      </c>
      <c r="O152" s="46"/>
      <c r="P152" s="229">
        <f>O152*H152</f>
        <v>0</v>
      </c>
      <c r="Q152" s="229">
        <v>0</v>
      </c>
      <c r="R152" s="229">
        <f>Q152*H152</f>
        <v>0</v>
      </c>
      <c r="S152" s="229">
        <v>0</v>
      </c>
      <c r="T152" s="230">
        <f>S152*H152</f>
        <v>0</v>
      </c>
      <c r="AR152" s="23" t="s">
        <v>130</v>
      </c>
      <c r="AT152" s="23" t="s">
        <v>125</v>
      </c>
      <c r="AU152" s="23" t="s">
        <v>80</v>
      </c>
      <c r="AY152" s="23" t="s">
        <v>123</v>
      </c>
      <c r="BE152" s="231">
        <f>IF(N152="základní",J152,0)</f>
        <v>0</v>
      </c>
      <c r="BF152" s="231">
        <f>IF(N152="snížená",J152,0)</f>
        <v>0</v>
      </c>
      <c r="BG152" s="231">
        <f>IF(N152="zákl. přenesená",J152,0)</f>
        <v>0</v>
      </c>
      <c r="BH152" s="231">
        <f>IF(N152="sníž. přenesená",J152,0)</f>
        <v>0</v>
      </c>
      <c r="BI152" s="231">
        <f>IF(N152="nulová",J152,0)</f>
        <v>0</v>
      </c>
      <c r="BJ152" s="23" t="s">
        <v>78</v>
      </c>
      <c r="BK152" s="231">
        <f>ROUND(I152*H152,2)</f>
        <v>0</v>
      </c>
      <c r="BL152" s="23" t="s">
        <v>130</v>
      </c>
      <c r="BM152" s="23" t="s">
        <v>254</v>
      </c>
    </row>
    <row r="153" spans="2:51" s="12" customFormat="1" ht="13.5">
      <c r="B153" s="246"/>
      <c r="C153" s="247"/>
      <c r="D153" s="232" t="s">
        <v>148</v>
      </c>
      <c r="E153" s="248" t="s">
        <v>21</v>
      </c>
      <c r="F153" s="249" t="s">
        <v>255</v>
      </c>
      <c r="G153" s="247"/>
      <c r="H153" s="248" t="s">
        <v>21</v>
      </c>
      <c r="I153" s="250"/>
      <c r="J153" s="247"/>
      <c r="K153" s="247"/>
      <c r="L153" s="251"/>
      <c r="M153" s="252"/>
      <c r="N153" s="253"/>
      <c r="O153" s="253"/>
      <c r="P153" s="253"/>
      <c r="Q153" s="253"/>
      <c r="R153" s="253"/>
      <c r="S153" s="253"/>
      <c r="T153" s="254"/>
      <c r="AT153" s="255" t="s">
        <v>148</v>
      </c>
      <c r="AU153" s="255" t="s">
        <v>80</v>
      </c>
      <c r="AV153" s="12" t="s">
        <v>78</v>
      </c>
      <c r="AW153" s="12" t="s">
        <v>33</v>
      </c>
      <c r="AX153" s="12" t="s">
        <v>70</v>
      </c>
      <c r="AY153" s="255" t="s">
        <v>123</v>
      </c>
    </row>
    <row r="154" spans="2:51" s="11" customFormat="1" ht="13.5">
      <c r="B154" s="235"/>
      <c r="C154" s="236"/>
      <c r="D154" s="232" t="s">
        <v>148</v>
      </c>
      <c r="E154" s="237" t="s">
        <v>21</v>
      </c>
      <c r="F154" s="238" t="s">
        <v>256</v>
      </c>
      <c r="G154" s="236"/>
      <c r="H154" s="239">
        <v>124</v>
      </c>
      <c r="I154" s="240"/>
      <c r="J154" s="236"/>
      <c r="K154" s="236"/>
      <c r="L154" s="241"/>
      <c r="M154" s="242"/>
      <c r="N154" s="243"/>
      <c r="O154" s="243"/>
      <c r="P154" s="243"/>
      <c r="Q154" s="243"/>
      <c r="R154" s="243"/>
      <c r="S154" s="243"/>
      <c r="T154" s="244"/>
      <c r="AT154" s="245" t="s">
        <v>148</v>
      </c>
      <c r="AU154" s="245" t="s">
        <v>80</v>
      </c>
      <c r="AV154" s="11" t="s">
        <v>80</v>
      </c>
      <c r="AW154" s="11" t="s">
        <v>33</v>
      </c>
      <c r="AX154" s="11" t="s">
        <v>70</v>
      </c>
      <c r="AY154" s="245" t="s">
        <v>123</v>
      </c>
    </row>
    <row r="155" spans="2:51" s="12" customFormat="1" ht="13.5">
      <c r="B155" s="246"/>
      <c r="C155" s="247"/>
      <c r="D155" s="232" t="s">
        <v>148</v>
      </c>
      <c r="E155" s="248" t="s">
        <v>21</v>
      </c>
      <c r="F155" s="249" t="s">
        <v>257</v>
      </c>
      <c r="G155" s="247"/>
      <c r="H155" s="248" t="s">
        <v>21</v>
      </c>
      <c r="I155" s="250"/>
      <c r="J155" s="247"/>
      <c r="K155" s="247"/>
      <c r="L155" s="251"/>
      <c r="M155" s="252"/>
      <c r="N155" s="253"/>
      <c r="O155" s="253"/>
      <c r="P155" s="253"/>
      <c r="Q155" s="253"/>
      <c r="R155" s="253"/>
      <c r="S155" s="253"/>
      <c r="T155" s="254"/>
      <c r="AT155" s="255" t="s">
        <v>148</v>
      </c>
      <c r="AU155" s="255" t="s">
        <v>80</v>
      </c>
      <c r="AV155" s="12" t="s">
        <v>78</v>
      </c>
      <c r="AW155" s="12" t="s">
        <v>33</v>
      </c>
      <c r="AX155" s="12" t="s">
        <v>70</v>
      </c>
      <c r="AY155" s="255" t="s">
        <v>123</v>
      </c>
    </row>
    <row r="156" spans="2:51" s="11" customFormat="1" ht="13.5">
      <c r="B156" s="235"/>
      <c r="C156" s="236"/>
      <c r="D156" s="232" t="s">
        <v>148</v>
      </c>
      <c r="E156" s="237" t="s">
        <v>21</v>
      </c>
      <c r="F156" s="238" t="s">
        <v>258</v>
      </c>
      <c r="G156" s="236"/>
      <c r="H156" s="239">
        <v>33</v>
      </c>
      <c r="I156" s="240"/>
      <c r="J156" s="236"/>
      <c r="K156" s="236"/>
      <c r="L156" s="241"/>
      <c r="M156" s="242"/>
      <c r="N156" s="243"/>
      <c r="O156" s="243"/>
      <c r="P156" s="243"/>
      <c r="Q156" s="243"/>
      <c r="R156" s="243"/>
      <c r="S156" s="243"/>
      <c r="T156" s="244"/>
      <c r="AT156" s="245" t="s">
        <v>148</v>
      </c>
      <c r="AU156" s="245" t="s">
        <v>80</v>
      </c>
      <c r="AV156" s="11" t="s">
        <v>80</v>
      </c>
      <c r="AW156" s="11" t="s">
        <v>33</v>
      </c>
      <c r="AX156" s="11" t="s">
        <v>70</v>
      </c>
      <c r="AY156" s="245" t="s">
        <v>123</v>
      </c>
    </row>
    <row r="157" spans="2:51" s="13" customFormat="1" ht="13.5">
      <c r="B157" s="256"/>
      <c r="C157" s="257"/>
      <c r="D157" s="232" t="s">
        <v>148</v>
      </c>
      <c r="E157" s="258" t="s">
        <v>21</v>
      </c>
      <c r="F157" s="259" t="s">
        <v>175</v>
      </c>
      <c r="G157" s="257"/>
      <c r="H157" s="260">
        <v>157</v>
      </c>
      <c r="I157" s="261"/>
      <c r="J157" s="257"/>
      <c r="K157" s="257"/>
      <c r="L157" s="262"/>
      <c r="M157" s="263"/>
      <c r="N157" s="264"/>
      <c r="O157" s="264"/>
      <c r="P157" s="264"/>
      <c r="Q157" s="264"/>
      <c r="R157" s="264"/>
      <c r="S157" s="264"/>
      <c r="T157" s="265"/>
      <c r="AT157" s="266" t="s">
        <v>148</v>
      </c>
      <c r="AU157" s="266" t="s">
        <v>80</v>
      </c>
      <c r="AV157" s="13" t="s">
        <v>130</v>
      </c>
      <c r="AW157" s="13" t="s">
        <v>33</v>
      </c>
      <c r="AX157" s="13" t="s">
        <v>78</v>
      </c>
      <c r="AY157" s="266" t="s">
        <v>123</v>
      </c>
    </row>
    <row r="158" spans="2:65" s="1" customFormat="1" ht="38.25" customHeight="1">
      <c r="B158" s="45"/>
      <c r="C158" s="220" t="s">
        <v>259</v>
      </c>
      <c r="D158" s="220" t="s">
        <v>125</v>
      </c>
      <c r="E158" s="221" t="s">
        <v>260</v>
      </c>
      <c r="F158" s="222" t="s">
        <v>261</v>
      </c>
      <c r="G158" s="223" t="s">
        <v>128</v>
      </c>
      <c r="H158" s="224">
        <v>33</v>
      </c>
      <c r="I158" s="225"/>
      <c r="J158" s="226">
        <f>ROUND(I158*H158,2)</f>
        <v>0</v>
      </c>
      <c r="K158" s="222" t="s">
        <v>129</v>
      </c>
      <c r="L158" s="71"/>
      <c r="M158" s="227" t="s">
        <v>21</v>
      </c>
      <c r="N158" s="228" t="s">
        <v>41</v>
      </c>
      <c r="O158" s="46"/>
      <c r="P158" s="229">
        <f>O158*H158</f>
        <v>0</v>
      </c>
      <c r="Q158" s="229">
        <v>0</v>
      </c>
      <c r="R158" s="229">
        <f>Q158*H158</f>
        <v>0</v>
      </c>
      <c r="S158" s="229">
        <v>0</v>
      </c>
      <c r="T158" s="230">
        <f>S158*H158</f>
        <v>0</v>
      </c>
      <c r="AR158" s="23" t="s">
        <v>130</v>
      </c>
      <c r="AT158" s="23" t="s">
        <v>125</v>
      </c>
      <c r="AU158" s="23" t="s">
        <v>80</v>
      </c>
      <c r="AY158" s="23" t="s">
        <v>123</v>
      </c>
      <c r="BE158" s="231">
        <f>IF(N158="základní",J158,0)</f>
        <v>0</v>
      </c>
      <c r="BF158" s="231">
        <f>IF(N158="snížená",J158,0)</f>
        <v>0</v>
      </c>
      <c r="BG158" s="231">
        <f>IF(N158="zákl. přenesená",J158,0)</f>
        <v>0</v>
      </c>
      <c r="BH158" s="231">
        <f>IF(N158="sníž. přenesená",J158,0)</f>
        <v>0</v>
      </c>
      <c r="BI158" s="231">
        <f>IF(N158="nulová",J158,0)</f>
        <v>0</v>
      </c>
      <c r="BJ158" s="23" t="s">
        <v>78</v>
      </c>
      <c r="BK158" s="231">
        <f>ROUND(I158*H158,2)</f>
        <v>0</v>
      </c>
      <c r="BL158" s="23" t="s">
        <v>130</v>
      </c>
      <c r="BM158" s="23" t="s">
        <v>262</v>
      </c>
    </row>
    <row r="159" spans="2:47" s="1" customFormat="1" ht="13.5">
      <c r="B159" s="45"/>
      <c r="C159" s="73"/>
      <c r="D159" s="232" t="s">
        <v>132</v>
      </c>
      <c r="E159" s="73"/>
      <c r="F159" s="233" t="s">
        <v>263</v>
      </c>
      <c r="G159" s="73"/>
      <c r="H159" s="73"/>
      <c r="I159" s="190"/>
      <c r="J159" s="73"/>
      <c r="K159" s="73"/>
      <c r="L159" s="71"/>
      <c r="M159" s="234"/>
      <c r="N159" s="46"/>
      <c r="O159" s="46"/>
      <c r="P159" s="46"/>
      <c r="Q159" s="46"/>
      <c r="R159" s="46"/>
      <c r="S159" s="46"/>
      <c r="T159" s="94"/>
      <c r="AT159" s="23" t="s">
        <v>132</v>
      </c>
      <c r="AU159" s="23" t="s">
        <v>80</v>
      </c>
    </row>
    <row r="160" spans="2:65" s="1" customFormat="1" ht="25.5" customHeight="1">
      <c r="B160" s="45"/>
      <c r="C160" s="220" t="s">
        <v>264</v>
      </c>
      <c r="D160" s="220" t="s">
        <v>125</v>
      </c>
      <c r="E160" s="221" t="s">
        <v>265</v>
      </c>
      <c r="F160" s="222" t="s">
        <v>266</v>
      </c>
      <c r="G160" s="223" t="s">
        <v>128</v>
      </c>
      <c r="H160" s="224">
        <v>157</v>
      </c>
      <c r="I160" s="225"/>
      <c r="J160" s="226">
        <f>ROUND(I160*H160,2)</f>
        <v>0</v>
      </c>
      <c r="K160" s="222" t="s">
        <v>129</v>
      </c>
      <c r="L160" s="71"/>
      <c r="M160" s="227" t="s">
        <v>21</v>
      </c>
      <c r="N160" s="228" t="s">
        <v>41</v>
      </c>
      <c r="O160" s="46"/>
      <c r="P160" s="229">
        <f>O160*H160</f>
        <v>0</v>
      </c>
      <c r="Q160" s="229">
        <v>0</v>
      </c>
      <c r="R160" s="229">
        <f>Q160*H160</f>
        <v>0</v>
      </c>
      <c r="S160" s="229">
        <v>0</v>
      </c>
      <c r="T160" s="230">
        <f>S160*H160</f>
        <v>0</v>
      </c>
      <c r="AR160" s="23" t="s">
        <v>130</v>
      </c>
      <c r="AT160" s="23" t="s">
        <v>125</v>
      </c>
      <c r="AU160" s="23" t="s">
        <v>80</v>
      </c>
      <c r="AY160" s="23" t="s">
        <v>123</v>
      </c>
      <c r="BE160" s="231">
        <f>IF(N160="základní",J160,0)</f>
        <v>0</v>
      </c>
      <c r="BF160" s="231">
        <f>IF(N160="snížená",J160,0)</f>
        <v>0</v>
      </c>
      <c r="BG160" s="231">
        <f>IF(N160="zákl. přenesená",J160,0)</f>
        <v>0</v>
      </c>
      <c r="BH160" s="231">
        <f>IF(N160="sníž. přenesená",J160,0)</f>
        <v>0</v>
      </c>
      <c r="BI160" s="231">
        <f>IF(N160="nulová",J160,0)</f>
        <v>0</v>
      </c>
      <c r="BJ160" s="23" t="s">
        <v>78</v>
      </c>
      <c r="BK160" s="231">
        <f>ROUND(I160*H160,2)</f>
        <v>0</v>
      </c>
      <c r="BL160" s="23" t="s">
        <v>130</v>
      </c>
      <c r="BM160" s="23" t="s">
        <v>267</v>
      </c>
    </row>
    <row r="161" spans="2:47" s="1" customFormat="1" ht="13.5">
      <c r="B161" s="45"/>
      <c r="C161" s="73"/>
      <c r="D161" s="232" t="s">
        <v>132</v>
      </c>
      <c r="E161" s="73"/>
      <c r="F161" s="233" t="s">
        <v>268</v>
      </c>
      <c r="G161" s="73"/>
      <c r="H161" s="73"/>
      <c r="I161" s="190"/>
      <c r="J161" s="73"/>
      <c r="K161" s="73"/>
      <c r="L161" s="71"/>
      <c r="M161" s="234"/>
      <c r="N161" s="46"/>
      <c r="O161" s="46"/>
      <c r="P161" s="46"/>
      <c r="Q161" s="46"/>
      <c r="R161" s="46"/>
      <c r="S161" s="46"/>
      <c r="T161" s="94"/>
      <c r="AT161" s="23" t="s">
        <v>132</v>
      </c>
      <c r="AU161" s="23" t="s">
        <v>80</v>
      </c>
    </row>
    <row r="162" spans="2:51" s="12" customFormat="1" ht="13.5">
      <c r="B162" s="246"/>
      <c r="C162" s="247"/>
      <c r="D162" s="232" t="s">
        <v>148</v>
      </c>
      <c r="E162" s="248" t="s">
        <v>21</v>
      </c>
      <c r="F162" s="249" t="s">
        <v>255</v>
      </c>
      <c r="G162" s="247"/>
      <c r="H162" s="248" t="s">
        <v>21</v>
      </c>
      <c r="I162" s="250"/>
      <c r="J162" s="247"/>
      <c r="K162" s="247"/>
      <c r="L162" s="251"/>
      <c r="M162" s="252"/>
      <c r="N162" s="253"/>
      <c r="O162" s="253"/>
      <c r="P162" s="253"/>
      <c r="Q162" s="253"/>
      <c r="R162" s="253"/>
      <c r="S162" s="253"/>
      <c r="T162" s="254"/>
      <c r="AT162" s="255" t="s">
        <v>148</v>
      </c>
      <c r="AU162" s="255" t="s">
        <v>80</v>
      </c>
      <c r="AV162" s="12" t="s">
        <v>78</v>
      </c>
      <c r="AW162" s="12" t="s">
        <v>33</v>
      </c>
      <c r="AX162" s="12" t="s">
        <v>70</v>
      </c>
      <c r="AY162" s="255" t="s">
        <v>123</v>
      </c>
    </row>
    <row r="163" spans="2:51" s="11" customFormat="1" ht="13.5">
      <c r="B163" s="235"/>
      <c r="C163" s="236"/>
      <c r="D163" s="232" t="s">
        <v>148</v>
      </c>
      <c r="E163" s="237" t="s">
        <v>21</v>
      </c>
      <c r="F163" s="238" t="s">
        <v>256</v>
      </c>
      <c r="G163" s="236"/>
      <c r="H163" s="239">
        <v>124</v>
      </c>
      <c r="I163" s="240"/>
      <c r="J163" s="236"/>
      <c r="K163" s="236"/>
      <c r="L163" s="241"/>
      <c r="M163" s="242"/>
      <c r="N163" s="243"/>
      <c r="O163" s="243"/>
      <c r="P163" s="243"/>
      <c r="Q163" s="243"/>
      <c r="R163" s="243"/>
      <c r="S163" s="243"/>
      <c r="T163" s="244"/>
      <c r="AT163" s="245" t="s">
        <v>148</v>
      </c>
      <c r="AU163" s="245" t="s">
        <v>80</v>
      </c>
      <c r="AV163" s="11" t="s">
        <v>80</v>
      </c>
      <c r="AW163" s="11" t="s">
        <v>33</v>
      </c>
      <c r="AX163" s="11" t="s">
        <v>70</v>
      </c>
      <c r="AY163" s="245" t="s">
        <v>123</v>
      </c>
    </row>
    <row r="164" spans="2:51" s="12" customFormat="1" ht="13.5">
      <c r="B164" s="246"/>
      <c r="C164" s="247"/>
      <c r="D164" s="232" t="s">
        <v>148</v>
      </c>
      <c r="E164" s="248" t="s">
        <v>21</v>
      </c>
      <c r="F164" s="249" t="s">
        <v>257</v>
      </c>
      <c r="G164" s="247"/>
      <c r="H164" s="248" t="s">
        <v>21</v>
      </c>
      <c r="I164" s="250"/>
      <c r="J164" s="247"/>
      <c r="K164" s="247"/>
      <c r="L164" s="251"/>
      <c r="M164" s="252"/>
      <c r="N164" s="253"/>
      <c r="O164" s="253"/>
      <c r="P164" s="253"/>
      <c r="Q164" s="253"/>
      <c r="R164" s="253"/>
      <c r="S164" s="253"/>
      <c r="T164" s="254"/>
      <c r="AT164" s="255" t="s">
        <v>148</v>
      </c>
      <c r="AU164" s="255" t="s">
        <v>80</v>
      </c>
      <c r="AV164" s="12" t="s">
        <v>78</v>
      </c>
      <c r="AW164" s="12" t="s">
        <v>33</v>
      </c>
      <c r="AX164" s="12" t="s">
        <v>70</v>
      </c>
      <c r="AY164" s="255" t="s">
        <v>123</v>
      </c>
    </row>
    <row r="165" spans="2:51" s="11" customFormat="1" ht="13.5">
      <c r="B165" s="235"/>
      <c r="C165" s="236"/>
      <c r="D165" s="232" t="s">
        <v>148</v>
      </c>
      <c r="E165" s="237" t="s">
        <v>21</v>
      </c>
      <c r="F165" s="238" t="s">
        <v>258</v>
      </c>
      <c r="G165" s="236"/>
      <c r="H165" s="239">
        <v>33</v>
      </c>
      <c r="I165" s="240"/>
      <c r="J165" s="236"/>
      <c r="K165" s="236"/>
      <c r="L165" s="241"/>
      <c r="M165" s="242"/>
      <c r="N165" s="243"/>
      <c r="O165" s="243"/>
      <c r="P165" s="243"/>
      <c r="Q165" s="243"/>
      <c r="R165" s="243"/>
      <c r="S165" s="243"/>
      <c r="T165" s="244"/>
      <c r="AT165" s="245" t="s">
        <v>148</v>
      </c>
      <c r="AU165" s="245" t="s">
        <v>80</v>
      </c>
      <c r="AV165" s="11" t="s">
        <v>80</v>
      </c>
      <c r="AW165" s="11" t="s">
        <v>33</v>
      </c>
      <c r="AX165" s="11" t="s">
        <v>70</v>
      </c>
      <c r="AY165" s="245" t="s">
        <v>123</v>
      </c>
    </row>
    <row r="166" spans="2:51" s="13" customFormat="1" ht="13.5">
      <c r="B166" s="256"/>
      <c r="C166" s="257"/>
      <c r="D166" s="232" t="s">
        <v>148</v>
      </c>
      <c r="E166" s="258" t="s">
        <v>21</v>
      </c>
      <c r="F166" s="259" t="s">
        <v>175</v>
      </c>
      <c r="G166" s="257"/>
      <c r="H166" s="260">
        <v>157</v>
      </c>
      <c r="I166" s="261"/>
      <c r="J166" s="257"/>
      <c r="K166" s="257"/>
      <c r="L166" s="262"/>
      <c r="M166" s="263"/>
      <c r="N166" s="264"/>
      <c r="O166" s="264"/>
      <c r="P166" s="264"/>
      <c r="Q166" s="264"/>
      <c r="R166" s="264"/>
      <c r="S166" s="264"/>
      <c r="T166" s="265"/>
      <c r="AT166" s="266" t="s">
        <v>148</v>
      </c>
      <c r="AU166" s="266" t="s">
        <v>80</v>
      </c>
      <c r="AV166" s="13" t="s">
        <v>130</v>
      </c>
      <c r="AW166" s="13" t="s">
        <v>33</v>
      </c>
      <c r="AX166" s="13" t="s">
        <v>78</v>
      </c>
      <c r="AY166" s="266" t="s">
        <v>123</v>
      </c>
    </row>
    <row r="167" spans="2:65" s="1" customFormat="1" ht="38.25" customHeight="1">
      <c r="B167" s="45"/>
      <c r="C167" s="220" t="s">
        <v>269</v>
      </c>
      <c r="D167" s="220" t="s">
        <v>125</v>
      </c>
      <c r="E167" s="221" t="s">
        <v>270</v>
      </c>
      <c r="F167" s="222" t="s">
        <v>271</v>
      </c>
      <c r="G167" s="223" t="s">
        <v>128</v>
      </c>
      <c r="H167" s="224">
        <v>91</v>
      </c>
      <c r="I167" s="225"/>
      <c r="J167" s="226">
        <f>ROUND(I167*H167,2)</f>
        <v>0</v>
      </c>
      <c r="K167" s="222" t="s">
        <v>129</v>
      </c>
      <c r="L167" s="71"/>
      <c r="M167" s="227" t="s">
        <v>21</v>
      </c>
      <c r="N167" s="228" t="s">
        <v>41</v>
      </c>
      <c r="O167" s="46"/>
      <c r="P167" s="229">
        <f>O167*H167</f>
        <v>0</v>
      </c>
      <c r="Q167" s="229">
        <v>0</v>
      </c>
      <c r="R167" s="229">
        <f>Q167*H167</f>
        <v>0</v>
      </c>
      <c r="S167" s="229">
        <v>0</v>
      </c>
      <c r="T167" s="230">
        <f>S167*H167</f>
        <v>0</v>
      </c>
      <c r="AR167" s="23" t="s">
        <v>130</v>
      </c>
      <c r="AT167" s="23" t="s">
        <v>125</v>
      </c>
      <c r="AU167" s="23" t="s">
        <v>80</v>
      </c>
      <c r="AY167" s="23" t="s">
        <v>123</v>
      </c>
      <c r="BE167" s="231">
        <f>IF(N167="základní",J167,0)</f>
        <v>0</v>
      </c>
      <c r="BF167" s="231">
        <f>IF(N167="snížená",J167,0)</f>
        <v>0</v>
      </c>
      <c r="BG167" s="231">
        <f>IF(N167="zákl. přenesená",J167,0)</f>
        <v>0</v>
      </c>
      <c r="BH167" s="231">
        <f>IF(N167="sníž. přenesená",J167,0)</f>
        <v>0</v>
      </c>
      <c r="BI167" s="231">
        <f>IF(N167="nulová",J167,0)</f>
        <v>0</v>
      </c>
      <c r="BJ167" s="23" t="s">
        <v>78</v>
      </c>
      <c r="BK167" s="231">
        <f>ROUND(I167*H167,2)</f>
        <v>0</v>
      </c>
      <c r="BL167" s="23" t="s">
        <v>130</v>
      </c>
      <c r="BM167" s="23" t="s">
        <v>272</v>
      </c>
    </row>
    <row r="168" spans="2:47" s="1" customFormat="1" ht="13.5">
      <c r="B168" s="45"/>
      <c r="C168" s="73"/>
      <c r="D168" s="232" t="s">
        <v>132</v>
      </c>
      <c r="E168" s="73"/>
      <c r="F168" s="233" t="s">
        <v>273</v>
      </c>
      <c r="G168" s="73"/>
      <c r="H168" s="73"/>
      <c r="I168" s="190"/>
      <c r="J168" s="73"/>
      <c r="K168" s="73"/>
      <c r="L168" s="71"/>
      <c r="M168" s="234"/>
      <c r="N168" s="46"/>
      <c r="O168" s="46"/>
      <c r="P168" s="46"/>
      <c r="Q168" s="46"/>
      <c r="R168" s="46"/>
      <c r="S168" s="46"/>
      <c r="T168" s="94"/>
      <c r="AT168" s="23" t="s">
        <v>132</v>
      </c>
      <c r="AU168" s="23" t="s">
        <v>80</v>
      </c>
    </row>
    <row r="169" spans="2:51" s="11" customFormat="1" ht="13.5">
      <c r="B169" s="235"/>
      <c r="C169" s="236"/>
      <c r="D169" s="232" t="s">
        <v>148</v>
      </c>
      <c r="E169" s="237" t="s">
        <v>21</v>
      </c>
      <c r="F169" s="238" t="s">
        <v>274</v>
      </c>
      <c r="G169" s="236"/>
      <c r="H169" s="239">
        <v>87</v>
      </c>
      <c r="I169" s="240"/>
      <c r="J169" s="236"/>
      <c r="K169" s="236"/>
      <c r="L169" s="241"/>
      <c r="M169" s="242"/>
      <c r="N169" s="243"/>
      <c r="O169" s="243"/>
      <c r="P169" s="243"/>
      <c r="Q169" s="243"/>
      <c r="R169" s="243"/>
      <c r="S169" s="243"/>
      <c r="T169" s="244"/>
      <c r="AT169" s="245" t="s">
        <v>148</v>
      </c>
      <c r="AU169" s="245" t="s">
        <v>80</v>
      </c>
      <c r="AV169" s="11" t="s">
        <v>80</v>
      </c>
      <c r="AW169" s="11" t="s">
        <v>33</v>
      </c>
      <c r="AX169" s="11" t="s">
        <v>70</v>
      </c>
      <c r="AY169" s="245" t="s">
        <v>123</v>
      </c>
    </row>
    <row r="170" spans="2:51" s="11" customFormat="1" ht="13.5">
      <c r="B170" s="235"/>
      <c r="C170" s="236"/>
      <c r="D170" s="232" t="s">
        <v>148</v>
      </c>
      <c r="E170" s="237" t="s">
        <v>21</v>
      </c>
      <c r="F170" s="238" t="s">
        <v>130</v>
      </c>
      <c r="G170" s="236"/>
      <c r="H170" s="239">
        <v>4</v>
      </c>
      <c r="I170" s="240"/>
      <c r="J170" s="236"/>
      <c r="K170" s="236"/>
      <c r="L170" s="241"/>
      <c r="M170" s="242"/>
      <c r="N170" s="243"/>
      <c r="O170" s="243"/>
      <c r="P170" s="243"/>
      <c r="Q170" s="243"/>
      <c r="R170" s="243"/>
      <c r="S170" s="243"/>
      <c r="T170" s="244"/>
      <c r="AT170" s="245" t="s">
        <v>148</v>
      </c>
      <c r="AU170" s="245" t="s">
        <v>80</v>
      </c>
      <c r="AV170" s="11" t="s">
        <v>80</v>
      </c>
      <c r="AW170" s="11" t="s">
        <v>33</v>
      </c>
      <c r="AX170" s="11" t="s">
        <v>70</v>
      </c>
      <c r="AY170" s="245" t="s">
        <v>123</v>
      </c>
    </row>
    <row r="171" spans="2:51" s="13" customFormat="1" ht="13.5">
      <c r="B171" s="256"/>
      <c r="C171" s="257"/>
      <c r="D171" s="232" t="s">
        <v>148</v>
      </c>
      <c r="E171" s="258" t="s">
        <v>21</v>
      </c>
      <c r="F171" s="259" t="s">
        <v>175</v>
      </c>
      <c r="G171" s="257"/>
      <c r="H171" s="260">
        <v>91</v>
      </c>
      <c r="I171" s="261"/>
      <c r="J171" s="257"/>
      <c r="K171" s="257"/>
      <c r="L171" s="262"/>
      <c r="M171" s="263"/>
      <c r="N171" s="264"/>
      <c r="O171" s="264"/>
      <c r="P171" s="264"/>
      <c r="Q171" s="264"/>
      <c r="R171" s="264"/>
      <c r="S171" s="264"/>
      <c r="T171" s="265"/>
      <c r="AT171" s="266" t="s">
        <v>148</v>
      </c>
      <c r="AU171" s="266" t="s">
        <v>80</v>
      </c>
      <c r="AV171" s="13" t="s">
        <v>130</v>
      </c>
      <c r="AW171" s="13" t="s">
        <v>33</v>
      </c>
      <c r="AX171" s="13" t="s">
        <v>78</v>
      </c>
      <c r="AY171" s="266" t="s">
        <v>123</v>
      </c>
    </row>
    <row r="172" spans="2:65" s="1" customFormat="1" ht="25.5" customHeight="1">
      <c r="B172" s="45"/>
      <c r="C172" s="220" t="s">
        <v>275</v>
      </c>
      <c r="D172" s="220" t="s">
        <v>125</v>
      </c>
      <c r="E172" s="221" t="s">
        <v>276</v>
      </c>
      <c r="F172" s="222" t="s">
        <v>277</v>
      </c>
      <c r="G172" s="223" t="s">
        <v>128</v>
      </c>
      <c r="H172" s="224">
        <v>62</v>
      </c>
      <c r="I172" s="225"/>
      <c r="J172" s="226">
        <f>ROUND(I172*H172,2)</f>
        <v>0</v>
      </c>
      <c r="K172" s="222" t="s">
        <v>129</v>
      </c>
      <c r="L172" s="71"/>
      <c r="M172" s="227" t="s">
        <v>21</v>
      </c>
      <c r="N172" s="228" t="s">
        <v>41</v>
      </c>
      <c r="O172" s="46"/>
      <c r="P172" s="229">
        <f>O172*H172</f>
        <v>0</v>
      </c>
      <c r="Q172" s="229">
        <v>0</v>
      </c>
      <c r="R172" s="229">
        <f>Q172*H172</f>
        <v>0</v>
      </c>
      <c r="S172" s="229">
        <v>0</v>
      </c>
      <c r="T172" s="230">
        <f>S172*H172</f>
        <v>0</v>
      </c>
      <c r="AR172" s="23" t="s">
        <v>130</v>
      </c>
      <c r="AT172" s="23" t="s">
        <v>125</v>
      </c>
      <c r="AU172" s="23" t="s">
        <v>80</v>
      </c>
      <c r="AY172" s="23" t="s">
        <v>123</v>
      </c>
      <c r="BE172" s="231">
        <f>IF(N172="základní",J172,0)</f>
        <v>0</v>
      </c>
      <c r="BF172" s="231">
        <f>IF(N172="snížená",J172,0)</f>
        <v>0</v>
      </c>
      <c r="BG172" s="231">
        <f>IF(N172="zákl. přenesená",J172,0)</f>
        <v>0</v>
      </c>
      <c r="BH172" s="231">
        <f>IF(N172="sníž. přenesená",J172,0)</f>
        <v>0</v>
      </c>
      <c r="BI172" s="231">
        <f>IF(N172="nulová",J172,0)</f>
        <v>0</v>
      </c>
      <c r="BJ172" s="23" t="s">
        <v>78</v>
      </c>
      <c r="BK172" s="231">
        <f>ROUND(I172*H172,2)</f>
        <v>0</v>
      </c>
      <c r="BL172" s="23" t="s">
        <v>130</v>
      </c>
      <c r="BM172" s="23" t="s">
        <v>278</v>
      </c>
    </row>
    <row r="173" spans="2:47" s="1" customFormat="1" ht="13.5">
      <c r="B173" s="45"/>
      <c r="C173" s="73"/>
      <c r="D173" s="232" t="s">
        <v>132</v>
      </c>
      <c r="E173" s="73"/>
      <c r="F173" s="233" t="s">
        <v>279</v>
      </c>
      <c r="G173" s="73"/>
      <c r="H173" s="73"/>
      <c r="I173" s="190"/>
      <c r="J173" s="73"/>
      <c r="K173" s="73"/>
      <c r="L173" s="71"/>
      <c r="M173" s="234"/>
      <c r="N173" s="46"/>
      <c r="O173" s="46"/>
      <c r="P173" s="46"/>
      <c r="Q173" s="46"/>
      <c r="R173" s="46"/>
      <c r="S173" s="46"/>
      <c r="T173" s="94"/>
      <c r="AT173" s="23" t="s">
        <v>132</v>
      </c>
      <c r="AU173" s="23" t="s">
        <v>80</v>
      </c>
    </row>
    <row r="174" spans="2:65" s="1" customFormat="1" ht="16.5" customHeight="1">
      <c r="B174" s="45"/>
      <c r="C174" s="220" t="s">
        <v>280</v>
      </c>
      <c r="D174" s="220" t="s">
        <v>125</v>
      </c>
      <c r="E174" s="221" t="s">
        <v>281</v>
      </c>
      <c r="F174" s="222" t="s">
        <v>282</v>
      </c>
      <c r="G174" s="223" t="s">
        <v>128</v>
      </c>
      <c r="H174" s="224">
        <v>124</v>
      </c>
      <c r="I174" s="225"/>
      <c r="J174" s="226">
        <f>ROUND(I174*H174,2)</f>
        <v>0</v>
      </c>
      <c r="K174" s="222" t="s">
        <v>129</v>
      </c>
      <c r="L174" s="71"/>
      <c r="M174" s="227" t="s">
        <v>21</v>
      </c>
      <c r="N174" s="228" t="s">
        <v>41</v>
      </c>
      <c r="O174" s="46"/>
      <c r="P174" s="229">
        <f>O174*H174</f>
        <v>0</v>
      </c>
      <c r="Q174" s="229">
        <v>0</v>
      </c>
      <c r="R174" s="229">
        <f>Q174*H174</f>
        <v>0</v>
      </c>
      <c r="S174" s="229">
        <v>0</v>
      </c>
      <c r="T174" s="230">
        <f>S174*H174</f>
        <v>0</v>
      </c>
      <c r="AR174" s="23" t="s">
        <v>130</v>
      </c>
      <c r="AT174" s="23" t="s">
        <v>125</v>
      </c>
      <c r="AU174" s="23" t="s">
        <v>80</v>
      </c>
      <c r="AY174" s="23" t="s">
        <v>123</v>
      </c>
      <c r="BE174" s="231">
        <f>IF(N174="základní",J174,0)</f>
        <v>0</v>
      </c>
      <c r="BF174" s="231">
        <f>IF(N174="snížená",J174,0)</f>
        <v>0</v>
      </c>
      <c r="BG174" s="231">
        <f>IF(N174="zákl. přenesená",J174,0)</f>
        <v>0</v>
      </c>
      <c r="BH174" s="231">
        <f>IF(N174="sníž. přenesená",J174,0)</f>
        <v>0</v>
      </c>
      <c r="BI174" s="231">
        <f>IF(N174="nulová",J174,0)</f>
        <v>0</v>
      </c>
      <c r="BJ174" s="23" t="s">
        <v>78</v>
      </c>
      <c r="BK174" s="231">
        <f>ROUND(I174*H174,2)</f>
        <v>0</v>
      </c>
      <c r="BL174" s="23" t="s">
        <v>130</v>
      </c>
      <c r="BM174" s="23" t="s">
        <v>283</v>
      </c>
    </row>
    <row r="175" spans="2:47" s="1" customFormat="1" ht="13.5">
      <c r="B175" s="45"/>
      <c r="C175" s="73"/>
      <c r="D175" s="232" t="s">
        <v>132</v>
      </c>
      <c r="E175" s="73"/>
      <c r="F175" s="233" t="s">
        <v>284</v>
      </c>
      <c r="G175" s="73"/>
      <c r="H175" s="73"/>
      <c r="I175" s="190"/>
      <c r="J175" s="73"/>
      <c r="K175" s="73"/>
      <c r="L175" s="71"/>
      <c r="M175" s="234"/>
      <c r="N175" s="46"/>
      <c r="O175" s="46"/>
      <c r="P175" s="46"/>
      <c r="Q175" s="46"/>
      <c r="R175" s="46"/>
      <c r="S175" s="46"/>
      <c r="T175" s="94"/>
      <c r="AT175" s="23" t="s">
        <v>132</v>
      </c>
      <c r="AU175" s="23" t="s">
        <v>80</v>
      </c>
    </row>
    <row r="176" spans="2:63" s="10" customFormat="1" ht="29.85" customHeight="1">
      <c r="B176" s="204"/>
      <c r="C176" s="205"/>
      <c r="D176" s="206" t="s">
        <v>69</v>
      </c>
      <c r="E176" s="218" t="s">
        <v>165</v>
      </c>
      <c r="F176" s="218" t="s">
        <v>285</v>
      </c>
      <c r="G176" s="205"/>
      <c r="H176" s="205"/>
      <c r="I176" s="208"/>
      <c r="J176" s="219">
        <f>BK176</f>
        <v>0</v>
      </c>
      <c r="K176" s="205"/>
      <c r="L176" s="210"/>
      <c r="M176" s="211"/>
      <c r="N176" s="212"/>
      <c r="O176" s="212"/>
      <c r="P176" s="213">
        <f>SUM(P177:P196)</f>
        <v>0</v>
      </c>
      <c r="Q176" s="212"/>
      <c r="R176" s="213">
        <f>SUM(R177:R196)</f>
        <v>1.8168549999999999</v>
      </c>
      <c r="S176" s="212"/>
      <c r="T176" s="214">
        <f>SUM(T177:T196)</f>
        <v>0.1</v>
      </c>
      <c r="AR176" s="215" t="s">
        <v>78</v>
      </c>
      <c r="AT176" s="216" t="s">
        <v>69</v>
      </c>
      <c r="AU176" s="216" t="s">
        <v>78</v>
      </c>
      <c r="AY176" s="215" t="s">
        <v>123</v>
      </c>
      <c r="BK176" s="217">
        <f>SUM(BK177:BK196)</f>
        <v>0</v>
      </c>
    </row>
    <row r="177" spans="2:65" s="1" customFormat="1" ht="25.5" customHeight="1">
      <c r="B177" s="45"/>
      <c r="C177" s="220" t="s">
        <v>286</v>
      </c>
      <c r="D177" s="220" t="s">
        <v>125</v>
      </c>
      <c r="E177" s="221" t="s">
        <v>287</v>
      </c>
      <c r="F177" s="222" t="s">
        <v>288</v>
      </c>
      <c r="G177" s="223" t="s">
        <v>157</v>
      </c>
      <c r="H177" s="224">
        <v>4.5</v>
      </c>
      <c r="I177" s="225"/>
      <c r="J177" s="226">
        <f>ROUND(I177*H177,2)</f>
        <v>0</v>
      </c>
      <c r="K177" s="222" t="s">
        <v>129</v>
      </c>
      <c r="L177" s="71"/>
      <c r="M177" s="227" t="s">
        <v>21</v>
      </c>
      <c r="N177" s="228" t="s">
        <v>41</v>
      </c>
      <c r="O177" s="46"/>
      <c r="P177" s="229">
        <f>O177*H177</f>
        <v>0</v>
      </c>
      <c r="Q177" s="229">
        <v>1E-05</v>
      </c>
      <c r="R177" s="229">
        <f>Q177*H177</f>
        <v>4.5E-05</v>
      </c>
      <c r="S177" s="229">
        <v>0</v>
      </c>
      <c r="T177" s="230">
        <f>S177*H177</f>
        <v>0</v>
      </c>
      <c r="AR177" s="23" t="s">
        <v>130</v>
      </c>
      <c r="AT177" s="23" t="s">
        <v>125</v>
      </c>
      <c r="AU177" s="23" t="s">
        <v>80</v>
      </c>
      <c r="AY177" s="23" t="s">
        <v>123</v>
      </c>
      <c r="BE177" s="231">
        <f>IF(N177="základní",J177,0)</f>
        <v>0</v>
      </c>
      <c r="BF177" s="231">
        <f>IF(N177="snížená",J177,0)</f>
        <v>0</v>
      </c>
      <c r="BG177" s="231">
        <f>IF(N177="zákl. přenesená",J177,0)</f>
        <v>0</v>
      </c>
      <c r="BH177" s="231">
        <f>IF(N177="sníž. přenesená",J177,0)</f>
        <v>0</v>
      </c>
      <c r="BI177" s="231">
        <f>IF(N177="nulová",J177,0)</f>
        <v>0</v>
      </c>
      <c r="BJ177" s="23" t="s">
        <v>78</v>
      </c>
      <c r="BK177" s="231">
        <f>ROUND(I177*H177,2)</f>
        <v>0</v>
      </c>
      <c r="BL177" s="23" t="s">
        <v>130</v>
      </c>
      <c r="BM177" s="23" t="s">
        <v>289</v>
      </c>
    </row>
    <row r="178" spans="2:47" s="1" customFormat="1" ht="13.5">
      <c r="B178" s="45"/>
      <c r="C178" s="73"/>
      <c r="D178" s="232" t="s">
        <v>132</v>
      </c>
      <c r="E178" s="73"/>
      <c r="F178" s="233" t="s">
        <v>290</v>
      </c>
      <c r="G178" s="73"/>
      <c r="H178" s="73"/>
      <c r="I178" s="190"/>
      <c r="J178" s="73"/>
      <c r="K178" s="73"/>
      <c r="L178" s="71"/>
      <c r="M178" s="234"/>
      <c r="N178" s="46"/>
      <c r="O178" s="46"/>
      <c r="P178" s="46"/>
      <c r="Q178" s="46"/>
      <c r="R178" s="46"/>
      <c r="S178" s="46"/>
      <c r="T178" s="94"/>
      <c r="AT178" s="23" t="s">
        <v>132</v>
      </c>
      <c r="AU178" s="23" t="s">
        <v>80</v>
      </c>
    </row>
    <row r="179" spans="2:51" s="11" customFormat="1" ht="13.5">
      <c r="B179" s="235"/>
      <c r="C179" s="236"/>
      <c r="D179" s="232" t="s">
        <v>148</v>
      </c>
      <c r="E179" s="237" t="s">
        <v>21</v>
      </c>
      <c r="F179" s="238" t="s">
        <v>291</v>
      </c>
      <c r="G179" s="236"/>
      <c r="H179" s="239">
        <v>4.5</v>
      </c>
      <c r="I179" s="240"/>
      <c r="J179" s="236"/>
      <c r="K179" s="236"/>
      <c r="L179" s="241"/>
      <c r="M179" s="242"/>
      <c r="N179" s="243"/>
      <c r="O179" s="243"/>
      <c r="P179" s="243"/>
      <c r="Q179" s="243"/>
      <c r="R179" s="243"/>
      <c r="S179" s="243"/>
      <c r="T179" s="244"/>
      <c r="AT179" s="245" t="s">
        <v>148</v>
      </c>
      <c r="AU179" s="245" t="s">
        <v>80</v>
      </c>
      <c r="AV179" s="11" t="s">
        <v>80</v>
      </c>
      <c r="AW179" s="11" t="s">
        <v>33</v>
      </c>
      <c r="AX179" s="11" t="s">
        <v>78</v>
      </c>
      <c r="AY179" s="245" t="s">
        <v>123</v>
      </c>
    </row>
    <row r="180" spans="2:65" s="1" customFormat="1" ht="16.5" customHeight="1">
      <c r="B180" s="45"/>
      <c r="C180" s="267" t="s">
        <v>292</v>
      </c>
      <c r="D180" s="267" t="s">
        <v>209</v>
      </c>
      <c r="E180" s="268" t="s">
        <v>293</v>
      </c>
      <c r="F180" s="269" t="s">
        <v>294</v>
      </c>
      <c r="G180" s="270" t="s">
        <v>157</v>
      </c>
      <c r="H180" s="271">
        <v>4.5</v>
      </c>
      <c r="I180" s="272"/>
      <c r="J180" s="273">
        <f>ROUND(I180*H180,2)</f>
        <v>0</v>
      </c>
      <c r="K180" s="269" t="s">
        <v>129</v>
      </c>
      <c r="L180" s="274"/>
      <c r="M180" s="275" t="s">
        <v>21</v>
      </c>
      <c r="N180" s="276" t="s">
        <v>41</v>
      </c>
      <c r="O180" s="46"/>
      <c r="P180" s="229">
        <f>O180*H180</f>
        <v>0</v>
      </c>
      <c r="Q180" s="229">
        <v>0.0029</v>
      </c>
      <c r="R180" s="229">
        <f>Q180*H180</f>
        <v>0.013049999999999999</v>
      </c>
      <c r="S180" s="229">
        <v>0</v>
      </c>
      <c r="T180" s="230">
        <f>S180*H180</f>
        <v>0</v>
      </c>
      <c r="AR180" s="23" t="s">
        <v>165</v>
      </c>
      <c r="AT180" s="23" t="s">
        <v>209</v>
      </c>
      <c r="AU180" s="23" t="s">
        <v>80</v>
      </c>
      <c r="AY180" s="23" t="s">
        <v>123</v>
      </c>
      <c r="BE180" s="231">
        <f>IF(N180="základní",J180,0)</f>
        <v>0</v>
      </c>
      <c r="BF180" s="231">
        <f>IF(N180="snížená",J180,0)</f>
        <v>0</v>
      </c>
      <c r="BG180" s="231">
        <f>IF(N180="zákl. přenesená",J180,0)</f>
        <v>0</v>
      </c>
      <c r="BH180" s="231">
        <f>IF(N180="sníž. přenesená",J180,0)</f>
        <v>0</v>
      </c>
      <c r="BI180" s="231">
        <f>IF(N180="nulová",J180,0)</f>
        <v>0</v>
      </c>
      <c r="BJ180" s="23" t="s">
        <v>78</v>
      </c>
      <c r="BK180" s="231">
        <f>ROUND(I180*H180,2)</f>
        <v>0</v>
      </c>
      <c r="BL180" s="23" t="s">
        <v>130</v>
      </c>
      <c r="BM180" s="23" t="s">
        <v>295</v>
      </c>
    </row>
    <row r="181" spans="2:65" s="1" customFormat="1" ht="25.5" customHeight="1">
      <c r="B181" s="45"/>
      <c r="C181" s="220" t="s">
        <v>296</v>
      </c>
      <c r="D181" s="220" t="s">
        <v>125</v>
      </c>
      <c r="E181" s="221" t="s">
        <v>297</v>
      </c>
      <c r="F181" s="222" t="s">
        <v>298</v>
      </c>
      <c r="G181" s="223" t="s">
        <v>299</v>
      </c>
      <c r="H181" s="224">
        <v>2</v>
      </c>
      <c r="I181" s="225"/>
      <c r="J181" s="226">
        <f>ROUND(I181*H181,2)</f>
        <v>0</v>
      </c>
      <c r="K181" s="222" t="s">
        <v>129</v>
      </c>
      <c r="L181" s="71"/>
      <c r="M181" s="227" t="s">
        <v>21</v>
      </c>
      <c r="N181" s="228" t="s">
        <v>41</v>
      </c>
      <c r="O181" s="46"/>
      <c r="P181" s="229">
        <f>O181*H181</f>
        <v>0</v>
      </c>
      <c r="Q181" s="229">
        <v>0</v>
      </c>
      <c r="R181" s="229">
        <f>Q181*H181</f>
        <v>0</v>
      </c>
      <c r="S181" s="229">
        <v>0</v>
      </c>
      <c r="T181" s="230">
        <f>S181*H181</f>
        <v>0</v>
      </c>
      <c r="AR181" s="23" t="s">
        <v>130</v>
      </c>
      <c r="AT181" s="23" t="s">
        <v>125</v>
      </c>
      <c r="AU181" s="23" t="s">
        <v>80</v>
      </c>
      <c r="AY181" s="23" t="s">
        <v>123</v>
      </c>
      <c r="BE181" s="231">
        <f>IF(N181="základní",J181,0)</f>
        <v>0</v>
      </c>
      <c r="BF181" s="231">
        <f>IF(N181="snížená",J181,0)</f>
        <v>0</v>
      </c>
      <c r="BG181" s="231">
        <f>IF(N181="zákl. přenesená",J181,0)</f>
        <v>0</v>
      </c>
      <c r="BH181" s="231">
        <f>IF(N181="sníž. přenesená",J181,0)</f>
        <v>0</v>
      </c>
      <c r="BI181" s="231">
        <f>IF(N181="nulová",J181,0)</f>
        <v>0</v>
      </c>
      <c r="BJ181" s="23" t="s">
        <v>78</v>
      </c>
      <c r="BK181" s="231">
        <f>ROUND(I181*H181,2)</f>
        <v>0</v>
      </c>
      <c r="BL181" s="23" t="s">
        <v>130</v>
      </c>
      <c r="BM181" s="23" t="s">
        <v>300</v>
      </c>
    </row>
    <row r="182" spans="2:47" s="1" customFormat="1" ht="13.5">
      <c r="B182" s="45"/>
      <c r="C182" s="73"/>
      <c r="D182" s="232" t="s">
        <v>132</v>
      </c>
      <c r="E182" s="73"/>
      <c r="F182" s="233" t="s">
        <v>301</v>
      </c>
      <c r="G182" s="73"/>
      <c r="H182" s="73"/>
      <c r="I182" s="190"/>
      <c r="J182" s="73"/>
      <c r="K182" s="73"/>
      <c r="L182" s="71"/>
      <c r="M182" s="234"/>
      <c r="N182" s="46"/>
      <c r="O182" s="46"/>
      <c r="P182" s="46"/>
      <c r="Q182" s="46"/>
      <c r="R182" s="46"/>
      <c r="S182" s="46"/>
      <c r="T182" s="94"/>
      <c r="AT182" s="23" t="s">
        <v>132</v>
      </c>
      <c r="AU182" s="23" t="s">
        <v>80</v>
      </c>
    </row>
    <row r="183" spans="2:51" s="11" customFormat="1" ht="13.5">
      <c r="B183" s="235"/>
      <c r="C183" s="236"/>
      <c r="D183" s="232" t="s">
        <v>148</v>
      </c>
      <c r="E183" s="237" t="s">
        <v>21</v>
      </c>
      <c r="F183" s="238" t="s">
        <v>80</v>
      </c>
      <c r="G183" s="236"/>
      <c r="H183" s="239">
        <v>2</v>
      </c>
      <c r="I183" s="240"/>
      <c r="J183" s="236"/>
      <c r="K183" s="236"/>
      <c r="L183" s="241"/>
      <c r="M183" s="242"/>
      <c r="N183" s="243"/>
      <c r="O183" s="243"/>
      <c r="P183" s="243"/>
      <c r="Q183" s="243"/>
      <c r="R183" s="243"/>
      <c r="S183" s="243"/>
      <c r="T183" s="244"/>
      <c r="AT183" s="245" t="s">
        <v>148</v>
      </c>
      <c r="AU183" s="245" t="s">
        <v>80</v>
      </c>
      <c r="AV183" s="11" t="s">
        <v>80</v>
      </c>
      <c r="AW183" s="11" t="s">
        <v>33</v>
      </c>
      <c r="AX183" s="11" t="s">
        <v>78</v>
      </c>
      <c r="AY183" s="245" t="s">
        <v>123</v>
      </c>
    </row>
    <row r="184" spans="2:65" s="1" customFormat="1" ht="16.5" customHeight="1">
      <c r="B184" s="45"/>
      <c r="C184" s="267" t="s">
        <v>302</v>
      </c>
      <c r="D184" s="267" t="s">
        <v>209</v>
      </c>
      <c r="E184" s="268" t="s">
        <v>303</v>
      </c>
      <c r="F184" s="269" t="s">
        <v>304</v>
      </c>
      <c r="G184" s="270" t="s">
        <v>299</v>
      </c>
      <c r="H184" s="271">
        <v>2</v>
      </c>
      <c r="I184" s="272"/>
      <c r="J184" s="273">
        <f>ROUND(I184*H184,2)</f>
        <v>0</v>
      </c>
      <c r="K184" s="269" t="s">
        <v>129</v>
      </c>
      <c r="L184" s="274"/>
      <c r="M184" s="275" t="s">
        <v>21</v>
      </c>
      <c r="N184" s="276" t="s">
        <v>41</v>
      </c>
      <c r="O184" s="46"/>
      <c r="P184" s="229">
        <f>O184*H184</f>
        <v>0</v>
      </c>
      <c r="Q184" s="229">
        <v>0.0008</v>
      </c>
      <c r="R184" s="229">
        <f>Q184*H184</f>
        <v>0.0016</v>
      </c>
      <c r="S184" s="229">
        <v>0</v>
      </c>
      <c r="T184" s="230">
        <f>S184*H184</f>
        <v>0</v>
      </c>
      <c r="AR184" s="23" t="s">
        <v>165</v>
      </c>
      <c r="AT184" s="23" t="s">
        <v>209</v>
      </c>
      <c r="AU184" s="23" t="s">
        <v>80</v>
      </c>
      <c r="AY184" s="23" t="s">
        <v>123</v>
      </c>
      <c r="BE184" s="231">
        <f>IF(N184="základní",J184,0)</f>
        <v>0</v>
      </c>
      <c r="BF184" s="231">
        <f>IF(N184="snížená",J184,0)</f>
        <v>0</v>
      </c>
      <c r="BG184" s="231">
        <f>IF(N184="zákl. přenesená",J184,0)</f>
        <v>0</v>
      </c>
      <c r="BH184" s="231">
        <f>IF(N184="sníž. přenesená",J184,0)</f>
        <v>0</v>
      </c>
      <c r="BI184" s="231">
        <f>IF(N184="nulová",J184,0)</f>
        <v>0</v>
      </c>
      <c r="BJ184" s="23" t="s">
        <v>78</v>
      </c>
      <c r="BK184" s="231">
        <f>ROUND(I184*H184,2)</f>
        <v>0</v>
      </c>
      <c r="BL184" s="23" t="s">
        <v>130</v>
      </c>
      <c r="BM184" s="23" t="s">
        <v>305</v>
      </c>
    </row>
    <row r="185" spans="2:65" s="1" customFormat="1" ht="16.5" customHeight="1">
      <c r="B185" s="45"/>
      <c r="C185" s="220" t="s">
        <v>306</v>
      </c>
      <c r="D185" s="220" t="s">
        <v>125</v>
      </c>
      <c r="E185" s="221" t="s">
        <v>307</v>
      </c>
      <c r="F185" s="222" t="s">
        <v>308</v>
      </c>
      <c r="G185" s="223" t="s">
        <v>299</v>
      </c>
      <c r="H185" s="224">
        <v>2</v>
      </c>
      <c r="I185" s="225"/>
      <c r="J185" s="226">
        <f>ROUND(I185*H185,2)</f>
        <v>0</v>
      </c>
      <c r="K185" s="222" t="s">
        <v>129</v>
      </c>
      <c r="L185" s="71"/>
      <c r="M185" s="227" t="s">
        <v>21</v>
      </c>
      <c r="N185" s="228" t="s">
        <v>41</v>
      </c>
      <c r="O185" s="46"/>
      <c r="P185" s="229">
        <f>O185*H185</f>
        <v>0</v>
      </c>
      <c r="Q185" s="229">
        <v>0.3409</v>
      </c>
      <c r="R185" s="229">
        <f>Q185*H185</f>
        <v>0.6818</v>
      </c>
      <c r="S185" s="229">
        <v>0</v>
      </c>
      <c r="T185" s="230">
        <f>S185*H185</f>
        <v>0</v>
      </c>
      <c r="AR185" s="23" t="s">
        <v>130</v>
      </c>
      <c r="AT185" s="23" t="s">
        <v>125</v>
      </c>
      <c r="AU185" s="23" t="s">
        <v>80</v>
      </c>
      <c r="AY185" s="23" t="s">
        <v>123</v>
      </c>
      <c r="BE185" s="231">
        <f>IF(N185="základní",J185,0)</f>
        <v>0</v>
      </c>
      <c r="BF185" s="231">
        <f>IF(N185="snížená",J185,0)</f>
        <v>0</v>
      </c>
      <c r="BG185" s="231">
        <f>IF(N185="zákl. přenesená",J185,0)</f>
        <v>0</v>
      </c>
      <c r="BH185" s="231">
        <f>IF(N185="sníž. přenesená",J185,0)</f>
        <v>0</v>
      </c>
      <c r="BI185" s="231">
        <f>IF(N185="nulová",J185,0)</f>
        <v>0</v>
      </c>
      <c r="BJ185" s="23" t="s">
        <v>78</v>
      </c>
      <c r="BK185" s="231">
        <f>ROUND(I185*H185,2)</f>
        <v>0</v>
      </c>
      <c r="BL185" s="23" t="s">
        <v>130</v>
      </c>
      <c r="BM185" s="23" t="s">
        <v>309</v>
      </c>
    </row>
    <row r="186" spans="2:47" s="1" customFormat="1" ht="13.5">
      <c r="B186" s="45"/>
      <c r="C186" s="73"/>
      <c r="D186" s="232" t="s">
        <v>132</v>
      </c>
      <c r="E186" s="73"/>
      <c r="F186" s="233" t="s">
        <v>310</v>
      </c>
      <c r="G186" s="73"/>
      <c r="H186" s="73"/>
      <c r="I186" s="190"/>
      <c r="J186" s="73"/>
      <c r="K186" s="73"/>
      <c r="L186" s="71"/>
      <c r="M186" s="234"/>
      <c r="N186" s="46"/>
      <c r="O186" s="46"/>
      <c r="P186" s="46"/>
      <c r="Q186" s="46"/>
      <c r="R186" s="46"/>
      <c r="S186" s="46"/>
      <c r="T186" s="94"/>
      <c r="AT186" s="23" t="s">
        <v>132</v>
      </c>
      <c r="AU186" s="23" t="s">
        <v>80</v>
      </c>
    </row>
    <row r="187" spans="2:51" s="11" customFormat="1" ht="13.5">
      <c r="B187" s="235"/>
      <c r="C187" s="236"/>
      <c r="D187" s="232" t="s">
        <v>148</v>
      </c>
      <c r="E187" s="237" t="s">
        <v>21</v>
      </c>
      <c r="F187" s="238" t="s">
        <v>80</v>
      </c>
      <c r="G187" s="236"/>
      <c r="H187" s="239">
        <v>2</v>
      </c>
      <c r="I187" s="240"/>
      <c r="J187" s="236"/>
      <c r="K187" s="236"/>
      <c r="L187" s="241"/>
      <c r="M187" s="242"/>
      <c r="N187" s="243"/>
      <c r="O187" s="243"/>
      <c r="P187" s="243"/>
      <c r="Q187" s="243"/>
      <c r="R187" s="243"/>
      <c r="S187" s="243"/>
      <c r="T187" s="244"/>
      <c r="AT187" s="245" t="s">
        <v>148</v>
      </c>
      <c r="AU187" s="245" t="s">
        <v>80</v>
      </c>
      <c r="AV187" s="11" t="s">
        <v>80</v>
      </c>
      <c r="AW187" s="11" t="s">
        <v>33</v>
      </c>
      <c r="AX187" s="11" t="s">
        <v>78</v>
      </c>
      <c r="AY187" s="245" t="s">
        <v>123</v>
      </c>
    </row>
    <row r="188" spans="2:65" s="1" customFormat="1" ht="16.5" customHeight="1">
      <c r="B188" s="45"/>
      <c r="C188" s="267" t="s">
        <v>258</v>
      </c>
      <c r="D188" s="267" t="s">
        <v>209</v>
      </c>
      <c r="E188" s="268" t="s">
        <v>311</v>
      </c>
      <c r="F188" s="269" t="s">
        <v>312</v>
      </c>
      <c r="G188" s="270" t="s">
        <v>299</v>
      </c>
      <c r="H188" s="271">
        <v>2</v>
      </c>
      <c r="I188" s="272"/>
      <c r="J188" s="273">
        <f>ROUND(I188*H188,2)</f>
        <v>0</v>
      </c>
      <c r="K188" s="269" t="s">
        <v>129</v>
      </c>
      <c r="L188" s="274"/>
      <c r="M188" s="275" t="s">
        <v>21</v>
      </c>
      <c r="N188" s="276" t="s">
        <v>41</v>
      </c>
      <c r="O188" s="46"/>
      <c r="P188" s="229">
        <f>O188*H188</f>
        <v>0</v>
      </c>
      <c r="Q188" s="229">
        <v>0.072</v>
      </c>
      <c r="R188" s="229">
        <f>Q188*H188</f>
        <v>0.144</v>
      </c>
      <c r="S188" s="229">
        <v>0</v>
      </c>
      <c r="T188" s="230">
        <f>S188*H188</f>
        <v>0</v>
      </c>
      <c r="AR188" s="23" t="s">
        <v>165</v>
      </c>
      <c r="AT188" s="23" t="s">
        <v>209</v>
      </c>
      <c r="AU188" s="23" t="s">
        <v>80</v>
      </c>
      <c r="AY188" s="23" t="s">
        <v>123</v>
      </c>
      <c r="BE188" s="231">
        <f>IF(N188="základní",J188,0)</f>
        <v>0</v>
      </c>
      <c r="BF188" s="231">
        <f>IF(N188="snížená",J188,0)</f>
        <v>0</v>
      </c>
      <c r="BG188" s="231">
        <f>IF(N188="zákl. přenesená",J188,0)</f>
        <v>0</v>
      </c>
      <c r="BH188" s="231">
        <f>IF(N188="sníž. přenesená",J188,0)</f>
        <v>0</v>
      </c>
      <c r="BI188" s="231">
        <f>IF(N188="nulová",J188,0)</f>
        <v>0</v>
      </c>
      <c r="BJ188" s="23" t="s">
        <v>78</v>
      </c>
      <c r="BK188" s="231">
        <f>ROUND(I188*H188,2)</f>
        <v>0</v>
      </c>
      <c r="BL188" s="23" t="s">
        <v>130</v>
      </c>
      <c r="BM188" s="23" t="s">
        <v>313</v>
      </c>
    </row>
    <row r="189" spans="2:65" s="1" customFormat="1" ht="25.5" customHeight="1">
      <c r="B189" s="45"/>
      <c r="C189" s="267" t="s">
        <v>314</v>
      </c>
      <c r="D189" s="267" t="s">
        <v>209</v>
      </c>
      <c r="E189" s="268" t="s">
        <v>315</v>
      </c>
      <c r="F189" s="269" t="s">
        <v>316</v>
      </c>
      <c r="G189" s="270" t="s">
        <v>299</v>
      </c>
      <c r="H189" s="271">
        <v>2</v>
      </c>
      <c r="I189" s="272"/>
      <c r="J189" s="273">
        <f>ROUND(I189*H189,2)</f>
        <v>0</v>
      </c>
      <c r="K189" s="269" t="s">
        <v>129</v>
      </c>
      <c r="L189" s="274"/>
      <c r="M189" s="275" t="s">
        <v>21</v>
      </c>
      <c r="N189" s="276" t="s">
        <v>41</v>
      </c>
      <c r="O189" s="46"/>
      <c r="P189" s="229">
        <f>O189*H189</f>
        <v>0</v>
      </c>
      <c r="Q189" s="229">
        <v>0.08</v>
      </c>
      <c r="R189" s="229">
        <f>Q189*H189</f>
        <v>0.16</v>
      </c>
      <c r="S189" s="229">
        <v>0</v>
      </c>
      <c r="T189" s="230">
        <f>S189*H189</f>
        <v>0</v>
      </c>
      <c r="AR189" s="23" t="s">
        <v>165</v>
      </c>
      <c r="AT189" s="23" t="s">
        <v>209</v>
      </c>
      <c r="AU189" s="23" t="s">
        <v>80</v>
      </c>
      <c r="AY189" s="23" t="s">
        <v>123</v>
      </c>
      <c r="BE189" s="231">
        <f>IF(N189="základní",J189,0)</f>
        <v>0</v>
      </c>
      <c r="BF189" s="231">
        <f>IF(N189="snížená",J189,0)</f>
        <v>0</v>
      </c>
      <c r="BG189" s="231">
        <f>IF(N189="zákl. přenesená",J189,0)</f>
        <v>0</v>
      </c>
      <c r="BH189" s="231">
        <f>IF(N189="sníž. přenesená",J189,0)</f>
        <v>0</v>
      </c>
      <c r="BI189" s="231">
        <f>IF(N189="nulová",J189,0)</f>
        <v>0</v>
      </c>
      <c r="BJ189" s="23" t="s">
        <v>78</v>
      </c>
      <c r="BK189" s="231">
        <f>ROUND(I189*H189,2)</f>
        <v>0</v>
      </c>
      <c r="BL189" s="23" t="s">
        <v>130</v>
      </c>
      <c r="BM189" s="23" t="s">
        <v>317</v>
      </c>
    </row>
    <row r="190" spans="2:65" s="1" customFormat="1" ht="16.5" customHeight="1">
      <c r="B190" s="45"/>
      <c r="C190" s="267" t="s">
        <v>318</v>
      </c>
      <c r="D190" s="267" t="s">
        <v>209</v>
      </c>
      <c r="E190" s="268" t="s">
        <v>319</v>
      </c>
      <c r="F190" s="269" t="s">
        <v>320</v>
      </c>
      <c r="G190" s="270" t="s">
        <v>299</v>
      </c>
      <c r="H190" s="271">
        <v>2</v>
      </c>
      <c r="I190" s="272"/>
      <c r="J190" s="273">
        <f>ROUND(I190*H190,2)</f>
        <v>0</v>
      </c>
      <c r="K190" s="269" t="s">
        <v>129</v>
      </c>
      <c r="L190" s="274"/>
      <c r="M190" s="275" t="s">
        <v>21</v>
      </c>
      <c r="N190" s="276" t="s">
        <v>41</v>
      </c>
      <c r="O190" s="46"/>
      <c r="P190" s="229">
        <f>O190*H190</f>
        <v>0</v>
      </c>
      <c r="Q190" s="229">
        <v>0.111</v>
      </c>
      <c r="R190" s="229">
        <f>Q190*H190</f>
        <v>0.222</v>
      </c>
      <c r="S190" s="229">
        <v>0</v>
      </c>
      <c r="T190" s="230">
        <f>S190*H190</f>
        <v>0</v>
      </c>
      <c r="AR190" s="23" t="s">
        <v>165</v>
      </c>
      <c r="AT190" s="23" t="s">
        <v>209</v>
      </c>
      <c r="AU190" s="23" t="s">
        <v>80</v>
      </c>
      <c r="AY190" s="23" t="s">
        <v>123</v>
      </c>
      <c r="BE190" s="231">
        <f>IF(N190="základní",J190,0)</f>
        <v>0</v>
      </c>
      <c r="BF190" s="231">
        <f>IF(N190="snížená",J190,0)</f>
        <v>0</v>
      </c>
      <c r="BG190" s="231">
        <f>IF(N190="zákl. přenesená",J190,0)</f>
        <v>0</v>
      </c>
      <c r="BH190" s="231">
        <f>IF(N190="sníž. přenesená",J190,0)</f>
        <v>0</v>
      </c>
      <c r="BI190" s="231">
        <f>IF(N190="nulová",J190,0)</f>
        <v>0</v>
      </c>
      <c r="BJ190" s="23" t="s">
        <v>78</v>
      </c>
      <c r="BK190" s="231">
        <f>ROUND(I190*H190,2)</f>
        <v>0</v>
      </c>
      <c r="BL190" s="23" t="s">
        <v>130</v>
      </c>
      <c r="BM190" s="23" t="s">
        <v>321</v>
      </c>
    </row>
    <row r="191" spans="2:65" s="1" customFormat="1" ht="16.5" customHeight="1">
      <c r="B191" s="45"/>
      <c r="C191" s="267" t="s">
        <v>322</v>
      </c>
      <c r="D191" s="267" t="s">
        <v>209</v>
      </c>
      <c r="E191" s="268" t="s">
        <v>323</v>
      </c>
      <c r="F191" s="269" t="s">
        <v>324</v>
      </c>
      <c r="G191" s="270" t="s">
        <v>299</v>
      </c>
      <c r="H191" s="271">
        <v>2</v>
      </c>
      <c r="I191" s="272"/>
      <c r="J191" s="273">
        <f>ROUND(I191*H191,2)</f>
        <v>0</v>
      </c>
      <c r="K191" s="269" t="s">
        <v>129</v>
      </c>
      <c r="L191" s="274"/>
      <c r="M191" s="275" t="s">
        <v>21</v>
      </c>
      <c r="N191" s="276" t="s">
        <v>41</v>
      </c>
      <c r="O191" s="46"/>
      <c r="P191" s="229">
        <f>O191*H191</f>
        <v>0</v>
      </c>
      <c r="Q191" s="229">
        <v>0.027</v>
      </c>
      <c r="R191" s="229">
        <f>Q191*H191</f>
        <v>0.054</v>
      </c>
      <c r="S191" s="229">
        <v>0</v>
      </c>
      <c r="T191" s="230">
        <f>S191*H191</f>
        <v>0</v>
      </c>
      <c r="AR191" s="23" t="s">
        <v>165</v>
      </c>
      <c r="AT191" s="23" t="s">
        <v>209</v>
      </c>
      <c r="AU191" s="23" t="s">
        <v>80</v>
      </c>
      <c r="AY191" s="23" t="s">
        <v>123</v>
      </c>
      <c r="BE191" s="231">
        <f>IF(N191="základní",J191,0)</f>
        <v>0</v>
      </c>
      <c r="BF191" s="231">
        <f>IF(N191="snížená",J191,0)</f>
        <v>0</v>
      </c>
      <c r="BG191" s="231">
        <f>IF(N191="zákl. přenesená",J191,0)</f>
        <v>0</v>
      </c>
      <c r="BH191" s="231">
        <f>IF(N191="sníž. přenesená",J191,0)</f>
        <v>0</v>
      </c>
      <c r="BI191" s="231">
        <f>IF(N191="nulová",J191,0)</f>
        <v>0</v>
      </c>
      <c r="BJ191" s="23" t="s">
        <v>78</v>
      </c>
      <c r="BK191" s="231">
        <f>ROUND(I191*H191,2)</f>
        <v>0</v>
      </c>
      <c r="BL191" s="23" t="s">
        <v>130</v>
      </c>
      <c r="BM191" s="23" t="s">
        <v>325</v>
      </c>
    </row>
    <row r="192" spans="2:65" s="1" customFormat="1" ht="25.5" customHeight="1">
      <c r="B192" s="45"/>
      <c r="C192" s="220" t="s">
        <v>326</v>
      </c>
      <c r="D192" s="220" t="s">
        <v>125</v>
      </c>
      <c r="E192" s="221" t="s">
        <v>327</v>
      </c>
      <c r="F192" s="222" t="s">
        <v>328</v>
      </c>
      <c r="G192" s="223" t="s">
        <v>299</v>
      </c>
      <c r="H192" s="224">
        <v>2</v>
      </c>
      <c r="I192" s="225"/>
      <c r="J192" s="226">
        <f>ROUND(I192*H192,2)</f>
        <v>0</v>
      </c>
      <c r="K192" s="222" t="s">
        <v>329</v>
      </c>
      <c r="L192" s="71"/>
      <c r="M192" s="227" t="s">
        <v>21</v>
      </c>
      <c r="N192" s="228" t="s">
        <v>41</v>
      </c>
      <c r="O192" s="46"/>
      <c r="P192" s="229">
        <f>O192*H192</f>
        <v>0</v>
      </c>
      <c r="Q192" s="229">
        <v>0</v>
      </c>
      <c r="R192" s="229">
        <f>Q192*H192</f>
        <v>0</v>
      </c>
      <c r="S192" s="229">
        <v>0.05</v>
      </c>
      <c r="T192" s="230">
        <f>S192*H192</f>
        <v>0.1</v>
      </c>
      <c r="AR192" s="23" t="s">
        <v>130</v>
      </c>
      <c r="AT192" s="23" t="s">
        <v>125</v>
      </c>
      <c r="AU192" s="23" t="s">
        <v>80</v>
      </c>
      <c r="AY192" s="23" t="s">
        <v>123</v>
      </c>
      <c r="BE192" s="231">
        <f>IF(N192="základní",J192,0)</f>
        <v>0</v>
      </c>
      <c r="BF192" s="231">
        <f>IF(N192="snížená",J192,0)</f>
        <v>0</v>
      </c>
      <c r="BG192" s="231">
        <f>IF(N192="zákl. přenesená",J192,0)</f>
        <v>0</v>
      </c>
      <c r="BH192" s="231">
        <f>IF(N192="sníž. přenesená",J192,0)</f>
        <v>0</v>
      </c>
      <c r="BI192" s="231">
        <f>IF(N192="nulová",J192,0)</f>
        <v>0</v>
      </c>
      <c r="BJ192" s="23" t="s">
        <v>78</v>
      </c>
      <c r="BK192" s="231">
        <f>ROUND(I192*H192,2)</f>
        <v>0</v>
      </c>
      <c r="BL192" s="23" t="s">
        <v>130</v>
      </c>
      <c r="BM192" s="23" t="s">
        <v>330</v>
      </c>
    </row>
    <row r="193" spans="2:65" s="1" customFormat="1" ht="25.5" customHeight="1">
      <c r="B193" s="45"/>
      <c r="C193" s="220" t="s">
        <v>331</v>
      </c>
      <c r="D193" s="220" t="s">
        <v>125</v>
      </c>
      <c r="E193" s="221" t="s">
        <v>332</v>
      </c>
      <c r="F193" s="222" t="s">
        <v>333</v>
      </c>
      <c r="G193" s="223" t="s">
        <v>299</v>
      </c>
      <c r="H193" s="224">
        <v>2</v>
      </c>
      <c r="I193" s="225"/>
      <c r="J193" s="226">
        <f>ROUND(I193*H193,2)</f>
        <v>0</v>
      </c>
      <c r="K193" s="222" t="s">
        <v>129</v>
      </c>
      <c r="L193" s="71"/>
      <c r="M193" s="227" t="s">
        <v>21</v>
      </c>
      <c r="N193" s="228" t="s">
        <v>41</v>
      </c>
      <c r="O193" s="46"/>
      <c r="P193" s="229">
        <f>O193*H193</f>
        <v>0</v>
      </c>
      <c r="Q193" s="229">
        <v>0.21734</v>
      </c>
      <c r="R193" s="229">
        <f>Q193*H193</f>
        <v>0.43468</v>
      </c>
      <c r="S193" s="229">
        <v>0</v>
      </c>
      <c r="T193" s="230">
        <f>S193*H193</f>
        <v>0</v>
      </c>
      <c r="AR193" s="23" t="s">
        <v>130</v>
      </c>
      <c r="AT193" s="23" t="s">
        <v>125</v>
      </c>
      <c r="AU193" s="23" t="s">
        <v>80</v>
      </c>
      <c r="AY193" s="23" t="s">
        <v>123</v>
      </c>
      <c r="BE193" s="231">
        <f>IF(N193="základní",J193,0)</f>
        <v>0</v>
      </c>
      <c r="BF193" s="231">
        <f>IF(N193="snížená",J193,0)</f>
        <v>0</v>
      </c>
      <c r="BG193" s="231">
        <f>IF(N193="zákl. přenesená",J193,0)</f>
        <v>0</v>
      </c>
      <c r="BH193" s="231">
        <f>IF(N193="sníž. přenesená",J193,0)</f>
        <v>0</v>
      </c>
      <c r="BI193" s="231">
        <f>IF(N193="nulová",J193,0)</f>
        <v>0</v>
      </c>
      <c r="BJ193" s="23" t="s">
        <v>78</v>
      </c>
      <c r="BK193" s="231">
        <f>ROUND(I193*H193,2)</f>
        <v>0</v>
      </c>
      <c r="BL193" s="23" t="s">
        <v>130</v>
      </c>
      <c r="BM193" s="23" t="s">
        <v>334</v>
      </c>
    </row>
    <row r="194" spans="2:47" s="1" customFormat="1" ht="13.5">
      <c r="B194" s="45"/>
      <c r="C194" s="73"/>
      <c r="D194" s="232" t="s">
        <v>132</v>
      </c>
      <c r="E194" s="73"/>
      <c r="F194" s="233" t="s">
        <v>335</v>
      </c>
      <c r="G194" s="73"/>
      <c r="H194" s="73"/>
      <c r="I194" s="190"/>
      <c r="J194" s="73"/>
      <c r="K194" s="73"/>
      <c r="L194" s="71"/>
      <c r="M194" s="234"/>
      <c r="N194" s="46"/>
      <c r="O194" s="46"/>
      <c r="P194" s="46"/>
      <c r="Q194" s="46"/>
      <c r="R194" s="46"/>
      <c r="S194" s="46"/>
      <c r="T194" s="94"/>
      <c r="AT194" s="23" t="s">
        <v>132</v>
      </c>
      <c r="AU194" s="23" t="s">
        <v>80</v>
      </c>
    </row>
    <row r="195" spans="2:65" s="1" customFormat="1" ht="25.5" customHeight="1">
      <c r="B195" s="45"/>
      <c r="C195" s="267" t="s">
        <v>336</v>
      </c>
      <c r="D195" s="267" t="s">
        <v>209</v>
      </c>
      <c r="E195" s="268" t="s">
        <v>337</v>
      </c>
      <c r="F195" s="269" t="s">
        <v>338</v>
      </c>
      <c r="G195" s="270" t="s">
        <v>299</v>
      </c>
      <c r="H195" s="271">
        <v>2</v>
      </c>
      <c r="I195" s="272"/>
      <c r="J195" s="273">
        <f>ROUND(I195*H195,2)</f>
        <v>0</v>
      </c>
      <c r="K195" s="269" t="s">
        <v>129</v>
      </c>
      <c r="L195" s="274"/>
      <c r="M195" s="275" t="s">
        <v>21</v>
      </c>
      <c r="N195" s="276" t="s">
        <v>41</v>
      </c>
      <c r="O195" s="46"/>
      <c r="P195" s="229">
        <f>O195*H195</f>
        <v>0</v>
      </c>
      <c r="Q195" s="229">
        <v>0.0524</v>
      </c>
      <c r="R195" s="229">
        <f>Q195*H195</f>
        <v>0.1048</v>
      </c>
      <c r="S195" s="229">
        <v>0</v>
      </c>
      <c r="T195" s="230">
        <f>S195*H195</f>
        <v>0</v>
      </c>
      <c r="AR195" s="23" t="s">
        <v>165</v>
      </c>
      <c r="AT195" s="23" t="s">
        <v>209</v>
      </c>
      <c r="AU195" s="23" t="s">
        <v>80</v>
      </c>
      <c r="AY195" s="23" t="s">
        <v>123</v>
      </c>
      <c r="BE195" s="231">
        <f>IF(N195="základní",J195,0)</f>
        <v>0</v>
      </c>
      <c r="BF195" s="231">
        <f>IF(N195="snížená",J195,0)</f>
        <v>0</v>
      </c>
      <c r="BG195" s="231">
        <f>IF(N195="zákl. přenesená",J195,0)</f>
        <v>0</v>
      </c>
      <c r="BH195" s="231">
        <f>IF(N195="sníž. přenesená",J195,0)</f>
        <v>0</v>
      </c>
      <c r="BI195" s="231">
        <f>IF(N195="nulová",J195,0)</f>
        <v>0</v>
      </c>
      <c r="BJ195" s="23" t="s">
        <v>78</v>
      </c>
      <c r="BK195" s="231">
        <f>ROUND(I195*H195,2)</f>
        <v>0</v>
      </c>
      <c r="BL195" s="23" t="s">
        <v>130</v>
      </c>
      <c r="BM195" s="23" t="s">
        <v>339</v>
      </c>
    </row>
    <row r="196" spans="2:65" s="1" customFormat="1" ht="16.5" customHeight="1">
      <c r="B196" s="45"/>
      <c r="C196" s="267" t="s">
        <v>340</v>
      </c>
      <c r="D196" s="267" t="s">
        <v>209</v>
      </c>
      <c r="E196" s="268" t="s">
        <v>341</v>
      </c>
      <c r="F196" s="269" t="s">
        <v>342</v>
      </c>
      <c r="G196" s="270" t="s">
        <v>299</v>
      </c>
      <c r="H196" s="271">
        <v>2</v>
      </c>
      <c r="I196" s="272"/>
      <c r="J196" s="273">
        <f>ROUND(I196*H196,2)</f>
        <v>0</v>
      </c>
      <c r="K196" s="269" t="s">
        <v>129</v>
      </c>
      <c r="L196" s="274"/>
      <c r="M196" s="275" t="s">
        <v>21</v>
      </c>
      <c r="N196" s="276" t="s">
        <v>41</v>
      </c>
      <c r="O196" s="46"/>
      <c r="P196" s="229">
        <f>O196*H196</f>
        <v>0</v>
      </c>
      <c r="Q196" s="229">
        <v>0.00044</v>
      </c>
      <c r="R196" s="229">
        <f>Q196*H196</f>
        <v>0.00088</v>
      </c>
      <c r="S196" s="229">
        <v>0</v>
      </c>
      <c r="T196" s="230">
        <f>S196*H196</f>
        <v>0</v>
      </c>
      <c r="AR196" s="23" t="s">
        <v>165</v>
      </c>
      <c r="AT196" s="23" t="s">
        <v>209</v>
      </c>
      <c r="AU196" s="23" t="s">
        <v>80</v>
      </c>
      <c r="AY196" s="23" t="s">
        <v>123</v>
      </c>
      <c r="BE196" s="231">
        <f>IF(N196="základní",J196,0)</f>
        <v>0</v>
      </c>
      <c r="BF196" s="231">
        <f>IF(N196="snížená",J196,0)</f>
        <v>0</v>
      </c>
      <c r="BG196" s="231">
        <f>IF(N196="zákl. přenesená",J196,0)</f>
        <v>0</v>
      </c>
      <c r="BH196" s="231">
        <f>IF(N196="sníž. přenesená",J196,0)</f>
        <v>0</v>
      </c>
      <c r="BI196" s="231">
        <f>IF(N196="nulová",J196,0)</f>
        <v>0</v>
      </c>
      <c r="BJ196" s="23" t="s">
        <v>78</v>
      </c>
      <c r="BK196" s="231">
        <f>ROUND(I196*H196,2)</f>
        <v>0</v>
      </c>
      <c r="BL196" s="23" t="s">
        <v>130</v>
      </c>
      <c r="BM196" s="23" t="s">
        <v>343</v>
      </c>
    </row>
    <row r="197" spans="2:63" s="10" customFormat="1" ht="29.85" customHeight="1">
      <c r="B197" s="204"/>
      <c r="C197" s="205"/>
      <c r="D197" s="206" t="s">
        <v>69</v>
      </c>
      <c r="E197" s="218" t="s">
        <v>176</v>
      </c>
      <c r="F197" s="218" t="s">
        <v>344</v>
      </c>
      <c r="G197" s="205"/>
      <c r="H197" s="205"/>
      <c r="I197" s="208"/>
      <c r="J197" s="219">
        <f>BK197</f>
        <v>0</v>
      </c>
      <c r="K197" s="205"/>
      <c r="L197" s="210"/>
      <c r="M197" s="211"/>
      <c r="N197" s="212"/>
      <c r="O197" s="212"/>
      <c r="P197" s="213">
        <f>SUM(P198:P239)</f>
        <v>0</v>
      </c>
      <c r="Q197" s="212"/>
      <c r="R197" s="213">
        <f>SUM(R198:R239)</f>
        <v>4.2188694</v>
      </c>
      <c r="S197" s="212"/>
      <c r="T197" s="214">
        <f>SUM(T198:T239)</f>
        <v>0</v>
      </c>
      <c r="AR197" s="215" t="s">
        <v>78</v>
      </c>
      <c r="AT197" s="216" t="s">
        <v>69</v>
      </c>
      <c r="AU197" s="216" t="s">
        <v>78</v>
      </c>
      <c r="AY197" s="215" t="s">
        <v>123</v>
      </c>
      <c r="BK197" s="217">
        <f>SUM(BK198:BK239)</f>
        <v>0</v>
      </c>
    </row>
    <row r="198" spans="2:65" s="1" customFormat="1" ht="25.5" customHeight="1">
      <c r="B198" s="45"/>
      <c r="C198" s="220" t="s">
        <v>345</v>
      </c>
      <c r="D198" s="220" t="s">
        <v>125</v>
      </c>
      <c r="E198" s="221" t="s">
        <v>346</v>
      </c>
      <c r="F198" s="222" t="s">
        <v>347</v>
      </c>
      <c r="G198" s="223" t="s">
        <v>157</v>
      </c>
      <c r="H198" s="224">
        <v>23</v>
      </c>
      <c r="I198" s="225"/>
      <c r="J198" s="226">
        <f>ROUND(I198*H198,2)</f>
        <v>0</v>
      </c>
      <c r="K198" s="222" t="s">
        <v>129</v>
      </c>
      <c r="L198" s="71"/>
      <c r="M198" s="227" t="s">
        <v>21</v>
      </c>
      <c r="N198" s="228" t="s">
        <v>41</v>
      </c>
      <c r="O198" s="46"/>
      <c r="P198" s="229">
        <f>O198*H198</f>
        <v>0</v>
      </c>
      <c r="Q198" s="229">
        <v>0.00065</v>
      </c>
      <c r="R198" s="229">
        <f>Q198*H198</f>
        <v>0.01495</v>
      </c>
      <c r="S198" s="229">
        <v>0</v>
      </c>
      <c r="T198" s="230">
        <f>S198*H198</f>
        <v>0</v>
      </c>
      <c r="AR198" s="23" t="s">
        <v>130</v>
      </c>
      <c r="AT198" s="23" t="s">
        <v>125</v>
      </c>
      <c r="AU198" s="23" t="s">
        <v>80</v>
      </c>
      <c r="AY198" s="23" t="s">
        <v>123</v>
      </c>
      <c r="BE198" s="231">
        <f>IF(N198="základní",J198,0)</f>
        <v>0</v>
      </c>
      <c r="BF198" s="231">
        <f>IF(N198="snížená",J198,0)</f>
        <v>0</v>
      </c>
      <c r="BG198" s="231">
        <f>IF(N198="zákl. přenesená",J198,0)</f>
        <v>0</v>
      </c>
      <c r="BH198" s="231">
        <f>IF(N198="sníž. přenesená",J198,0)</f>
        <v>0</v>
      </c>
      <c r="BI198" s="231">
        <f>IF(N198="nulová",J198,0)</f>
        <v>0</v>
      </c>
      <c r="BJ198" s="23" t="s">
        <v>78</v>
      </c>
      <c r="BK198" s="231">
        <f>ROUND(I198*H198,2)</f>
        <v>0</v>
      </c>
      <c r="BL198" s="23" t="s">
        <v>130</v>
      </c>
      <c r="BM198" s="23" t="s">
        <v>348</v>
      </c>
    </row>
    <row r="199" spans="2:47" s="1" customFormat="1" ht="13.5">
      <c r="B199" s="45"/>
      <c r="C199" s="73"/>
      <c r="D199" s="232" t="s">
        <v>132</v>
      </c>
      <c r="E199" s="73"/>
      <c r="F199" s="233" t="s">
        <v>349</v>
      </c>
      <c r="G199" s="73"/>
      <c r="H199" s="73"/>
      <c r="I199" s="190"/>
      <c r="J199" s="73"/>
      <c r="K199" s="73"/>
      <c r="L199" s="71"/>
      <c r="M199" s="234"/>
      <c r="N199" s="46"/>
      <c r="O199" s="46"/>
      <c r="P199" s="46"/>
      <c r="Q199" s="46"/>
      <c r="R199" s="46"/>
      <c r="S199" s="46"/>
      <c r="T199" s="94"/>
      <c r="AT199" s="23" t="s">
        <v>132</v>
      </c>
      <c r="AU199" s="23" t="s">
        <v>80</v>
      </c>
    </row>
    <row r="200" spans="2:51" s="12" customFormat="1" ht="13.5">
      <c r="B200" s="246"/>
      <c r="C200" s="247"/>
      <c r="D200" s="232" t="s">
        <v>148</v>
      </c>
      <c r="E200" s="248" t="s">
        <v>21</v>
      </c>
      <c r="F200" s="249" t="s">
        <v>350</v>
      </c>
      <c r="G200" s="247"/>
      <c r="H200" s="248" t="s">
        <v>21</v>
      </c>
      <c r="I200" s="250"/>
      <c r="J200" s="247"/>
      <c r="K200" s="247"/>
      <c r="L200" s="251"/>
      <c r="M200" s="252"/>
      <c r="N200" s="253"/>
      <c r="O200" s="253"/>
      <c r="P200" s="253"/>
      <c r="Q200" s="253"/>
      <c r="R200" s="253"/>
      <c r="S200" s="253"/>
      <c r="T200" s="254"/>
      <c r="AT200" s="255" t="s">
        <v>148</v>
      </c>
      <c r="AU200" s="255" t="s">
        <v>80</v>
      </c>
      <c r="AV200" s="12" t="s">
        <v>78</v>
      </c>
      <c r="AW200" s="12" t="s">
        <v>33</v>
      </c>
      <c r="AX200" s="12" t="s">
        <v>70</v>
      </c>
      <c r="AY200" s="255" t="s">
        <v>123</v>
      </c>
    </row>
    <row r="201" spans="2:51" s="11" customFormat="1" ht="13.5">
      <c r="B201" s="235"/>
      <c r="C201" s="236"/>
      <c r="D201" s="232" t="s">
        <v>148</v>
      </c>
      <c r="E201" s="237" t="s">
        <v>21</v>
      </c>
      <c r="F201" s="238" t="s">
        <v>259</v>
      </c>
      <c r="G201" s="236"/>
      <c r="H201" s="239">
        <v>23</v>
      </c>
      <c r="I201" s="240"/>
      <c r="J201" s="236"/>
      <c r="K201" s="236"/>
      <c r="L201" s="241"/>
      <c r="M201" s="242"/>
      <c r="N201" s="243"/>
      <c r="O201" s="243"/>
      <c r="P201" s="243"/>
      <c r="Q201" s="243"/>
      <c r="R201" s="243"/>
      <c r="S201" s="243"/>
      <c r="T201" s="244"/>
      <c r="AT201" s="245" t="s">
        <v>148</v>
      </c>
      <c r="AU201" s="245" t="s">
        <v>80</v>
      </c>
      <c r="AV201" s="11" t="s">
        <v>80</v>
      </c>
      <c r="AW201" s="11" t="s">
        <v>33</v>
      </c>
      <c r="AX201" s="11" t="s">
        <v>78</v>
      </c>
      <c r="AY201" s="245" t="s">
        <v>123</v>
      </c>
    </row>
    <row r="202" spans="2:65" s="1" customFormat="1" ht="25.5" customHeight="1">
      <c r="B202" s="45"/>
      <c r="C202" s="220" t="s">
        <v>351</v>
      </c>
      <c r="D202" s="220" t="s">
        <v>125</v>
      </c>
      <c r="E202" s="221" t="s">
        <v>352</v>
      </c>
      <c r="F202" s="222" t="s">
        <v>353</v>
      </c>
      <c r="G202" s="223" t="s">
        <v>157</v>
      </c>
      <c r="H202" s="224">
        <v>30</v>
      </c>
      <c r="I202" s="225"/>
      <c r="J202" s="226">
        <f>ROUND(I202*H202,2)</f>
        <v>0</v>
      </c>
      <c r="K202" s="222" t="s">
        <v>129</v>
      </c>
      <c r="L202" s="71"/>
      <c r="M202" s="227" t="s">
        <v>21</v>
      </c>
      <c r="N202" s="228" t="s">
        <v>41</v>
      </c>
      <c r="O202" s="46"/>
      <c r="P202" s="229">
        <f>O202*H202</f>
        <v>0</v>
      </c>
      <c r="Q202" s="229">
        <v>0.00038</v>
      </c>
      <c r="R202" s="229">
        <f>Q202*H202</f>
        <v>0.0114</v>
      </c>
      <c r="S202" s="229">
        <v>0</v>
      </c>
      <c r="T202" s="230">
        <f>S202*H202</f>
        <v>0</v>
      </c>
      <c r="AR202" s="23" t="s">
        <v>130</v>
      </c>
      <c r="AT202" s="23" t="s">
        <v>125</v>
      </c>
      <c r="AU202" s="23" t="s">
        <v>80</v>
      </c>
      <c r="AY202" s="23" t="s">
        <v>123</v>
      </c>
      <c r="BE202" s="231">
        <f>IF(N202="základní",J202,0)</f>
        <v>0</v>
      </c>
      <c r="BF202" s="231">
        <f>IF(N202="snížená",J202,0)</f>
        <v>0</v>
      </c>
      <c r="BG202" s="231">
        <f>IF(N202="zákl. přenesená",J202,0)</f>
        <v>0</v>
      </c>
      <c r="BH202" s="231">
        <f>IF(N202="sníž. přenesená",J202,0)</f>
        <v>0</v>
      </c>
      <c r="BI202" s="231">
        <f>IF(N202="nulová",J202,0)</f>
        <v>0</v>
      </c>
      <c r="BJ202" s="23" t="s">
        <v>78</v>
      </c>
      <c r="BK202" s="231">
        <f>ROUND(I202*H202,2)</f>
        <v>0</v>
      </c>
      <c r="BL202" s="23" t="s">
        <v>130</v>
      </c>
      <c r="BM202" s="23" t="s">
        <v>354</v>
      </c>
    </row>
    <row r="203" spans="2:47" s="1" customFormat="1" ht="13.5">
      <c r="B203" s="45"/>
      <c r="C203" s="73"/>
      <c r="D203" s="232" t="s">
        <v>132</v>
      </c>
      <c r="E203" s="73"/>
      <c r="F203" s="233" t="s">
        <v>349</v>
      </c>
      <c r="G203" s="73"/>
      <c r="H203" s="73"/>
      <c r="I203" s="190"/>
      <c r="J203" s="73"/>
      <c r="K203" s="73"/>
      <c r="L203" s="71"/>
      <c r="M203" s="234"/>
      <c r="N203" s="46"/>
      <c r="O203" s="46"/>
      <c r="P203" s="46"/>
      <c r="Q203" s="46"/>
      <c r="R203" s="46"/>
      <c r="S203" s="46"/>
      <c r="T203" s="94"/>
      <c r="AT203" s="23" t="s">
        <v>132</v>
      </c>
      <c r="AU203" s="23" t="s">
        <v>80</v>
      </c>
    </row>
    <row r="204" spans="2:51" s="12" customFormat="1" ht="13.5">
      <c r="B204" s="246"/>
      <c r="C204" s="247"/>
      <c r="D204" s="232" t="s">
        <v>148</v>
      </c>
      <c r="E204" s="248" t="s">
        <v>21</v>
      </c>
      <c r="F204" s="249" t="s">
        <v>355</v>
      </c>
      <c r="G204" s="247"/>
      <c r="H204" s="248" t="s">
        <v>21</v>
      </c>
      <c r="I204" s="250"/>
      <c r="J204" s="247"/>
      <c r="K204" s="247"/>
      <c r="L204" s="251"/>
      <c r="M204" s="252"/>
      <c r="N204" s="253"/>
      <c r="O204" s="253"/>
      <c r="P204" s="253"/>
      <c r="Q204" s="253"/>
      <c r="R204" s="253"/>
      <c r="S204" s="253"/>
      <c r="T204" s="254"/>
      <c r="AT204" s="255" t="s">
        <v>148</v>
      </c>
      <c r="AU204" s="255" t="s">
        <v>80</v>
      </c>
      <c r="AV204" s="12" t="s">
        <v>78</v>
      </c>
      <c r="AW204" s="12" t="s">
        <v>33</v>
      </c>
      <c r="AX204" s="12" t="s">
        <v>70</v>
      </c>
      <c r="AY204" s="255" t="s">
        <v>123</v>
      </c>
    </row>
    <row r="205" spans="2:51" s="11" customFormat="1" ht="13.5">
      <c r="B205" s="235"/>
      <c r="C205" s="236"/>
      <c r="D205" s="232" t="s">
        <v>148</v>
      </c>
      <c r="E205" s="237" t="s">
        <v>21</v>
      </c>
      <c r="F205" s="238" t="s">
        <v>296</v>
      </c>
      <c r="G205" s="236"/>
      <c r="H205" s="239">
        <v>30</v>
      </c>
      <c r="I205" s="240"/>
      <c r="J205" s="236"/>
      <c r="K205" s="236"/>
      <c r="L205" s="241"/>
      <c r="M205" s="242"/>
      <c r="N205" s="243"/>
      <c r="O205" s="243"/>
      <c r="P205" s="243"/>
      <c r="Q205" s="243"/>
      <c r="R205" s="243"/>
      <c r="S205" s="243"/>
      <c r="T205" s="244"/>
      <c r="AT205" s="245" t="s">
        <v>148</v>
      </c>
      <c r="AU205" s="245" t="s">
        <v>80</v>
      </c>
      <c r="AV205" s="11" t="s">
        <v>80</v>
      </c>
      <c r="AW205" s="11" t="s">
        <v>33</v>
      </c>
      <c r="AX205" s="11" t="s">
        <v>78</v>
      </c>
      <c r="AY205" s="245" t="s">
        <v>123</v>
      </c>
    </row>
    <row r="206" spans="2:65" s="1" customFormat="1" ht="25.5" customHeight="1">
      <c r="B206" s="45"/>
      <c r="C206" s="220" t="s">
        <v>356</v>
      </c>
      <c r="D206" s="220" t="s">
        <v>125</v>
      </c>
      <c r="E206" s="221" t="s">
        <v>357</v>
      </c>
      <c r="F206" s="222" t="s">
        <v>358</v>
      </c>
      <c r="G206" s="223" t="s">
        <v>128</v>
      </c>
      <c r="H206" s="224">
        <v>8.5</v>
      </c>
      <c r="I206" s="225"/>
      <c r="J206" s="226">
        <f>ROUND(I206*H206,2)</f>
        <v>0</v>
      </c>
      <c r="K206" s="222" t="s">
        <v>129</v>
      </c>
      <c r="L206" s="71"/>
      <c r="M206" s="227" t="s">
        <v>21</v>
      </c>
      <c r="N206" s="228" t="s">
        <v>41</v>
      </c>
      <c r="O206" s="46"/>
      <c r="P206" s="229">
        <f>O206*H206</f>
        <v>0</v>
      </c>
      <c r="Q206" s="229">
        <v>0.0026</v>
      </c>
      <c r="R206" s="229">
        <f>Q206*H206</f>
        <v>0.022099999999999998</v>
      </c>
      <c r="S206" s="229">
        <v>0</v>
      </c>
      <c r="T206" s="230">
        <f>S206*H206</f>
        <v>0</v>
      </c>
      <c r="AR206" s="23" t="s">
        <v>130</v>
      </c>
      <c r="AT206" s="23" t="s">
        <v>125</v>
      </c>
      <c r="AU206" s="23" t="s">
        <v>80</v>
      </c>
      <c r="AY206" s="23" t="s">
        <v>123</v>
      </c>
      <c r="BE206" s="231">
        <f>IF(N206="základní",J206,0)</f>
        <v>0</v>
      </c>
      <c r="BF206" s="231">
        <f>IF(N206="snížená",J206,0)</f>
        <v>0</v>
      </c>
      <c r="BG206" s="231">
        <f>IF(N206="zákl. přenesená",J206,0)</f>
        <v>0</v>
      </c>
      <c r="BH206" s="231">
        <f>IF(N206="sníž. přenesená",J206,0)</f>
        <v>0</v>
      </c>
      <c r="BI206" s="231">
        <f>IF(N206="nulová",J206,0)</f>
        <v>0</v>
      </c>
      <c r="BJ206" s="23" t="s">
        <v>78</v>
      </c>
      <c r="BK206" s="231">
        <f>ROUND(I206*H206,2)</f>
        <v>0</v>
      </c>
      <c r="BL206" s="23" t="s">
        <v>130</v>
      </c>
      <c r="BM206" s="23" t="s">
        <v>359</v>
      </c>
    </row>
    <row r="207" spans="2:47" s="1" customFormat="1" ht="13.5">
      <c r="B207" s="45"/>
      <c r="C207" s="73"/>
      <c r="D207" s="232" t="s">
        <v>132</v>
      </c>
      <c r="E207" s="73"/>
      <c r="F207" s="233" t="s">
        <v>349</v>
      </c>
      <c r="G207" s="73"/>
      <c r="H207" s="73"/>
      <c r="I207" s="190"/>
      <c r="J207" s="73"/>
      <c r="K207" s="73"/>
      <c r="L207" s="71"/>
      <c r="M207" s="234"/>
      <c r="N207" s="46"/>
      <c r="O207" s="46"/>
      <c r="P207" s="46"/>
      <c r="Q207" s="46"/>
      <c r="R207" s="46"/>
      <c r="S207" s="46"/>
      <c r="T207" s="94"/>
      <c r="AT207" s="23" t="s">
        <v>132</v>
      </c>
      <c r="AU207" s="23" t="s">
        <v>80</v>
      </c>
    </row>
    <row r="208" spans="2:65" s="1" customFormat="1" ht="25.5" customHeight="1">
      <c r="B208" s="45"/>
      <c r="C208" s="220" t="s">
        <v>360</v>
      </c>
      <c r="D208" s="220" t="s">
        <v>125</v>
      </c>
      <c r="E208" s="221" t="s">
        <v>361</v>
      </c>
      <c r="F208" s="222" t="s">
        <v>362</v>
      </c>
      <c r="G208" s="223" t="s">
        <v>157</v>
      </c>
      <c r="H208" s="224">
        <v>53</v>
      </c>
      <c r="I208" s="225"/>
      <c r="J208" s="226">
        <f>ROUND(I208*H208,2)</f>
        <v>0</v>
      </c>
      <c r="K208" s="222" t="s">
        <v>129</v>
      </c>
      <c r="L208" s="71"/>
      <c r="M208" s="227" t="s">
        <v>21</v>
      </c>
      <c r="N208" s="228" t="s">
        <v>41</v>
      </c>
      <c r="O208" s="46"/>
      <c r="P208" s="229">
        <f>O208*H208</f>
        <v>0</v>
      </c>
      <c r="Q208" s="229">
        <v>0</v>
      </c>
      <c r="R208" s="229">
        <f>Q208*H208</f>
        <v>0</v>
      </c>
      <c r="S208" s="229">
        <v>0</v>
      </c>
      <c r="T208" s="230">
        <f>S208*H208</f>
        <v>0</v>
      </c>
      <c r="AR208" s="23" t="s">
        <v>130</v>
      </c>
      <c r="AT208" s="23" t="s">
        <v>125</v>
      </c>
      <c r="AU208" s="23" t="s">
        <v>80</v>
      </c>
      <c r="AY208" s="23" t="s">
        <v>123</v>
      </c>
      <c r="BE208" s="231">
        <f>IF(N208="základní",J208,0)</f>
        <v>0</v>
      </c>
      <c r="BF208" s="231">
        <f>IF(N208="snížená",J208,0)</f>
        <v>0</v>
      </c>
      <c r="BG208" s="231">
        <f>IF(N208="zákl. přenesená",J208,0)</f>
        <v>0</v>
      </c>
      <c r="BH208" s="231">
        <f>IF(N208="sníž. přenesená",J208,0)</f>
        <v>0</v>
      </c>
      <c r="BI208" s="231">
        <f>IF(N208="nulová",J208,0)</f>
        <v>0</v>
      </c>
      <c r="BJ208" s="23" t="s">
        <v>78</v>
      </c>
      <c r="BK208" s="231">
        <f>ROUND(I208*H208,2)</f>
        <v>0</v>
      </c>
      <c r="BL208" s="23" t="s">
        <v>130</v>
      </c>
      <c r="BM208" s="23" t="s">
        <v>363</v>
      </c>
    </row>
    <row r="209" spans="2:47" s="1" customFormat="1" ht="13.5">
      <c r="B209" s="45"/>
      <c r="C209" s="73"/>
      <c r="D209" s="232" t="s">
        <v>132</v>
      </c>
      <c r="E209" s="73"/>
      <c r="F209" s="233" t="s">
        <v>364</v>
      </c>
      <c r="G209" s="73"/>
      <c r="H209" s="73"/>
      <c r="I209" s="190"/>
      <c r="J209" s="73"/>
      <c r="K209" s="73"/>
      <c r="L209" s="71"/>
      <c r="M209" s="234"/>
      <c r="N209" s="46"/>
      <c r="O209" s="46"/>
      <c r="P209" s="46"/>
      <c r="Q209" s="46"/>
      <c r="R209" s="46"/>
      <c r="S209" s="46"/>
      <c r="T209" s="94"/>
      <c r="AT209" s="23" t="s">
        <v>132</v>
      </c>
      <c r="AU209" s="23" t="s">
        <v>80</v>
      </c>
    </row>
    <row r="210" spans="2:51" s="12" customFormat="1" ht="13.5">
      <c r="B210" s="246"/>
      <c r="C210" s="247"/>
      <c r="D210" s="232" t="s">
        <v>148</v>
      </c>
      <c r="E210" s="248" t="s">
        <v>21</v>
      </c>
      <c r="F210" s="249" t="s">
        <v>355</v>
      </c>
      <c r="G210" s="247"/>
      <c r="H210" s="248" t="s">
        <v>21</v>
      </c>
      <c r="I210" s="250"/>
      <c r="J210" s="247"/>
      <c r="K210" s="247"/>
      <c r="L210" s="251"/>
      <c r="M210" s="252"/>
      <c r="N210" s="253"/>
      <c r="O210" s="253"/>
      <c r="P210" s="253"/>
      <c r="Q210" s="253"/>
      <c r="R210" s="253"/>
      <c r="S210" s="253"/>
      <c r="T210" s="254"/>
      <c r="AT210" s="255" t="s">
        <v>148</v>
      </c>
      <c r="AU210" s="255" t="s">
        <v>80</v>
      </c>
      <c r="AV210" s="12" t="s">
        <v>78</v>
      </c>
      <c r="AW210" s="12" t="s">
        <v>33</v>
      </c>
      <c r="AX210" s="12" t="s">
        <v>70</v>
      </c>
      <c r="AY210" s="255" t="s">
        <v>123</v>
      </c>
    </row>
    <row r="211" spans="2:51" s="11" customFormat="1" ht="13.5">
      <c r="B211" s="235"/>
      <c r="C211" s="236"/>
      <c r="D211" s="232" t="s">
        <v>148</v>
      </c>
      <c r="E211" s="237" t="s">
        <v>21</v>
      </c>
      <c r="F211" s="238" t="s">
        <v>296</v>
      </c>
      <c r="G211" s="236"/>
      <c r="H211" s="239">
        <v>30</v>
      </c>
      <c r="I211" s="240"/>
      <c r="J211" s="236"/>
      <c r="K211" s="236"/>
      <c r="L211" s="241"/>
      <c r="M211" s="242"/>
      <c r="N211" s="243"/>
      <c r="O211" s="243"/>
      <c r="P211" s="243"/>
      <c r="Q211" s="243"/>
      <c r="R211" s="243"/>
      <c r="S211" s="243"/>
      <c r="T211" s="244"/>
      <c r="AT211" s="245" t="s">
        <v>148</v>
      </c>
      <c r="AU211" s="245" t="s">
        <v>80</v>
      </c>
      <c r="AV211" s="11" t="s">
        <v>80</v>
      </c>
      <c r="AW211" s="11" t="s">
        <v>33</v>
      </c>
      <c r="AX211" s="11" t="s">
        <v>70</v>
      </c>
      <c r="AY211" s="245" t="s">
        <v>123</v>
      </c>
    </row>
    <row r="212" spans="2:51" s="12" customFormat="1" ht="13.5">
      <c r="B212" s="246"/>
      <c r="C212" s="247"/>
      <c r="D212" s="232" t="s">
        <v>148</v>
      </c>
      <c r="E212" s="248" t="s">
        <v>21</v>
      </c>
      <c r="F212" s="249" t="s">
        <v>350</v>
      </c>
      <c r="G212" s="247"/>
      <c r="H212" s="248" t="s">
        <v>21</v>
      </c>
      <c r="I212" s="250"/>
      <c r="J212" s="247"/>
      <c r="K212" s="247"/>
      <c r="L212" s="251"/>
      <c r="M212" s="252"/>
      <c r="N212" s="253"/>
      <c r="O212" s="253"/>
      <c r="P212" s="253"/>
      <c r="Q212" s="253"/>
      <c r="R212" s="253"/>
      <c r="S212" s="253"/>
      <c r="T212" s="254"/>
      <c r="AT212" s="255" t="s">
        <v>148</v>
      </c>
      <c r="AU212" s="255" t="s">
        <v>80</v>
      </c>
      <c r="AV212" s="12" t="s">
        <v>78</v>
      </c>
      <c r="AW212" s="12" t="s">
        <v>33</v>
      </c>
      <c r="AX212" s="12" t="s">
        <v>70</v>
      </c>
      <c r="AY212" s="255" t="s">
        <v>123</v>
      </c>
    </row>
    <row r="213" spans="2:51" s="11" customFormat="1" ht="13.5">
      <c r="B213" s="235"/>
      <c r="C213" s="236"/>
      <c r="D213" s="232" t="s">
        <v>148</v>
      </c>
      <c r="E213" s="237" t="s">
        <v>21</v>
      </c>
      <c r="F213" s="238" t="s">
        <v>259</v>
      </c>
      <c r="G213" s="236"/>
      <c r="H213" s="239">
        <v>23</v>
      </c>
      <c r="I213" s="240"/>
      <c r="J213" s="236"/>
      <c r="K213" s="236"/>
      <c r="L213" s="241"/>
      <c r="M213" s="242"/>
      <c r="N213" s="243"/>
      <c r="O213" s="243"/>
      <c r="P213" s="243"/>
      <c r="Q213" s="243"/>
      <c r="R213" s="243"/>
      <c r="S213" s="243"/>
      <c r="T213" s="244"/>
      <c r="AT213" s="245" t="s">
        <v>148</v>
      </c>
      <c r="AU213" s="245" t="s">
        <v>80</v>
      </c>
      <c r="AV213" s="11" t="s">
        <v>80</v>
      </c>
      <c r="AW213" s="11" t="s">
        <v>33</v>
      </c>
      <c r="AX213" s="11" t="s">
        <v>70</v>
      </c>
      <c r="AY213" s="245" t="s">
        <v>123</v>
      </c>
    </row>
    <row r="214" spans="2:51" s="13" customFormat="1" ht="13.5">
      <c r="B214" s="256"/>
      <c r="C214" s="257"/>
      <c r="D214" s="232" t="s">
        <v>148</v>
      </c>
      <c r="E214" s="258" t="s">
        <v>21</v>
      </c>
      <c r="F214" s="259" t="s">
        <v>175</v>
      </c>
      <c r="G214" s="257"/>
      <c r="H214" s="260">
        <v>53</v>
      </c>
      <c r="I214" s="261"/>
      <c r="J214" s="257"/>
      <c r="K214" s="257"/>
      <c r="L214" s="262"/>
      <c r="M214" s="263"/>
      <c r="N214" s="264"/>
      <c r="O214" s="264"/>
      <c r="P214" s="264"/>
      <c r="Q214" s="264"/>
      <c r="R214" s="264"/>
      <c r="S214" s="264"/>
      <c r="T214" s="265"/>
      <c r="AT214" s="266" t="s">
        <v>148</v>
      </c>
      <c r="AU214" s="266" t="s">
        <v>80</v>
      </c>
      <c r="AV214" s="13" t="s">
        <v>130</v>
      </c>
      <c r="AW214" s="13" t="s">
        <v>33</v>
      </c>
      <c r="AX214" s="13" t="s">
        <v>78</v>
      </c>
      <c r="AY214" s="266" t="s">
        <v>123</v>
      </c>
    </row>
    <row r="215" spans="2:65" s="1" customFormat="1" ht="25.5" customHeight="1">
      <c r="B215" s="45"/>
      <c r="C215" s="220" t="s">
        <v>365</v>
      </c>
      <c r="D215" s="220" t="s">
        <v>125</v>
      </c>
      <c r="E215" s="221" t="s">
        <v>366</v>
      </c>
      <c r="F215" s="222" t="s">
        <v>367</v>
      </c>
      <c r="G215" s="223" t="s">
        <v>128</v>
      </c>
      <c r="H215" s="224">
        <v>8.5</v>
      </c>
      <c r="I215" s="225"/>
      <c r="J215" s="226">
        <f>ROUND(I215*H215,2)</f>
        <v>0</v>
      </c>
      <c r="K215" s="222" t="s">
        <v>129</v>
      </c>
      <c r="L215" s="71"/>
      <c r="M215" s="227" t="s">
        <v>21</v>
      </c>
      <c r="N215" s="228" t="s">
        <v>41</v>
      </c>
      <c r="O215" s="46"/>
      <c r="P215" s="229">
        <f>O215*H215</f>
        <v>0</v>
      </c>
      <c r="Q215" s="229">
        <v>1E-05</v>
      </c>
      <c r="R215" s="229">
        <f>Q215*H215</f>
        <v>8.5E-05</v>
      </c>
      <c r="S215" s="229">
        <v>0</v>
      </c>
      <c r="T215" s="230">
        <f>S215*H215</f>
        <v>0</v>
      </c>
      <c r="AR215" s="23" t="s">
        <v>130</v>
      </c>
      <c r="AT215" s="23" t="s">
        <v>125</v>
      </c>
      <c r="AU215" s="23" t="s">
        <v>80</v>
      </c>
      <c r="AY215" s="23" t="s">
        <v>123</v>
      </c>
      <c r="BE215" s="231">
        <f>IF(N215="základní",J215,0)</f>
        <v>0</v>
      </c>
      <c r="BF215" s="231">
        <f>IF(N215="snížená",J215,0)</f>
        <v>0</v>
      </c>
      <c r="BG215" s="231">
        <f>IF(N215="zákl. přenesená",J215,0)</f>
        <v>0</v>
      </c>
      <c r="BH215" s="231">
        <f>IF(N215="sníž. přenesená",J215,0)</f>
        <v>0</v>
      </c>
      <c r="BI215" s="231">
        <f>IF(N215="nulová",J215,0)</f>
        <v>0</v>
      </c>
      <c r="BJ215" s="23" t="s">
        <v>78</v>
      </c>
      <c r="BK215" s="231">
        <f>ROUND(I215*H215,2)</f>
        <v>0</v>
      </c>
      <c r="BL215" s="23" t="s">
        <v>130</v>
      </c>
      <c r="BM215" s="23" t="s">
        <v>368</v>
      </c>
    </row>
    <row r="216" spans="2:47" s="1" customFormat="1" ht="13.5">
      <c r="B216" s="45"/>
      <c r="C216" s="73"/>
      <c r="D216" s="232" t="s">
        <v>132</v>
      </c>
      <c r="E216" s="73"/>
      <c r="F216" s="233" t="s">
        <v>364</v>
      </c>
      <c r="G216" s="73"/>
      <c r="H216" s="73"/>
      <c r="I216" s="190"/>
      <c r="J216" s="73"/>
      <c r="K216" s="73"/>
      <c r="L216" s="71"/>
      <c r="M216" s="234"/>
      <c r="N216" s="46"/>
      <c r="O216" s="46"/>
      <c r="P216" s="46"/>
      <c r="Q216" s="46"/>
      <c r="R216" s="46"/>
      <c r="S216" s="46"/>
      <c r="T216" s="94"/>
      <c r="AT216" s="23" t="s">
        <v>132</v>
      </c>
      <c r="AU216" s="23" t="s">
        <v>80</v>
      </c>
    </row>
    <row r="217" spans="2:65" s="1" customFormat="1" ht="51" customHeight="1">
      <c r="B217" s="45"/>
      <c r="C217" s="220" t="s">
        <v>369</v>
      </c>
      <c r="D217" s="220" t="s">
        <v>125</v>
      </c>
      <c r="E217" s="221" t="s">
        <v>370</v>
      </c>
      <c r="F217" s="222" t="s">
        <v>371</v>
      </c>
      <c r="G217" s="223" t="s">
        <v>157</v>
      </c>
      <c r="H217" s="224">
        <v>6</v>
      </c>
      <c r="I217" s="225"/>
      <c r="J217" s="226">
        <f>ROUND(I217*H217,2)</f>
        <v>0</v>
      </c>
      <c r="K217" s="222" t="s">
        <v>129</v>
      </c>
      <c r="L217" s="71"/>
      <c r="M217" s="227" t="s">
        <v>21</v>
      </c>
      <c r="N217" s="228" t="s">
        <v>41</v>
      </c>
      <c r="O217" s="46"/>
      <c r="P217" s="229">
        <f>O217*H217</f>
        <v>0</v>
      </c>
      <c r="Q217" s="229">
        <v>0.08978</v>
      </c>
      <c r="R217" s="229">
        <f>Q217*H217</f>
        <v>0.53868</v>
      </c>
      <c r="S217" s="229">
        <v>0</v>
      </c>
      <c r="T217" s="230">
        <f>S217*H217</f>
        <v>0</v>
      </c>
      <c r="AR217" s="23" t="s">
        <v>130</v>
      </c>
      <c r="AT217" s="23" t="s">
        <v>125</v>
      </c>
      <c r="AU217" s="23" t="s">
        <v>80</v>
      </c>
      <c r="AY217" s="23" t="s">
        <v>123</v>
      </c>
      <c r="BE217" s="231">
        <f>IF(N217="základní",J217,0)</f>
        <v>0</v>
      </c>
      <c r="BF217" s="231">
        <f>IF(N217="snížená",J217,0)</f>
        <v>0</v>
      </c>
      <c r="BG217" s="231">
        <f>IF(N217="zákl. přenesená",J217,0)</f>
        <v>0</v>
      </c>
      <c r="BH217" s="231">
        <f>IF(N217="sníž. přenesená",J217,0)</f>
        <v>0</v>
      </c>
      <c r="BI217" s="231">
        <f>IF(N217="nulová",J217,0)</f>
        <v>0</v>
      </c>
      <c r="BJ217" s="23" t="s">
        <v>78</v>
      </c>
      <c r="BK217" s="231">
        <f>ROUND(I217*H217,2)</f>
        <v>0</v>
      </c>
      <c r="BL217" s="23" t="s">
        <v>130</v>
      </c>
      <c r="BM217" s="23" t="s">
        <v>372</v>
      </c>
    </row>
    <row r="218" spans="2:47" s="1" customFormat="1" ht="13.5">
      <c r="B218" s="45"/>
      <c r="C218" s="73"/>
      <c r="D218" s="232" t="s">
        <v>132</v>
      </c>
      <c r="E218" s="73"/>
      <c r="F218" s="233" t="s">
        <v>373</v>
      </c>
      <c r="G218" s="73"/>
      <c r="H218" s="73"/>
      <c r="I218" s="190"/>
      <c r="J218" s="73"/>
      <c r="K218" s="73"/>
      <c r="L218" s="71"/>
      <c r="M218" s="234"/>
      <c r="N218" s="46"/>
      <c r="O218" s="46"/>
      <c r="P218" s="46"/>
      <c r="Q218" s="46"/>
      <c r="R218" s="46"/>
      <c r="S218" s="46"/>
      <c r="T218" s="94"/>
      <c r="AT218" s="23" t="s">
        <v>132</v>
      </c>
      <c r="AU218" s="23" t="s">
        <v>80</v>
      </c>
    </row>
    <row r="219" spans="2:47" s="1" customFormat="1" ht="13.5">
      <c r="B219" s="45"/>
      <c r="C219" s="73"/>
      <c r="D219" s="232" t="s">
        <v>134</v>
      </c>
      <c r="E219" s="73"/>
      <c r="F219" s="233" t="s">
        <v>374</v>
      </c>
      <c r="G219" s="73"/>
      <c r="H219" s="73"/>
      <c r="I219" s="190"/>
      <c r="J219" s="73"/>
      <c r="K219" s="73"/>
      <c r="L219" s="71"/>
      <c r="M219" s="234"/>
      <c r="N219" s="46"/>
      <c r="O219" s="46"/>
      <c r="P219" s="46"/>
      <c r="Q219" s="46"/>
      <c r="R219" s="46"/>
      <c r="S219" s="46"/>
      <c r="T219" s="94"/>
      <c r="AT219" s="23" t="s">
        <v>134</v>
      </c>
      <c r="AU219" s="23" t="s">
        <v>80</v>
      </c>
    </row>
    <row r="220" spans="2:65" s="1" customFormat="1" ht="38.25" customHeight="1">
      <c r="B220" s="45"/>
      <c r="C220" s="220" t="s">
        <v>375</v>
      </c>
      <c r="D220" s="220" t="s">
        <v>125</v>
      </c>
      <c r="E220" s="221" t="s">
        <v>376</v>
      </c>
      <c r="F220" s="222" t="s">
        <v>377</v>
      </c>
      <c r="G220" s="223" t="s">
        <v>157</v>
      </c>
      <c r="H220" s="224">
        <v>10</v>
      </c>
      <c r="I220" s="225"/>
      <c r="J220" s="226">
        <f>ROUND(I220*H220,2)</f>
        <v>0</v>
      </c>
      <c r="K220" s="222" t="s">
        <v>129</v>
      </c>
      <c r="L220" s="71"/>
      <c r="M220" s="227" t="s">
        <v>21</v>
      </c>
      <c r="N220" s="228" t="s">
        <v>41</v>
      </c>
      <c r="O220" s="46"/>
      <c r="P220" s="229">
        <f>O220*H220</f>
        <v>0</v>
      </c>
      <c r="Q220" s="229">
        <v>0.14067</v>
      </c>
      <c r="R220" s="229">
        <f>Q220*H220</f>
        <v>1.4066999999999998</v>
      </c>
      <c r="S220" s="229">
        <v>0</v>
      </c>
      <c r="T220" s="230">
        <f>S220*H220</f>
        <v>0</v>
      </c>
      <c r="AR220" s="23" t="s">
        <v>130</v>
      </c>
      <c r="AT220" s="23" t="s">
        <v>125</v>
      </c>
      <c r="AU220" s="23" t="s">
        <v>80</v>
      </c>
      <c r="AY220" s="23" t="s">
        <v>123</v>
      </c>
      <c r="BE220" s="231">
        <f>IF(N220="základní",J220,0)</f>
        <v>0</v>
      </c>
      <c r="BF220" s="231">
        <f>IF(N220="snížená",J220,0)</f>
        <v>0</v>
      </c>
      <c r="BG220" s="231">
        <f>IF(N220="zákl. přenesená",J220,0)</f>
        <v>0</v>
      </c>
      <c r="BH220" s="231">
        <f>IF(N220="sníž. přenesená",J220,0)</f>
        <v>0</v>
      </c>
      <c r="BI220" s="231">
        <f>IF(N220="nulová",J220,0)</f>
        <v>0</v>
      </c>
      <c r="BJ220" s="23" t="s">
        <v>78</v>
      </c>
      <c r="BK220" s="231">
        <f>ROUND(I220*H220,2)</f>
        <v>0</v>
      </c>
      <c r="BL220" s="23" t="s">
        <v>130</v>
      </c>
      <c r="BM220" s="23" t="s">
        <v>378</v>
      </c>
    </row>
    <row r="221" spans="2:47" s="1" customFormat="1" ht="13.5">
      <c r="B221" s="45"/>
      <c r="C221" s="73"/>
      <c r="D221" s="232" t="s">
        <v>132</v>
      </c>
      <c r="E221" s="73"/>
      <c r="F221" s="233" t="s">
        <v>379</v>
      </c>
      <c r="G221" s="73"/>
      <c r="H221" s="73"/>
      <c r="I221" s="190"/>
      <c r="J221" s="73"/>
      <c r="K221" s="73"/>
      <c r="L221" s="71"/>
      <c r="M221" s="234"/>
      <c r="N221" s="46"/>
      <c r="O221" s="46"/>
      <c r="P221" s="46"/>
      <c r="Q221" s="46"/>
      <c r="R221" s="46"/>
      <c r="S221" s="46"/>
      <c r="T221" s="94"/>
      <c r="AT221" s="23" t="s">
        <v>132</v>
      </c>
      <c r="AU221" s="23" t="s">
        <v>80</v>
      </c>
    </row>
    <row r="222" spans="2:47" s="1" customFormat="1" ht="13.5">
      <c r="B222" s="45"/>
      <c r="C222" s="73"/>
      <c r="D222" s="232" t="s">
        <v>134</v>
      </c>
      <c r="E222" s="73"/>
      <c r="F222" s="233" t="s">
        <v>380</v>
      </c>
      <c r="G222" s="73"/>
      <c r="H222" s="73"/>
      <c r="I222" s="190"/>
      <c r="J222" s="73"/>
      <c r="K222" s="73"/>
      <c r="L222" s="71"/>
      <c r="M222" s="234"/>
      <c r="N222" s="46"/>
      <c r="O222" s="46"/>
      <c r="P222" s="46"/>
      <c r="Q222" s="46"/>
      <c r="R222" s="46"/>
      <c r="S222" s="46"/>
      <c r="T222" s="94"/>
      <c r="AT222" s="23" t="s">
        <v>134</v>
      </c>
      <c r="AU222" s="23" t="s">
        <v>80</v>
      </c>
    </row>
    <row r="223" spans="2:65" s="1" customFormat="1" ht="25.5" customHeight="1">
      <c r="B223" s="45"/>
      <c r="C223" s="220" t="s">
        <v>381</v>
      </c>
      <c r="D223" s="220" t="s">
        <v>125</v>
      </c>
      <c r="E223" s="221" t="s">
        <v>382</v>
      </c>
      <c r="F223" s="222" t="s">
        <v>383</v>
      </c>
      <c r="G223" s="223" t="s">
        <v>157</v>
      </c>
      <c r="H223" s="224">
        <v>27</v>
      </c>
      <c r="I223" s="225"/>
      <c r="J223" s="226">
        <f>ROUND(I223*H223,2)</f>
        <v>0</v>
      </c>
      <c r="K223" s="222" t="s">
        <v>129</v>
      </c>
      <c r="L223" s="71"/>
      <c r="M223" s="227" t="s">
        <v>21</v>
      </c>
      <c r="N223" s="228" t="s">
        <v>41</v>
      </c>
      <c r="O223" s="46"/>
      <c r="P223" s="229">
        <f>O223*H223</f>
        <v>0</v>
      </c>
      <c r="Q223" s="229">
        <v>1E-05</v>
      </c>
      <c r="R223" s="229">
        <f>Q223*H223</f>
        <v>0.00027</v>
      </c>
      <c r="S223" s="229">
        <v>0</v>
      </c>
      <c r="T223" s="230">
        <f>S223*H223</f>
        <v>0</v>
      </c>
      <c r="AR223" s="23" t="s">
        <v>130</v>
      </c>
      <c r="AT223" s="23" t="s">
        <v>125</v>
      </c>
      <c r="AU223" s="23" t="s">
        <v>80</v>
      </c>
      <c r="AY223" s="23" t="s">
        <v>123</v>
      </c>
      <c r="BE223" s="231">
        <f>IF(N223="základní",J223,0)</f>
        <v>0</v>
      </c>
      <c r="BF223" s="231">
        <f>IF(N223="snížená",J223,0)</f>
        <v>0</v>
      </c>
      <c r="BG223" s="231">
        <f>IF(N223="zákl. přenesená",J223,0)</f>
        <v>0</v>
      </c>
      <c r="BH223" s="231">
        <f>IF(N223="sníž. přenesená",J223,0)</f>
        <v>0</v>
      </c>
      <c r="BI223" s="231">
        <f>IF(N223="nulová",J223,0)</f>
        <v>0</v>
      </c>
      <c r="BJ223" s="23" t="s">
        <v>78</v>
      </c>
      <c r="BK223" s="231">
        <f>ROUND(I223*H223,2)</f>
        <v>0</v>
      </c>
      <c r="BL223" s="23" t="s">
        <v>130</v>
      </c>
      <c r="BM223" s="23" t="s">
        <v>384</v>
      </c>
    </row>
    <row r="224" spans="2:47" s="1" customFormat="1" ht="13.5">
      <c r="B224" s="45"/>
      <c r="C224" s="73"/>
      <c r="D224" s="232" t="s">
        <v>132</v>
      </c>
      <c r="E224" s="73"/>
      <c r="F224" s="233" t="s">
        <v>385</v>
      </c>
      <c r="G224" s="73"/>
      <c r="H224" s="73"/>
      <c r="I224" s="190"/>
      <c r="J224" s="73"/>
      <c r="K224" s="73"/>
      <c r="L224" s="71"/>
      <c r="M224" s="234"/>
      <c r="N224" s="46"/>
      <c r="O224" s="46"/>
      <c r="P224" s="46"/>
      <c r="Q224" s="46"/>
      <c r="R224" s="46"/>
      <c r="S224" s="46"/>
      <c r="T224" s="94"/>
      <c r="AT224" s="23" t="s">
        <v>132</v>
      </c>
      <c r="AU224" s="23" t="s">
        <v>80</v>
      </c>
    </row>
    <row r="225" spans="2:65" s="1" customFormat="1" ht="38.25" customHeight="1">
      <c r="B225" s="45"/>
      <c r="C225" s="220" t="s">
        <v>386</v>
      </c>
      <c r="D225" s="220" t="s">
        <v>125</v>
      </c>
      <c r="E225" s="221" t="s">
        <v>387</v>
      </c>
      <c r="F225" s="222" t="s">
        <v>388</v>
      </c>
      <c r="G225" s="223" t="s">
        <v>157</v>
      </c>
      <c r="H225" s="224">
        <v>27</v>
      </c>
      <c r="I225" s="225"/>
      <c r="J225" s="226">
        <f>ROUND(I225*H225,2)</f>
        <v>0</v>
      </c>
      <c r="K225" s="222" t="s">
        <v>129</v>
      </c>
      <c r="L225" s="71"/>
      <c r="M225" s="227" t="s">
        <v>21</v>
      </c>
      <c r="N225" s="228" t="s">
        <v>41</v>
      </c>
      <c r="O225" s="46"/>
      <c r="P225" s="229">
        <f>O225*H225</f>
        <v>0</v>
      </c>
      <c r="Q225" s="229">
        <v>0.00011</v>
      </c>
      <c r="R225" s="229">
        <f>Q225*H225</f>
        <v>0.00297</v>
      </c>
      <c r="S225" s="229">
        <v>0</v>
      </c>
      <c r="T225" s="230">
        <f>S225*H225</f>
        <v>0</v>
      </c>
      <c r="AR225" s="23" t="s">
        <v>130</v>
      </c>
      <c r="AT225" s="23" t="s">
        <v>125</v>
      </c>
      <c r="AU225" s="23" t="s">
        <v>80</v>
      </c>
      <c r="AY225" s="23" t="s">
        <v>123</v>
      </c>
      <c r="BE225" s="231">
        <f>IF(N225="základní",J225,0)</f>
        <v>0</v>
      </c>
      <c r="BF225" s="231">
        <f>IF(N225="snížená",J225,0)</f>
        <v>0</v>
      </c>
      <c r="BG225" s="231">
        <f>IF(N225="zákl. přenesená",J225,0)</f>
        <v>0</v>
      </c>
      <c r="BH225" s="231">
        <f>IF(N225="sníž. přenesená",J225,0)</f>
        <v>0</v>
      </c>
      <c r="BI225" s="231">
        <f>IF(N225="nulová",J225,0)</f>
        <v>0</v>
      </c>
      <c r="BJ225" s="23" t="s">
        <v>78</v>
      </c>
      <c r="BK225" s="231">
        <f>ROUND(I225*H225,2)</f>
        <v>0</v>
      </c>
      <c r="BL225" s="23" t="s">
        <v>130</v>
      </c>
      <c r="BM225" s="23" t="s">
        <v>389</v>
      </c>
    </row>
    <row r="226" spans="2:47" s="1" customFormat="1" ht="13.5">
      <c r="B226" s="45"/>
      <c r="C226" s="73"/>
      <c r="D226" s="232" t="s">
        <v>132</v>
      </c>
      <c r="E226" s="73"/>
      <c r="F226" s="233" t="s">
        <v>390</v>
      </c>
      <c r="G226" s="73"/>
      <c r="H226" s="73"/>
      <c r="I226" s="190"/>
      <c r="J226" s="73"/>
      <c r="K226" s="73"/>
      <c r="L226" s="71"/>
      <c r="M226" s="234"/>
      <c r="N226" s="46"/>
      <c r="O226" s="46"/>
      <c r="P226" s="46"/>
      <c r="Q226" s="46"/>
      <c r="R226" s="46"/>
      <c r="S226" s="46"/>
      <c r="T226" s="94"/>
      <c r="AT226" s="23" t="s">
        <v>132</v>
      </c>
      <c r="AU226" s="23" t="s">
        <v>80</v>
      </c>
    </row>
    <row r="227" spans="2:65" s="1" customFormat="1" ht="25.5" customHeight="1">
      <c r="B227" s="45"/>
      <c r="C227" s="220" t="s">
        <v>391</v>
      </c>
      <c r="D227" s="220" t="s">
        <v>125</v>
      </c>
      <c r="E227" s="221" t="s">
        <v>392</v>
      </c>
      <c r="F227" s="222" t="s">
        <v>393</v>
      </c>
      <c r="G227" s="223" t="s">
        <v>157</v>
      </c>
      <c r="H227" s="224">
        <v>52</v>
      </c>
      <c r="I227" s="225"/>
      <c r="J227" s="226">
        <f>ROUND(I227*H227,2)</f>
        <v>0</v>
      </c>
      <c r="K227" s="222" t="s">
        <v>129</v>
      </c>
      <c r="L227" s="71"/>
      <c r="M227" s="227" t="s">
        <v>21</v>
      </c>
      <c r="N227" s="228" t="s">
        <v>41</v>
      </c>
      <c r="O227" s="46"/>
      <c r="P227" s="229">
        <f>O227*H227</f>
        <v>0</v>
      </c>
      <c r="Q227" s="229">
        <v>0.0043</v>
      </c>
      <c r="R227" s="229">
        <f>Q227*H227</f>
        <v>0.2236</v>
      </c>
      <c r="S227" s="229">
        <v>0</v>
      </c>
      <c r="T227" s="230">
        <f>S227*H227</f>
        <v>0</v>
      </c>
      <c r="AR227" s="23" t="s">
        <v>130</v>
      </c>
      <c r="AT227" s="23" t="s">
        <v>125</v>
      </c>
      <c r="AU227" s="23" t="s">
        <v>80</v>
      </c>
      <c r="AY227" s="23" t="s">
        <v>123</v>
      </c>
      <c r="BE227" s="231">
        <f>IF(N227="základní",J227,0)</f>
        <v>0</v>
      </c>
      <c r="BF227" s="231">
        <f>IF(N227="snížená",J227,0)</f>
        <v>0</v>
      </c>
      <c r="BG227" s="231">
        <f>IF(N227="zákl. přenesená",J227,0)</f>
        <v>0</v>
      </c>
      <c r="BH227" s="231">
        <f>IF(N227="sníž. přenesená",J227,0)</f>
        <v>0</v>
      </c>
      <c r="BI227" s="231">
        <f>IF(N227="nulová",J227,0)</f>
        <v>0</v>
      </c>
      <c r="BJ227" s="23" t="s">
        <v>78</v>
      </c>
      <c r="BK227" s="231">
        <f>ROUND(I227*H227,2)</f>
        <v>0</v>
      </c>
      <c r="BL227" s="23" t="s">
        <v>130</v>
      </c>
      <c r="BM227" s="23" t="s">
        <v>394</v>
      </c>
    </row>
    <row r="228" spans="2:47" s="1" customFormat="1" ht="13.5">
      <c r="B228" s="45"/>
      <c r="C228" s="73"/>
      <c r="D228" s="232" t="s">
        <v>132</v>
      </c>
      <c r="E228" s="73"/>
      <c r="F228" s="233" t="s">
        <v>395</v>
      </c>
      <c r="G228" s="73"/>
      <c r="H228" s="73"/>
      <c r="I228" s="190"/>
      <c r="J228" s="73"/>
      <c r="K228" s="73"/>
      <c r="L228" s="71"/>
      <c r="M228" s="234"/>
      <c r="N228" s="46"/>
      <c r="O228" s="46"/>
      <c r="P228" s="46"/>
      <c r="Q228" s="46"/>
      <c r="R228" s="46"/>
      <c r="S228" s="46"/>
      <c r="T228" s="94"/>
      <c r="AT228" s="23" t="s">
        <v>132</v>
      </c>
      <c r="AU228" s="23" t="s">
        <v>80</v>
      </c>
    </row>
    <row r="229" spans="2:47" s="1" customFormat="1" ht="13.5">
      <c r="B229" s="45"/>
      <c r="C229" s="73"/>
      <c r="D229" s="232" t="s">
        <v>134</v>
      </c>
      <c r="E229" s="73"/>
      <c r="F229" s="233" t="s">
        <v>396</v>
      </c>
      <c r="G229" s="73"/>
      <c r="H229" s="73"/>
      <c r="I229" s="190"/>
      <c r="J229" s="73"/>
      <c r="K229" s="73"/>
      <c r="L229" s="71"/>
      <c r="M229" s="234"/>
      <c r="N229" s="46"/>
      <c r="O229" s="46"/>
      <c r="P229" s="46"/>
      <c r="Q229" s="46"/>
      <c r="R229" s="46"/>
      <c r="S229" s="46"/>
      <c r="T229" s="94"/>
      <c r="AT229" s="23" t="s">
        <v>134</v>
      </c>
      <c r="AU229" s="23" t="s">
        <v>80</v>
      </c>
    </row>
    <row r="230" spans="2:65" s="1" customFormat="1" ht="25.5" customHeight="1">
      <c r="B230" s="45"/>
      <c r="C230" s="220" t="s">
        <v>397</v>
      </c>
      <c r="D230" s="220" t="s">
        <v>125</v>
      </c>
      <c r="E230" s="221" t="s">
        <v>398</v>
      </c>
      <c r="F230" s="222" t="s">
        <v>399</v>
      </c>
      <c r="G230" s="223" t="s">
        <v>299</v>
      </c>
      <c r="H230" s="224">
        <v>108</v>
      </c>
      <c r="I230" s="225"/>
      <c r="J230" s="226">
        <f>ROUND(I230*H230,2)</f>
        <v>0</v>
      </c>
      <c r="K230" s="222" t="s">
        <v>129</v>
      </c>
      <c r="L230" s="71"/>
      <c r="M230" s="227" t="s">
        <v>21</v>
      </c>
      <c r="N230" s="228" t="s">
        <v>41</v>
      </c>
      <c r="O230" s="46"/>
      <c r="P230" s="229">
        <f>O230*H230</f>
        <v>0</v>
      </c>
      <c r="Q230" s="229">
        <v>0.00202</v>
      </c>
      <c r="R230" s="229">
        <f>Q230*H230</f>
        <v>0.21816000000000002</v>
      </c>
      <c r="S230" s="229">
        <v>0</v>
      </c>
      <c r="T230" s="230">
        <f>S230*H230</f>
        <v>0</v>
      </c>
      <c r="AR230" s="23" t="s">
        <v>130</v>
      </c>
      <c r="AT230" s="23" t="s">
        <v>125</v>
      </c>
      <c r="AU230" s="23" t="s">
        <v>80</v>
      </c>
      <c r="AY230" s="23" t="s">
        <v>123</v>
      </c>
      <c r="BE230" s="231">
        <f>IF(N230="základní",J230,0)</f>
        <v>0</v>
      </c>
      <c r="BF230" s="231">
        <f>IF(N230="snížená",J230,0)</f>
        <v>0</v>
      </c>
      <c r="BG230" s="231">
        <f>IF(N230="zákl. přenesená",J230,0)</f>
        <v>0</v>
      </c>
      <c r="BH230" s="231">
        <f>IF(N230="sníž. přenesená",J230,0)</f>
        <v>0</v>
      </c>
      <c r="BI230" s="231">
        <f>IF(N230="nulová",J230,0)</f>
        <v>0</v>
      </c>
      <c r="BJ230" s="23" t="s">
        <v>78</v>
      </c>
      <c r="BK230" s="231">
        <f>ROUND(I230*H230,2)</f>
        <v>0</v>
      </c>
      <c r="BL230" s="23" t="s">
        <v>130</v>
      </c>
      <c r="BM230" s="23" t="s">
        <v>400</v>
      </c>
    </row>
    <row r="231" spans="2:47" s="1" customFormat="1" ht="13.5">
      <c r="B231" s="45"/>
      <c r="C231" s="73"/>
      <c r="D231" s="232" t="s">
        <v>132</v>
      </c>
      <c r="E231" s="73"/>
      <c r="F231" s="233" t="s">
        <v>401</v>
      </c>
      <c r="G231" s="73"/>
      <c r="H231" s="73"/>
      <c r="I231" s="190"/>
      <c r="J231" s="73"/>
      <c r="K231" s="73"/>
      <c r="L231" s="71"/>
      <c r="M231" s="234"/>
      <c r="N231" s="46"/>
      <c r="O231" s="46"/>
      <c r="P231" s="46"/>
      <c r="Q231" s="46"/>
      <c r="R231" s="46"/>
      <c r="S231" s="46"/>
      <c r="T231" s="94"/>
      <c r="AT231" s="23" t="s">
        <v>132</v>
      </c>
      <c r="AU231" s="23" t="s">
        <v>80</v>
      </c>
    </row>
    <row r="232" spans="2:51" s="11" customFormat="1" ht="13.5">
      <c r="B232" s="235"/>
      <c r="C232" s="236"/>
      <c r="D232" s="232" t="s">
        <v>148</v>
      </c>
      <c r="E232" s="237" t="s">
        <v>21</v>
      </c>
      <c r="F232" s="238" t="s">
        <v>402</v>
      </c>
      <c r="G232" s="236"/>
      <c r="H232" s="239">
        <v>108</v>
      </c>
      <c r="I232" s="240"/>
      <c r="J232" s="236"/>
      <c r="K232" s="236"/>
      <c r="L232" s="241"/>
      <c r="M232" s="242"/>
      <c r="N232" s="243"/>
      <c r="O232" s="243"/>
      <c r="P232" s="243"/>
      <c r="Q232" s="243"/>
      <c r="R232" s="243"/>
      <c r="S232" s="243"/>
      <c r="T232" s="244"/>
      <c r="AT232" s="245" t="s">
        <v>148</v>
      </c>
      <c r="AU232" s="245" t="s">
        <v>80</v>
      </c>
      <c r="AV232" s="11" t="s">
        <v>80</v>
      </c>
      <c r="AW232" s="11" t="s">
        <v>33</v>
      </c>
      <c r="AX232" s="11" t="s">
        <v>78</v>
      </c>
      <c r="AY232" s="245" t="s">
        <v>123</v>
      </c>
    </row>
    <row r="233" spans="2:65" s="1" customFormat="1" ht="25.5" customHeight="1">
      <c r="B233" s="45"/>
      <c r="C233" s="220" t="s">
        <v>403</v>
      </c>
      <c r="D233" s="220" t="s">
        <v>125</v>
      </c>
      <c r="E233" s="221" t="s">
        <v>404</v>
      </c>
      <c r="F233" s="222" t="s">
        <v>405</v>
      </c>
      <c r="G233" s="223" t="s">
        <v>212</v>
      </c>
      <c r="H233" s="224">
        <v>0.93</v>
      </c>
      <c r="I233" s="225"/>
      <c r="J233" s="226">
        <f>ROUND(I233*H233,2)</f>
        <v>0</v>
      </c>
      <c r="K233" s="222" t="s">
        <v>129</v>
      </c>
      <c r="L233" s="71"/>
      <c r="M233" s="227" t="s">
        <v>21</v>
      </c>
      <c r="N233" s="228" t="s">
        <v>41</v>
      </c>
      <c r="O233" s="46"/>
      <c r="P233" s="229">
        <f>O233*H233</f>
        <v>0</v>
      </c>
      <c r="Q233" s="229">
        <v>1.01508</v>
      </c>
      <c r="R233" s="229">
        <f>Q233*H233</f>
        <v>0.9440244</v>
      </c>
      <c r="S233" s="229">
        <v>0</v>
      </c>
      <c r="T233" s="230">
        <f>S233*H233</f>
        <v>0</v>
      </c>
      <c r="AR233" s="23" t="s">
        <v>130</v>
      </c>
      <c r="AT233" s="23" t="s">
        <v>125</v>
      </c>
      <c r="AU233" s="23" t="s">
        <v>80</v>
      </c>
      <c r="AY233" s="23" t="s">
        <v>123</v>
      </c>
      <c r="BE233" s="231">
        <f>IF(N233="základní",J233,0)</f>
        <v>0</v>
      </c>
      <c r="BF233" s="231">
        <f>IF(N233="snížená",J233,0)</f>
        <v>0</v>
      </c>
      <c r="BG233" s="231">
        <f>IF(N233="zákl. přenesená",J233,0)</f>
        <v>0</v>
      </c>
      <c r="BH233" s="231">
        <f>IF(N233="sníž. přenesená",J233,0)</f>
        <v>0</v>
      </c>
      <c r="BI233" s="231">
        <f>IF(N233="nulová",J233,0)</f>
        <v>0</v>
      </c>
      <c r="BJ233" s="23" t="s">
        <v>78</v>
      </c>
      <c r="BK233" s="231">
        <f>ROUND(I233*H233,2)</f>
        <v>0</v>
      </c>
      <c r="BL233" s="23" t="s">
        <v>130</v>
      </c>
      <c r="BM233" s="23" t="s">
        <v>406</v>
      </c>
    </row>
    <row r="234" spans="2:51" s="11" customFormat="1" ht="13.5">
      <c r="B234" s="235"/>
      <c r="C234" s="236"/>
      <c r="D234" s="232" t="s">
        <v>148</v>
      </c>
      <c r="E234" s="237" t="s">
        <v>21</v>
      </c>
      <c r="F234" s="238" t="s">
        <v>407</v>
      </c>
      <c r="G234" s="236"/>
      <c r="H234" s="239">
        <v>0.93</v>
      </c>
      <c r="I234" s="240"/>
      <c r="J234" s="236"/>
      <c r="K234" s="236"/>
      <c r="L234" s="241"/>
      <c r="M234" s="242"/>
      <c r="N234" s="243"/>
      <c r="O234" s="243"/>
      <c r="P234" s="243"/>
      <c r="Q234" s="243"/>
      <c r="R234" s="243"/>
      <c r="S234" s="243"/>
      <c r="T234" s="244"/>
      <c r="AT234" s="245" t="s">
        <v>148</v>
      </c>
      <c r="AU234" s="245" t="s">
        <v>80</v>
      </c>
      <c r="AV234" s="11" t="s">
        <v>80</v>
      </c>
      <c r="AW234" s="11" t="s">
        <v>33</v>
      </c>
      <c r="AX234" s="11" t="s">
        <v>78</v>
      </c>
      <c r="AY234" s="245" t="s">
        <v>123</v>
      </c>
    </row>
    <row r="235" spans="2:65" s="1" customFormat="1" ht="16.5" customHeight="1">
      <c r="B235" s="45"/>
      <c r="C235" s="220" t="s">
        <v>408</v>
      </c>
      <c r="D235" s="220" t="s">
        <v>125</v>
      </c>
      <c r="E235" s="221" t="s">
        <v>409</v>
      </c>
      <c r="F235" s="222" t="s">
        <v>410</v>
      </c>
      <c r="G235" s="223" t="s">
        <v>128</v>
      </c>
      <c r="H235" s="224">
        <v>58</v>
      </c>
      <c r="I235" s="225"/>
      <c r="J235" s="226">
        <f>ROUND(I235*H235,2)</f>
        <v>0</v>
      </c>
      <c r="K235" s="222" t="s">
        <v>129</v>
      </c>
      <c r="L235" s="71"/>
      <c r="M235" s="227" t="s">
        <v>21</v>
      </c>
      <c r="N235" s="228" t="s">
        <v>41</v>
      </c>
      <c r="O235" s="46"/>
      <c r="P235" s="229">
        <f>O235*H235</f>
        <v>0</v>
      </c>
      <c r="Q235" s="229">
        <v>0.01375</v>
      </c>
      <c r="R235" s="229">
        <f>Q235*H235</f>
        <v>0.7975</v>
      </c>
      <c r="S235" s="229">
        <v>0</v>
      </c>
      <c r="T235" s="230">
        <f>S235*H235</f>
        <v>0</v>
      </c>
      <c r="AR235" s="23" t="s">
        <v>130</v>
      </c>
      <c r="AT235" s="23" t="s">
        <v>125</v>
      </c>
      <c r="AU235" s="23" t="s">
        <v>80</v>
      </c>
      <c r="AY235" s="23" t="s">
        <v>123</v>
      </c>
      <c r="BE235" s="231">
        <f>IF(N235="základní",J235,0)</f>
        <v>0</v>
      </c>
      <c r="BF235" s="231">
        <f>IF(N235="snížená",J235,0)</f>
        <v>0</v>
      </c>
      <c r="BG235" s="231">
        <f>IF(N235="zákl. přenesená",J235,0)</f>
        <v>0</v>
      </c>
      <c r="BH235" s="231">
        <f>IF(N235="sníž. přenesená",J235,0)</f>
        <v>0</v>
      </c>
      <c r="BI235" s="231">
        <f>IF(N235="nulová",J235,0)</f>
        <v>0</v>
      </c>
      <c r="BJ235" s="23" t="s">
        <v>78</v>
      </c>
      <c r="BK235" s="231">
        <f>ROUND(I235*H235,2)</f>
        <v>0</v>
      </c>
      <c r="BL235" s="23" t="s">
        <v>130</v>
      </c>
      <c r="BM235" s="23" t="s">
        <v>411</v>
      </c>
    </row>
    <row r="236" spans="2:47" s="1" customFormat="1" ht="13.5">
      <c r="B236" s="45"/>
      <c r="C236" s="73"/>
      <c r="D236" s="232" t="s">
        <v>132</v>
      </c>
      <c r="E236" s="73"/>
      <c r="F236" s="233" t="s">
        <v>412</v>
      </c>
      <c r="G236" s="73"/>
      <c r="H236" s="73"/>
      <c r="I236" s="190"/>
      <c r="J236" s="73"/>
      <c r="K236" s="73"/>
      <c r="L236" s="71"/>
      <c r="M236" s="234"/>
      <c r="N236" s="46"/>
      <c r="O236" s="46"/>
      <c r="P236" s="46"/>
      <c r="Q236" s="46"/>
      <c r="R236" s="46"/>
      <c r="S236" s="46"/>
      <c r="T236" s="94"/>
      <c r="AT236" s="23" t="s">
        <v>132</v>
      </c>
      <c r="AU236" s="23" t="s">
        <v>80</v>
      </c>
    </row>
    <row r="237" spans="2:65" s="1" customFormat="1" ht="38.25" customHeight="1">
      <c r="B237" s="45"/>
      <c r="C237" s="220" t="s">
        <v>413</v>
      </c>
      <c r="D237" s="220" t="s">
        <v>125</v>
      </c>
      <c r="E237" s="221" t="s">
        <v>414</v>
      </c>
      <c r="F237" s="222" t="s">
        <v>415</v>
      </c>
      <c r="G237" s="223" t="s">
        <v>157</v>
      </c>
      <c r="H237" s="224">
        <v>63</v>
      </c>
      <c r="I237" s="225"/>
      <c r="J237" s="226">
        <f>ROUND(I237*H237,2)</f>
        <v>0</v>
      </c>
      <c r="K237" s="222" t="s">
        <v>129</v>
      </c>
      <c r="L237" s="71"/>
      <c r="M237" s="227" t="s">
        <v>21</v>
      </c>
      <c r="N237" s="228" t="s">
        <v>41</v>
      </c>
      <c r="O237" s="46"/>
      <c r="P237" s="229">
        <f>O237*H237</f>
        <v>0</v>
      </c>
      <c r="Q237" s="229">
        <v>0.00061</v>
      </c>
      <c r="R237" s="229">
        <f>Q237*H237</f>
        <v>0.03843</v>
      </c>
      <c r="S237" s="229">
        <v>0</v>
      </c>
      <c r="T237" s="230">
        <f>S237*H237</f>
        <v>0</v>
      </c>
      <c r="AR237" s="23" t="s">
        <v>130</v>
      </c>
      <c r="AT237" s="23" t="s">
        <v>125</v>
      </c>
      <c r="AU237" s="23" t="s">
        <v>80</v>
      </c>
      <c r="AY237" s="23" t="s">
        <v>123</v>
      </c>
      <c r="BE237" s="231">
        <f>IF(N237="základní",J237,0)</f>
        <v>0</v>
      </c>
      <c r="BF237" s="231">
        <f>IF(N237="snížená",J237,0)</f>
        <v>0</v>
      </c>
      <c r="BG237" s="231">
        <f>IF(N237="zákl. přenesená",J237,0)</f>
        <v>0</v>
      </c>
      <c r="BH237" s="231">
        <f>IF(N237="sníž. přenesená",J237,0)</f>
        <v>0</v>
      </c>
      <c r="BI237" s="231">
        <f>IF(N237="nulová",J237,0)</f>
        <v>0</v>
      </c>
      <c r="BJ237" s="23" t="s">
        <v>78</v>
      </c>
      <c r="BK237" s="231">
        <f>ROUND(I237*H237,2)</f>
        <v>0</v>
      </c>
      <c r="BL237" s="23" t="s">
        <v>130</v>
      </c>
      <c r="BM237" s="23" t="s">
        <v>416</v>
      </c>
    </row>
    <row r="238" spans="2:65" s="1" customFormat="1" ht="25.5" customHeight="1">
      <c r="B238" s="45"/>
      <c r="C238" s="220" t="s">
        <v>417</v>
      </c>
      <c r="D238" s="220" t="s">
        <v>125</v>
      </c>
      <c r="E238" s="221" t="s">
        <v>418</v>
      </c>
      <c r="F238" s="222" t="s">
        <v>419</v>
      </c>
      <c r="G238" s="223" t="s">
        <v>157</v>
      </c>
      <c r="H238" s="224">
        <v>63</v>
      </c>
      <c r="I238" s="225"/>
      <c r="J238" s="226">
        <f>ROUND(I238*H238,2)</f>
        <v>0</v>
      </c>
      <c r="K238" s="222" t="s">
        <v>129</v>
      </c>
      <c r="L238" s="71"/>
      <c r="M238" s="227" t="s">
        <v>21</v>
      </c>
      <c r="N238" s="228" t="s">
        <v>41</v>
      </c>
      <c r="O238" s="46"/>
      <c r="P238" s="229">
        <f>O238*H238</f>
        <v>0</v>
      </c>
      <c r="Q238" s="229">
        <v>0</v>
      </c>
      <c r="R238" s="229">
        <f>Q238*H238</f>
        <v>0</v>
      </c>
      <c r="S238" s="229">
        <v>0</v>
      </c>
      <c r="T238" s="230">
        <f>S238*H238</f>
        <v>0</v>
      </c>
      <c r="AR238" s="23" t="s">
        <v>130</v>
      </c>
      <c r="AT238" s="23" t="s">
        <v>125</v>
      </c>
      <c r="AU238" s="23" t="s">
        <v>80</v>
      </c>
      <c r="AY238" s="23" t="s">
        <v>123</v>
      </c>
      <c r="BE238" s="231">
        <f>IF(N238="základní",J238,0)</f>
        <v>0</v>
      </c>
      <c r="BF238" s="231">
        <f>IF(N238="snížená",J238,0)</f>
        <v>0</v>
      </c>
      <c r="BG238" s="231">
        <f>IF(N238="zákl. přenesená",J238,0)</f>
        <v>0</v>
      </c>
      <c r="BH238" s="231">
        <f>IF(N238="sníž. přenesená",J238,0)</f>
        <v>0</v>
      </c>
      <c r="BI238" s="231">
        <f>IF(N238="nulová",J238,0)</f>
        <v>0</v>
      </c>
      <c r="BJ238" s="23" t="s">
        <v>78</v>
      </c>
      <c r="BK238" s="231">
        <f>ROUND(I238*H238,2)</f>
        <v>0</v>
      </c>
      <c r="BL238" s="23" t="s">
        <v>130</v>
      </c>
      <c r="BM238" s="23" t="s">
        <v>420</v>
      </c>
    </row>
    <row r="239" spans="2:47" s="1" customFormat="1" ht="13.5">
      <c r="B239" s="45"/>
      <c r="C239" s="73"/>
      <c r="D239" s="232" t="s">
        <v>132</v>
      </c>
      <c r="E239" s="73"/>
      <c r="F239" s="233" t="s">
        <v>421</v>
      </c>
      <c r="G239" s="73"/>
      <c r="H239" s="73"/>
      <c r="I239" s="190"/>
      <c r="J239" s="73"/>
      <c r="K239" s="73"/>
      <c r="L239" s="71"/>
      <c r="M239" s="234"/>
      <c r="N239" s="46"/>
      <c r="O239" s="46"/>
      <c r="P239" s="46"/>
      <c r="Q239" s="46"/>
      <c r="R239" s="46"/>
      <c r="S239" s="46"/>
      <c r="T239" s="94"/>
      <c r="AT239" s="23" t="s">
        <v>132</v>
      </c>
      <c r="AU239" s="23" t="s">
        <v>80</v>
      </c>
    </row>
    <row r="240" spans="2:63" s="10" customFormat="1" ht="29.85" customHeight="1">
      <c r="B240" s="204"/>
      <c r="C240" s="205"/>
      <c r="D240" s="206" t="s">
        <v>69</v>
      </c>
      <c r="E240" s="218" t="s">
        <v>422</v>
      </c>
      <c r="F240" s="218" t="s">
        <v>423</v>
      </c>
      <c r="G240" s="205"/>
      <c r="H240" s="205"/>
      <c r="I240" s="208"/>
      <c r="J240" s="219">
        <f>BK240</f>
        <v>0</v>
      </c>
      <c r="K240" s="205"/>
      <c r="L240" s="210"/>
      <c r="M240" s="211"/>
      <c r="N240" s="212"/>
      <c r="O240" s="212"/>
      <c r="P240" s="213">
        <f>SUM(P241:P277)</f>
        <v>0</v>
      </c>
      <c r="Q240" s="212"/>
      <c r="R240" s="213">
        <f>SUM(R241:R277)</f>
        <v>0</v>
      </c>
      <c r="S240" s="212"/>
      <c r="T240" s="214">
        <f>SUM(T241:T277)</f>
        <v>0</v>
      </c>
      <c r="AR240" s="215" t="s">
        <v>78</v>
      </c>
      <c r="AT240" s="216" t="s">
        <v>69</v>
      </c>
      <c r="AU240" s="216" t="s">
        <v>78</v>
      </c>
      <c r="AY240" s="215" t="s">
        <v>123</v>
      </c>
      <c r="BK240" s="217">
        <f>SUM(BK241:BK277)</f>
        <v>0</v>
      </c>
    </row>
    <row r="241" spans="2:65" s="1" customFormat="1" ht="25.5" customHeight="1">
      <c r="B241" s="45"/>
      <c r="C241" s="220" t="s">
        <v>424</v>
      </c>
      <c r="D241" s="220" t="s">
        <v>125</v>
      </c>
      <c r="E241" s="221" t="s">
        <v>425</v>
      </c>
      <c r="F241" s="222" t="s">
        <v>426</v>
      </c>
      <c r="G241" s="223" t="s">
        <v>212</v>
      </c>
      <c r="H241" s="224">
        <v>113.62</v>
      </c>
      <c r="I241" s="225"/>
      <c r="J241" s="226">
        <f>ROUND(I241*H241,2)</f>
        <v>0</v>
      </c>
      <c r="K241" s="222" t="s">
        <v>129</v>
      </c>
      <c r="L241" s="71"/>
      <c r="M241" s="227" t="s">
        <v>21</v>
      </c>
      <c r="N241" s="228" t="s">
        <v>41</v>
      </c>
      <c r="O241" s="46"/>
      <c r="P241" s="229">
        <f>O241*H241</f>
        <v>0</v>
      </c>
      <c r="Q241" s="229">
        <v>0</v>
      </c>
      <c r="R241" s="229">
        <f>Q241*H241</f>
        <v>0</v>
      </c>
      <c r="S241" s="229">
        <v>0</v>
      </c>
      <c r="T241" s="230">
        <f>S241*H241</f>
        <v>0</v>
      </c>
      <c r="AR241" s="23" t="s">
        <v>130</v>
      </c>
      <c r="AT241" s="23" t="s">
        <v>125</v>
      </c>
      <c r="AU241" s="23" t="s">
        <v>80</v>
      </c>
      <c r="AY241" s="23" t="s">
        <v>123</v>
      </c>
      <c r="BE241" s="231">
        <f>IF(N241="základní",J241,0)</f>
        <v>0</v>
      </c>
      <c r="BF241" s="231">
        <f>IF(N241="snížená",J241,0)</f>
        <v>0</v>
      </c>
      <c r="BG241" s="231">
        <f>IF(N241="zákl. přenesená",J241,0)</f>
        <v>0</v>
      </c>
      <c r="BH241" s="231">
        <f>IF(N241="sníž. přenesená",J241,0)</f>
        <v>0</v>
      </c>
      <c r="BI241" s="231">
        <f>IF(N241="nulová",J241,0)</f>
        <v>0</v>
      </c>
      <c r="BJ241" s="23" t="s">
        <v>78</v>
      </c>
      <c r="BK241" s="231">
        <f>ROUND(I241*H241,2)</f>
        <v>0</v>
      </c>
      <c r="BL241" s="23" t="s">
        <v>130</v>
      </c>
      <c r="BM241" s="23" t="s">
        <v>427</v>
      </c>
    </row>
    <row r="242" spans="2:47" s="1" customFormat="1" ht="13.5">
      <c r="B242" s="45"/>
      <c r="C242" s="73"/>
      <c r="D242" s="232" t="s">
        <v>132</v>
      </c>
      <c r="E242" s="73"/>
      <c r="F242" s="233" t="s">
        <v>428</v>
      </c>
      <c r="G242" s="73"/>
      <c r="H242" s="73"/>
      <c r="I242" s="190"/>
      <c r="J242" s="73"/>
      <c r="K242" s="73"/>
      <c r="L242" s="71"/>
      <c r="M242" s="234"/>
      <c r="N242" s="46"/>
      <c r="O242" s="46"/>
      <c r="P242" s="46"/>
      <c r="Q242" s="46"/>
      <c r="R242" s="46"/>
      <c r="S242" s="46"/>
      <c r="T242" s="94"/>
      <c r="AT242" s="23" t="s">
        <v>132</v>
      </c>
      <c r="AU242" s="23" t="s">
        <v>80</v>
      </c>
    </row>
    <row r="243" spans="2:51" s="12" customFormat="1" ht="13.5">
      <c r="B243" s="246"/>
      <c r="C243" s="247"/>
      <c r="D243" s="232" t="s">
        <v>148</v>
      </c>
      <c r="E243" s="248" t="s">
        <v>21</v>
      </c>
      <c r="F243" s="249" t="s">
        <v>429</v>
      </c>
      <c r="G243" s="247"/>
      <c r="H243" s="248" t="s">
        <v>21</v>
      </c>
      <c r="I243" s="250"/>
      <c r="J243" s="247"/>
      <c r="K243" s="247"/>
      <c r="L243" s="251"/>
      <c r="M243" s="252"/>
      <c r="N243" s="253"/>
      <c r="O243" s="253"/>
      <c r="P243" s="253"/>
      <c r="Q243" s="253"/>
      <c r="R243" s="253"/>
      <c r="S243" s="253"/>
      <c r="T243" s="254"/>
      <c r="AT243" s="255" t="s">
        <v>148</v>
      </c>
      <c r="AU243" s="255" t="s">
        <v>80</v>
      </c>
      <c r="AV243" s="12" t="s">
        <v>78</v>
      </c>
      <c r="AW243" s="12" t="s">
        <v>33</v>
      </c>
      <c r="AX243" s="12" t="s">
        <v>70</v>
      </c>
      <c r="AY243" s="255" t="s">
        <v>123</v>
      </c>
    </row>
    <row r="244" spans="2:51" s="11" customFormat="1" ht="13.5">
      <c r="B244" s="235"/>
      <c r="C244" s="236"/>
      <c r="D244" s="232" t="s">
        <v>148</v>
      </c>
      <c r="E244" s="237" t="s">
        <v>21</v>
      </c>
      <c r="F244" s="238" t="s">
        <v>275</v>
      </c>
      <c r="G244" s="236"/>
      <c r="H244" s="239">
        <v>26</v>
      </c>
      <c r="I244" s="240"/>
      <c r="J244" s="236"/>
      <c r="K244" s="236"/>
      <c r="L244" s="241"/>
      <c r="M244" s="242"/>
      <c r="N244" s="243"/>
      <c r="O244" s="243"/>
      <c r="P244" s="243"/>
      <c r="Q244" s="243"/>
      <c r="R244" s="243"/>
      <c r="S244" s="243"/>
      <c r="T244" s="244"/>
      <c r="AT244" s="245" t="s">
        <v>148</v>
      </c>
      <c r="AU244" s="245" t="s">
        <v>80</v>
      </c>
      <c r="AV244" s="11" t="s">
        <v>80</v>
      </c>
      <c r="AW244" s="11" t="s">
        <v>33</v>
      </c>
      <c r="AX244" s="11" t="s">
        <v>70</v>
      </c>
      <c r="AY244" s="245" t="s">
        <v>123</v>
      </c>
    </row>
    <row r="245" spans="2:51" s="12" customFormat="1" ht="13.5">
      <c r="B245" s="246"/>
      <c r="C245" s="247"/>
      <c r="D245" s="232" t="s">
        <v>148</v>
      </c>
      <c r="E245" s="248" t="s">
        <v>21</v>
      </c>
      <c r="F245" s="249" t="s">
        <v>430</v>
      </c>
      <c r="G245" s="247"/>
      <c r="H245" s="248" t="s">
        <v>21</v>
      </c>
      <c r="I245" s="250"/>
      <c r="J245" s="247"/>
      <c r="K245" s="247"/>
      <c r="L245" s="251"/>
      <c r="M245" s="252"/>
      <c r="N245" s="253"/>
      <c r="O245" s="253"/>
      <c r="P245" s="253"/>
      <c r="Q245" s="253"/>
      <c r="R245" s="253"/>
      <c r="S245" s="253"/>
      <c r="T245" s="254"/>
      <c r="AT245" s="255" t="s">
        <v>148</v>
      </c>
      <c r="AU245" s="255" t="s">
        <v>80</v>
      </c>
      <c r="AV245" s="12" t="s">
        <v>78</v>
      </c>
      <c r="AW245" s="12" t="s">
        <v>33</v>
      </c>
      <c r="AX245" s="12" t="s">
        <v>70</v>
      </c>
      <c r="AY245" s="255" t="s">
        <v>123</v>
      </c>
    </row>
    <row r="246" spans="2:51" s="11" customFormat="1" ht="13.5">
      <c r="B246" s="235"/>
      <c r="C246" s="236"/>
      <c r="D246" s="232" t="s">
        <v>148</v>
      </c>
      <c r="E246" s="237" t="s">
        <v>21</v>
      </c>
      <c r="F246" s="238" t="s">
        <v>431</v>
      </c>
      <c r="G246" s="236"/>
      <c r="H246" s="239">
        <v>9.5</v>
      </c>
      <c r="I246" s="240"/>
      <c r="J246" s="236"/>
      <c r="K246" s="236"/>
      <c r="L246" s="241"/>
      <c r="M246" s="242"/>
      <c r="N246" s="243"/>
      <c r="O246" s="243"/>
      <c r="P246" s="243"/>
      <c r="Q246" s="243"/>
      <c r="R246" s="243"/>
      <c r="S246" s="243"/>
      <c r="T246" s="244"/>
      <c r="AT246" s="245" t="s">
        <v>148</v>
      </c>
      <c r="AU246" s="245" t="s">
        <v>80</v>
      </c>
      <c r="AV246" s="11" t="s">
        <v>80</v>
      </c>
      <c r="AW246" s="11" t="s">
        <v>33</v>
      </c>
      <c r="AX246" s="11" t="s">
        <v>70</v>
      </c>
      <c r="AY246" s="245" t="s">
        <v>123</v>
      </c>
    </row>
    <row r="247" spans="2:51" s="12" customFormat="1" ht="13.5">
      <c r="B247" s="246"/>
      <c r="C247" s="247"/>
      <c r="D247" s="232" t="s">
        <v>148</v>
      </c>
      <c r="E247" s="248" t="s">
        <v>21</v>
      </c>
      <c r="F247" s="249" t="s">
        <v>432</v>
      </c>
      <c r="G247" s="247"/>
      <c r="H247" s="248" t="s">
        <v>21</v>
      </c>
      <c r="I247" s="250"/>
      <c r="J247" s="247"/>
      <c r="K247" s="247"/>
      <c r="L247" s="251"/>
      <c r="M247" s="252"/>
      <c r="N247" s="253"/>
      <c r="O247" s="253"/>
      <c r="P247" s="253"/>
      <c r="Q247" s="253"/>
      <c r="R247" s="253"/>
      <c r="S247" s="253"/>
      <c r="T247" s="254"/>
      <c r="AT247" s="255" t="s">
        <v>148</v>
      </c>
      <c r="AU247" s="255" t="s">
        <v>80</v>
      </c>
      <c r="AV247" s="12" t="s">
        <v>78</v>
      </c>
      <c r="AW247" s="12" t="s">
        <v>33</v>
      </c>
      <c r="AX247" s="12" t="s">
        <v>70</v>
      </c>
      <c r="AY247" s="255" t="s">
        <v>123</v>
      </c>
    </row>
    <row r="248" spans="2:51" s="11" customFormat="1" ht="13.5">
      <c r="B248" s="235"/>
      <c r="C248" s="236"/>
      <c r="D248" s="232" t="s">
        <v>148</v>
      </c>
      <c r="E248" s="237" t="s">
        <v>21</v>
      </c>
      <c r="F248" s="238" t="s">
        <v>433</v>
      </c>
      <c r="G248" s="236"/>
      <c r="H248" s="239">
        <v>78.12</v>
      </c>
      <c r="I248" s="240"/>
      <c r="J248" s="236"/>
      <c r="K248" s="236"/>
      <c r="L248" s="241"/>
      <c r="M248" s="242"/>
      <c r="N248" s="243"/>
      <c r="O248" s="243"/>
      <c r="P248" s="243"/>
      <c r="Q248" s="243"/>
      <c r="R248" s="243"/>
      <c r="S248" s="243"/>
      <c r="T248" s="244"/>
      <c r="AT248" s="245" t="s">
        <v>148</v>
      </c>
      <c r="AU248" s="245" t="s">
        <v>80</v>
      </c>
      <c r="AV248" s="11" t="s">
        <v>80</v>
      </c>
      <c r="AW248" s="11" t="s">
        <v>33</v>
      </c>
      <c r="AX248" s="11" t="s">
        <v>70</v>
      </c>
      <c r="AY248" s="245" t="s">
        <v>123</v>
      </c>
    </row>
    <row r="249" spans="2:51" s="13" customFormat="1" ht="13.5">
      <c r="B249" s="256"/>
      <c r="C249" s="257"/>
      <c r="D249" s="232" t="s">
        <v>148</v>
      </c>
      <c r="E249" s="258" t="s">
        <v>21</v>
      </c>
      <c r="F249" s="259" t="s">
        <v>175</v>
      </c>
      <c r="G249" s="257"/>
      <c r="H249" s="260">
        <v>113.62</v>
      </c>
      <c r="I249" s="261"/>
      <c r="J249" s="257"/>
      <c r="K249" s="257"/>
      <c r="L249" s="262"/>
      <c r="M249" s="263"/>
      <c r="N249" s="264"/>
      <c r="O249" s="264"/>
      <c r="P249" s="264"/>
      <c r="Q249" s="264"/>
      <c r="R249" s="264"/>
      <c r="S249" s="264"/>
      <c r="T249" s="265"/>
      <c r="AT249" s="266" t="s">
        <v>148</v>
      </c>
      <c r="AU249" s="266" t="s">
        <v>80</v>
      </c>
      <c r="AV249" s="13" t="s">
        <v>130</v>
      </c>
      <c r="AW249" s="13" t="s">
        <v>33</v>
      </c>
      <c r="AX249" s="13" t="s">
        <v>78</v>
      </c>
      <c r="AY249" s="266" t="s">
        <v>123</v>
      </c>
    </row>
    <row r="250" spans="2:65" s="1" customFormat="1" ht="25.5" customHeight="1">
      <c r="B250" s="45"/>
      <c r="C250" s="220" t="s">
        <v>434</v>
      </c>
      <c r="D250" s="220" t="s">
        <v>125</v>
      </c>
      <c r="E250" s="221" t="s">
        <v>435</v>
      </c>
      <c r="F250" s="222" t="s">
        <v>436</v>
      </c>
      <c r="G250" s="223" t="s">
        <v>212</v>
      </c>
      <c r="H250" s="224">
        <v>1590.68</v>
      </c>
      <c r="I250" s="225"/>
      <c r="J250" s="226">
        <f>ROUND(I250*H250,2)</f>
        <v>0</v>
      </c>
      <c r="K250" s="222" t="s">
        <v>129</v>
      </c>
      <c r="L250" s="71"/>
      <c r="M250" s="227" t="s">
        <v>21</v>
      </c>
      <c r="N250" s="228" t="s">
        <v>41</v>
      </c>
      <c r="O250" s="46"/>
      <c r="P250" s="229">
        <f>O250*H250</f>
        <v>0</v>
      </c>
      <c r="Q250" s="229">
        <v>0</v>
      </c>
      <c r="R250" s="229">
        <f>Q250*H250</f>
        <v>0</v>
      </c>
      <c r="S250" s="229">
        <v>0</v>
      </c>
      <c r="T250" s="230">
        <f>S250*H250</f>
        <v>0</v>
      </c>
      <c r="AR250" s="23" t="s">
        <v>130</v>
      </c>
      <c r="AT250" s="23" t="s">
        <v>125</v>
      </c>
      <c r="AU250" s="23" t="s">
        <v>80</v>
      </c>
      <c r="AY250" s="23" t="s">
        <v>123</v>
      </c>
      <c r="BE250" s="231">
        <f>IF(N250="základní",J250,0)</f>
        <v>0</v>
      </c>
      <c r="BF250" s="231">
        <f>IF(N250="snížená",J250,0)</f>
        <v>0</v>
      </c>
      <c r="BG250" s="231">
        <f>IF(N250="zákl. přenesená",J250,0)</f>
        <v>0</v>
      </c>
      <c r="BH250" s="231">
        <f>IF(N250="sníž. přenesená",J250,0)</f>
        <v>0</v>
      </c>
      <c r="BI250" s="231">
        <f>IF(N250="nulová",J250,0)</f>
        <v>0</v>
      </c>
      <c r="BJ250" s="23" t="s">
        <v>78</v>
      </c>
      <c r="BK250" s="231">
        <f>ROUND(I250*H250,2)</f>
        <v>0</v>
      </c>
      <c r="BL250" s="23" t="s">
        <v>130</v>
      </c>
      <c r="BM250" s="23" t="s">
        <v>437</v>
      </c>
    </row>
    <row r="251" spans="2:47" s="1" customFormat="1" ht="13.5">
      <c r="B251" s="45"/>
      <c r="C251" s="73"/>
      <c r="D251" s="232" t="s">
        <v>132</v>
      </c>
      <c r="E251" s="73"/>
      <c r="F251" s="233" t="s">
        <v>428</v>
      </c>
      <c r="G251" s="73"/>
      <c r="H251" s="73"/>
      <c r="I251" s="190"/>
      <c r="J251" s="73"/>
      <c r="K251" s="73"/>
      <c r="L251" s="71"/>
      <c r="M251" s="234"/>
      <c r="N251" s="46"/>
      <c r="O251" s="46"/>
      <c r="P251" s="46"/>
      <c r="Q251" s="46"/>
      <c r="R251" s="46"/>
      <c r="S251" s="46"/>
      <c r="T251" s="94"/>
      <c r="AT251" s="23" t="s">
        <v>132</v>
      </c>
      <c r="AU251" s="23" t="s">
        <v>80</v>
      </c>
    </row>
    <row r="252" spans="2:47" s="1" customFormat="1" ht="13.5">
      <c r="B252" s="45"/>
      <c r="C252" s="73"/>
      <c r="D252" s="232" t="s">
        <v>134</v>
      </c>
      <c r="E252" s="73"/>
      <c r="F252" s="233" t="s">
        <v>200</v>
      </c>
      <c r="G252" s="73"/>
      <c r="H252" s="73"/>
      <c r="I252" s="190"/>
      <c r="J252" s="73"/>
      <c r="K252" s="73"/>
      <c r="L252" s="71"/>
      <c r="M252" s="234"/>
      <c r="N252" s="46"/>
      <c r="O252" s="46"/>
      <c r="P252" s="46"/>
      <c r="Q252" s="46"/>
      <c r="R252" s="46"/>
      <c r="S252" s="46"/>
      <c r="T252" s="94"/>
      <c r="AT252" s="23" t="s">
        <v>134</v>
      </c>
      <c r="AU252" s="23" t="s">
        <v>80</v>
      </c>
    </row>
    <row r="253" spans="2:51" s="11" customFormat="1" ht="13.5">
      <c r="B253" s="235"/>
      <c r="C253" s="236"/>
      <c r="D253" s="232" t="s">
        <v>148</v>
      </c>
      <c r="E253" s="236"/>
      <c r="F253" s="238" t="s">
        <v>438</v>
      </c>
      <c r="G253" s="236"/>
      <c r="H253" s="239">
        <v>1590.68</v>
      </c>
      <c r="I253" s="240"/>
      <c r="J253" s="236"/>
      <c r="K253" s="236"/>
      <c r="L253" s="241"/>
      <c r="M253" s="242"/>
      <c r="N253" s="243"/>
      <c r="O253" s="243"/>
      <c r="P253" s="243"/>
      <c r="Q253" s="243"/>
      <c r="R253" s="243"/>
      <c r="S253" s="243"/>
      <c r="T253" s="244"/>
      <c r="AT253" s="245" t="s">
        <v>148</v>
      </c>
      <c r="AU253" s="245" t="s">
        <v>80</v>
      </c>
      <c r="AV253" s="11" t="s">
        <v>80</v>
      </c>
      <c r="AW253" s="11" t="s">
        <v>6</v>
      </c>
      <c r="AX253" s="11" t="s">
        <v>78</v>
      </c>
      <c r="AY253" s="245" t="s">
        <v>123</v>
      </c>
    </row>
    <row r="254" spans="2:65" s="1" customFormat="1" ht="25.5" customHeight="1">
      <c r="B254" s="45"/>
      <c r="C254" s="220" t="s">
        <v>439</v>
      </c>
      <c r="D254" s="220" t="s">
        <v>125</v>
      </c>
      <c r="E254" s="221" t="s">
        <v>440</v>
      </c>
      <c r="F254" s="222" t="s">
        <v>441</v>
      </c>
      <c r="G254" s="223" t="s">
        <v>212</v>
      </c>
      <c r="H254" s="224">
        <v>81.82</v>
      </c>
      <c r="I254" s="225"/>
      <c r="J254" s="226">
        <f>ROUND(I254*H254,2)</f>
        <v>0</v>
      </c>
      <c r="K254" s="222" t="s">
        <v>129</v>
      </c>
      <c r="L254" s="71"/>
      <c r="M254" s="227" t="s">
        <v>21</v>
      </c>
      <c r="N254" s="228" t="s">
        <v>41</v>
      </c>
      <c r="O254" s="46"/>
      <c r="P254" s="229">
        <f>O254*H254</f>
        <v>0</v>
      </c>
      <c r="Q254" s="229">
        <v>0</v>
      </c>
      <c r="R254" s="229">
        <f>Q254*H254</f>
        <v>0</v>
      </c>
      <c r="S254" s="229">
        <v>0</v>
      </c>
      <c r="T254" s="230">
        <f>S254*H254</f>
        <v>0</v>
      </c>
      <c r="AR254" s="23" t="s">
        <v>130</v>
      </c>
      <c r="AT254" s="23" t="s">
        <v>125</v>
      </c>
      <c r="AU254" s="23" t="s">
        <v>80</v>
      </c>
      <c r="AY254" s="23" t="s">
        <v>123</v>
      </c>
      <c r="BE254" s="231">
        <f>IF(N254="základní",J254,0)</f>
        <v>0</v>
      </c>
      <c r="BF254" s="231">
        <f>IF(N254="snížená",J254,0)</f>
        <v>0</v>
      </c>
      <c r="BG254" s="231">
        <f>IF(N254="zákl. přenesená",J254,0)</f>
        <v>0</v>
      </c>
      <c r="BH254" s="231">
        <f>IF(N254="sníž. přenesená",J254,0)</f>
        <v>0</v>
      </c>
      <c r="BI254" s="231">
        <f>IF(N254="nulová",J254,0)</f>
        <v>0</v>
      </c>
      <c r="BJ254" s="23" t="s">
        <v>78</v>
      </c>
      <c r="BK254" s="231">
        <f>ROUND(I254*H254,2)</f>
        <v>0</v>
      </c>
      <c r="BL254" s="23" t="s">
        <v>130</v>
      </c>
      <c r="BM254" s="23" t="s">
        <v>442</v>
      </c>
    </row>
    <row r="255" spans="2:47" s="1" customFormat="1" ht="13.5">
      <c r="B255" s="45"/>
      <c r="C255" s="73"/>
      <c r="D255" s="232" t="s">
        <v>132</v>
      </c>
      <c r="E255" s="73"/>
      <c r="F255" s="233" t="s">
        <v>443</v>
      </c>
      <c r="G255" s="73"/>
      <c r="H255" s="73"/>
      <c r="I255" s="190"/>
      <c r="J255" s="73"/>
      <c r="K255" s="73"/>
      <c r="L255" s="71"/>
      <c r="M255" s="234"/>
      <c r="N255" s="46"/>
      <c r="O255" s="46"/>
      <c r="P255" s="46"/>
      <c r="Q255" s="46"/>
      <c r="R255" s="46"/>
      <c r="S255" s="46"/>
      <c r="T255" s="94"/>
      <c r="AT255" s="23" t="s">
        <v>132</v>
      </c>
      <c r="AU255" s="23" t="s">
        <v>80</v>
      </c>
    </row>
    <row r="256" spans="2:47" s="1" customFormat="1" ht="13.5">
      <c r="B256" s="45"/>
      <c r="C256" s="73"/>
      <c r="D256" s="232" t="s">
        <v>134</v>
      </c>
      <c r="E256" s="73"/>
      <c r="F256" s="233" t="s">
        <v>444</v>
      </c>
      <c r="G256" s="73"/>
      <c r="H256" s="73"/>
      <c r="I256" s="190"/>
      <c r="J256" s="73"/>
      <c r="K256" s="73"/>
      <c r="L256" s="71"/>
      <c r="M256" s="234"/>
      <c r="N256" s="46"/>
      <c r="O256" s="46"/>
      <c r="P256" s="46"/>
      <c r="Q256" s="46"/>
      <c r="R256" s="46"/>
      <c r="S256" s="46"/>
      <c r="T256" s="94"/>
      <c r="AT256" s="23" t="s">
        <v>134</v>
      </c>
      <c r="AU256" s="23" t="s">
        <v>80</v>
      </c>
    </row>
    <row r="257" spans="2:51" s="12" customFormat="1" ht="13.5">
      <c r="B257" s="246"/>
      <c r="C257" s="247"/>
      <c r="D257" s="232" t="s">
        <v>148</v>
      </c>
      <c r="E257" s="248" t="s">
        <v>21</v>
      </c>
      <c r="F257" s="249" t="s">
        <v>445</v>
      </c>
      <c r="G257" s="247"/>
      <c r="H257" s="248" t="s">
        <v>21</v>
      </c>
      <c r="I257" s="250"/>
      <c r="J257" s="247"/>
      <c r="K257" s="247"/>
      <c r="L257" s="251"/>
      <c r="M257" s="252"/>
      <c r="N257" s="253"/>
      <c r="O257" s="253"/>
      <c r="P257" s="253"/>
      <c r="Q257" s="253"/>
      <c r="R257" s="253"/>
      <c r="S257" s="253"/>
      <c r="T257" s="254"/>
      <c r="AT257" s="255" t="s">
        <v>148</v>
      </c>
      <c r="AU257" s="255" t="s">
        <v>80</v>
      </c>
      <c r="AV257" s="12" t="s">
        <v>78</v>
      </c>
      <c r="AW257" s="12" t="s">
        <v>33</v>
      </c>
      <c r="AX257" s="12" t="s">
        <v>70</v>
      </c>
      <c r="AY257" s="255" t="s">
        <v>123</v>
      </c>
    </row>
    <row r="258" spans="2:51" s="11" customFormat="1" ht="13.5">
      <c r="B258" s="235"/>
      <c r="C258" s="236"/>
      <c r="D258" s="232" t="s">
        <v>148</v>
      </c>
      <c r="E258" s="237" t="s">
        <v>21</v>
      </c>
      <c r="F258" s="238" t="s">
        <v>446</v>
      </c>
      <c r="G258" s="236"/>
      <c r="H258" s="239">
        <v>12.3</v>
      </c>
      <c r="I258" s="240"/>
      <c r="J258" s="236"/>
      <c r="K258" s="236"/>
      <c r="L258" s="241"/>
      <c r="M258" s="242"/>
      <c r="N258" s="243"/>
      <c r="O258" s="243"/>
      <c r="P258" s="243"/>
      <c r="Q258" s="243"/>
      <c r="R258" s="243"/>
      <c r="S258" s="243"/>
      <c r="T258" s="244"/>
      <c r="AT258" s="245" t="s">
        <v>148</v>
      </c>
      <c r="AU258" s="245" t="s">
        <v>80</v>
      </c>
      <c r="AV258" s="11" t="s">
        <v>80</v>
      </c>
      <c r="AW258" s="11" t="s">
        <v>33</v>
      </c>
      <c r="AX258" s="11" t="s">
        <v>70</v>
      </c>
      <c r="AY258" s="245" t="s">
        <v>123</v>
      </c>
    </row>
    <row r="259" spans="2:51" s="12" customFormat="1" ht="13.5">
      <c r="B259" s="246"/>
      <c r="C259" s="247"/>
      <c r="D259" s="232" t="s">
        <v>148</v>
      </c>
      <c r="E259" s="248" t="s">
        <v>21</v>
      </c>
      <c r="F259" s="249" t="s">
        <v>447</v>
      </c>
      <c r="G259" s="247"/>
      <c r="H259" s="248" t="s">
        <v>21</v>
      </c>
      <c r="I259" s="250"/>
      <c r="J259" s="247"/>
      <c r="K259" s="247"/>
      <c r="L259" s="251"/>
      <c r="M259" s="252"/>
      <c r="N259" s="253"/>
      <c r="O259" s="253"/>
      <c r="P259" s="253"/>
      <c r="Q259" s="253"/>
      <c r="R259" s="253"/>
      <c r="S259" s="253"/>
      <c r="T259" s="254"/>
      <c r="AT259" s="255" t="s">
        <v>148</v>
      </c>
      <c r="AU259" s="255" t="s">
        <v>80</v>
      </c>
      <c r="AV259" s="12" t="s">
        <v>78</v>
      </c>
      <c r="AW259" s="12" t="s">
        <v>33</v>
      </c>
      <c r="AX259" s="12" t="s">
        <v>70</v>
      </c>
      <c r="AY259" s="255" t="s">
        <v>123</v>
      </c>
    </row>
    <row r="260" spans="2:51" s="11" customFormat="1" ht="13.5">
      <c r="B260" s="235"/>
      <c r="C260" s="236"/>
      <c r="D260" s="232" t="s">
        <v>148</v>
      </c>
      <c r="E260" s="237" t="s">
        <v>21</v>
      </c>
      <c r="F260" s="238" t="s">
        <v>448</v>
      </c>
      <c r="G260" s="236"/>
      <c r="H260" s="239">
        <v>6.9</v>
      </c>
      <c r="I260" s="240"/>
      <c r="J260" s="236"/>
      <c r="K260" s="236"/>
      <c r="L260" s="241"/>
      <c r="M260" s="242"/>
      <c r="N260" s="243"/>
      <c r="O260" s="243"/>
      <c r="P260" s="243"/>
      <c r="Q260" s="243"/>
      <c r="R260" s="243"/>
      <c r="S260" s="243"/>
      <c r="T260" s="244"/>
      <c r="AT260" s="245" t="s">
        <v>148</v>
      </c>
      <c r="AU260" s="245" t="s">
        <v>80</v>
      </c>
      <c r="AV260" s="11" t="s">
        <v>80</v>
      </c>
      <c r="AW260" s="11" t="s">
        <v>33</v>
      </c>
      <c r="AX260" s="11" t="s">
        <v>70</v>
      </c>
      <c r="AY260" s="245" t="s">
        <v>123</v>
      </c>
    </row>
    <row r="261" spans="2:51" s="12" customFormat="1" ht="13.5">
      <c r="B261" s="246"/>
      <c r="C261" s="247"/>
      <c r="D261" s="232" t="s">
        <v>148</v>
      </c>
      <c r="E261" s="248" t="s">
        <v>21</v>
      </c>
      <c r="F261" s="249" t="s">
        <v>449</v>
      </c>
      <c r="G261" s="247"/>
      <c r="H261" s="248" t="s">
        <v>21</v>
      </c>
      <c r="I261" s="250"/>
      <c r="J261" s="247"/>
      <c r="K261" s="247"/>
      <c r="L261" s="251"/>
      <c r="M261" s="252"/>
      <c r="N261" s="253"/>
      <c r="O261" s="253"/>
      <c r="P261" s="253"/>
      <c r="Q261" s="253"/>
      <c r="R261" s="253"/>
      <c r="S261" s="253"/>
      <c r="T261" s="254"/>
      <c r="AT261" s="255" t="s">
        <v>148</v>
      </c>
      <c r="AU261" s="255" t="s">
        <v>80</v>
      </c>
      <c r="AV261" s="12" t="s">
        <v>78</v>
      </c>
      <c r="AW261" s="12" t="s">
        <v>33</v>
      </c>
      <c r="AX261" s="12" t="s">
        <v>70</v>
      </c>
      <c r="AY261" s="255" t="s">
        <v>123</v>
      </c>
    </row>
    <row r="262" spans="2:51" s="11" customFormat="1" ht="13.5">
      <c r="B262" s="235"/>
      <c r="C262" s="236"/>
      <c r="D262" s="232" t="s">
        <v>148</v>
      </c>
      <c r="E262" s="237" t="s">
        <v>21</v>
      </c>
      <c r="F262" s="238" t="s">
        <v>450</v>
      </c>
      <c r="G262" s="236"/>
      <c r="H262" s="239">
        <v>62.62</v>
      </c>
      <c r="I262" s="240"/>
      <c r="J262" s="236"/>
      <c r="K262" s="236"/>
      <c r="L262" s="241"/>
      <c r="M262" s="242"/>
      <c r="N262" s="243"/>
      <c r="O262" s="243"/>
      <c r="P262" s="243"/>
      <c r="Q262" s="243"/>
      <c r="R262" s="243"/>
      <c r="S262" s="243"/>
      <c r="T262" s="244"/>
      <c r="AT262" s="245" t="s">
        <v>148</v>
      </c>
      <c r="AU262" s="245" t="s">
        <v>80</v>
      </c>
      <c r="AV262" s="11" t="s">
        <v>80</v>
      </c>
      <c r="AW262" s="11" t="s">
        <v>33</v>
      </c>
      <c r="AX262" s="11" t="s">
        <v>70</v>
      </c>
      <c r="AY262" s="245" t="s">
        <v>123</v>
      </c>
    </row>
    <row r="263" spans="2:51" s="13" customFormat="1" ht="13.5">
      <c r="B263" s="256"/>
      <c r="C263" s="257"/>
      <c r="D263" s="232" t="s">
        <v>148</v>
      </c>
      <c r="E263" s="258" t="s">
        <v>21</v>
      </c>
      <c r="F263" s="259" t="s">
        <v>175</v>
      </c>
      <c r="G263" s="257"/>
      <c r="H263" s="260">
        <v>81.82</v>
      </c>
      <c r="I263" s="261"/>
      <c r="J263" s="257"/>
      <c r="K263" s="257"/>
      <c r="L263" s="262"/>
      <c r="M263" s="263"/>
      <c r="N263" s="264"/>
      <c r="O263" s="264"/>
      <c r="P263" s="264"/>
      <c r="Q263" s="264"/>
      <c r="R263" s="264"/>
      <c r="S263" s="264"/>
      <c r="T263" s="265"/>
      <c r="AT263" s="266" t="s">
        <v>148</v>
      </c>
      <c r="AU263" s="266" t="s">
        <v>80</v>
      </c>
      <c r="AV263" s="13" t="s">
        <v>130</v>
      </c>
      <c r="AW263" s="13" t="s">
        <v>33</v>
      </c>
      <c r="AX263" s="13" t="s">
        <v>78</v>
      </c>
      <c r="AY263" s="266" t="s">
        <v>123</v>
      </c>
    </row>
    <row r="264" spans="2:65" s="1" customFormat="1" ht="38.25" customHeight="1">
      <c r="B264" s="45"/>
      <c r="C264" s="220" t="s">
        <v>451</v>
      </c>
      <c r="D264" s="220" t="s">
        <v>125</v>
      </c>
      <c r="E264" s="221" t="s">
        <v>452</v>
      </c>
      <c r="F264" s="222" t="s">
        <v>453</v>
      </c>
      <c r="G264" s="223" t="s">
        <v>212</v>
      </c>
      <c r="H264" s="224">
        <v>900.02</v>
      </c>
      <c r="I264" s="225"/>
      <c r="J264" s="226">
        <f>ROUND(I264*H264,2)</f>
        <v>0</v>
      </c>
      <c r="K264" s="222" t="s">
        <v>129</v>
      </c>
      <c r="L264" s="71"/>
      <c r="M264" s="227" t="s">
        <v>21</v>
      </c>
      <c r="N264" s="228" t="s">
        <v>41</v>
      </c>
      <c r="O264" s="46"/>
      <c r="P264" s="229">
        <f>O264*H264</f>
        <v>0</v>
      </c>
      <c r="Q264" s="229">
        <v>0</v>
      </c>
      <c r="R264" s="229">
        <f>Q264*H264</f>
        <v>0</v>
      </c>
      <c r="S264" s="229">
        <v>0</v>
      </c>
      <c r="T264" s="230">
        <f>S264*H264</f>
        <v>0</v>
      </c>
      <c r="AR264" s="23" t="s">
        <v>130</v>
      </c>
      <c r="AT264" s="23" t="s">
        <v>125</v>
      </c>
      <c r="AU264" s="23" t="s">
        <v>80</v>
      </c>
      <c r="AY264" s="23" t="s">
        <v>123</v>
      </c>
      <c r="BE264" s="231">
        <f>IF(N264="základní",J264,0)</f>
        <v>0</v>
      </c>
      <c r="BF264" s="231">
        <f>IF(N264="snížená",J264,0)</f>
        <v>0</v>
      </c>
      <c r="BG264" s="231">
        <f>IF(N264="zákl. přenesená",J264,0)</f>
        <v>0</v>
      </c>
      <c r="BH264" s="231">
        <f>IF(N264="sníž. přenesená",J264,0)</f>
        <v>0</v>
      </c>
      <c r="BI264" s="231">
        <f>IF(N264="nulová",J264,0)</f>
        <v>0</v>
      </c>
      <c r="BJ264" s="23" t="s">
        <v>78</v>
      </c>
      <c r="BK264" s="231">
        <f>ROUND(I264*H264,2)</f>
        <v>0</v>
      </c>
      <c r="BL264" s="23" t="s">
        <v>130</v>
      </c>
      <c r="BM264" s="23" t="s">
        <v>454</v>
      </c>
    </row>
    <row r="265" spans="2:47" s="1" customFormat="1" ht="13.5">
      <c r="B265" s="45"/>
      <c r="C265" s="73"/>
      <c r="D265" s="232" t="s">
        <v>132</v>
      </c>
      <c r="E265" s="73"/>
      <c r="F265" s="233" t="s">
        <v>443</v>
      </c>
      <c r="G265" s="73"/>
      <c r="H265" s="73"/>
      <c r="I265" s="190"/>
      <c r="J265" s="73"/>
      <c r="K265" s="73"/>
      <c r="L265" s="71"/>
      <c r="M265" s="234"/>
      <c r="N265" s="46"/>
      <c r="O265" s="46"/>
      <c r="P265" s="46"/>
      <c r="Q265" s="46"/>
      <c r="R265" s="46"/>
      <c r="S265" s="46"/>
      <c r="T265" s="94"/>
      <c r="AT265" s="23" t="s">
        <v>132</v>
      </c>
      <c r="AU265" s="23" t="s">
        <v>80</v>
      </c>
    </row>
    <row r="266" spans="2:51" s="11" customFormat="1" ht="13.5">
      <c r="B266" s="235"/>
      <c r="C266" s="236"/>
      <c r="D266" s="232" t="s">
        <v>148</v>
      </c>
      <c r="E266" s="236"/>
      <c r="F266" s="238" t="s">
        <v>455</v>
      </c>
      <c r="G266" s="236"/>
      <c r="H266" s="239">
        <v>900.02</v>
      </c>
      <c r="I266" s="240"/>
      <c r="J266" s="236"/>
      <c r="K266" s="236"/>
      <c r="L266" s="241"/>
      <c r="M266" s="242"/>
      <c r="N266" s="243"/>
      <c r="O266" s="243"/>
      <c r="P266" s="243"/>
      <c r="Q266" s="243"/>
      <c r="R266" s="243"/>
      <c r="S266" s="243"/>
      <c r="T266" s="244"/>
      <c r="AT266" s="245" t="s">
        <v>148</v>
      </c>
      <c r="AU266" s="245" t="s">
        <v>80</v>
      </c>
      <c r="AV266" s="11" t="s">
        <v>80</v>
      </c>
      <c r="AW266" s="11" t="s">
        <v>6</v>
      </c>
      <c r="AX266" s="11" t="s">
        <v>78</v>
      </c>
      <c r="AY266" s="245" t="s">
        <v>123</v>
      </c>
    </row>
    <row r="267" spans="2:65" s="1" customFormat="1" ht="25.5" customHeight="1">
      <c r="B267" s="45"/>
      <c r="C267" s="220" t="s">
        <v>456</v>
      </c>
      <c r="D267" s="220" t="s">
        <v>125</v>
      </c>
      <c r="E267" s="221" t="s">
        <v>457</v>
      </c>
      <c r="F267" s="222" t="s">
        <v>458</v>
      </c>
      <c r="G267" s="223" t="s">
        <v>212</v>
      </c>
      <c r="H267" s="224">
        <v>78.12</v>
      </c>
      <c r="I267" s="225"/>
      <c r="J267" s="226">
        <f>ROUND(I267*H267,2)</f>
        <v>0</v>
      </c>
      <c r="K267" s="222" t="s">
        <v>129</v>
      </c>
      <c r="L267" s="71"/>
      <c r="M267" s="227" t="s">
        <v>21</v>
      </c>
      <c r="N267" s="228" t="s">
        <v>41</v>
      </c>
      <c r="O267" s="46"/>
      <c r="P267" s="229">
        <f>O267*H267</f>
        <v>0</v>
      </c>
      <c r="Q267" s="229">
        <v>0</v>
      </c>
      <c r="R267" s="229">
        <f>Q267*H267</f>
        <v>0</v>
      </c>
      <c r="S267" s="229">
        <v>0</v>
      </c>
      <c r="T267" s="230">
        <f>S267*H267</f>
        <v>0</v>
      </c>
      <c r="AR267" s="23" t="s">
        <v>130</v>
      </c>
      <c r="AT267" s="23" t="s">
        <v>125</v>
      </c>
      <c r="AU267" s="23" t="s">
        <v>80</v>
      </c>
      <c r="AY267" s="23" t="s">
        <v>123</v>
      </c>
      <c r="BE267" s="231">
        <f>IF(N267="základní",J267,0)</f>
        <v>0</v>
      </c>
      <c r="BF267" s="231">
        <f>IF(N267="snížená",J267,0)</f>
        <v>0</v>
      </c>
      <c r="BG267" s="231">
        <f>IF(N267="zákl. přenesená",J267,0)</f>
        <v>0</v>
      </c>
      <c r="BH267" s="231">
        <f>IF(N267="sníž. přenesená",J267,0)</f>
        <v>0</v>
      </c>
      <c r="BI267" s="231">
        <f>IF(N267="nulová",J267,0)</f>
        <v>0</v>
      </c>
      <c r="BJ267" s="23" t="s">
        <v>78</v>
      </c>
      <c r="BK267" s="231">
        <f>ROUND(I267*H267,2)</f>
        <v>0</v>
      </c>
      <c r="BL267" s="23" t="s">
        <v>130</v>
      </c>
      <c r="BM267" s="23" t="s">
        <v>459</v>
      </c>
    </row>
    <row r="268" spans="2:47" s="1" customFormat="1" ht="13.5">
      <c r="B268" s="45"/>
      <c r="C268" s="73"/>
      <c r="D268" s="232" t="s">
        <v>132</v>
      </c>
      <c r="E268" s="73"/>
      <c r="F268" s="233" t="s">
        <v>460</v>
      </c>
      <c r="G268" s="73"/>
      <c r="H268" s="73"/>
      <c r="I268" s="190"/>
      <c r="J268" s="73"/>
      <c r="K268" s="73"/>
      <c r="L268" s="71"/>
      <c r="M268" s="234"/>
      <c r="N268" s="46"/>
      <c r="O268" s="46"/>
      <c r="P268" s="46"/>
      <c r="Q268" s="46"/>
      <c r="R268" s="46"/>
      <c r="S268" s="46"/>
      <c r="T268" s="94"/>
      <c r="AT268" s="23" t="s">
        <v>132</v>
      </c>
      <c r="AU268" s="23" t="s">
        <v>80</v>
      </c>
    </row>
    <row r="269" spans="2:65" s="1" customFormat="1" ht="25.5" customHeight="1">
      <c r="B269" s="45"/>
      <c r="C269" s="220" t="s">
        <v>461</v>
      </c>
      <c r="D269" s="220" t="s">
        <v>125</v>
      </c>
      <c r="E269" s="221" t="s">
        <v>462</v>
      </c>
      <c r="F269" s="222" t="s">
        <v>463</v>
      </c>
      <c r="G269" s="223" t="s">
        <v>212</v>
      </c>
      <c r="H269" s="224">
        <v>26</v>
      </c>
      <c r="I269" s="225"/>
      <c r="J269" s="226">
        <f>ROUND(I269*H269,2)</f>
        <v>0</v>
      </c>
      <c r="K269" s="222" t="s">
        <v>129</v>
      </c>
      <c r="L269" s="71"/>
      <c r="M269" s="227" t="s">
        <v>21</v>
      </c>
      <c r="N269" s="228" t="s">
        <v>41</v>
      </c>
      <c r="O269" s="46"/>
      <c r="P269" s="229">
        <f>O269*H269</f>
        <v>0</v>
      </c>
      <c r="Q269" s="229">
        <v>0</v>
      </c>
      <c r="R269" s="229">
        <f>Q269*H269</f>
        <v>0</v>
      </c>
      <c r="S269" s="229">
        <v>0</v>
      </c>
      <c r="T269" s="230">
        <f>S269*H269</f>
        <v>0</v>
      </c>
      <c r="AR269" s="23" t="s">
        <v>130</v>
      </c>
      <c r="AT269" s="23" t="s">
        <v>125</v>
      </c>
      <c r="AU269" s="23" t="s">
        <v>80</v>
      </c>
      <c r="AY269" s="23" t="s">
        <v>123</v>
      </c>
      <c r="BE269" s="231">
        <f>IF(N269="základní",J269,0)</f>
        <v>0</v>
      </c>
      <c r="BF269" s="231">
        <f>IF(N269="snížená",J269,0)</f>
        <v>0</v>
      </c>
      <c r="BG269" s="231">
        <f>IF(N269="zákl. přenesená",J269,0)</f>
        <v>0</v>
      </c>
      <c r="BH269" s="231">
        <f>IF(N269="sníž. přenesená",J269,0)</f>
        <v>0</v>
      </c>
      <c r="BI269" s="231">
        <f>IF(N269="nulová",J269,0)</f>
        <v>0</v>
      </c>
      <c r="BJ269" s="23" t="s">
        <v>78</v>
      </c>
      <c r="BK269" s="231">
        <f>ROUND(I269*H269,2)</f>
        <v>0</v>
      </c>
      <c r="BL269" s="23" t="s">
        <v>130</v>
      </c>
      <c r="BM269" s="23" t="s">
        <v>464</v>
      </c>
    </row>
    <row r="270" spans="2:47" s="1" customFormat="1" ht="13.5">
      <c r="B270" s="45"/>
      <c r="C270" s="73"/>
      <c r="D270" s="232" t="s">
        <v>132</v>
      </c>
      <c r="E270" s="73"/>
      <c r="F270" s="233" t="s">
        <v>460</v>
      </c>
      <c r="G270" s="73"/>
      <c r="H270" s="73"/>
      <c r="I270" s="190"/>
      <c r="J270" s="73"/>
      <c r="K270" s="73"/>
      <c r="L270" s="71"/>
      <c r="M270" s="234"/>
      <c r="N270" s="46"/>
      <c r="O270" s="46"/>
      <c r="P270" s="46"/>
      <c r="Q270" s="46"/>
      <c r="R270" s="46"/>
      <c r="S270" s="46"/>
      <c r="T270" s="94"/>
      <c r="AT270" s="23" t="s">
        <v>132</v>
      </c>
      <c r="AU270" s="23" t="s">
        <v>80</v>
      </c>
    </row>
    <row r="271" spans="2:51" s="12" customFormat="1" ht="13.5">
      <c r="B271" s="246"/>
      <c r="C271" s="247"/>
      <c r="D271" s="232" t="s">
        <v>148</v>
      </c>
      <c r="E271" s="248" t="s">
        <v>21</v>
      </c>
      <c r="F271" s="249" t="s">
        <v>257</v>
      </c>
      <c r="G271" s="247"/>
      <c r="H271" s="248" t="s">
        <v>21</v>
      </c>
      <c r="I271" s="250"/>
      <c r="J271" s="247"/>
      <c r="K271" s="247"/>
      <c r="L271" s="251"/>
      <c r="M271" s="252"/>
      <c r="N271" s="253"/>
      <c r="O271" s="253"/>
      <c r="P271" s="253"/>
      <c r="Q271" s="253"/>
      <c r="R271" s="253"/>
      <c r="S271" s="253"/>
      <c r="T271" s="254"/>
      <c r="AT271" s="255" t="s">
        <v>148</v>
      </c>
      <c r="AU271" s="255" t="s">
        <v>80</v>
      </c>
      <c r="AV271" s="12" t="s">
        <v>78</v>
      </c>
      <c r="AW271" s="12" t="s">
        <v>33</v>
      </c>
      <c r="AX271" s="12" t="s">
        <v>70</v>
      </c>
      <c r="AY271" s="255" t="s">
        <v>123</v>
      </c>
    </row>
    <row r="272" spans="2:51" s="11" customFormat="1" ht="13.5">
      <c r="B272" s="235"/>
      <c r="C272" s="236"/>
      <c r="D272" s="232" t="s">
        <v>148</v>
      </c>
      <c r="E272" s="237" t="s">
        <v>21</v>
      </c>
      <c r="F272" s="238" t="s">
        <v>465</v>
      </c>
      <c r="G272" s="236"/>
      <c r="H272" s="239">
        <v>9.48</v>
      </c>
      <c r="I272" s="240"/>
      <c r="J272" s="236"/>
      <c r="K272" s="236"/>
      <c r="L272" s="241"/>
      <c r="M272" s="242"/>
      <c r="N272" s="243"/>
      <c r="O272" s="243"/>
      <c r="P272" s="243"/>
      <c r="Q272" s="243"/>
      <c r="R272" s="243"/>
      <c r="S272" s="243"/>
      <c r="T272" s="244"/>
      <c r="AT272" s="245" t="s">
        <v>148</v>
      </c>
      <c r="AU272" s="245" t="s">
        <v>80</v>
      </c>
      <c r="AV272" s="11" t="s">
        <v>80</v>
      </c>
      <c r="AW272" s="11" t="s">
        <v>33</v>
      </c>
      <c r="AX272" s="11" t="s">
        <v>70</v>
      </c>
      <c r="AY272" s="245" t="s">
        <v>123</v>
      </c>
    </row>
    <row r="273" spans="2:51" s="12" customFormat="1" ht="13.5">
      <c r="B273" s="246"/>
      <c r="C273" s="247"/>
      <c r="D273" s="232" t="s">
        <v>148</v>
      </c>
      <c r="E273" s="248" t="s">
        <v>21</v>
      </c>
      <c r="F273" s="249" t="s">
        <v>466</v>
      </c>
      <c r="G273" s="247"/>
      <c r="H273" s="248" t="s">
        <v>21</v>
      </c>
      <c r="I273" s="250"/>
      <c r="J273" s="247"/>
      <c r="K273" s="247"/>
      <c r="L273" s="251"/>
      <c r="M273" s="252"/>
      <c r="N273" s="253"/>
      <c r="O273" s="253"/>
      <c r="P273" s="253"/>
      <c r="Q273" s="253"/>
      <c r="R273" s="253"/>
      <c r="S273" s="253"/>
      <c r="T273" s="254"/>
      <c r="AT273" s="255" t="s">
        <v>148</v>
      </c>
      <c r="AU273" s="255" t="s">
        <v>80</v>
      </c>
      <c r="AV273" s="12" t="s">
        <v>78</v>
      </c>
      <c r="AW273" s="12" t="s">
        <v>33</v>
      </c>
      <c r="AX273" s="12" t="s">
        <v>70</v>
      </c>
      <c r="AY273" s="255" t="s">
        <v>123</v>
      </c>
    </row>
    <row r="274" spans="2:51" s="11" customFormat="1" ht="13.5">
      <c r="B274" s="235"/>
      <c r="C274" s="236"/>
      <c r="D274" s="232" t="s">
        <v>148</v>
      </c>
      <c r="E274" s="237" t="s">
        <v>21</v>
      </c>
      <c r="F274" s="238" t="s">
        <v>275</v>
      </c>
      <c r="G274" s="236"/>
      <c r="H274" s="239">
        <v>26</v>
      </c>
      <c r="I274" s="240"/>
      <c r="J274" s="236"/>
      <c r="K274" s="236"/>
      <c r="L274" s="241"/>
      <c r="M274" s="242"/>
      <c r="N274" s="243"/>
      <c r="O274" s="243"/>
      <c r="P274" s="243"/>
      <c r="Q274" s="243"/>
      <c r="R274" s="243"/>
      <c r="S274" s="243"/>
      <c r="T274" s="244"/>
      <c r="AT274" s="245" t="s">
        <v>148</v>
      </c>
      <c r="AU274" s="245" t="s">
        <v>80</v>
      </c>
      <c r="AV274" s="11" t="s">
        <v>80</v>
      </c>
      <c r="AW274" s="11" t="s">
        <v>33</v>
      </c>
      <c r="AX274" s="11" t="s">
        <v>78</v>
      </c>
      <c r="AY274" s="245" t="s">
        <v>123</v>
      </c>
    </row>
    <row r="275" spans="2:65" s="1" customFormat="1" ht="25.5" customHeight="1">
      <c r="B275" s="45"/>
      <c r="C275" s="220" t="s">
        <v>467</v>
      </c>
      <c r="D275" s="220" t="s">
        <v>125</v>
      </c>
      <c r="E275" s="221" t="s">
        <v>468</v>
      </c>
      <c r="F275" s="222" t="s">
        <v>469</v>
      </c>
      <c r="G275" s="223" t="s">
        <v>212</v>
      </c>
      <c r="H275" s="224">
        <v>115.06</v>
      </c>
      <c r="I275" s="225"/>
      <c r="J275" s="226">
        <f>ROUND(I275*H275,2)</f>
        <v>0</v>
      </c>
      <c r="K275" s="222" t="s">
        <v>129</v>
      </c>
      <c r="L275" s="71"/>
      <c r="M275" s="227" t="s">
        <v>21</v>
      </c>
      <c r="N275" s="228" t="s">
        <v>41</v>
      </c>
      <c r="O275" s="46"/>
      <c r="P275" s="229">
        <f>O275*H275</f>
        <v>0</v>
      </c>
      <c r="Q275" s="229">
        <v>0</v>
      </c>
      <c r="R275" s="229">
        <f>Q275*H275</f>
        <v>0</v>
      </c>
      <c r="S275" s="229">
        <v>0</v>
      </c>
      <c r="T275" s="230">
        <f>S275*H275</f>
        <v>0</v>
      </c>
      <c r="AR275" s="23" t="s">
        <v>130</v>
      </c>
      <c r="AT275" s="23" t="s">
        <v>125</v>
      </c>
      <c r="AU275" s="23" t="s">
        <v>80</v>
      </c>
      <c r="AY275" s="23" t="s">
        <v>123</v>
      </c>
      <c r="BE275" s="231">
        <f>IF(N275="základní",J275,0)</f>
        <v>0</v>
      </c>
      <c r="BF275" s="231">
        <f>IF(N275="snížená",J275,0)</f>
        <v>0</v>
      </c>
      <c r="BG275" s="231">
        <f>IF(N275="zákl. přenesená",J275,0)</f>
        <v>0</v>
      </c>
      <c r="BH275" s="231">
        <f>IF(N275="sníž. přenesená",J275,0)</f>
        <v>0</v>
      </c>
      <c r="BI275" s="231">
        <f>IF(N275="nulová",J275,0)</f>
        <v>0</v>
      </c>
      <c r="BJ275" s="23" t="s">
        <v>78</v>
      </c>
      <c r="BK275" s="231">
        <f>ROUND(I275*H275,2)</f>
        <v>0</v>
      </c>
      <c r="BL275" s="23" t="s">
        <v>130</v>
      </c>
      <c r="BM275" s="23" t="s">
        <v>470</v>
      </c>
    </row>
    <row r="276" spans="2:47" s="1" customFormat="1" ht="13.5">
      <c r="B276" s="45"/>
      <c r="C276" s="73"/>
      <c r="D276" s="232" t="s">
        <v>132</v>
      </c>
      <c r="E276" s="73"/>
      <c r="F276" s="233" t="s">
        <v>460</v>
      </c>
      <c r="G276" s="73"/>
      <c r="H276" s="73"/>
      <c r="I276" s="190"/>
      <c r="J276" s="73"/>
      <c r="K276" s="73"/>
      <c r="L276" s="71"/>
      <c r="M276" s="234"/>
      <c r="N276" s="46"/>
      <c r="O276" s="46"/>
      <c r="P276" s="46"/>
      <c r="Q276" s="46"/>
      <c r="R276" s="46"/>
      <c r="S276" s="46"/>
      <c r="T276" s="94"/>
      <c r="AT276" s="23" t="s">
        <v>132</v>
      </c>
      <c r="AU276" s="23" t="s">
        <v>80</v>
      </c>
    </row>
    <row r="277" spans="2:51" s="11" customFormat="1" ht="13.5">
      <c r="B277" s="235"/>
      <c r="C277" s="236"/>
      <c r="D277" s="232" t="s">
        <v>148</v>
      </c>
      <c r="E277" s="236"/>
      <c r="F277" s="238" t="s">
        <v>471</v>
      </c>
      <c r="G277" s="236"/>
      <c r="H277" s="239">
        <v>115.06</v>
      </c>
      <c r="I277" s="240"/>
      <c r="J277" s="236"/>
      <c r="K277" s="236"/>
      <c r="L277" s="241"/>
      <c r="M277" s="242"/>
      <c r="N277" s="243"/>
      <c r="O277" s="243"/>
      <c r="P277" s="243"/>
      <c r="Q277" s="243"/>
      <c r="R277" s="243"/>
      <c r="S277" s="243"/>
      <c r="T277" s="244"/>
      <c r="AT277" s="245" t="s">
        <v>148</v>
      </c>
      <c r="AU277" s="245" t="s">
        <v>80</v>
      </c>
      <c r="AV277" s="11" t="s">
        <v>80</v>
      </c>
      <c r="AW277" s="11" t="s">
        <v>6</v>
      </c>
      <c r="AX277" s="11" t="s">
        <v>78</v>
      </c>
      <c r="AY277" s="245" t="s">
        <v>123</v>
      </c>
    </row>
    <row r="278" spans="2:63" s="10" customFormat="1" ht="37.4" customHeight="1">
      <c r="B278" s="204"/>
      <c r="C278" s="205"/>
      <c r="D278" s="206" t="s">
        <v>69</v>
      </c>
      <c r="E278" s="207" t="s">
        <v>472</v>
      </c>
      <c r="F278" s="207" t="s">
        <v>473</v>
      </c>
      <c r="G278" s="205"/>
      <c r="H278" s="205"/>
      <c r="I278" s="208"/>
      <c r="J278" s="209">
        <f>BK278</f>
        <v>0</v>
      </c>
      <c r="K278" s="205"/>
      <c r="L278" s="210"/>
      <c r="M278" s="211"/>
      <c r="N278" s="212"/>
      <c r="O278" s="212"/>
      <c r="P278" s="213">
        <f>P279</f>
        <v>0</v>
      </c>
      <c r="Q278" s="212"/>
      <c r="R278" s="213">
        <f>R279</f>
        <v>0</v>
      </c>
      <c r="S278" s="212"/>
      <c r="T278" s="214">
        <f>T279</f>
        <v>0</v>
      </c>
      <c r="AR278" s="215" t="s">
        <v>150</v>
      </c>
      <c r="AT278" s="216" t="s">
        <v>69</v>
      </c>
      <c r="AU278" s="216" t="s">
        <v>70</v>
      </c>
      <c r="AY278" s="215" t="s">
        <v>123</v>
      </c>
      <c r="BK278" s="217">
        <f>BK279</f>
        <v>0</v>
      </c>
    </row>
    <row r="279" spans="2:63" s="10" customFormat="1" ht="19.9" customHeight="1">
      <c r="B279" s="204"/>
      <c r="C279" s="205"/>
      <c r="D279" s="206" t="s">
        <v>69</v>
      </c>
      <c r="E279" s="218" t="s">
        <v>474</v>
      </c>
      <c r="F279" s="218" t="s">
        <v>475</v>
      </c>
      <c r="G279" s="205"/>
      <c r="H279" s="205"/>
      <c r="I279" s="208"/>
      <c r="J279" s="219">
        <f>BK279</f>
        <v>0</v>
      </c>
      <c r="K279" s="205"/>
      <c r="L279" s="210"/>
      <c r="M279" s="211"/>
      <c r="N279" s="212"/>
      <c r="O279" s="212"/>
      <c r="P279" s="213">
        <f>SUM(P280:P288)</f>
        <v>0</v>
      </c>
      <c r="Q279" s="212"/>
      <c r="R279" s="213">
        <f>SUM(R280:R288)</f>
        <v>0</v>
      </c>
      <c r="S279" s="212"/>
      <c r="T279" s="214">
        <f>SUM(T280:T288)</f>
        <v>0</v>
      </c>
      <c r="AR279" s="215" t="s">
        <v>150</v>
      </c>
      <c r="AT279" s="216" t="s">
        <v>69</v>
      </c>
      <c r="AU279" s="216" t="s">
        <v>78</v>
      </c>
      <c r="AY279" s="215" t="s">
        <v>123</v>
      </c>
      <c r="BK279" s="217">
        <f>SUM(BK280:BK288)</f>
        <v>0</v>
      </c>
    </row>
    <row r="280" spans="2:65" s="1" customFormat="1" ht="16.5" customHeight="1">
      <c r="B280" s="45"/>
      <c r="C280" s="220" t="s">
        <v>476</v>
      </c>
      <c r="D280" s="220" t="s">
        <v>125</v>
      </c>
      <c r="E280" s="221" t="s">
        <v>477</v>
      </c>
      <c r="F280" s="222" t="s">
        <v>478</v>
      </c>
      <c r="G280" s="223" t="s">
        <v>479</v>
      </c>
      <c r="H280" s="224">
        <v>1</v>
      </c>
      <c r="I280" s="225"/>
      <c r="J280" s="226">
        <f>ROUND(I280*H280,2)</f>
        <v>0</v>
      </c>
      <c r="K280" s="222" t="s">
        <v>129</v>
      </c>
      <c r="L280" s="71"/>
      <c r="M280" s="227" t="s">
        <v>21</v>
      </c>
      <c r="N280" s="228" t="s">
        <v>41</v>
      </c>
      <c r="O280" s="46"/>
      <c r="P280" s="229">
        <f>O280*H280</f>
        <v>0</v>
      </c>
      <c r="Q280" s="229">
        <v>0</v>
      </c>
      <c r="R280" s="229">
        <f>Q280*H280</f>
        <v>0</v>
      </c>
      <c r="S280" s="229">
        <v>0</v>
      </c>
      <c r="T280" s="230">
        <f>S280*H280</f>
        <v>0</v>
      </c>
      <c r="AR280" s="23" t="s">
        <v>480</v>
      </c>
      <c r="AT280" s="23" t="s">
        <v>125</v>
      </c>
      <c r="AU280" s="23" t="s">
        <v>80</v>
      </c>
      <c r="AY280" s="23" t="s">
        <v>123</v>
      </c>
      <c r="BE280" s="231">
        <f>IF(N280="základní",J280,0)</f>
        <v>0</v>
      </c>
      <c r="BF280" s="231">
        <f>IF(N280="snížená",J280,0)</f>
        <v>0</v>
      </c>
      <c r="BG280" s="231">
        <f>IF(N280="zákl. přenesená",J280,0)</f>
        <v>0</v>
      </c>
      <c r="BH280" s="231">
        <f>IF(N280="sníž. přenesená",J280,0)</f>
        <v>0</v>
      </c>
      <c r="BI280" s="231">
        <f>IF(N280="nulová",J280,0)</f>
        <v>0</v>
      </c>
      <c r="BJ280" s="23" t="s">
        <v>78</v>
      </c>
      <c r="BK280" s="231">
        <f>ROUND(I280*H280,2)</f>
        <v>0</v>
      </c>
      <c r="BL280" s="23" t="s">
        <v>480</v>
      </c>
      <c r="BM280" s="23" t="s">
        <v>481</v>
      </c>
    </row>
    <row r="281" spans="2:51" s="12" customFormat="1" ht="13.5">
      <c r="B281" s="246"/>
      <c r="C281" s="247"/>
      <c r="D281" s="232" t="s">
        <v>148</v>
      </c>
      <c r="E281" s="248" t="s">
        <v>21</v>
      </c>
      <c r="F281" s="249" t="s">
        <v>482</v>
      </c>
      <c r="G281" s="247"/>
      <c r="H281" s="248" t="s">
        <v>21</v>
      </c>
      <c r="I281" s="250"/>
      <c r="J281" s="247"/>
      <c r="K281" s="247"/>
      <c r="L281" s="251"/>
      <c r="M281" s="252"/>
      <c r="N281" s="253"/>
      <c r="O281" s="253"/>
      <c r="P281" s="253"/>
      <c r="Q281" s="253"/>
      <c r="R281" s="253"/>
      <c r="S281" s="253"/>
      <c r="T281" s="254"/>
      <c r="AT281" s="255" t="s">
        <v>148</v>
      </c>
      <c r="AU281" s="255" t="s">
        <v>80</v>
      </c>
      <c r="AV281" s="12" t="s">
        <v>78</v>
      </c>
      <c r="AW281" s="12" t="s">
        <v>33</v>
      </c>
      <c r="AX281" s="12" t="s">
        <v>70</v>
      </c>
      <c r="AY281" s="255" t="s">
        <v>123</v>
      </c>
    </row>
    <row r="282" spans="2:51" s="12" customFormat="1" ht="13.5">
      <c r="B282" s="246"/>
      <c r="C282" s="247"/>
      <c r="D282" s="232" t="s">
        <v>148</v>
      </c>
      <c r="E282" s="248" t="s">
        <v>21</v>
      </c>
      <c r="F282" s="249" t="s">
        <v>483</v>
      </c>
      <c r="G282" s="247"/>
      <c r="H282" s="248" t="s">
        <v>21</v>
      </c>
      <c r="I282" s="250"/>
      <c r="J282" s="247"/>
      <c r="K282" s="247"/>
      <c r="L282" s="251"/>
      <c r="M282" s="252"/>
      <c r="N282" s="253"/>
      <c r="O282" s="253"/>
      <c r="P282" s="253"/>
      <c r="Q282" s="253"/>
      <c r="R282" s="253"/>
      <c r="S282" s="253"/>
      <c r="T282" s="254"/>
      <c r="AT282" s="255" t="s">
        <v>148</v>
      </c>
      <c r="AU282" s="255" t="s">
        <v>80</v>
      </c>
      <c r="AV282" s="12" t="s">
        <v>78</v>
      </c>
      <c r="AW282" s="12" t="s">
        <v>33</v>
      </c>
      <c r="AX282" s="12" t="s">
        <v>70</v>
      </c>
      <c r="AY282" s="255" t="s">
        <v>123</v>
      </c>
    </row>
    <row r="283" spans="2:51" s="12" customFormat="1" ht="13.5">
      <c r="B283" s="246"/>
      <c r="C283" s="247"/>
      <c r="D283" s="232" t="s">
        <v>148</v>
      </c>
      <c r="E283" s="248" t="s">
        <v>21</v>
      </c>
      <c r="F283" s="249" t="s">
        <v>484</v>
      </c>
      <c r="G283" s="247"/>
      <c r="H283" s="248" t="s">
        <v>21</v>
      </c>
      <c r="I283" s="250"/>
      <c r="J283" s="247"/>
      <c r="K283" s="247"/>
      <c r="L283" s="251"/>
      <c r="M283" s="252"/>
      <c r="N283" s="253"/>
      <c r="O283" s="253"/>
      <c r="P283" s="253"/>
      <c r="Q283" s="253"/>
      <c r="R283" s="253"/>
      <c r="S283" s="253"/>
      <c r="T283" s="254"/>
      <c r="AT283" s="255" t="s">
        <v>148</v>
      </c>
      <c r="AU283" s="255" t="s">
        <v>80</v>
      </c>
      <c r="AV283" s="12" t="s">
        <v>78</v>
      </c>
      <c r="AW283" s="12" t="s">
        <v>33</v>
      </c>
      <c r="AX283" s="12" t="s">
        <v>70</v>
      </c>
      <c r="AY283" s="255" t="s">
        <v>123</v>
      </c>
    </row>
    <row r="284" spans="2:51" s="12" customFormat="1" ht="13.5">
      <c r="B284" s="246"/>
      <c r="C284" s="247"/>
      <c r="D284" s="232" t="s">
        <v>148</v>
      </c>
      <c r="E284" s="248" t="s">
        <v>21</v>
      </c>
      <c r="F284" s="249" t="s">
        <v>485</v>
      </c>
      <c r="G284" s="247"/>
      <c r="H284" s="248" t="s">
        <v>21</v>
      </c>
      <c r="I284" s="250"/>
      <c r="J284" s="247"/>
      <c r="K284" s="247"/>
      <c r="L284" s="251"/>
      <c r="M284" s="252"/>
      <c r="N284" s="253"/>
      <c r="O284" s="253"/>
      <c r="P284" s="253"/>
      <c r="Q284" s="253"/>
      <c r="R284" s="253"/>
      <c r="S284" s="253"/>
      <c r="T284" s="254"/>
      <c r="AT284" s="255" t="s">
        <v>148</v>
      </c>
      <c r="AU284" s="255" t="s">
        <v>80</v>
      </c>
      <c r="AV284" s="12" t="s">
        <v>78</v>
      </c>
      <c r="AW284" s="12" t="s">
        <v>33</v>
      </c>
      <c r="AX284" s="12" t="s">
        <v>70</v>
      </c>
      <c r="AY284" s="255" t="s">
        <v>123</v>
      </c>
    </row>
    <row r="285" spans="2:51" s="12" customFormat="1" ht="13.5">
      <c r="B285" s="246"/>
      <c r="C285" s="247"/>
      <c r="D285" s="232" t="s">
        <v>148</v>
      </c>
      <c r="E285" s="248" t="s">
        <v>21</v>
      </c>
      <c r="F285" s="249" t="s">
        <v>486</v>
      </c>
      <c r="G285" s="247"/>
      <c r="H285" s="248" t="s">
        <v>21</v>
      </c>
      <c r="I285" s="250"/>
      <c r="J285" s="247"/>
      <c r="K285" s="247"/>
      <c r="L285" s="251"/>
      <c r="M285" s="252"/>
      <c r="N285" s="253"/>
      <c r="O285" s="253"/>
      <c r="P285" s="253"/>
      <c r="Q285" s="253"/>
      <c r="R285" s="253"/>
      <c r="S285" s="253"/>
      <c r="T285" s="254"/>
      <c r="AT285" s="255" t="s">
        <v>148</v>
      </c>
      <c r="AU285" s="255" t="s">
        <v>80</v>
      </c>
      <c r="AV285" s="12" t="s">
        <v>78</v>
      </c>
      <c r="AW285" s="12" t="s">
        <v>33</v>
      </c>
      <c r="AX285" s="12" t="s">
        <v>70</v>
      </c>
      <c r="AY285" s="255" t="s">
        <v>123</v>
      </c>
    </row>
    <row r="286" spans="2:51" s="12" customFormat="1" ht="13.5">
      <c r="B286" s="246"/>
      <c r="C286" s="247"/>
      <c r="D286" s="232" t="s">
        <v>148</v>
      </c>
      <c r="E286" s="248" t="s">
        <v>21</v>
      </c>
      <c r="F286" s="249" t="s">
        <v>487</v>
      </c>
      <c r="G286" s="247"/>
      <c r="H286" s="248" t="s">
        <v>21</v>
      </c>
      <c r="I286" s="250"/>
      <c r="J286" s="247"/>
      <c r="K286" s="247"/>
      <c r="L286" s="251"/>
      <c r="M286" s="252"/>
      <c r="N286" s="253"/>
      <c r="O286" s="253"/>
      <c r="P286" s="253"/>
      <c r="Q286" s="253"/>
      <c r="R286" s="253"/>
      <c r="S286" s="253"/>
      <c r="T286" s="254"/>
      <c r="AT286" s="255" t="s">
        <v>148</v>
      </c>
      <c r="AU286" s="255" t="s">
        <v>80</v>
      </c>
      <c r="AV286" s="12" t="s">
        <v>78</v>
      </c>
      <c r="AW286" s="12" t="s">
        <v>33</v>
      </c>
      <c r="AX286" s="12" t="s">
        <v>70</v>
      </c>
      <c r="AY286" s="255" t="s">
        <v>123</v>
      </c>
    </row>
    <row r="287" spans="2:51" s="11" customFormat="1" ht="13.5">
      <c r="B287" s="235"/>
      <c r="C287" s="236"/>
      <c r="D287" s="232" t="s">
        <v>148</v>
      </c>
      <c r="E287" s="237" t="s">
        <v>21</v>
      </c>
      <c r="F287" s="238" t="s">
        <v>78</v>
      </c>
      <c r="G287" s="236"/>
      <c r="H287" s="239">
        <v>1</v>
      </c>
      <c r="I287" s="240"/>
      <c r="J287" s="236"/>
      <c r="K287" s="236"/>
      <c r="L287" s="241"/>
      <c r="M287" s="242"/>
      <c r="N287" s="243"/>
      <c r="O287" s="243"/>
      <c r="P287" s="243"/>
      <c r="Q287" s="243"/>
      <c r="R287" s="243"/>
      <c r="S287" s="243"/>
      <c r="T287" s="244"/>
      <c r="AT287" s="245" t="s">
        <v>148</v>
      </c>
      <c r="AU287" s="245" t="s">
        <v>80</v>
      </c>
      <c r="AV287" s="11" t="s">
        <v>80</v>
      </c>
      <c r="AW287" s="11" t="s">
        <v>33</v>
      </c>
      <c r="AX287" s="11" t="s">
        <v>78</v>
      </c>
      <c r="AY287" s="245" t="s">
        <v>123</v>
      </c>
    </row>
    <row r="288" spans="2:65" s="1" customFormat="1" ht="16.5" customHeight="1">
      <c r="B288" s="45"/>
      <c r="C288" s="220" t="s">
        <v>488</v>
      </c>
      <c r="D288" s="220" t="s">
        <v>125</v>
      </c>
      <c r="E288" s="221" t="s">
        <v>489</v>
      </c>
      <c r="F288" s="222" t="s">
        <v>490</v>
      </c>
      <c r="G288" s="223" t="s">
        <v>479</v>
      </c>
      <c r="H288" s="224">
        <v>1</v>
      </c>
      <c r="I288" s="225"/>
      <c r="J288" s="226">
        <f>ROUND(I288*H288,2)</f>
        <v>0</v>
      </c>
      <c r="K288" s="222" t="s">
        <v>129</v>
      </c>
      <c r="L288" s="71"/>
      <c r="M288" s="227" t="s">
        <v>21</v>
      </c>
      <c r="N288" s="277" t="s">
        <v>41</v>
      </c>
      <c r="O288" s="278"/>
      <c r="P288" s="279">
        <f>O288*H288</f>
        <v>0</v>
      </c>
      <c r="Q288" s="279">
        <v>0</v>
      </c>
      <c r="R288" s="279">
        <f>Q288*H288</f>
        <v>0</v>
      </c>
      <c r="S288" s="279">
        <v>0</v>
      </c>
      <c r="T288" s="280">
        <f>S288*H288</f>
        <v>0</v>
      </c>
      <c r="AR288" s="23" t="s">
        <v>480</v>
      </c>
      <c r="AT288" s="23" t="s">
        <v>125</v>
      </c>
      <c r="AU288" s="23" t="s">
        <v>80</v>
      </c>
      <c r="AY288" s="23" t="s">
        <v>123</v>
      </c>
      <c r="BE288" s="231">
        <f>IF(N288="základní",J288,0)</f>
        <v>0</v>
      </c>
      <c r="BF288" s="231">
        <f>IF(N288="snížená",J288,0)</f>
        <v>0</v>
      </c>
      <c r="BG288" s="231">
        <f>IF(N288="zákl. přenesená",J288,0)</f>
        <v>0</v>
      </c>
      <c r="BH288" s="231">
        <f>IF(N288="sníž. přenesená",J288,0)</f>
        <v>0</v>
      </c>
      <c r="BI288" s="231">
        <f>IF(N288="nulová",J288,0)</f>
        <v>0</v>
      </c>
      <c r="BJ288" s="23" t="s">
        <v>78</v>
      </c>
      <c r="BK288" s="231">
        <f>ROUND(I288*H288,2)</f>
        <v>0</v>
      </c>
      <c r="BL288" s="23" t="s">
        <v>480</v>
      </c>
      <c r="BM288" s="23" t="s">
        <v>491</v>
      </c>
    </row>
    <row r="289" spans="2:12" s="1" customFormat="1" ht="6.95" customHeight="1">
      <c r="B289" s="66"/>
      <c r="C289" s="67"/>
      <c r="D289" s="67"/>
      <c r="E289" s="67"/>
      <c r="F289" s="67"/>
      <c r="G289" s="67"/>
      <c r="H289" s="67"/>
      <c r="I289" s="165"/>
      <c r="J289" s="67"/>
      <c r="K289" s="67"/>
      <c r="L289" s="71"/>
    </row>
  </sheetData>
  <sheetProtection password="CC35" sheet="1" objects="1" scenarios="1" formatColumns="0" formatRows="0" autoFilter="0"/>
  <autoFilter ref="C85:K288"/>
  <mergeCells count="10">
    <mergeCell ref="E7:H7"/>
    <mergeCell ref="E9:H9"/>
    <mergeCell ref="E24:H24"/>
    <mergeCell ref="E45:H45"/>
    <mergeCell ref="E47:H47"/>
    <mergeCell ref="J51:J52"/>
    <mergeCell ref="E76:H76"/>
    <mergeCell ref="E78:H78"/>
    <mergeCell ref="G1:H1"/>
    <mergeCell ref="L2:V2"/>
  </mergeCells>
  <hyperlinks>
    <hyperlink ref="F1:G1" location="C2" display="1) Krycí list soupisu"/>
    <hyperlink ref="G1:H1" location="C54" display="2) Rekapitulace"/>
    <hyperlink ref="J1" location="C85"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R270"/>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5"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36"/>
      <c r="C1" s="136"/>
      <c r="D1" s="137" t="s">
        <v>1</v>
      </c>
      <c r="E1" s="136"/>
      <c r="F1" s="138" t="s">
        <v>84</v>
      </c>
      <c r="G1" s="138" t="s">
        <v>85</v>
      </c>
      <c r="H1" s="138"/>
      <c r="I1" s="139"/>
      <c r="J1" s="138" t="s">
        <v>86</v>
      </c>
      <c r="K1" s="137" t="s">
        <v>87</v>
      </c>
      <c r="L1" s="138" t="s">
        <v>88</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83</v>
      </c>
    </row>
    <row r="3" spans="2:46" ht="6.95" customHeight="1">
      <c r="B3" s="24"/>
      <c r="C3" s="25"/>
      <c r="D3" s="25"/>
      <c r="E3" s="25"/>
      <c r="F3" s="25"/>
      <c r="G3" s="25"/>
      <c r="H3" s="25"/>
      <c r="I3" s="140"/>
      <c r="J3" s="25"/>
      <c r="K3" s="26"/>
      <c r="AT3" s="23" t="s">
        <v>80</v>
      </c>
    </row>
    <row r="4" spans="2:46" ht="36.95" customHeight="1">
      <c r="B4" s="27"/>
      <c r="C4" s="28"/>
      <c r="D4" s="29" t="s">
        <v>89</v>
      </c>
      <c r="E4" s="28"/>
      <c r="F4" s="28"/>
      <c r="G4" s="28"/>
      <c r="H4" s="28"/>
      <c r="I4" s="141"/>
      <c r="J4" s="28"/>
      <c r="K4" s="30"/>
      <c r="M4" s="31" t="s">
        <v>12</v>
      </c>
      <c r="AT4" s="23" t="s">
        <v>6</v>
      </c>
    </row>
    <row r="5" spans="2:11" ht="6.95" customHeight="1">
      <c r="B5" s="27"/>
      <c r="C5" s="28"/>
      <c r="D5" s="28"/>
      <c r="E5" s="28"/>
      <c r="F5" s="28"/>
      <c r="G5" s="28"/>
      <c r="H5" s="28"/>
      <c r="I5" s="141"/>
      <c r="J5" s="28"/>
      <c r="K5" s="30"/>
    </row>
    <row r="6" spans="2:11" ht="13.5">
      <c r="B6" s="27"/>
      <c r="C6" s="28"/>
      <c r="D6" s="39" t="s">
        <v>18</v>
      </c>
      <c r="E6" s="28"/>
      <c r="F6" s="28"/>
      <c r="G6" s="28"/>
      <c r="H6" s="28"/>
      <c r="I6" s="141"/>
      <c r="J6" s="28"/>
      <c r="K6" s="30"/>
    </row>
    <row r="7" spans="2:11" ht="16.5" customHeight="1">
      <c r="B7" s="27"/>
      <c r="C7" s="28"/>
      <c r="D7" s="28"/>
      <c r="E7" s="142" t="str">
        <f>'Rekapitulace stavby'!K6</f>
        <v>PLZEŇ, SUŠICKÁ A ČÁSTKOVA ULICE OPRAVA ZÁLIVŮ MHD LINKA Č.12 A 30</v>
      </c>
      <c r="F7" s="39"/>
      <c r="G7" s="39"/>
      <c r="H7" s="39"/>
      <c r="I7" s="141"/>
      <c r="J7" s="28"/>
      <c r="K7" s="30"/>
    </row>
    <row r="8" spans="2:11" s="1" customFormat="1" ht="13.5">
      <c r="B8" s="45"/>
      <c r="C8" s="46"/>
      <c r="D8" s="39" t="s">
        <v>90</v>
      </c>
      <c r="E8" s="46"/>
      <c r="F8" s="46"/>
      <c r="G8" s="46"/>
      <c r="H8" s="46"/>
      <c r="I8" s="143"/>
      <c r="J8" s="46"/>
      <c r="K8" s="50"/>
    </row>
    <row r="9" spans="2:11" s="1" customFormat="1" ht="36.95" customHeight="1">
      <c r="B9" s="45"/>
      <c r="C9" s="46"/>
      <c r="D9" s="46"/>
      <c r="E9" s="144" t="s">
        <v>492</v>
      </c>
      <c r="F9" s="46"/>
      <c r="G9" s="46"/>
      <c r="H9" s="46"/>
      <c r="I9" s="143"/>
      <c r="J9" s="46"/>
      <c r="K9" s="50"/>
    </row>
    <row r="10" spans="2:11" s="1" customFormat="1" ht="13.5">
      <c r="B10" s="45"/>
      <c r="C10" s="46"/>
      <c r="D10" s="46"/>
      <c r="E10" s="46"/>
      <c r="F10" s="46"/>
      <c r="G10" s="46"/>
      <c r="H10" s="46"/>
      <c r="I10" s="143"/>
      <c r="J10" s="46"/>
      <c r="K10" s="50"/>
    </row>
    <row r="11" spans="2:11" s="1" customFormat="1" ht="14.4" customHeight="1">
      <c r="B11" s="45"/>
      <c r="C11" s="46"/>
      <c r="D11" s="39" t="s">
        <v>20</v>
      </c>
      <c r="E11" s="46"/>
      <c r="F11" s="34" t="s">
        <v>21</v>
      </c>
      <c r="G11" s="46"/>
      <c r="H11" s="46"/>
      <c r="I11" s="145" t="s">
        <v>22</v>
      </c>
      <c r="J11" s="34" t="s">
        <v>21</v>
      </c>
      <c r="K11" s="50"/>
    </row>
    <row r="12" spans="2:11" s="1" customFormat="1" ht="14.4" customHeight="1">
      <c r="B12" s="45"/>
      <c r="C12" s="46"/>
      <c r="D12" s="39" t="s">
        <v>23</v>
      </c>
      <c r="E12" s="46"/>
      <c r="F12" s="34" t="s">
        <v>24</v>
      </c>
      <c r="G12" s="46"/>
      <c r="H12" s="46"/>
      <c r="I12" s="145" t="s">
        <v>25</v>
      </c>
      <c r="J12" s="146" t="str">
        <f>'Rekapitulace stavby'!AN8</f>
        <v>6. 6. 2018</v>
      </c>
      <c r="K12" s="50"/>
    </row>
    <row r="13" spans="2:11" s="1" customFormat="1" ht="10.8" customHeight="1">
      <c r="B13" s="45"/>
      <c r="C13" s="46"/>
      <c r="D13" s="46"/>
      <c r="E13" s="46"/>
      <c r="F13" s="46"/>
      <c r="G13" s="46"/>
      <c r="H13" s="46"/>
      <c r="I13" s="143"/>
      <c r="J13" s="46"/>
      <c r="K13" s="50"/>
    </row>
    <row r="14" spans="2:11" s="1" customFormat="1" ht="14.4" customHeight="1">
      <c r="B14" s="45"/>
      <c r="C14" s="46"/>
      <c r="D14" s="39" t="s">
        <v>27</v>
      </c>
      <c r="E14" s="46"/>
      <c r="F14" s="46"/>
      <c r="G14" s="46"/>
      <c r="H14" s="46"/>
      <c r="I14" s="145" t="s">
        <v>28</v>
      </c>
      <c r="J14" s="34" t="str">
        <f>IF('Rekapitulace stavby'!AN10="","",'Rekapitulace stavby'!AN10)</f>
        <v/>
      </c>
      <c r="K14" s="50"/>
    </row>
    <row r="15" spans="2:11" s="1" customFormat="1" ht="18" customHeight="1">
      <c r="B15" s="45"/>
      <c r="C15" s="46"/>
      <c r="D15" s="46"/>
      <c r="E15" s="34" t="str">
        <f>IF('Rekapitulace stavby'!E11="","",'Rekapitulace stavby'!E11)</f>
        <v xml:space="preserve"> </v>
      </c>
      <c r="F15" s="46"/>
      <c r="G15" s="46"/>
      <c r="H15" s="46"/>
      <c r="I15" s="145" t="s">
        <v>29</v>
      </c>
      <c r="J15" s="34" t="str">
        <f>IF('Rekapitulace stavby'!AN11="","",'Rekapitulace stavby'!AN11)</f>
        <v/>
      </c>
      <c r="K15" s="50"/>
    </row>
    <row r="16" spans="2:11" s="1" customFormat="1" ht="6.95" customHeight="1">
      <c r="B16" s="45"/>
      <c r="C16" s="46"/>
      <c r="D16" s="46"/>
      <c r="E16" s="46"/>
      <c r="F16" s="46"/>
      <c r="G16" s="46"/>
      <c r="H16" s="46"/>
      <c r="I16" s="143"/>
      <c r="J16" s="46"/>
      <c r="K16" s="50"/>
    </row>
    <row r="17" spans="2:11" s="1" customFormat="1" ht="14.4" customHeight="1">
      <c r="B17" s="45"/>
      <c r="C17" s="46"/>
      <c r="D17" s="39" t="s">
        <v>30</v>
      </c>
      <c r="E17" s="46"/>
      <c r="F17" s="46"/>
      <c r="G17" s="46"/>
      <c r="H17" s="46"/>
      <c r="I17" s="145" t="s">
        <v>28</v>
      </c>
      <c r="J17" s="34" t="str">
        <f>IF('Rekapitulace stavby'!AN13="Vyplň údaj","",IF('Rekapitulace stavby'!AN13="","",'Rekapitulace stavby'!AN13))</f>
        <v/>
      </c>
      <c r="K17" s="50"/>
    </row>
    <row r="18" spans="2:11" s="1" customFormat="1" ht="18" customHeight="1">
      <c r="B18" s="45"/>
      <c r="C18" s="46"/>
      <c r="D18" s="46"/>
      <c r="E18" s="34" t="str">
        <f>IF('Rekapitulace stavby'!E14="Vyplň údaj","",IF('Rekapitulace stavby'!E14="","",'Rekapitulace stavby'!E14))</f>
        <v/>
      </c>
      <c r="F18" s="46"/>
      <c r="G18" s="46"/>
      <c r="H18" s="46"/>
      <c r="I18" s="145" t="s">
        <v>29</v>
      </c>
      <c r="J18" s="34" t="str">
        <f>IF('Rekapitulace stavby'!AN14="Vyplň údaj","",IF('Rekapitulace stavby'!AN14="","",'Rekapitulace stavby'!AN14))</f>
        <v/>
      </c>
      <c r="K18" s="50"/>
    </row>
    <row r="19" spans="2:11" s="1" customFormat="1" ht="6.95" customHeight="1">
      <c r="B19" s="45"/>
      <c r="C19" s="46"/>
      <c r="D19" s="46"/>
      <c r="E19" s="46"/>
      <c r="F19" s="46"/>
      <c r="G19" s="46"/>
      <c r="H19" s="46"/>
      <c r="I19" s="143"/>
      <c r="J19" s="46"/>
      <c r="K19" s="50"/>
    </row>
    <row r="20" spans="2:11" s="1" customFormat="1" ht="14.4" customHeight="1">
      <c r="B20" s="45"/>
      <c r="C20" s="46"/>
      <c r="D20" s="39" t="s">
        <v>32</v>
      </c>
      <c r="E20" s="46"/>
      <c r="F20" s="46"/>
      <c r="G20" s="46"/>
      <c r="H20" s="46"/>
      <c r="I20" s="145" t="s">
        <v>28</v>
      </c>
      <c r="J20" s="34" t="str">
        <f>IF('Rekapitulace stavby'!AN16="","",'Rekapitulace stavby'!AN16)</f>
        <v/>
      </c>
      <c r="K20" s="50"/>
    </row>
    <row r="21" spans="2:11" s="1" customFormat="1" ht="18" customHeight="1">
      <c r="B21" s="45"/>
      <c r="C21" s="46"/>
      <c r="D21" s="46"/>
      <c r="E21" s="34" t="str">
        <f>IF('Rekapitulace stavby'!E17="","",'Rekapitulace stavby'!E17)</f>
        <v xml:space="preserve"> </v>
      </c>
      <c r="F21" s="46"/>
      <c r="G21" s="46"/>
      <c r="H21" s="46"/>
      <c r="I21" s="145" t="s">
        <v>29</v>
      </c>
      <c r="J21" s="34" t="str">
        <f>IF('Rekapitulace stavby'!AN17="","",'Rekapitulace stavby'!AN17)</f>
        <v/>
      </c>
      <c r="K21" s="50"/>
    </row>
    <row r="22" spans="2:11" s="1" customFormat="1" ht="6.95" customHeight="1">
      <c r="B22" s="45"/>
      <c r="C22" s="46"/>
      <c r="D22" s="46"/>
      <c r="E22" s="46"/>
      <c r="F22" s="46"/>
      <c r="G22" s="46"/>
      <c r="H22" s="46"/>
      <c r="I22" s="143"/>
      <c r="J22" s="46"/>
      <c r="K22" s="50"/>
    </row>
    <row r="23" spans="2:11" s="1" customFormat="1" ht="14.4" customHeight="1">
      <c r="B23" s="45"/>
      <c r="C23" s="46"/>
      <c r="D23" s="39" t="s">
        <v>34</v>
      </c>
      <c r="E23" s="46"/>
      <c r="F23" s="46"/>
      <c r="G23" s="46"/>
      <c r="H23" s="46"/>
      <c r="I23" s="143"/>
      <c r="J23" s="46"/>
      <c r="K23" s="50"/>
    </row>
    <row r="24" spans="2:11" s="6" customFormat="1" ht="16.5" customHeight="1">
      <c r="B24" s="147"/>
      <c r="C24" s="148"/>
      <c r="D24" s="148"/>
      <c r="E24" s="43" t="s">
        <v>21</v>
      </c>
      <c r="F24" s="43"/>
      <c r="G24" s="43"/>
      <c r="H24" s="43"/>
      <c r="I24" s="149"/>
      <c r="J24" s="148"/>
      <c r="K24" s="150"/>
    </row>
    <row r="25" spans="2:11" s="1" customFormat="1" ht="6.95" customHeight="1">
      <c r="B25" s="45"/>
      <c r="C25" s="46"/>
      <c r="D25" s="46"/>
      <c r="E25" s="46"/>
      <c r="F25" s="46"/>
      <c r="G25" s="46"/>
      <c r="H25" s="46"/>
      <c r="I25" s="143"/>
      <c r="J25" s="46"/>
      <c r="K25" s="50"/>
    </row>
    <row r="26" spans="2:11" s="1" customFormat="1" ht="6.95" customHeight="1">
      <c r="B26" s="45"/>
      <c r="C26" s="46"/>
      <c r="D26" s="105"/>
      <c r="E26" s="105"/>
      <c r="F26" s="105"/>
      <c r="G26" s="105"/>
      <c r="H26" s="105"/>
      <c r="I26" s="151"/>
      <c r="J26" s="105"/>
      <c r="K26" s="152"/>
    </row>
    <row r="27" spans="2:11" s="1" customFormat="1" ht="25.4" customHeight="1">
      <c r="B27" s="45"/>
      <c r="C27" s="46"/>
      <c r="D27" s="153" t="s">
        <v>36</v>
      </c>
      <c r="E27" s="46"/>
      <c r="F27" s="46"/>
      <c r="G27" s="46"/>
      <c r="H27" s="46"/>
      <c r="I27" s="143"/>
      <c r="J27" s="154">
        <f>ROUND(J86,2)</f>
        <v>0</v>
      </c>
      <c r="K27" s="50"/>
    </row>
    <row r="28" spans="2:11" s="1" customFormat="1" ht="6.95" customHeight="1">
      <c r="B28" s="45"/>
      <c r="C28" s="46"/>
      <c r="D28" s="105"/>
      <c r="E28" s="105"/>
      <c r="F28" s="105"/>
      <c r="G28" s="105"/>
      <c r="H28" s="105"/>
      <c r="I28" s="151"/>
      <c r="J28" s="105"/>
      <c r="K28" s="152"/>
    </row>
    <row r="29" spans="2:11" s="1" customFormat="1" ht="14.4" customHeight="1">
      <c r="B29" s="45"/>
      <c r="C29" s="46"/>
      <c r="D29" s="46"/>
      <c r="E29" s="46"/>
      <c r="F29" s="51" t="s">
        <v>38</v>
      </c>
      <c r="G29" s="46"/>
      <c r="H29" s="46"/>
      <c r="I29" s="155" t="s">
        <v>37</v>
      </c>
      <c r="J29" s="51" t="s">
        <v>39</v>
      </c>
      <c r="K29" s="50"/>
    </row>
    <row r="30" spans="2:11" s="1" customFormat="1" ht="14.4" customHeight="1">
      <c r="B30" s="45"/>
      <c r="C30" s="46"/>
      <c r="D30" s="54" t="s">
        <v>40</v>
      </c>
      <c r="E30" s="54" t="s">
        <v>41</v>
      </c>
      <c r="F30" s="156">
        <f>ROUND(SUM(BE86:BE269),2)</f>
        <v>0</v>
      </c>
      <c r="G30" s="46"/>
      <c r="H30" s="46"/>
      <c r="I30" s="157">
        <v>0.21</v>
      </c>
      <c r="J30" s="156">
        <f>ROUND(ROUND((SUM(BE86:BE269)),2)*I30,2)</f>
        <v>0</v>
      </c>
      <c r="K30" s="50"/>
    </row>
    <row r="31" spans="2:11" s="1" customFormat="1" ht="14.4" customHeight="1">
      <c r="B31" s="45"/>
      <c r="C31" s="46"/>
      <c r="D31" s="46"/>
      <c r="E31" s="54" t="s">
        <v>42</v>
      </c>
      <c r="F31" s="156">
        <f>ROUND(SUM(BF86:BF269),2)</f>
        <v>0</v>
      </c>
      <c r="G31" s="46"/>
      <c r="H31" s="46"/>
      <c r="I31" s="157">
        <v>0.15</v>
      </c>
      <c r="J31" s="156">
        <f>ROUND(ROUND((SUM(BF86:BF269)),2)*I31,2)</f>
        <v>0</v>
      </c>
      <c r="K31" s="50"/>
    </row>
    <row r="32" spans="2:11" s="1" customFormat="1" ht="14.4" customHeight="1" hidden="1">
      <c r="B32" s="45"/>
      <c r="C32" s="46"/>
      <c r="D32" s="46"/>
      <c r="E32" s="54" t="s">
        <v>43</v>
      </c>
      <c r="F32" s="156">
        <f>ROUND(SUM(BG86:BG269),2)</f>
        <v>0</v>
      </c>
      <c r="G32" s="46"/>
      <c r="H32" s="46"/>
      <c r="I32" s="157">
        <v>0.21</v>
      </c>
      <c r="J32" s="156">
        <v>0</v>
      </c>
      <c r="K32" s="50"/>
    </row>
    <row r="33" spans="2:11" s="1" customFormat="1" ht="14.4" customHeight="1" hidden="1">
      <c r="B33" s="45"/>
      <c r="C33" s="46"/>
      <c r="D33" s="46"/>
      <c r="E33" s="54" t="s">
        <v>44</v>
      </c>
      <c r="F33" s="156">
        <f>ROUND(SUM(BH86:BH269),2)</f>
        <v>0</v>
      </c>
      <c r="G33" s="46"/>
      <c r="H33" s="46"/>
      <c r="I33" s="157">
        <v>0.15</v>
      </c>
      <c r="J33" s="156">
        <v>0</v>
      </c>
      <c r="K33" s="50"/>
    </row>
    <row r="34" spans="2:11" s="1" customFormat="1" ht="14.4" customHeight="1" hidden="1">
      <c r="B34" s="45"/>
      <c r="C34" s="46"/>
      <c r="D34" s="46"/>
      <c r="E34" s="54" t="s">
        <v>45</v>
      </c>
      <c r="F34" s="156">
        <f>ROUND(SUM(BI86:BI269),2)</f>
        <v>0</v>
      </c>
      <c r="G34" s="46"/>
      <c r="H34" s="46"/>
      <c r="I34" s="157">
        <v>0</v>
      </c>
      <c r="J34" s="156">
        <v>0</v>
      </c>
      <c r="K34" s="50"/>
    </row>
    <row r="35" spans="2:11" s="1" customFormat="1" ht="6.95" customHeight="1">
      <c r="B35" s="45"/>
      <c r="C35" s="46"/>
      <c r="D35" s="46"/>
      <c r="E35" s="46"/>
      <c r="F35" s="46"/>
      <c r="G35" s="46"/>
      <c r="H35" s="46"/>
      <c r="I35" s="143"/>
      <c r="J35" s="46"/>
      <c r="K35" s="50"/>
    </row>
    <row r="36" spans="2:11" s="1" customFormat="1" ht="25.4" customHeight="1">
      <c r="B36" s="45"/>
      <c r="C36" s="158"/>
      <c r="D36" s="159" t="s">
        <v>46</v>
      </c>
      <c r="E36" s="97"/>
      <c r="F36" s="97"/>
      <c r="G36" s="160" t="s">
        <v>47</v>
      </c>
      <c r="H36" s="161" t="s">
        <v>48</v>
      </c>
      <c r="I36" s="162"/>
      <c r="J36" s="163">
        <f>SUM(J27:J34)</f>
        <v>0</v>
      </c>
      <c r="K36" s="164"/>
    </row>
    <row r="37" spans="2:11" s="1" customFormat="1" ht="14.4" customHeight="1">
      <c r="B37" s="66"/>
      <c r="C37" s="67"/>
      <c r="D37" s="67"/>
      <c r="E37" s="67"/>
      <c r="F37" s="67"/>
      <c r="G37" s="67"/>
      <c r="H37" s="67"/>
      <c r="I37" s="165"/>
      <c r="J37" s="67"/>
      <c r="K37" s="68"/>
    </row>
    <row r="41" spans="2:11" s="1" customFormat="1" ht="6.95" customHeight="1">
      <c r="B41" s="166"/>
      <c r="C41" s="167"/>
      <c r="D41" s="167"/>
      <c r="E41" s="167"/>
      <c r="F41" s="167"/>
      <c r="G41" s="167"/>
      <c r="H41" s="167"/>
      <c r="I41" s="168"/>
      <c r="J41" s="167"/>
      <c r="K41" s="169"/>
    </row>
    <row r="42" spans="2:11" s="1" customFormat="1" ht="36.95" customHeight="1">
      <c r="B42" s="45"/>
      <c r="C42" s="29" t="s">
        <v>92</v>
      </c>
      <c r="D42" s="46"/>
      <c r="E42" s="46"/>
      <c r="F42" s="46"/>
      <c r="G42" s="46"/>
      <c r="H42" s="46"/>
      <c r="I42" s="143"/>
      <c r="J42" s="46"/>
      <c r="K42" s="50"/>
    </row>
    <row r="43" spans="2:11" s="1" customFormat="1" ht="6.95" customHeight="1">
      <c r="B43" s="45"/>
      <c r="C43" s="46"/>
      <c r="D43" s="46"/>
      <c r="E43" s="46"/>
      <c r="F43" s="46"/>
      <c r="G43" s="46"/>
      <c r="H43" s="46"/>
      <c r="I43" s="143"/>
      <c r="J43" s="46"/>
      <c r="K43" s="50"/>
    </row>
    <row r="44" spans="2:11" s="1" customFormat="1" ht="14.4" customHeight="1">
      <c r="B44" s="45"/>
      <c r="C44" s="39" t="s">
        <v>18</v>
      </c>
      <c r="D44" s="46"/>
      <c r="E44" s="46"/>
      <c r="F44" s="46"/>
      <c r="G44" s="46"/>
      <c r="H44" s="46"/>
      <c r="I44" s="143"/>
      <c r="J44" s="46"/>
      <c r="K44" s="50"/>
    </row>
    <row r="45" spans="2:11" s="1" customFormat="1" ht="16.5" customHeight="1">
      <c r="B45" s="45"/>
      <c r="C45" s="46"/>
      <c r="D45" s="46"/>
      <c r="E45" s="142" t="str">
        <f>E7</f>
        <v>PLZEŇ, SUŠICKÁ A ČÁSTKOVA ULICE OPRAVA ZÁLIVŮ MHD LINKA Č.12 A 30</v>
      </c>
      <c r="F45" s="39"/>
      <c r="G45" s="39"/>
      <c r="H45" s="39"/>
      <c r="I45" s="143"/>
      <c r="J45" s="46"/>
      <c r="K45" s="50"/>
    </row>
    <row r="46" spans="2:11" s="1" customFormat="1" ht="14.4" customHeight="1">
      <c r="B46" s="45"/>
      <c r="C46" s="39" t="s">
        <v>90</v>
      </c>
      <c r="D46" s="46"/>
      <c r="E46" s="46"/>
      <c r="F46" s="46"/>
      <c r="G46" s="46"/>
      <c r="H46" s="46"/>
      <c r="I46" s="143"/>
      <c r="J46" s="46"/>
      <c r="K46" s="50"/>
    </row>
    <row r="47" spans="2:11" s="1" customFormat="1" ht="17.25" customHeight="1">
      <c r="B47" s="45"/>
      <c r="C47" s="46"/>
      <c r="D47" s="46"/>
      <c r="E47" s="144" t="str">
        <f>E9</f>
        <v>0107-2 - Zastávka Částkova</v>
      </c>
      <c r="F47" s="46"/>
      <c r="G47" s="46"/>
      <c r="H47" s="46"/>
      <c r="I47" s="143"/>
      <c r="J47" s="46"/>
      <c r="K47" s="50"/>
    </row>
    <row r="48" spans="2:11" s="1" customFormat="1" ht="6.95" customHeight="1">
      <c r="B48" s="45"/>
      <c r="C48" s="46"/>
      <c r="D48" s="46"/>
      <c r="E48" s="46"/>
      <c r="F48" s="46"/>
      <c r="G48" s="46"/>
      <c r="H48" s="46"/>
      <c r="I48" s="143"/>
      <c r="J48" s="46"/>
      <c r="K48" s="50"/>
    </row>
    <row r="49" spans="2:11" s="1" customFormat="1" ht="18" customHeight="1">
      <c r="B49" s="45"/>
      <c r="C49" s="39" t="s">
        <v>23</v>
      </c>
      <c r="D49" s="46"/>
      <c r="E49" s="46"/>
      <c r="F49" s="34" t="str">
        <f>F12</f>
        <v xml:space="preserve"> </v>
      </c>
      <c r="G49" s="46"/>
      <c r="H49" s="46"/>
      <c r="I49" s="145" t="s">
        <v>25</v>
      </c>
      <c r="J49" s="146" t="str">
        <f>IF(J12="","",J12)</f>
        <v>6. 6. 2018</v>
      </c>
      <c r="K49" s="50"/>
    </row>
    <row r="50" spans="2:11" s="1" customFormat="1" ht="6.95" customHeight="1">
      <c r="B50" s="45"/>
      <c r="C50" s="46"/>
      <c r="D50" s="46"/>
      <c r="E50" s="46"/>
      <c r="F50" s="46"/>
      <c r="G50" s="46"/>
      <c r="H50" s="46"/>
      <c r="I50" s="143"/>
      <c r="J50" s="46"/>
      <c r="K50" s="50"/>
    </row>
    <row r="51" spans="2:11" s="1" customFormat="1" ht="13.5">
      <c r="B51" s="45"/>
      <c r="C51" s="39" t="s">
        <v>27</v>
      </c>
      <c r="D51" s="46"/>
      <c r="E51" s="46"/>
      <c r="F51" s="34" t="str">
        <f>E15</f>
        <v xml:space="preserve"> </v>
      </c>
      <c r="G51" s="46"/>
      <c r="H51" s="46"/>
      <c r="I51" s="145" t="s">
        <v>32</v>
      </c>
      <c r="J51" s="43" t="str">
        <f>E21</f>
        <v xml:space="preserve"> </v>
      </c>
      <c r="K51" s="50"/>
    </row>
    <row r="52" spans="2:11" s="1" customFormat="1" ht="14.4" customHeight="1">
      <c r="B52" s="45"/>
      <c r="C52" s="39" t="s">
        <v>30</v>
      </c>
      <c r="D52" s="46"/>
      <c r="E52" s="46"/>
      <c r="F52" s="34" t="str">
        <f>IF(E18="","",E18)</f>
        <v/>
      </c>
      <c r="G52" s="46"/>
      <c r="H52" s="46"/>
      <c r="I52" s="143"/>
      <c r="J52" s="170"/>
      <c r="K52" s="50"/>
    </row>
    <row r="53" spans="2:11" s="1" customFormat="1" ht="10.3" customHeight="1">
      <c r="B53" s="45"/>
      <c r="C53" s="46"/>
      <c r="D53" s="46"/>
      <c r="E53" s="46"/>
      <c r="F53" s="46"/>
      <c r="G53" s="46"/>
      <c r="H53" s="46"/>
      <c r="I53" s="143"/>
      <c r="J53" s="46"/>
      <c r="K53" s="50"/>
    </row>
    <row r="54" spans="2:11" s="1" customFormat="1" ht="29.25" customHeight="1">
      <c r="B54" s="45"/>
      <c r="C54" s="171" t="s">
        <v>93</v>
      </c>
      <c r="D54" s="158"/>
      <c r="E54" s="158"/>
      <c r="F54" s="158"/>
      <c r="G54" s="158"/>
      <c r="H54" s="158"/>
      <c r="I54" s="172"/>
      <c r="J54" s="173" t="s">
        <v>94</v>
      </c>
      <c r="K54" s="174"/>
    </row>
    <row r="55" spans="2:11" s="1" customFormat="1" ht="10.3" customHeight="1">
      <c r="B55" s="45"/>
      <c r="C55" s="46"/>
      <c r="D55" s="46"/>
      <c r="E55" s="46"/>
      <c r="F55" s="46"/>
      <c r="G55" s="46"/>
      <c r="H55" s="46"/>
      <c r="I55" s="143"/>
      <c r="J55" s="46"/>
      <c r="K55" s="50"/>
    </row>
    <row r="56" spans="2:47" s="1" customFormat="1" ht="29.25" customHeight="1">
      <c r="B56" s="45"/>
      <c r="C56" s="175" t="s">
        <v>95</v>
      </c>
      <c r="D56" s="46"/>
      <c r="E56" s="46"/>
      <c r="F56" s="46"/>
      <c r="G56" s="46"/>
      <c r="H56" s="46"/>
      <c r="I56" s="143"/>
      <c r="J56" s="154">
        <f>J86</f>
        <v>0</v>
      </c>
      <c r="K56" s="50"/>
      <c r="AU56" s="23" t="s">
        <v>96</v>
      </c>
    </row>
    <row r="57" spans="2:11" s="7" customFormat="1" ht="24.95" customHeight="1">
      <c r="B57" s="176"/>
      <c r="C57" s="177"/>
      <c r="D57" s="178" t="s">
        <v>97</v>
      </c>
      <c r="E57" s="179"/>
      <c r="F57" s="179"/>
      <c r="G57" s="179"/>
      <c r="H57" s="179"/>
      <c r="I57" s="180"/>
      <c r="J57" s="181">
        <f>J87</f>
        <v>0</v>
      </c>
      <c r="K57" s="182"/>
    </row>
    <row r="58" spans="2:11" s="8" customFormat="1" ht="19.9" customHeight="1">
      <c r="B58" s="183"/>
      <c r="C58" s="184"/>
      <c r="D58" s="185" t="s">
        <v>98</v>
      </c>
      <c r="E58" s="186"/>
      <c r="F58" s="186"/>
      <c r="G58" s="186"/>
      <c r="H58" s="186"/>
      <c r="I58" s="187"/>
      <c r="J58" s="188">
        <f>J88</f>
        <v>0</v>
      </c>
      <c r="K58" s="189"/>
    </row>
    <row r="59" spans="2:11" s="8" customFormat="1" ht="19.9" customHeight="1">
      <c r="B59" s="183"/>
      <c r="C59" s="184"/>
      <c r="D59" s="185" t="s">
        <v>99</v>
      </c>
      <c r="E59" s="186"/>
      <c r="F59" s="186"/>
      <c r="G59" s="186"/>
      <c r="H59" s="186"/>
      <c r="I59" s="187"/>
      <c r="J59" s="188">
        <f>J142</f>
        <v>0</v>
      </c>
      <c r="K59" s="189"/>
    </row>
    <row r="60" spans="2:11" s="8" customFormat="1" ht="19.9" customHeight="1">
      <c r="B60" s="183"/>
      <c r="C60" s="184"/>
      <c r="D60" s="185" t="s">
        <v>100</v>
      </c>
      <c r="E60" s="186"/>
      <c r="F60" s="186"/>
      <c r="G60" s="186"/>
      <c r="H60" s="186"/>
      <c r="I60" s="187"/>
      <c r="J60" s="188">
        <f>J147</f>
        <v>0</v>
      </c>
      <c r="K60" s="189"/>
    </row>
    <row r="61" spans="2:11" s="8" customFormat="1" ht="19.9" customHeight="1">
      <c r="B61" s="183"/>
      <c r="C61" s="184"/>
      <c r="D61" s="185" t="s">
        <v>101</v>
      </c>
      <c r="E61" s="186"/>
      <c r="F61" s="186"/>
      <c r="G61" s="186"/>
      <c r="H61" s="186"/>
      <c r="I61" s="187"/>
      <c r="J61" s="188">
        <f>J151</f>
        <v>0</v>
      </c>
      <c r="K61" s="189"/>
    </row>
    <row r="62" spans="2:11" s="8" customFormat="1" ht="19.9" customHeight="1">
      <c r="B62" s="183"/>
      <c r="C62" s="184"/>
      <c r="D62" s="185" t="s">
        <v>102</v>
      </c>
      <c r="E62" s="186"/>
      <c r="F62" s="186"/>
      <c r="G62" s="186"/>
      <c r="H62" s="186"/>
      <c r="I62" s="187"/>
      <c r="J62" s="188">
        <f>J166</f>
        <v>0</v>
      </c>
      <c r="K62" s="189"/>
    </row>
    <row r="63" spans="2:11" s="8" customFormat="1" ht="19.9" customHeight="1">
      <c r="B63" s="183"/>
      <c r="C63" s="184"/>
      <c r="D63" s="185" t="s">
        <v>103</v>
      </c>
      <c r="E63" s="186"/>
      <c r="F63" s="186"/>
      <c r="G63" s="186"/>
      <c r="H63" s="186"/>
      <c r="I63" s="187"/>
      <c r="J63" s="188">
        <f>J178</f>
        <v>0</v>
      </c>
      <c r="K63" s="189"/>
    </row>
    <row r="64" spans="2:11" s="8" customFormat="1" ht="19.9" customHeight="1">
      <c r="B64" s="183"/>
      <c r="C64" s="184"/>
      <c r="D64" s="185" t="s">
        <v>104</v>
      </c>
      <c r="E64" s="186"/>
      <c r="F64" s="186"/>
      <c r="G64" s="186"/>
      <c r="H64" s="186"/>
      <c r="I64" s="187"/>
      <c r="J64" s="188">
        <f>J223</f>
        <v>0</v>
      </c>
      <c r="K64" s="189"/>
    </row>
    <row r="65" spans="2:11" s="7" customFormat="1" ht="24.95" customHeight="1">
      <c r="B65" s="176"/>
      <c r="C65" s="177"/>
      <c r="D65" s="178" t="s">
        <v>105</v>
      </c>
      <c r="E65" s="179"/>
      <c r="F65" s="179"/>
      <c r="G65" s="179"/>
      <c r="H65" s="179"/>
      <c r="I65" s="180"/>
      <c r="J65" s="181">
        <f>J259</f>
        <v>0</v>
      </c>
      <c r="K65" s="182"/>
    </row>
    <row r="66" spans="2:11" s="8" customFormat="1" ht="19.9" customHeight="1">
      <c r="B66" s="183"/>
      <c r="C66" s="184"/>
      <c r="D66" s="185" t="s">
        <v>106</v>
      </c>
      <c r="E66" s="186"/>
      <c r="F66" s="186"/>
      <c r="G66" s="186"/>
      <c r="H66" s="186"/>
      <c r="I66" s="187"/>
      <c r="J66" s="188">
        <f>J260</f>
        <v>0</v>
      </c>
      <c r="K66" s="189"/>
    </row>
    <row r="67" spans="2:11" s="1" customFormat="1" ht="21.8" customHeight="1">
      <c r="B67" s="45"/>
      <c r="C67" s="46"/>
      <c r="D67" s="46"/>
      <c r="E67" s="46"/>
      <c r="F67" s="46"/>
      <c r="G67" s="46"/>
      <c r="H67" s="46"/>
      <c r="I67" s="143"/>
      <c r="J67" s="46"/>
      <c r="K67" s="50"/>
    </row>
    <row r="68" spans="2:11" s="1" customFormat="1" ht="6.95" customHeight="1">
      <c r="B68" s="66"/>
      <c r="C68" s="67"/>
      <c r="D68" s="67"/>
      <c r="E68" s="67"/>
      <c r="F68" s="67"/>
      <c r="G68" s="67"/>
      <c r="H68" s="67"/>
      <c r="I68" s="165"/>
      <c r="J68" s="67"/>
      <c r="K68" s="68"/>
    </row>
    <row r="72" spans="2:12" s="1" customFormat="1" ht="6.95" customHeight="1">
      <c r="B72" s="69"/>
      <c r="C72" s="70"/>
      <c r="D72" s="70"/>
      <c r="E72" s="70"/>
      <c r="F72" s="70"/>
      <c r="G72" s="70"/>
      <c r="H72" s="70"/>
      <c r="I72" s="168"/>
      <c r="J72" s="70"/>
      <c r="K72" s="70"/>
      <c r="L72" s="71"/>
    </row>
    <row r="73" spans="2:12" s="1" customFormat="1" ht="36.95" customHeight="1">
      <c r="B73" s="45"/>
      <c r="C73" s="72" t="s">
        <v>107</v>
      </c>
      <c r="D73" s="73"/>
      <c r="E73" s="73"/>
      <c r="F73" s="73"/>
      <c r="G73" s="73"/>
      <c r="H73" s="73"/>
      <c r="I73" s="190"/>
      <c r="J73" s="73"/>
      <c r="K73" s="73"/>
      <c r="L73" s="71"/>
    </row>
    <row r="74" spans="2:12" s="1" customFormat="1" ht="6.95" customHeight="1">
      <c r="B74" s="45"/>
      <c r="C74" s="73"/>
      <c r="D74" s="73"/>
      <c r="E74" s="73"/>
      <c r="F74" s="73"/>
      <c r="G74" s="73"/>
      <c r="H74" s="73"/>
      <c r="I74" s="190"/>
      <c r="J74" s="73"/>
      <c r="K74" s="73"/>
      <c r="L74" s="71"/>
    </row>
    <row r="75" spans="2:12" s="1" customFormat="1" ht="14.4" customHeight="1">
      <c r="B75" s="45"/>
      <c r="C75" s="75" t="s">
        <v>18</v>
      </c>
      <c r="D75" s="73"/>
      <c r="E75" s="73"/>
      <c r="F75" s="73"/>
      <c r="G75" s="73"/>
      <c r="H75" s="73"/>
      <c r="I75" s="190"/>
      <c r="J75" s="73"/>
      <c r="K75" s="73"/>
      <c r="L75" s="71"/>
    </row>
    <row r="76" spans="2:12" s="1" customFormat="1" ht="16.5" customHeight="1">
      <c r="B76" s="45"/>
      <c r="C76" s="73"/>
      <c r="D76" s="73"/>
      <c r="E76" s="191" t="str">
        <f>E7</f>
        <v>PLZEŇ, SUŠICKÁ A ČÁSTKOVA ULICE OPRAVA ZÁLIVŮ MHD LINKA Č.12 A 30</v>
      </c>
      <c r="F76" s="75"/>
      <c r="G76" s="75"/>
      <c r="H76" s="75"/>
      <c r="I76" s="190"/>
      <c r="J76" s="73"/>
      <c r="K76" s="73"/>
      <c r="L76" s="71"/>
    </row>
    <row r="77" spans="2:12" s="1" customFormat="1" ht="14.4" customHeight="1">
      <c r="B77" s="45"/>
      <c r="C77" s="75" t="s">
        <v>90</v>
      </c>
      <c r="D77" s="73"/>
      <c r="E77" s="73"/>
      <c r="F77" s="73"/>
      <c r="G77" s="73"/>
      <c r="H77" s="73"/>
      <c r="I77" s="190"/>
      <c r="J77" s="73"/>
      <c r="K77" s="73"/>
      <c r="L77" s="71"/>
    </row>
    <row r="78" spans="2:12" s="1" customFormat="1" ht="17.25" customHeight="1">
      <c r="B78" s="45"/>
      <c r="C78" s="73"/>
      <c r="D78" s="73"/>
      <c r="E78" s="81" t="str">
        <f>E9</f>
        <v>0107-2 - Zastávka Částkova</v>
      </c>
      <c r="F78" s="73"/>
      <c r="G78" s="73"/>
      <c r="H78" s="73"/>
      <c r="I78" s="190"/>
      <c r="J78" s="73"/>
      <c r="K78" s="73"/>
      <c r="L78" s="71"/>
    </row>
    <row r="79" spans="2:12" s="1" customFormat="1" ht="6.95" customHeight="1">
      <c r="B79" s="45"/>
      <c r="C79" s="73"/>
      <c r="D79" s="73"/>
      <c r="E79" s="73"/>
      <c r="F79" s="73"/>
      <c r="G79" s="73"/>
      <c r="H79" s="73"/>
      <c r="I79" s="190"/>
      <c r="J79" s="73"/>
      <c r="K79" s="73"/>
      <c r="L79" s="71"/>
    </row>
    <row r="80" spans="2:12" s="1" customFormat="1" ht="18" customHeight="1">
      <c r="B80" s="45"/>
      <c r="C80" s="75" t="s">
        <v>23</v>
      </c>
      <c r="D80" s="73"/>
      <c r="E80" s="73"/>
      <c r="F80" s="192" t="str">
        <f>F12</f>
        <v xml:space="preserve"> </v>
      </c>
      <c r="G80" s="73"/>
      <c r="H80" s="73"/>
      <c r="I80" s="193" t="s">
        <v>25</v>
      </c>
      <c r="J80" s="84" t="str">
        <f>IF(J12="","",J12)</f>
        <v>6. 6. 2018</v>
      </c>
      <c r="K80" s="73"/>
      <c r="L80" s="71"/>
    </row>
    <row r="81" spans="2:12" s="1" customFormat="1" ht="6.95" customHeight="1">
      <c r="B81" s="45"/>
      <c r="C81" s="73"/>
      <c r="D81" s="73"/>
      <c r="E81" s="73"/>
      <c r="F81" s="73"/>
      <c r="G81" s="73"/>
      <c r="H81" s="73"/>
      <c r="I81" s="190"/>
      <c r="J81" s="73"/>
      <c r="K81" s="73"/>
      <c r="L81" s="71"/>
    </row>
    <row r="82" spans="2:12" s="1" customFormat="1" ht="13.5">
      <c r="B82" s="45"/>
      <c r="C82" s="75" t="s">
        <v>27</v>
      </c>
      <c r="D82" s="73"/>
      <c r="E82" s="73"/>
      <c r="F82" s="192" t="str">
        <f>E15</f>
        <v xml:space="preserve"> </v>
      </c>
      <c r="G82" s="73"/>
      <c r="H82" s="73"/>
      <c r="I82" s="193" t="s">
        <v>32</v>
      </c>
      <c r="J82" s="192" t="str">
        <f>E21</f>
        <v xml:space="preserve"> </v>
      </c>
      <c r="K82" s="73"/>
      <c r="L82" s="71"/>
    </row>
    <row r="83" spans="2:12" s="1" customFormat="1" ht="14.4" customHeight="1">
      <c r="B83" s="45"/>
      <c r="C83" s="75" t="s">
        <v>30</v>
      </c>
      <c r="D83" s="73"/>
      <c r="E83" s="73"/>
      <c r="F83" s="192" t="str">
        <f>IF(E18="","",E18)</f>
        <v/>
      </c>
      <c r="G83" s="73"/>
      <c r="H83" s="73"/>
      <c r="I83" s="190"/>
      <c r="J83" s="73"/>
      <c r="K83" s="73"/>
      <c r="L83" s="71"/>
    </row>
    <row r="84" spans="2:12" s="1" customFormat="1" ht="10.3" customHeight="1">
      <c r="B84" s="45"/>
      <c r="C84" s="73"/>
      <c r="D84" s="73"/>
      <c r="E84" s="73"/>
      <c r="F84" s="73"/>
      <c r="G84" s="73"/>
      <c r="H84" s="73"/>
      <c r="I84" s="190"/>
      <c r="J84" s="73"/>
      <c r="K84" s="73"/>
      <c r="L84" s="71"/>
    </row>
    <row r="85" spans="2:20" s="9" customFormat="1" ht="29.25" customHeight="1">
      <c r="B85" s="194"/>
      <c r="C85" s="195" t="s">
        <v>108</v>
      </c>
      <c r="D85" s="196" t="s">
        <v>55</v>
      </c>
      <c r="E85" s="196" t="s">
        <v>51</v>
      </c>
      <c r="F85" s="196" t="s">
        <v>109</v>
      </c>
      <c r="G85" s="196" t="s">
        <v>110</v>
      </c>
      <c r="H85" s="196" t="s">
        <v>111</v>
      </c>
      <c r="I85" s="197" t="s">
        <v>112</v>
      </c>
      <c r="J85" s="196" t="s">
        <v>94</v>
      </c>
      <c r="K85" s="198" t="s">
        <v>113</v>
      </c>
      <c r="L85" s="199"/>
      <c r="M85" s="101" t="s">
        <v>114</v>
      </c>
      <c r="N85" s="102" t="s">
        <v>40</v>
      </c>
      <c r="O85" s="102" t="s">
        <v>115</v>
      </c>
      <c r="P85" s="102" t="s">
        <v>116</v>
      </c>
      <c r="Q85" s="102" t="s">
        <v>117</v>
      </c>
      <c r="R85" s="102" t="s">
        <v>118</v>
      </c>
      <c r="S85" s="102" t="s">
        <v>119</v>
      </c>
      <c r="T85" s="103" t="s">
        <v>120</v>
      </c>
    </row>
    <row r="86" spans="2:63" s="1" customFormat="1" ht="29.25" customHeight="1">
      <c r="B86" s="45"/>
      <c r="C86" s="107" t="s">
        <v>95</v>
      </c>
      <c r="D86" s="73"/>
      <c r="E86" s="73"/>
      <c r="F86" s="73"/>
      <c r="G86" s="73"/>
      <c r="H86" s="73"/>
      <c r="I86" s="190"/>
      <c r="J86" s="200">
        <f>BK86</f>
        <v>0</v>
      </c>
      <c r="K86" s="73"/>
      <c r="L86" s="71"/>
      <c r="M86" s="104"/>
      <c r="N86" s="105"/>
      <c r="O86" s="105"/>
      <c r="P86" s="201">
        <f>P87+P259</f>
        <v>0</v>
      </c>
      <c r="Q86" s="105"/>
      <c r="R86" s="201">
        <f>R87+R259</f>
        <v>10.207127</v>
      </c>
      <c r="S86" s="105"/>
      <c r="T86" s="202">
        <f>T87+T259</f>
        <v>199.75500000000002</v>
      </c>
      <c r="AT86" s="23" t="s">
        <v>69</v>
      </c>
      <c r="AU86" s="23" t="s">
        <v>96</v>
      </c>
      <c r="BK86" s="203">
        <f>BK87+BK259</f>
        <v>0</v>
      </c>
    </row>
    <row r="87" spans="2:63" s="10" customFormat="1" ht="37.4" customHeight="1">
      <c r="B87" s="204"/>
      <c r="C87" s="205"/>
      <c r="D87" s="206" t="s">
        <v>69</v>
      </c>
      <c r="E87" s="207" t="s">
        <v>121</v>
      </c>
      <c r="F87" s="207" t="s">
        <v>122</v>
      </c>
      <c r="G87" s="205"/>
      <c r="H87" s="205"/>
      <c r="I87" s="208"/>
      <c r="J87" s="209">
        <f>BK87</f>
        <v>0</v>
      </c>
      <c r="K87" s="205"/>
      <c r="L87" s="210"/>
      <c r="M87" s="211"/>
      <c r="N87" s="212"/>
      <c r="O87" s="212"/>
      <c r="P87" s="213">
        <f>P88+P142+P147+P151+P166+P178+P223</f>
        <v>0</v>
      </c>
      <c r="Q87" s="212"/>
      <c r="R87" s="213">
        <f>R88+R142+R147+R151+R166+R178+R223</f>
        <v>10.207127</v>
      </c>
      <c r="S87" s="212"/>
      <c r="T87" s="214">
        <f>T88+T142+T147+T151+T166+T178+T223</f>
        <v>199.75500000000002</v>
      </c>
      <c r="AR87" s="215" t="s">
        <v>78</v>
      </c>
      <c r="AT87" s="216" t="s">
        <v>69</v>
      </c>
      <c r="AU87" s="216" t="s">
        <v>70</v>
      </c>
      <c r="AY87" s="215" t="s">
        <v>123</v>
      </c>
      <c r="BK87" s="217">
        <f>BK88+BK142+BK147+BK151+BK166+BK178+BK223</f>
        <v>0</v>
      </c>
    </row>
    <row r="88" spans="2:63" s="10" customFormat="1" ht="19.9" customHeight="1">
      <c r="B88" s="204"/>
      <c r="C88" s="205"/>
      <c r="D88" s="206" t="s">
        <v>69</v>
      </c>
      <c r="E88" s="218" t="s">
        <v>78</v>
      </c>
      <c r="F88" s="218" t="s">
        <v>124</v>
      </c>
      <c r="G88" s="205"/>
      <c r="H88" s="205"/>
      <c r="I88" s="208"/>
      <c r="J88" s="219">
        <f>BK88</f>
        <v>0</v>
      </c>
      <c r="K88" s="205"/>
      <c r="L88" s="210"/>
      <c r="M88" s="211"/>
      <c r="N88" s="212"/>
      <c r="O88" s="212"/>
      <c r="P88" s="213">
        <f>SUM(P89:P141)</f>
        <v>0</v>
      </c>
      <c r="Q88" s="212"/>
      <c r="R88" s="213">
        <f>SUM(R89:R141)</f>
        <v>1.7334</v>
      </c>
      <c r="S88" s="212"/>
      <c r="T88" s="214">
        <f>SUM(T89:T141)</f>
        <v>199.705</v>
      </c>
      <c r="AR88" s="215" t="s">
        <v>78</v>
      </c>
      <c r="AT88" s="216" t="s">
        <v>69</v>
      </c>
      <c r="AU88" s="216" t="s">
        <v>78</v>
      </c>
      <c r="AY88" s="215" t="s">
        <v>123</v>
      </c>
      <c r="BK88" s="217">
        <f>SUM(BK89:BK141)</f>
        <v>0</v>
      </c>
    </row>
    <row r="89" spans="2:65" s="1" customFormat="1" ht="51" customHeight="1">
      <c r="B89" s="45"/>
      <c r="C89" s="220" t="s">
        <v>78</v>
      </c>
      <c r="D89" s="220" t="s">
        <v>125</v>
      </c>
      <c r="E89" s="221" t="s">
        <v>126</v>
      </c>
      <c r="F89" s="222" t="s">
        <v>127</v>
      </c>
      <c r="G89" s="223" t="s">
        <v>128</v>
      </c>
      <c r="H89" s="224">
        <v>127</v>
      </c>
      <c r="I89" s="225"/>
      <c r="J89" s="226">
        <f>ROUND(I89*H89,2)</f>
        <v>0</v>
      </c>
      <c r="K89" s="222" t="s">
        <v>129</v>
      </c>
      <c r="L89" s="71"/>
      <c r="M89" s="227" t="s">
        <v>21</v>
      </c>
      <c r="N89" s="228" t="s">
        <v>41</v>
      </c>
      <c r="O89" s="46"/>
      <c r="P89" s="229">
        <f>O89*H89</f>
        <v>0</v>
      </c>
      <c r="Q89" s="229">
        <v>0</v>
      </c>
      <c r="R89" s="229">
        <f>Q89*H89</f>
        <v>0</v>
      </c>
      <c r="S89" s="229">
        <v>0.505</v>
      </c>
      <c r="T89" s="230">
        <f>S89*H89</f>
        <v>64.135</v>
      </c>
      <c r="AR89" s="23" t="s">
        <v>130</v>
      </c>
      <c r="AT89" s="23" t="s">
        <v>125</v>
      </c>
      <c r="AU89" s="23" t="s">
        <v>80</v>
      </c>
      <c r="AY89" s="23" t="s">
        <v>123</v>
      </c>
      <c r="BE89" s="231">
        <f>IF(N89="základní",J89,0)</f>
        <v>0</v>
      </c>
      <c r="BF89" s="231">
        <f>IF(N89="snížená",J89,0)</f>
        <v>0</v>
      </c>
      <c r="BG89" s="231">
        <f>IF(N89="zákl. přenesená",J89,0)</f>
        <v>0</v>
      </c>
      <c r="BH89" s="231">
        <f>IF(N89="sníž. přenesená",J89,0)</f>
        <v>0</v>
      </c>
      <c r="BI89" s="231">
        <f>IF(N89="nulová",J89,0)</f>
        <v>0</v>
      </c>
      <c r="BJ89" s="23" t="s">
        <v>78</v>
      </c>
      <c r="BK89" s="231">
        <f>ROUND(I89*H89,2)</f>
        <v>0</v>
      </c>
      <c r="BL89" s="23" t="s">
        <v>130</v>
      </c>
      <c r="BM89" s="23" t="s">
        <v>493</v>
      </c>
    </row>
    <row r="90" spans="2:47" s="1" customFormat="1" ht="13.5">
      <c r="B90" s="45"/>
      <c r="C90" s="73"/>
      <c r="D90" s="232" t="s">
        <v>132</v>
      </c>
      <c r="E90" s="73"/>
      <c r="F90" s="233" t="s">
        <v>133</v>
      </c>
      <c r="G90" s="73"/>
      <c r="H90" s="73"/>
      <c r="I90" s="190"/>
      <c r="J90" s="73"/>
      <c r="K90" s="73"/>
      <c r="L90" s="71"/>
      <c r="M90" s="234"/>
      <c r="N90" s="46"/>
      <c r="O90" s="46"/>
      <c r="P90" s="46"/>
      <c r="Q90" s="46"/>
      <c r="R90" s="46"/>
      <c r="S90" s="46"/>
      <c r="T90" s="94"/>
      <c r="AT90" s="23" t="s">
        <v>132</v>
      </c>
      <c r="AU90" s="23" t="s">
        <v>80</v>
      </c>
    </row>
    <row r="91" spans="2:47" s="1" customFormat="1" ht="13.5">
      <c r="B91" s="45"/>
      <c r="C91" s="73"/>
      <c r="D91" s="232" t="s">
        <v>134</v>
      </c>
      <c r="E91" s="73"/>
      <c r="F91" s="233" t="s">
        <v>135</v>
      </c>
      <c r="G91" s="73"/>
      <c r="H91" s="73"/>
      <c r="I91" s="190"/>
      <c r="J91" s="73"/>
      <c r="K91" s="73"/>
      <c r="L91" s="71"/>
      <c r="M91" s="234"/>
      <c r="N91" s="46"/>
      <c r="O91" s="46"/>
      <c r="P91" s="46"/>
      <c r="Q91" s="46"/>
      <c r="R91" s="46"/>
      <c r="S91" s="46"/>
      <c r="T91" s="94"/>
      <c r="AT91" s="23" t="s">
        <v>134</v>
      </c>
      <c r="AU91" s="23" t="s">
        <v>80</v>
      </c>
    </row>
    <row r="92" spans="2:65" s="1" customFormat="1" ht="38.25" customHeight="1">
      <c r="B92" s="45"/>
      <c r="C92" s="220" t="s">
        <v>80</v>
      </c>
      <c r="D92" s="220" t="s">
        <v>125</v>
      </c>
      <c r="E92" s="221" t="s">
        <v>136</v>
      </c>
      <c r="F92" s="222" t="s">
        <v>137</v>
      </c>
      <c r="G92" s="223" t="s">
        <v>128</v>
      </c>
      <c r="H92" s="224">
        <v>127</v>
      </c>
      <c r="I92" s="225"/>
      <c r="J92" s="226">
        <f>ROUND(I92*H92,2)</f>
        <v>0</v>
      </c>
      <c r="K92" s="222" t="s">
        <v>129</v>
      </c>
      <c r="L92" s="71"/>
      <c r="M92" s="227" t="s">
        <v>21</v>
      </c>
      <c r="N92" s="228" t="s">
        <v>41</v>
      </c>
      <c r="O92" s="46"/>
      <c r="P92" s="229">
        <f>O92*H92</f>
        <v>0</v>
      </c>
      <c r="Q92" s="229">
        <v>0</v>
      </c>
      <c r="R92" s="229">
        <f>Q92*H92</f>
        <v>0</v>
      </c>
      <c r="S92" s="229">
        <v>0.63</v>
      </c>
      <c r="T92" s="230">
        <f>S92*H92</f>
        <v>80.01</v>
      </c>
      <c r="AR92" s="23" t="s">
        <v>130</v>
      </c>
      <c r="AT92" s="23" t="s">
        <v>125</v>
      </c>
      <c r="AU92" s="23" t="s">
        <v>80</v>
      </c>
      <c r="AY92" s="23" t="s">
        <v>123</v>
      </c>
      <c r="BE92" s="231">
        <f>IF(N92="základní",J92,0)</f>
        <v>0</v>
      </c>
      <c r="BF92" s="231">
        <f>IF(N92="snížená",J92,0)</f>
        <v>0</v>
      </c>
      <c r="BG92" s="231">
        <f>IF(N92="zákl. přenesená",J92,0)</f>
        <v>0</v>
      </c>
      <c r="BH92" s="231">
        <f>IF(N92="sníž. přenesená",J92,0)</f>
        <v>0</v>
      </c>
      <c r="BI92" s="231">
        <f>IF(N92="nulová",J92,0)</f>
        <v>0</v>
      </c>
      <c r="BJ92" s="23" t="s">
        <v>78</v>
      </c>
      <c r="BK92" s="231">
        <f>ROUND(I92*H92,2)</f>
        <v>0</v>
      </c>
      <c r="BL92" s="23" t="s">
        <v>130</v>
      </c>
      <c r="BM92" s="23" t="s">
        <v>494</v>
      </c>
    </row>
    <row r="93" spans="2:47" s="1" customFormat="1" ht="13.5">
      <c r="B93" s="45"/>
      <c r="C93" s="73"/>
      <c r="D93" s="232" t="s">
        <v>132</v>
      </c>
      <c r="E93" s="73"/>
      <c r="F93" s="233" t="s">
        <v>139</v>
      </c>
      <c r="G93" s="73"/>
      <c r="H93" s="73"/>
      <c r="I93" s="190"/>
      <c r="J93" s="73"/>
      <c r="K93" s="73"/>
      <c r="L93" s="71"/>
      <c r="M93" s="234"/>
      <c r="N93" s="46"/>
      <c r="O93" s="46"/>
      <c r="P93" s="46"/>
      <c r="Q93" s="46"/>
      <c r="R93" s="46"/>
      <c r="S93" s="46"/>
      <c r="T93" s="94"/>
      <c r="AT93" s="23" t="s">
        <v>132</v>
      </c>
      <c r="AU93" s="23" t="s">
        <v>80</v>
      </c>
    </row>
    <row r="94" spans="2:65" s="1" customFormat="1" ht="38.25" customHeight="1">
      <c r="B94" s="45"/>
      <c r="C94" s="220" t="s">
        <v>140</v>
      </c>
      <c r="D94" s="220" t="s">
        <v>125</v>
      </c>
      <c r="E94" s="221" t="s">
        <v>141</v>
      </c>
      <c r="F94" s="222" t="s">
        <v>142</v>
      </c>
      <c r="G94" s="223" t="s">
        <v>128</v>
      </c>
      <c r="H94" s="224">
        <v>30</v>
      </c>
      <c r="I94" s="225"/>
      <c r="J94" s="226">
        <f>ROUND(I94*H94,2)</f>
        <v>0</v>
      </c>
      <c r="K94" s="222" t="s">
        <v>129</v>
      </c>
      <c r="L94" s="71"/>
      <c r="M94" s="227" t="s">
        <v>21</v>
      </c>
      <c r="N94" s="228" t="s">
        <v>41</v>
      </c>
      <c r="O94" s="46"/>
      <c r="P94" s="229">
        <f>O94*H94</f>
        <v>0</v>
      </c>
      <c r="Q94" s="229">
        <v>0</v>
      </c>
      <c r="R94" s="229">
        <f>Q94*H94</f>
        <v>0</v>
      </c>
      <c r="S94" s="229">
        <v>0.316</v>
      </c>
      <c r="T94" s="230">
        <f>S94*H94</f>
        <v>9.48</v>
      </c>
      <c r="AR94" s="23" t="s">
        <v>130</v>
      </c>
      <c r="AT94" s="23" t="s">
        <v>125</v>
      </c>
      <c r="AU94" s="23" t="s">
        <v>80</v>
      </c>
      <c r="AY94" s="23" t="s">
        <v>123</v>
      </c>
      <c r="BE94" s="231">
        <f>IF(N94="základní",J94,0)</f>
        <v>0</v>
      </c>
      <c r="BF94" s="231">
        <f>IF(N94="snížená",J94,0)</f>
        <v>0</v>
      </c>
      <c r="BG94" s="231">
        <f>IF(N94="zákl. přenesená",J94,0)</f>
        <v>0</v>
      </c>
      <c r="BH94" s="231">
        <f>IF(N94="sníž. přenesená",J94,0)</f>
        <v>0</v>
      </c>
      <c r="BI94" s="231">
        <f>IF(N94="nulová",J94,0)</f>
        <v>0</v>
      </c>
      <c r="BJ94" s="23" t="s">
        <v>78</v>
      </c>
      <c r="BK94" s="231">
        <f>ROUND(I94*H94,2)</f>
        <v>0</v>
      </c>
      <c r="BL94" s="23" t="s">
        <v>130</v>
      </c>
      <c r="BM94" s="23" t="s">
        <v>495</v>
      </c>
    </row>
    <row r="95" spans="2:47" s="1" customFormat="1" ht="13.5">
      <c r="B95" s="45"/>
      <c r="C95" s="73"/>
      <c r="D95" s="232" t="s">
        <v>132</v>
      </c>
      <c r="E95" s="73"/>
      <c r="F95" s="233" t="s">
        <v>139</v>
      </c>
      <c r="G95" s="73"/>
      <c r="H95" s="73"/>
      <c r="I95" s="190"/>
      <c r="J95" s="73"/>
      <c r="K95" s="73"/>
      <c r="L95" s="71"/>
      <c r="M95" s="234"/>
      <c r="N95" s="46"/>
      <c r="O95" s="46"/>
      <c r="P95" s="46"/>
      <c r="Q95" s="46"/>
      <c r="R95" s="46"/>
      <c r="S95" s="46"/>
      <c r="T95" s="94"/>
      <c r="AT95" s="23" t="s">
        <v>132</v>
      </c>
      <c r="AU95" s="23" t="s">
        <v>80</v>
      </c>
    </row>
    <row r="96" spans="2:65" s="1" customFormat="1" ht="25.5" customHeight="1">
      <c r="B96" s="45"/>
      <c r="C96" s="220" t="s">
        <v>130</v>
      </c>
      <c r="D96" s="220" t="s">
        <v>125</v>
      </c>
      <c r="E96" s="221" t="s">
        <v>144</v>
      </c>
      <c r="F96" s="222" t="s">
        <v>145</v>
      </c>
      <c r="G96" s="223" t="s">
        <v>128</v>
      </c>
      <c r="H96" s="224">
        <v>90</v>
      </c>
      <c r="I96" s="225"/>
      <c r="J96" s="226">
        <f>ROUND(I96*H96,2)</f>
        <v>0</v>
      </c>
      <c r="K96" s="222" t="s">
        <v>129</v>
      </c>
      <c r="L96" s="71"/>
      <c r="M96" s="227" t="s">
        <v>21</v>
      </c>
      <c r="N96" s="228" t="s">
        <v>41</v>
      </c>
      <c r="O96" s="46"/>
      <c r="P96" s="229">
        <f>O96*H96</f>
        <v>0</v>
      </c>
      <c r="Q96" s="229">
        <v>4E-05</v>
      </c>
      <c r="R96" s="229">
        <f>Q96*H96</f>
        <v>0.0036000000000000003</v>
      </c>
      <c r="S96" s="229">
        <v>0.128</v>
      </c>
      <c r="T96" s="230">
        <f>S96*H96</f>
        <v>11.52</v>
      </c>
      <c r="AR96" s="23" t="s">
        <v>130</v>
      </c>
      <c r="AT96" s="23" t="s">
        <v>125</v>
      </c>
      <c r="AU96" s="23" t="s">
        <v>80</v>
      </c>
      <c r="AY96" s="23" t="s">
        <v>123</v>
      </c>
      <c r="BE96" s="231">
        <f>IF(N96="základní",J96,0)</f>
        <v>0</v>
      </c>
      <c r="BF96" s="231">
        <f>IF(N96="snížená",J96,0)</f>
        <v>0</v>
      </c>
      <c r="BG96" s="231">
        <f>IF(N96="zákl. přenesená",J96,0)</f>
        <v>0</v>
      </c>
      <c r="BH96" s="231">
        <f>IF(N96="sníž. přenesená",J96,0)</f>
        <v>0</v>
      </c>
      <c r="BI96" s="231">
        <f>IF(N96="nulová",J96,0)</f>
        <v>0</v>
      </c>
      <c r="BJ96" s="23" t="s">
        <v>78</v>
      </c>
      <c r="BK96" s="231">
        <f>ROUND(I96*H96,2)</f>
        <v>0</v>
      </c>
      <c r="BL96" s="23" t="s">
        <v>130</v>
      </c>
      <c r="BM96" s="23" t="s">
        <v>496</v>
      </c>
    </row>
    <row r="97" spans="2:47" s="1" customFormat="1" ht="13.5">
      <c r="B97" s="45"/>
      <c r="C97" s="73"/>
      <c r="D97" s="232" t="s">
        <v>132</v>
      </c>
      <c r="E97" s="73"/>
      <c r="F97" s="233" t="s">
        <v>147</v>
      </c>
      <c r="G97" s="73"/>
      <c r="H97" s="73"/>
      <c r="I97" s="190"/>
      <c r="J97" s="73"/>
      <c r="K97" s="73"/>
      <c r="L97" s="71"/>
      <c r="M97" s="234"/>
      <c r="N97" s="46"/>
      <c r="O97" s="46"/>
      <c r="P97" s="46"/>
      <c r="Q97" s="46"/>
      <c r="R97" s="46"/>
      <c r="S97" s="46"/>
      <c r="T97" s="94"/>
      <c r="AT97" s="23" t="s">
        <v>132</v>
      </c>
      <c r="AU97" s="23" t="s">
        <v>80</v>
      </c>
    </row>
    <row r="98" spans="2:65" s="1" customFormat="1" ht="25.5" customHeight="1">
      <c r="B98" s="45"/>
      <c r="C98" s="220" t="s">
        <v>150</v>
      </c>
      <c r="D98" s="220" t="s">
        <v>125</v>
      </c>
      <c r="E98" s="221" t="s">
        <v>151</v>
      </c>
      <c r="F98" s="222" t="s">
        <v>152</v>
      </c>
      <c r="G98" s="223" t="s">
        <v>128</v>
      </c>
      <c r="H98" s="224">
        <v>60</v>
      </c>
      <c r="I98" s="225"/>
      <c r="J98" s="226">
        <f>ROUND(I98*H98,2)</f>
        <v>0</v>
      </c>
      <c r="K98" s="222" t="s">
        <v>129</v>
      </c>
      <c r="L98" s="71"/>
      <c r="M98" s="227" t="s">
        <v>21</v>
      </c>
      <c r="N98" s="228" t="s">
        <v>41</v>
      </c>
      <c r="O98" s="46"/>
      <c r="P98" s="229">
        <f>O98*H98</f>
        <v>0</v>
      </c>
      <c r="Q98" s="229">
        <v>8E-05</v>
      </c>
      <c r="R98" s="229">
        <f>Q98*H98</f>
        <v>0.0048000000000000004</v>
      </c>
      <c r="S98" s="229">
        <v>0.256</v>
      </c>
      <c r="T98" s="230">
        <f>S98*H98</f>
        <v>15.36</v>
      </c>
      <c r="AR98" s="23" t="s">
        <v>130</v>
      </c>
      <c r="AT98" s="23" t="s">
        <v>125</v>
      </c>
      <c r="AU98" s="23" t="s">
        <v>80</v>
      </c>
      <c r="AY98" s="23" t="s">
        <v>123</v>
      </c>
      <c r="BE98" s="231">
        <f>IF(N98="základní",J98,0)</f>
        <v>0</v>
      </c>
      <c r="BF98" s="231">
        <f>IF(N98="snížená",J98,0)</f>
        <v>0</v>
      </c>
      <c r="BG98" s="231">
        <f>IF(N98="zákl. přenesená",J98,0)</f>
        <v>0</v>
      </c>
      <c r="BH98" s="231">
        <f>IF(N98="sníž. přenesená",J98,0)</f>
        <v>0</v>
      </c>
      <c r="BI98" s="231">
        <f>IF(N98="nulová",J98,0)</f>
        <v>0</v>
      </c>
      <c r="BJ98" s="23" t="s">
        <v>78</v>
      </c>
      <c r="BK98" s="231">
        <f>ROUND(I98*H98,2)</f>
        <v>0</v>
      </c>
      <c r="BL98" s="23" t="s">
        <v>130</v>
      </c>
      <c r="BM98" s="23" t="s">
        <v>497</v>
      </c>
    </row>
    <row r="99" spans="2:47" s="1" customFormat="1" ht="13.5">
      <c r="B99" s="45"/>
      <c r="C99" s="73"/>
      <c r="D99" s="232" t="s">
        <v>132</v>
      </c>
      <c r="E99" s="73"/>
      <c r="F99" s="233" t="s">
        <v>147</v>
      </c>
      <c r="G99" s="73"/>
      <c r="H99" s="73"/>
      <c r="I99" s="190"/>
      <c r="J99" s="73"/>
      <c r="K99" s="73"/>
      <c r="L99" s="71"/>
      <c r="M99" s="234"/>
      <c r="N99" s="46"/>
      <c r="O99" s="46"/>
      <c r="P99" s="46"/>
      <c r="Q99" s="46"/>
      <c r="R99" s="46"/>
      <c r="S99" s="46"/>
      <c r="T99" s="94"/>
      <c r="AT99" s="23" t="s">
        <v>132</v>
      </c>
      <c r="AU99" s="23" t="s">
        <v>80</v>
      </c>
    </row>
    <row r="100" spans="2:65" s="1" customFormat="1" ht="38.25" customHeight="1">
      <c r="B100" s="45"/>
      <c r="C100" s="220" t="s">
        <v>154</v>
      </c>
      <c r="D100" s="220" t="s">
        <v>125</v>
      </c>
      <c r="E100" s="221" t="s">
        <v>155</v>
      </c>
      <c r="F100" s="222" t="s">
        <v>156</v>
      </c>
      <c r="G100" s="223" t="s">
        <v>157</v>
      </c>
      <c r="H100" s="224">
        <v>60</v>
      </c>
      <c r="I100" s="225"/>
      <c r="J100" s="226">
        <f>ROUND(I100*H100,2)</f>
        <v>0</v>
      </c>
      <c r="K100" s="222" t="s">
        <v>129</v>
      </c>
      <c r="L100" s="71"/>
      <c r="M100" s="227" t="s">
        <v>21</v>
      </c>
      <c r="N100" s="228" t="s">
        <v>41</v>
      </c>
      <c r="O100" s="46"/>
      <c r="P100" s="229">
        <f>O100*H100</f>
        <v>0</v>
      </c>
      <c r="Q100" s="229">
        <v>0</v>
      </c>
      <c r="R100" s="229">
        <f>Q100*H100</f>
        <v>0</v>
      </c>
      <c r="S100" s="229">
        <v>0.205</v>
      </c>
      <c r="T100" s="230">
        <f>S100*H100</f>
        <v>12.299999999999999</v>
      </c>
      <c r="AR100" s="23" t="s">
        <v>130</v>
      </c>
      <c r="AT100" s="23" t="s">
        <v>125</v>
      </c>
      <c r="AU100" s="23" t="s">
        <v>80</v>
      </c>
      <c r="AY100" s="23" t="s">
        <v>123</v>
      </c>
      <c r="BE100" s="231">
        <f>IF(N100="základní",J100,0)</f>
        <v>0</v>
      </c>
      <c r="BF100" s="231">
        <f>IF(N100="snížená",J100,0)</f>
        <v>0</v>
      </c>
      <c r="BG100" s="231">
        <f>IF(N100="zákl. přenesená",J100,0)</f>
        <v>0</v>
      </c>
      <c r="BH100" s="231">
        <f>IF(N100="sníž. přenesená",J100,0)</f>
        <v>0</v>
      </c>
      <c r="BI100" s="231">
        <f>IF(N100="nulová",J100,0)</f>
        <v>0</v>
      </c>
      <c r="BJ100" s="23" t="s">
        <v>78</v>
      </c>
      <c r="BK100" s="231">
        <f>ROUND(I100*H100,2)</f>
        <v>0</v>
      </c>
      <c r="BL100" s="23" t="s">
        <v>130</v>
      </c>
      <c r="BM100" s="23" t="s">
        <v>498</v>
      </c>
    </row>
    <row r="101" spans="2:47" s="1" customFormat="1" ht="13.5">
      <c r="B101" s="45"/>
      <c r="C101" s="73"/>
      <c r="D101" s="232" t="s">
        <v>132</v>
      </c>
      <c r="E101" s="73"/>
      <c r="F101" s="233" t="s">
        <v>159</v>
      </c>
      <c r="G101" s="73"/>
      <c r="H101" s="73"/>
      <c r="I101" s="190"/>
      <c r="J101" s="73"/>
      <c r="K101" s="73"/>
      <c r="L101" s="71"/>
      <c r="M101" s="234"/>
      <c r="N101" s="46"/>
      <c r="O101" s="46"/>
      <c r="P101" s="46"/>
      <c r="Q101" s="46"/>
      <c r="R101" s="46"/>
      <c r="S101" s="46"/>
      <c r="T101" s="94"/>
      <c r="AT101" s="23" t="s">
        <v>132</v>
      </c>
      <c r="AU101" s="23" t="s">
        <v>80</v>
      </c>
    </row>
    <row r="102" spans="2:65" s="1" customFormat="1" ht="38.25" customHeight="1">
      <c r="B102" s="45"/>
      <c r="C102" s="220" t="s">
        <v>160</v>
      </c>
      <c r="D102" s="220" t="s">
        <v>125</v>
      </c>
      <c r="E102" s="221" t="s">
        <v>161</v>
      </c>
      <c r="F102" s="222" t="s">
        <v>162</v>
      </c>
      <c r="G102" s="223" t="s">
        <v>157</v>
      </c>
      <c r="H102" s="224">
        <v>60</v>
      </c>
      <c r="I102" s="225"/>
      <c r="J102" s="226">
        <f>ROUND(I102*H102,2)</f>
        <v>0</v>
      </c>
      <c r="K102" s="222" t="s">
        <v>129</v>
      </c>
      <c r="L102" s="71"/>
      <c r="M102" s="227" t="s">
        <v>21</v>
      </c>
      <c r="N102" s="228" t="s">
        <v>41</v>
      </c>
      <c r="O102" s="46"/>
      <c r="P102" s="229">
        <f>O102*H102</f>
        <v>0</v>
      </c>
      <c r="Q102" s="229">
        <v>0</v>
      </c>
      <c r="R102" s="229">
        <f>Q102*H102</f>
        <v>0</v>
      </c>
      <c r="S102" s="229">
        <v>0.115</v>
      </c>
      <c r="T102" s="230">
        <f>S102*H102</f>
        <v>6.9</v>
      </c>
      <c r="AR102" s="23" t="s">
        <v>130</v>
      </c>
      <c r="AT102" s="23" t="s">
        <v>125</v>
      </c>
      <c r="AU102" s="23" t="s">
        <v>80</v>
      </c>
      <c r="AY102" s="23" t="s">
        <v>123</v>
      </c>
      <c r="BE102" s="231">
        <f>IF(N102="základní",J102,0)</f>
        <v>0</v>
      </c>
      <c r="BF102" s="231">
        <f>IF(N102="snížená",J102,0)</f>
        <v>0</v>
      </c>
      <c r="BG102" s="231">
        <f>IF(N102="zákl. přenesená",J102,0)</f>
        <v>0</v>
      </c>
      <c r="BH102" s="231">
        <f>IF(N102="sníž. přenesená",J102,0)</f>
        <v>0</v>
      </c>
      <c r="BI102" s="231">
        <f>IF(N102="nulová",J102,0)</f>
        <v>0</v>
      </c>
      <c r="BJ102" s="23" t="s">
        <v>78</v>
      </c>
      <c r="BK102" s="231">
        <f>ROUND(I102*H102,2)</f>
        <v>0</v>
      </c>
      <c r="BL102" s="23" t="s">
        <v>130</v>
      </c>
      <c r="BM102" s="23" t="s">
        <v>499</v>
      </c>
    </row>
    <row r="103" spans="2:47" s="1" customFormat="1" ht="13.5">
      <c r="B103" s="45"/>
      <c r="C103" s="73"/>
      <c r="D103" s="232" t="s">
        <v>132</v>
      </c>
      <c r="E103" s="73"/>
      <c r="F103" s="233" t="s">
        <v>159</v>
      </c>
      <c r="G103" s="73"/>
      <c r="H103" s="73"/>
      <c r="I103" s="190"/>
      <c r="J103" s="73"/>
      <c r="K103" s="73"/>
      <c r="L103" s="71"/>
      <c r="M103" s="234"/>
      <c r="N103" s="46"/>
      <c r="O103" s="46"/>
      <c r="P103" s="46"/>
      <c r="Q103" s="46"/>
      <c r="R103" s="46"/>
      <c r="S103" s="46"/>
      <c r="T103" s="94"/>
      <c r="AT103" s="23" t="s">
        <v>132</v>
      </c>
      <c r="AU103" s="23" t="s">
        <v>80</v>
      </c>
    </row>
    <row r="104" spans="2:47" s="1" customFormat="1" ht="13.5">
      <c r="B104" s="45"/>
      <c r="C104" s="73"/>
      <c r="D104" s="232" t="s">
        <v>134</v>
      </c>
      <c r="E104" s="73"/>
      <c r="F104" s="233" t="s">
        <v>164</v>
      </c>
      <c r="G104" s="73"/>
      <c r="H104" s="73"/>
      <c r="I104" s="190"/>
      <c r="J104" s="73"/>
      <c r="K104" s="73"/>
      <c r="L104" s="71"/>
      <c r="M104" s="234"/>
      <c r="N104" s="46"/>
      <c r="O104" s="46"/>
      <c r="P104" s="46"/>
      <c r="Q104" s="46"/>
      <c r="R104" s="46"/>
      <c r="S104" s="46"/>
      <c r="T104" s="94"/>
      <c r="AT104" s="23" t="s">
        <v>134</v>
      </c>
      <c r="AU104" s="23" t="s">
        <v>80</v>
      </c>
    </row>
    <row r="105" spans="2:65" s="1" customFormat="1" ht="38.25" customHeight="1">
      <c r="B105" s="45"/>
      <c r="C105" s="220" t="s">
        <v>165</v>
      </c>
      <c r="D105" s="220" t="s">
        <v>125</v>
      </c>
      <c r="E105" s="221" t="s">
        <v>166</v>
      </c>
      <c r="F105" s="222" t="s">
        <v>167</v>
      </c>
      <c r="G105" s="223" t="s">
        <v>168</v>
      </c>
      <c r="H105" s="224">
        <v>51.67</v>
      </c>
      <c r="I105" s="225"/>
      <c r="J105" s="226">
        <f>ROUND(I105*H105,2)</f>
        <v>0</v>
      </c>
      <c r="K105" s="222" t="s">
        <v>129</v>
      </c>
      <c r="L105" s="71"/>
      <c r="M105" s="227" t="s">
        <v>21</v>
      </c>
      <c r="N105" s="228" t="s">
        <v>41</v>
      </c>
      <c r="O105" s="46"/>
      <c r="P105" s="229">
        <f>O105*H105</f>
        <v>0</v>
      </c>
      <c r="Q105" s="229">
        <v>0</v>
      </c>
      <c r="R105" s="229">
        <f>Q105*H105</f>
        <v>0</v>
      </c>
      <c r="S105" s="229">
        <v>0</v>
      </c>
      <c r="T105" s="230">
        <f>S105*H105</f>
        <v>0</v>
      </c>
      <c r="AR105" s="23" t="s">
        <v>130</v>
      </c>
      <c r="AT105" s="23" t="s">
        <v>125</v>
      </c>
      <c r="AU105" s="23" t="s">
        <v>80</v>
      </c>
      <c r="AY105" s="23" t="s">
        <v>123</v>
      </c>
      <c r="BE105" s="231">
        <f>IF(N105="základní",J105,0)</f>
        <v>0</v>
      </c>
      <c r="BF105" s="231">
        <f>IF(N105="snížená",J105,0)</f>
        <v>0</v>
      </c>
      <c r="BG105" s="231">
        <f>IF(N105="zákl. přenesená",J105,0)</f>
        <v>0</v>
      </c>
      <c r="BH105" s="231">
        <f>IF(N105="sníž. přenesená",J105,0)</f>
        <v>0</v>
      </c>
      <c r="BI105" s="231">
        <f>IF(N105="nulová",J105,0)</f>
        <v>0</v>
      </c>
      <c r="BJ105" s="23" t="s">
        <v>78</v>
      </c>
      <c r="BK105" s="231">
        <f>ROUND(I105*H105,2)</f>
        <v>0</v>
      </c>
      <c r="BL105" s="23" t="s">
        <v>130</v>
      </c>
      <c r="BM105" s="23" t="s">
        <v>500</v>
      </c>
    </row>
    <row r="106" spans="2:47" s="1" customFormat="1" ht="13.5">
      <c r="B106" s="45"/>
      <c r="C106" s="73"/>
      <c r="D106" s="232" t="s">
        <v>132</v>
      </c>
      <c r="E106" s="73"/>
      <c r="F106" s="233" t="s">
        <v>170</v>
      </c>
      <c r="G106" s="73"/>
      <c r="H106" s="73"/>
      <c r="I106" s="190"/>
      <c r="J106" s="73"/>
      <c r="K106" s="73"/>
      <c r="L106" s="71"/>
      <c r="M106" s="234"/>
      <c r="N106" s="46"/>
      <c r="O106" s="46"/>
      <c r="P106" s="46"/>
      <c r="Q106" s="46"/>
      <c r="R106" s="46"/>
      <c r="S106" s="46"/>
      <c r="T106" s="94"/>
      <c r="AT106" s="23" t="s">
        <v>132</v>
      </c>
      <c r="AU106" s="23" t="s">
        <v>80</v>
      </c>
    </row>
    <row r="107" spans="2:51" s="12" customFormat="1" ht="13.5">
      <c r="B107" s="246"/>
      <c r="C107" s="247"/>
      <c r="D107" s="232" t="s">
        <v>148</v>
      </c>
      <c r="E107" s="248" t="s">
        <v>21</v>
      </c>
      <c r="F107" s="249" t="s">
        <v>449</v>
      </c>
      <c r="G107" s="247"/>
      <c r="H107" s="248" t="s">
        <v>21</v>
      </c>
      <c r="I107" s="250"/>
      <c r="J107" s="247"/>
      <c r="K107" s="247"/>
      <c r="L107" s="251"/>
      <c r="M107" s="252"/>
      <c r="N107" s="253"/>
      <c r="O107" s="253"/>
      <c r="P107" s="253"/>
      <c r="Q107" s="253"/>
      <c r="R107" s="253"/>
      <c r="S107" s="253"/>
      <c r="T107" s="254"/>
      <c r="AT107" s="255" t="s">
        <v>148</v>
      </c>
      <c r="AU107" s="255" t="s">
        <v>80</v>
      </c>
      <c r="AV107" s="12" t="s">
        <v>78</v>
      </c>
      <c r="AW107" s="12" t="s">
        <v>33</v>
      </c>
      <c r="AX107" s="12" t="s">
        <v>70</v>
      </c>
      <c r="AY107" s="255" t="s">
        <v>123</v>
      </c>
    </row>
    <row r="108" spans="2:51" s="11" customFormat="1" ht="13.5">
      <c r="B108" s="235"/>
      <c r="C108" s="236"/>
      <c r="D108" s="232" t="s">
        <v>148</v>
      </c>
      <c r="E108" s="237" t="s">
        <v>21</v>
      </c>
      <c r="F108" s="238" t="s">
        <v>501</v>
      </c>
      <c r="G108" s="236"/>
      <c r="H108" s="239">
        <v>39.37</v>
      </c>
      <c r="I108" s="240"/>
      <c r="J108" s="236"/>
      <c r="K108" s="236"/>
      <c r="L108" s="241"/>
      <c r="M108" s="242"/>
      <c r="N108" s="243"/>
      <c r="O108" s="243"/>
      <c r="P108" s="243"/>
      <c r="Q108" s="243"/>
      <c r="R108" s="243"/>
      <c r="S108" s="243"/>
      <c r="T108" s="244"/>
      <c r="AT108" s="245" t="s">
        <v>148</v>
      </c>
      <c r="AU108" s="245" t="s">
        <v>80</v>
      </c>
      <c r="AV108" s="11" t="s">
        <v>80</v>
      </c>
      <c r="AW108" s="11" t="s">
        <v>33</v>
      </c>
      <c r="AX108" s="11" t="s">
        <v>70</v>
      </c>
      <c r="AY108" s="245" t="s">
        <v>123</v>
      </c>
    </row>
    <row r="109" spans="2:51" s="12" customFormat="1" ht="13.5">
      <c r="B109" s="246"/>
      <c r="C109" s="247"/>
      <c r="D109" s="232" t="s">
        <v>148</v>
      </c>
      <c r="E109" s="248" t="s">
        <v>21</v>
      </c>
      <c r="F109" s="249" t="s">
        <v>257</v>
      </c>
      <c r="G109" s="247"/>
      <c r="H109" s="248" t="s">
        <v>21</v>
      </c>
      <c r="I109" s="250"/>
      <c r="J109" s="247"/>
      <c r="K109" s="247"/>
      <c r="L109" s="251"/>
      <c r="M109" s="252"/>
      <c r="N109" s="253"/>
      <c r="O109" s="253"/>
      <c r="P109" s="253"/>
      <c r="Q109" s="253"/>
      <c r="R109" s="253"/>
      <c r="S109" s="253"/>
      <c r="T109" s="254"/>
      <c r="AT109" s="255" t="s">
        <v>148</v>
      </c>
      <c r="AU109" s="255" t="s">
        <v>80</v>
      </c>
      <c r="AV109" s="12" t="s">
        <v>78</v>
      </c>
      <c r="AW109" s="12" t="s">
        <v>33</v>
      </c>
      <c r="AX109" s="12" t="s">
        <v>70</v>
      </c>
      <c r="AY109" s="255" t="s">
        <v>123</v>
      </c>
    </row>
    <row r="110" spans="2:51" s="11" customFormat="1" ht="13.5">
      <c r="B110" s="235"/>
      <c r="C110" s="236"/>
      <c r="D110" s="232" t="s">
        <v>148</v>
      </c>
      <c r="E110" s="237" t="s">
        <v>21</v>
      </c>
      <c r="F110" s="238" t="s">
        <v>174</v>
      </c>
      <c r="G110" s="236"/>
      <c r="H110" s="239">
        <v>12.3</v>
      </c>
      <c r="I110" s="240"/>
      <c r="J110" s="236"/>
      <c r="K110" s="236"/>
      <c r="L110" s="241"/>
      <c r="M110" s="242"/>
      <c r="N110" s="243"/>
      <c r="O110" s="243"/>
      <c r="P110" s="243"/>
      <c r="Q110" s="243"/>
      <c r="R110" s="243"/>
      <c r="S110" s="243"/>
      <c r="T110" s="244"/>
      <c r="AT110" s="245" t="s">
        <v>148</v>
      </c>
      <c r="AU110" s="245" t="s">
        <v>80</v>
      </c>
      <c r="AV110" s="11" t="s">
        <v>80</v>
      </c>
      <c r="AW110" s="11" t="s">
        <v>33</v>
      </c>
      <c r="AX110" s="11" t="s">
        <v>70</v>
      </c>
      <c r="AY110" s="245" t="s">
        <v>123</v>
      </c>
    </row>
    <row r="111" spans="2:51" s="13" customFormat="1" ht="13.5">
      <c r="B111" s="256"/>
      <c r="C111" s="257"/>
      <c r="D111" s="232" t="s">
        <v>148</v>
      </c>
      <c r="E111" s="258" t="s">
        <v>21</v>
      </c>
      <c r="F111" s="259" t="s">
        <v>175</v>
      </c>
      <c r="G111" s="257"/>
      <c r="H111" s="260">
        <v>51.67</v>
      </c>
      <c r="I111" s="261"/>
      <c r="J111" s="257"/>
      <c r="K111" s="257"/>
      <c r="L111" s="262"/>
      <c r="M111" s="263"/>
      <c r="N111" s="264"/>
      <c r="O111" s="264"/>
      <c r="P111" s="264"/>
      <c r="Q111" s="264"/>
      <c r="R111" s="264"/>
      <c r="S111" s="264"/>
      <c r="T111" s="265"/>
      <c r="AT111" s="266" t="s">
        <v>148</v>
      </c>
      <c r="AU111" s="266" t="s">
        <v>80</v>
      </c>
      <c r="AV111" s="13" t="s">
        <v>130</v>
      </c>
      <c r="AW111" s="13" t="s">
        <v>33</v>
      </c>
      <c r="AX111" s="13" t="s">
        <v>78</v>
      </c>
      <c r="AY111" s="266" t="s">
        <v>123</v>
      </c>
    </row>
    <row r="112" spans="2:65" s="1" customFormat="1" ht="38.25" customHeight="1">
      <c r="B112" s="45"/>
      <c r="C112" s="220" t="s">
        <v>176</v>
      </c>
      <c r="D112" s="220" t="s">
        <v>125</v>
      </c>
      <c r="E112" s="221" t="s">
        <v>177</v>
      </c>
      <c r="F112" s="222" t="s">
        <v>178</v>
      </c>
      <c r="G112" s="223" t="s">
        <v>168</v>
      </c>
      <c r="H112" s="224">
        <v>15.501</v>
      </c>
      <c r="I112" s="225"/>
      <c r="J112" s="226">
        <f>ROUND(I112*H112,2)</f>
        <v>0</v>
      </c>
      <c r="K112" s="222" t="s">
        <v>129</v>
      </c>
      <c r="L112" s="71"/>
      <c r="M112" s="227" t="s">
        <v>21</v>
      </c>
      <c r="N112" s="228" t="s">
        <v>41</v>
      </c>
      <c r="O112" s="46"/>
      <c r="P112" s="229">
        <f>O112*H112</f>
        <v>0</v>
      </c>
      <c r="Q112" s="229">
        <v>0</v>
      </c>
      <c r="R112" s="229">
        <f>Q112*H112</f>
        <v>0</v>
      </c>
      <c r="S112" s="229">
        <v>0</v>
      </c>
      <c r="T112" s="230">
        <f>S112*H112</f>
        <v>0</v>
      </c>
      <c r="AR112" s="23" t="s">
        <v>130</v>
      </c>
      <c r="AT112" s="23" t="s">
        <v>125</v>
      </c>
      <c r="AU112" s="23" t="s">
        <v>80</v>
      </c>
      <c r="AY112" s="23" t="s">
        <v>123</v>
      </c>
      <c r="BE112" s="231">
        <f>IF(N112="základní",J112,0)</f>
        <v>0</v>
      </c>
      <c r="BF112" s="231">
        <f>IF(N112="snížená",J112,0)</f>
        <v>0</v>
      </c>
      <c r="BG112" s="231">
        <f>IF(N112="zákl. přenesená",J112,0)</f>
        <v>0</v>
      </c>
      <c r="BH112" s="231">
        <f>IF(N112="sníž. přenesená",J112,0)</f>
        <v>0</v>
      </c>
      <c r="BI112" s="231">
        <f>IF(N112="nulová",J112,0)</f>
        <v>0</v>
      </c>
      <c r="BJ112" s="23" t="s">
        <v>78</v>
      </c>
      <c r="BK112" s="231">
        <f>ROUND(I112*H112,2)</f>
        <v>0</v>
      </c>
      <c r="BL112" s="23" t="s">
        <v>130</v>
      </c>
      <c r="BM112" s="23" t="s">
        <v>502</v>
      </c>
    </row>
    <row r="113" spans="2:47" s="1" customFormat="1" ht="13.5">
      <c r="B113" s="45"/>
      <c r="C113" s="73"/>
      <c r="D113" s="232" t="s">
        <v>132</v>
      </c>
      <c r="E113" s="73"/>
      <c r="F113" s="233" t="s">
        <v>170</v>
      </c>
      <c r="G113" s="73"/>
      <c r="H113" s="73"/>
      <c r="I113" s="190"/>
      <c r="J113" s="73"/>
      <c r="K113" s="73"/>
      <c r="L113" s="71"/>
      <c r="M113" s="234"/>
      <c r="N113" s="46"/>
      <c r="O113" s="46"/>
      <c r="P113" s="46"/>
      <c r="Q113" s="46"/>
      <c r="R113" s="46"/>
      <c r="S113" s="46"/>
      <c r="T113" s="94"/>
      <c r="AT113" s="23" t="s">
        <v>132</v>
      </c>
      <c r="AU113" s="23" t="s">
        <v>80</v>
      </c>
    </row>
    <row r="114" spans="2:51" s="11" customFormat="1" ht="13.5">
      <c r="B114" s="235"/>
      <c r="C114" s="236"/>
      <c r="D114" s="232" t="s">
        <v>148</v>
      </c>
      <c r="E114" s="236"/>
      <c r="F114" s="238" t="s">
        <v>503</v>
      </c>
      <c r="G114" s="236"/>
      <c r="H114" s="239">
        <v>15.501</v>
      </c>
      <c r="I114" s="240"/>
      <c r="J114" s="236"/>
      <c r="K114" s="236"/>
      <c r="L114" s="241"/>
      <c r="M114" s="242"/>
      <c r="N114" s="243"/>
      <c r="O114" s="243"/>
      <c r="P114" s="243"/>
      <c r="Q114" s="243"/>
      <c r="R114" s="243"/>
      <c r="S114" s="243"/>
      <c r="T114" s="244"/>
      <c r="AT114" s="245" t="s">
        <v>148</v>
      </c>
      <c r="AU114" s="245" t="s">
        <v>80</v>
      </c>
      <c r="AV114" s="11" t="s">
        <v>80</v>
      </c>
      <c r="AW114" s="11" t="s">
        <v>6</v>
      </c>
      <c r="AX114" s="11" t="s">
        <v>78</v>
      </c>
      <c r="AY114" s="245" t="s">
        <v>123</v>
      </c>
    </row>
    <row r="115" spans="2:65" s="1" customFormat="1" ht="25.5" customHeight="1">
      <c r="B115" s="45"/>
      <c r="C115" s="220" t="s">
        <v>181</v>
      </c>
      <c r="D115" s="220" t="s">
        <v>125</v>
      </c>
      <c r="E115" s="221" t="s">
        <v>182</v>
      </c>
      <c r="F115" s="222" t="s">
        <v>183</v>
      </c>
      <c r="G115" s="223" t="s">
        <v>168</v>
      </c>
      <c r="H115" s="224">
        <v>2.4</v>
      </c>
      <c r="I115" s="225"/>
      <c r="J115" s="226">
        <f>ROUND(I115*H115,2)</f>
        <v>0</v>
      </c>
      <c r="K115" s="222" t="s">
        <v>129</v>
      </c>
      <c r="L115" s="71"/>
      <c r="M115" s="227" t="s">
        <v>21</v>
      </c>
      <c r="N115" s="228" t="s">
        <v>41</v>
      </c>
      <c r="O115" s="46"/>
      <c r="P115" s="229">
        <f>O115*H115</f>
        <v>0</v>
      </c>
      <c r="Q115" s="229">
        <v>0</v>
      </c>
      <c r="R115" s="229">
        <f>Q115*H115</f>
        <v>0</v>
      </c>
      <c r="S115" s="229">
        <v>0</v>
      </c>
      <c r="T115" s="230">
        <f>S115*H115</f>
        <v>0</v>
      </c>
      <c r="AR115" s="23" t="s">
        <v>130</v>
      </c>
      <c r="AT115" s="23" t="s">
        <v>125</v>
      </c>
      <c r="AU115" s="23" t="s">
        <v>80</v>
      </c>
      <c r="AY115" s="23" t="s">
        <v>123</v>
      </c>
      <c r="BE115" s="231">
        <f>IF(N115="základní",J115,0)</f>
        <v>0</v>
      </c>
      <c r="BF115" s="231">
        <f>IF(N115="snížená",J115,0)</f>
        <v>0</v>
      </c>
      <c r="BG115" s="231">
        <f>IF(N115="zákl. přenesená",J115,0)</f>
        <v>0</v>
      </c>
      <c r="BH115" s="231">
        <f>IF(N115="sníž. přenesená",J115,0)</f>
        <v>0</v>
      </c>
      <c r="BI115" s="231">
        <f>IF(N115="nulová",J115,0)</f>
        <v>0</v>
      </c>
      <c r="BJ115" s="23" t="s">
        <v>78</v>
      </c>
      <c r="BK115" s="231">
        <f>ROUND(I115*H115,2)</f>
        <v>0</v>
      </c>
      <c r="BL115" s="23" t="s">
        <v>130</v>
      </c>
      <c r="BM115" s="23" t="s">
        <v>504</v>
      </c>
    </row>
    <row r="116" spans="2:47" s="1" customFormat="1" ht="13.5">
      <c r="B116" s="45"/>
      <c r="C116" s="73"/>
      <c r="D116" s="232" t="s">
        <v>132</v>
      </c>
      <c r="E116" s="73"/>
      <c r="F116" s="233" t="s">
        <v>185</v>
      </c>
      <c r="G116" s="73"/>
      <c r="H116" s="73"/>
      <c r="I116" s="190"/>
      <c r="J116" s="73"/>
      <c r="K116" s="73"/>
      <c r="L116" s="71"/>
      <c r="M116" s="234"/>
      <c r="N116" s="46"/>
      <c r="O116" s="46"/>
      <c r="P116" s="46"/>
      <c r="Q116" s="46"/>
      <c r="R116" s="46"/>
      <c r="S116" s="46"/>
      <c r="T116" s="94"/>
      <c r="AT116" s="23" t="s">
        <v>132</v>
      </c>
      <c r="AU116" s="23" t="s">
        <v>80</v>
      </c>
    </row>
    <row r="117" spans="2:51" s="11" customFormat="1" ht="13.5">
      <c r="B117" s="235"/>
      <c r="C117" s="236"/>
      <c r="D117" s="232" t="s">
        <v>148</v>
      </c>
      <c r="E117" s="237" t="s">
        <v>21</v>
      </c>
      <c r="F117" s="238" t="s">
        <v>505</v>
      </c>
      <c r="G117" s="236"/>
      <c r="H117" s="239">
        <v>2.4</v>
      </c>
      <c r="I117" s="240"/>
      <c r="J117" s="236"/>
      <c r="K117" s="236"/>
      <c r="L117" s="241"/>
      <c r="M117" s="242"/>
      <c r="N117" s="243"/>
      <c r="O117" s="243"/>
      <c r="P117" s="243"/>
      <c r="Q117" s="243"/>
      <c r="R117" s="243"/>
      <c r="S117" s="243"/>
      <c r="T117" s="244"/>
      <c r="AT117" s="245" t="s">
        <v>148</v>
      </c>
      <c r="AU117" s="245" t="s">
        <v>80</v>
      </c>
      <c r="AV117" s="11" t="s">
        <v>80</v>
      </c>
      <c r="AW117" s="11" t="s">
        <v>33</v>
      </c>
      <c r="AX117" s="11" t="s">
        <v>78</v>
      </c>
      <c r="AY117" s="245" t="s">
        <v>123</v>
      </c>
    </row>
    <row r="118" spans="2:65" s="1" customFormat="1" ht="38.25" customHeight="1">
      <c r="B118" s="45"/>
      <c r="C118" s="220" t="s">
        <v>187</v>
      </c>
      <c r="D118" s="220" t="s">
        <v>125</v>
      </c>
      <c r="E118" s="221" t="s">
        <v>188</v>
      </c>
      <c r="F118" s="222" t="s">
        <v>189</v>
      </c>
      <c r="G118" s="223" t="s">
        <v>168</v>
      </c>
      <c r="H118" s="224">
        <v>54.07</v>
      </c>
      <c r="I118" s="225"/>
      <c r="J118" s="226">
        <f>ROUND(I118*H118,2)</f>
        <v>0</v>
      </c>
      <c r="K118" s="222" t="s">
        <v>129</v>
      </c>
      <c r="L118" s="71"/>
      <c r="M118" s="227" t="s">
        <v>21</v>
      </c>
      <c r="N118" s="228" t="s">
        <v>41</v>
      </c>
      <c r="O118" s="46"/>
      <c r="P118" s="229">
        <f>O118*H118</f>
        <v>0</v>
      </c>
      <c r="Q118" s="229">
        <v>0</v>
      </c>
      <c r="R118" s="229">
        <f>Q118*H118</f>
        <v>0</v>
      </c>
      <c r="S118" s="229">
        <v>0</v>
      </c>
      <c r="T118" s="230">
        <f>S118*H118</f>
        <v>0</v>
      </c>
      <c r="AR118" s="23" t="s">
        <v>130</v>
      </c>
      <c r="AT118" s="23" t="s">
        <v>125</v>
      </c>
      <c r="AU118" s="23" t="s">
        <v>80</v>
      </c>
      <c r="AY118" s="23" t="s">
        <v>123</v>
      </c>
      <c r="BE118" s="231">
        <f>IF(N118="základní",J118,0)</f>
        <v>0</v>
      </c>
      <c r="BF118" s="231">
        <f>IF(N118="snížená",J118,0)</f>
        <v>0</v>
      </c>
      <c r="BG118" s="231">
        <f>IF(N118="zákl. přenesená",J118,0)</f>
        <v>0</v>
      </c>
      <c r="BH118" s="231">
        <f>IF(N118="sníž. přenesená",J118,0)</f>
        <v>0</v>
      </c>
      <c r="BI118" s="231">
        <f>IF(N118="nulová",J118,0)</f>
        <v>0</v>
      </c>
      <c r="BJ118" s="23" t="s">
        <v>78</v>
      </c>
      <c r="BK118" s="231">
        <f>ROUND(I118*H118,2)</f>
        <v>0</v>
      </c>
      <c r="BL118" s="23" t="s">
        <v>130</v>
      </c>
      <c r="BM118" s="23" t="s">
        <v>506</v>
      </c>
    </row>
    <row r="119" spans="2:47" s="1" customFormat="1" ht="13.5">
      <c r="B119" s="45"/>
      <c r="C119" s="73"/>
      <c r="D119" s="232" t="s">
        <v>132</v>
      </c>
      <c r="E119" s="73"/>
      <c r="F119" s="233" t="s">
        <v>191</v>
      </c>
      <c r="G119" s="73"/>
      <c r="H119" s="73"/>
      <c r="I119" s="190"/>
      <c r="J119" s="73"/>
      <c r="K119" s="73"/>
      <c r="L119" s="71"/>
      <c r="M119" s="234"/>
      <c r="N119" s="46"/>
      <c r="O119" s="46"/>
      <c r="P119" s="46"/>
      <c r="Q119" s="46"/>
      <c r="R119" s="46"/>
      <c r="S119" s="46"/>
      <c r="T119" s="94"/>
      <c r="AT119" s="23" t="s">
        <v>132</v>
      </c>
      <c r="AU119" s="23" t="s">
        <v>80</v>
      </c>
    </row>
    <row r="120" spans="2:51" s="12" customFormat="1" ht="13.5">
      <c r="B120" s="246"/>
      <c r="C120" s="247"/>
      <c r="D120" s="232" t="s">
        <v>148</v>
      </c>
      <c r="E120" s="248" t="s">
        <v>21</v>
      </c>
      <c r="F120" s="249" t="s">
        <v>507</v>
      </c>
      <c r="G120" s="247"/>
      <c r="H120" s="248" t="s">
        <v>21</v>
      </c>
      <c r="I120" s="250"/>
      <c r="J120" s="247"/>
      <c r="K120" s="247"/>
      <c r="L120" s="251"/>
      <c r="M120" s="252"/>
      <c r="N120" s="253"/>
      <c r="O120" s="253"/>
      <c r="P120" s="253"/>
      <c r="Q120" s="253"/>
      <c r="R120" s="253"/>
      <c r="S120" s="253"/>
      <c r="T120" s="254"/>
      <c r="AT120" s="255" t="s">
        <v>148</v>
      </c>
      <c r="AU120" s="255" t="s">
        <v>80</v>
      </c>
      <c r="AV120" s="12" t="s">
        <v>78</v>
      </c>
      <c r="AW120" s="12" t="s">
        <v>33</v>
      </c>
      <c r="AX120" s="12" t="s">
        <v>70</v>
      </c>
      <c r="AY120" s="255" t="s">
        <v>123</v>
      </c>
    </row>
    <row r="121" spans="2:51" s="11" customFormat="1" ht="13.5">
      <c r="B121" s="235"/>
      <c r="C121" s="236"/>
      <c r="D121" s="232" t="s">
        <v>148</v>
      </c>
      <c r="E121" s="237" t="s">
        <v>21</v>
      </c>
      <c r="F121" s="238" t="s">
        <v>508</v>
      </c>
      <c r="G121" s="236"/>
      <c r="H121" s="239">
        <v>51.67</v>
      </c>
      <c r="I121" s="240"/>
      <c r="J121" s="236"/>
      <c r="K121" s="236"/>
      <c r="L121" s="241"/>
      <c r="M121" s="242"/>
      <c r="N121" s="243"/>
      <c r="O121" s="243"/>
      <c r="P121" s="243"/>
      <c r="Q121" s="243"/>
      <c r="R121" s="243"/>
      <c r="S121" s="243"/>
      <c r="T121" s="244"/>
      <c r="AT121" s="245" t="s">
        <v>148</v>
      </c>
      <c r="AU121" s="245" t="s">
        <v>80</v>
      </c>
      <c r="AV121" s="11" t="s">
        <v>80</v>
      </c>
      <c r="AW121" s="11" t="s">
        <v>33</v>
      </c>
      <c r="AX121" s="11" t="s">
        <v>70</v>
      </c>
      <c r="AY121" s="245" t="s">
        <v>123</v>
      </c>
    </row>
    <row r="122" spans="2:51" s="12" customFormat="1" ht="13.5">
      <c r="B122" s="246"/>
      <c r="C122" s="247"/>
      <c r="D122" s="232" t="s">
        <v>148</v>
      </c>
      <c r="E122" s="248" t="s">
        <v>21</v>
      </c>
      <c r="F122" s="249" t="s">
        <v>509</v>
      </c>
      <c r="G122" s="247"/>
      <c r="H122" s="248" t="s">
        <v>21</v>
      </c>
      <c r="I122" s="250"/>
      <c r="J122" s="247"/>
      <c r="K122" s="247"/>
      <c r="L122" s="251"/>
      <c r="M122" s="252"/>
      <c r="N122" s="253"/>
      <c r="O122" s="253"/>
      <c r="P122" s="253"/>
      <c r="Q122" s="253"/>
      <c r="R122" s="253"/>
      <c r="S122" s="253"/>
      <c r="T122" s="254"/>
      <c r="AT122" s="255" t="s">
        <v>148</v>
      </c>
      <c r="AU122" s="255" t="s">
        <v>80</v>
      </c>
      <c r="AV122" s="12" t="s">
        <v>78</v>
      </c>
      <c r="AW122" s="12" t="s">
        <v>33</v>
      </c>
      <c r="AX122" s="12" t="s">
        <v>70</v>
      </c>
      <c r="AY122" s="255" t="s">
        <v>123</v>
      </c>
    </row>
    <row r="123" spans="2:51" s="11" customFormat="1" ht="13.5">
      <c r="B123" s="235"/>
      <c r="C123" s="236"/>
      <c r="D123" s="232" t="s">
        <v>148</v>
      </c>
      <c r="E123" s="237" t="s">
        <v>21</v>
      </c>
      <c r="F123" s="238" t="s">
        <v>510</v>
      </c>
      <c r="G123" s="236"/>
      <c r="H123" s="239">
        <v>2.4</v>
      </c>
      <c r="I123" s="240"/>
      <c r="J123" s="236"/>
      <c r="K123" s="236"/>
      <c r="L123" s="241"/>
      <c r="M123" s="242"/>
      <c r="N123" s="243"/>
      <c r="O123" s="243"/>
      <c r="P123" s="243"/>
      <c r="Q123" s="243"/>
      <c r="R123" s="243"/>
      <c r="S123" s="243"/>
      <c r="T123" s="244"/>
      <c r="AT123" s="245" t="s">
        <v>148</v>
      </c>
      <c r="AU123" s="245" t="s">
        <v>80</v>
      </c>
      <c r="AV123" s="11" t="s">
        <v>80</v>
      </c>
      <c r="AW123" s="11" t="s">
        <v>33</v>
      </c>
      <c r="AX123" s="11" t="s">
        <v>70</v>
      </c>
      <c r="AY123" s="245" t="s">
        <v>123</v>
      </c>
    </row>
    <row r="124" spans="2:51" s="13" customFormat="1" ht="13.5">
      <c r="B124" s="256"/>
      <c r="C124" s="257"/>
      <c r="D124" s="232" t="s">
        <v>148</v>
      </c>
      <c r="E124" s="258" t="s">
        <v>21</v>
      </c>
      <c r="F124" s="259" t="s">
        <v>175</v>
      </c>
      <c r="G124" s="257"/>
      <c r="H124" s="260">
        <v>54.07</v>
      </c>
      <c r="I124" s="261"/>
      <c r="J124" s="257"/>
      <c r="K124" s="257"/>
      <c r="L124" s="262"/>
      <c r="M124" s="263"/>
      <c r="N124" s="264"/>
      <c r="O124" s="264"/>
      <c r="P124" s="264"/>
      <c r="Q124" s="264"/>
      <c r="R124" s="264"/>
      <c r="S124" s="264"/>
      <c r="T124" s="265"/>
      <c r="AT124" s="266" t="s">
        <v>148</v>
      </c>
      <c r="AU124" s="266" t="s">
        <v>80</v>
      </c>
      <c r="AV124" s="13" t="s">
        <v>130</v>
      </c>
      <c r="AW124" s="13" t="s">
        <v>33</v>
      </c>
      <c r="AX124" s="13" t="s">
        <v>78</v>
      </c>
      <c r="AY124" s="266" t="s">
        <v>123</v>
      </c>
    </row>
    <row r="125" spans="2:65" s="1" customFormat="1" ht="51" customHeight="1">
      <c r="B125" s="45"/>
      <c r="C125" s="220" t="s">
        <v>196</v>
      </c>
      <c r="D125" s="220" t="s">
        <v>125</v>
      </c>
      <c r="E125" s="221" t="s">
        <v>197</v>
      </c>
      <c r="F125" s="222" t="s">
        <v>198</v>
      </c>
      <c r="G125" s="223" t="s">
        <v>168</v>
      </c>
      <c r="H125" s="224">
        <v>270.35</v>
      </c>
      <c r="I125" s="225"/>
      <c r="J125" s="226">
        <f>ROUND(I125*H125,2)</f>
        <v>0</v>
      </c>
      <c r="K125" s="222" t="s">
        <v>129</v>
      </c>
      <c r="L125" s="71"/>
      <c r="M125" s="227" t="s">
        <v>21</v>
      </c>
      <c r="N125" s="228" t="s">
        <v>41</v>
      </c>
      <c r="O125" s="46"/>
      <c r="P125" s="229">
        <f>O125*H125</f>
        <v>0</v>
      </c>
      <c r="Q125" s="229">
        <v>0</v>
      </c>
      <c r="R125" s="229">
        <f>Q125*H125</f>
        <v>0</v>
      </c>
      <c r="S125" s="229">
        <v>0</v>
      </c>
      <c r="T125" s="230">
        <f>S125*H125</f>
        <v>0</v>
      </c>
      <c r="AR125" s="23" t="s">
        <v>130</v>
      </c>
      <c r="AT125" s="23" t="s">
        <v>125</v>
      </c>
      <c r="AU125" s="23" t="s">
        <v>80</v>
      </c>
      <c r="AY125" s="23" t="s">
        <v>123</v>
      </c>
      <c r="BE125" s="231">
        <f>IF(N125="základní",J125,0)</f>
        <v>0</v>
      </c>
      <c r="BF125" s="231">
        <f>IF(N125="snížená",J125,0)</f>
        <v>0</v>
      </c>
      <c r="BG125" s="231">
        <f>IF(N125="zákl. přenesená",J125,0)</f>
        <v>0</v>
      </c>
      <c r="BH125" s="231">
        <f>IF(N125="sníž. přenesená",J125,0)</f>
        <v>0</v>
      </c>
      <c r="BI125" s="231">
        <f>IF(N125="nulová",J125,0)</f>
        <v>0</v>
      </c>
      <c r="BJ125" s="23" t="s">
        <v>78</v>
      </c>
      <c r="BK125" s="231">
        <f>ROUND(I125*H125,2)</f>
        <v>0</v>
      </c>
      <c r="BL125" s="23" t="s">
        <v>130</v>
      </c>
      <c r="BM125" s="23" t="s">
        <v>511</v>
      </c>
    </row>
    <row r="126" spans="2:47" s="1" customFormat="1" ht="13.5">
      <c r="B126" s="45"/>
      <c r="C126" s="73"/>
      <c r="D126" s="232" t="s">
        <v>132</v>
      </c>
      <c r="E126" s="73"/>
      <c r="F126" s="233" t="s">
        <v>191</v>
      </c>
      <c r="G126" s="73"/>
      <c r="H126" s="73"/>
      <c r="I126" s="190"/>
      <c r="J126" s="73"/>
      <c r="K126" s="73"/>
      <c r="L126" s="71"/>
      <c r="M126" s="234"/>
      <c r="N126" s="46"/>
      <c r="O126" s="46"/>
      <c r="P126" s="46"/>
      <c r="Q126" s="46"/>
      <c r="R126" s="46"/>
      <c r="S126" s="46"/>
      <c r="T126" s="94"/>
      <c r="AT126" s="23" t="s">
        <v>132</v>
      </c>
      <c r="AU126" s="23" t="s">
        <v>80</v>
      </c>
    </row>
    <row r="127" spans="2:47" s="1" customFormat="1" ht="13.5">
      <c r="B127" s="45"/>
      <c r="C127" s="73"/>
      <c r="D127" s="232" t="s">
        <v>134</v>
      </c>
      <c r="E127" s="73"/>
      <c r="F127" s="233" t="s">
        <v>200</v>
      </c>
      <c r="G127" s="73"/>
      <c r="H127" s="73"/>
      <c r="I127" s="190"/>
      <c r="J127" s="73"/>
      <c r="K127" s="73"/>
      <c r="L127" s="71"/>
      <c r="M127" s="234"/>
      <c r="N127" s="46"/>
      <c r="O127" s="46"/>
      <c r="P127" s="46"/>
      <c r="Q127" s="46"/>
      <c r="R127" s="46"/>
      <c r="S127" s="46"/>
      <c r="T127" s="94"/>
      <c r="AT127" s="23" t="s">
        <v>134</v>
      </c>
      <c r="AU127" s="23" t="s">
        <v>80</v>
      </c>
    </row>
    <row r="128" spans="2:51" s="11" customFormat="1" ht="13.5">
      <c r="B128" s="235"/>
      <c r="C128" s="236"/>
      <c r="D128" s="232" t="s">
        <v>148</v>
      </c>
      <c r="E128" s="236"/>
      <c r="F128" s="238" t="s">
        <v>512</v>
      </c>
      <c r="G128" s="236"/>
      <c r="H128" s="239">
        <v>270.35</v>
      </c>
      <c r="I128" s="240"/>
      <c r="J128" s="236"/>
      <c r="K128" s="236"/>
      <c r="L128" s="241"/>
      <c r="M128" s="242"/>
      <c r="N128" s="243"/>
      <c r="O128" s="243"/>
      <c r="P128" s="243"/>
      <c r="Q128" s="243"/>
      <c r="R128" s="243"/>
      <c r="S128" s="243"/>
      <c r="T128" s="244"/>
      <c r="AT128" s="245" t="s">
        <v>148</v>
      </c>
      <c r="AU128" s="245" t="s">
        <v>80</v>
      </c>
      <c r="AV128" s="11" t="s">
        <v>80</v>
      </c>
      <c r="AW128" s="11" t="s">
        <v>6</v>
      </c>
      <c r="AX128" s="11" t="s">
        <v>78</v>
      </c>
      <c r="AY128" s="245" t="s">
        <v>123</v>
      </c>
    </row>
    <row r="129" spans="2:65" s="1" customFormat="1" ht="25.5" customHeight="1">
      <c r="B129" s="45"/>
      <c r="C129" s="220" t="s">
        <v>202</v>
      </c>
      <c r="D129" s="220" t="s">
        <v>125</v>
      </c>
      <c r="E129" s="221" t="s">
        <v>203</v>
      </c>
      <c r="F129" s="222" t="s">
        <v>204</v>
      </c>
      <c r="G129" s="223" t="s">
        <v>168</v>
      </c>
      <c r="H129" s="224">
        <v>1.2</v>
      </c>
      <c r="I129" s="225"/>
      <c r="J129" s="226">
        <f>ROUND(I129*H129,2)</f>
        <v>0</v>
      </c>
      <c r="K129" s="222" t="s">
        <v>129</v>
      </c>
      <c r="L129" s="71"/>
      <c r="M129" s="227" t="s">
        <v>21</v>
      </c>
      <c r="N129" s="228" t="s">
        <v>41</v>
      </c>
      <c r="O129" s="46"/>
      <c r="P129" s="229">
        <f>O129*H129</f>
        <v>0</v>
      </c>
      <c r="Q129" s="229">
        <v>0</v>
      </c>
      <c r="R129" s="229">
        <f>Q129*H129</f>
        <v>0</v>
      </c>
      <c r="S129" s="229">
        <v>0</v>
      </c>
      <c r="T129" s="230">
        <f>S129*H129</f>
        <v>0</v>
      </c>
      <c r="AR129" s="23" t="s">
        <v>130</v>
      </c>
      <c r="AT129" s="23" t="s">
        <v>125</v>
      </c>
      <c r="AU129" s="23" t="s">
        <v>80</v>
      </c>
      <c r="AY129" s="23" t="s">
        <v>123</v>
      </c>
      <c r="BE129" s="231">
        <f>IF(N129="základní",J129,0)</f>
        <v>0</v>
      </c>
      <c r="BF129" s="231">
        <f>IF(N129="snížená",J129,0)</f>
        <v>0</v>
      </c>
      <c r="BG129" s="231">
        <f>IF(N129="zákl. přenesená",J129,0)</f>
        <v>0</v>
      </c>
      <c r="BH129" s="231">
        <f>IF(N129="sníž. přenesená",J129,0)</f>
        <v>0</v>
      </c>
      <c r="BI129" s="231">
        <f>IF(N129="nulová",J129,0)</f>
        <v>0</v>
      </c>
      <c r="BJ129" s="23" t="s">
        <v>78</v>
      </c>
      <c r="BK129" s="231">
        <f>ROUND(I129*H129,2)</f>
        <v>0</v>
      </c>
      <c r="BL129" s="23" t="s">
        <v>130</v>
      </c>
      <c r="BM129" s="23" t="s">
        <v>513</v>
      </c>
    </row>
    <row r="130" spans="2:47" s="1" customFormat="1" ht="13.5">
      <c r="B130" s="45"/>
      <c r="C130" s="73"/>
      <c r="D130" s="232" t="s">
        <v>132</v>
      </c>
      <c r="E130" s="73"/>
      <c r="F130" s="233" t="s">
        <v>206</v>
      </c>
      <c r="G130" s="73"/>
      <c r="H130" s="73"/>
      <c r="I130" s="190"/>
      <c r="J130" s="73"/>
      <c r="K130" s="73"/>
      <c r="L130" s="71"/>
      <c r="M130" s="234"/>
      <c r="N130" s="46"/>
      <c r="O130" s="46"/>
      <c r="P130" s="46"/>
      <c r="Q130" s="46"/>
      <c r="R130" s="46"/>
      <c r="S130" s="46"/>
      <c r="T130" s="94"/>
      <c r="AT130" s="23" t="s">
        <v>132</v>
      </c>
      <c r="AU130" s="23" t="s">
        <v>80</v>
      </c>
    </row>
    <row r="131" spans="2:51" s="11" customFormat="1" ht="13.5">
      <c r="B131" s="235"/>
      <c r="C131" s="236"/>
      <c r="D131" s="232" t="s">
        <v>148</v>
      </c>
      <c r="E131" s="237" t="s">
        <v>21</v>
      </c>
      <c r="F131" s="238" t="s">
        <v>514</v>
      </c>
      <c r="G131" s="236"/>
      <c r="H131" s="239">
        <v>1.2</v>
      </c>
      <c r="I131" s="240"/>
      <c r="J131" s="236"/>
      <c r="K131" s="236"/>
      <c r="L131" s="241"/>
      <c r="M131" s="242"/>
      <c r="N131" s="243"/>
      <c r="O131" s="243"/>
      <c r="P131" s="243"/>
      <c r="Q131" s="243"/>
      <c r="R131" s="243"/>
      <c r="S131" s="243"/>
      <c r="T131" s="244"/>
      <c r="AT131" s="245" t="s">
        <v>148</v>
      </c>
      <c r="AU131" s="245" t="s">
        <v>80</v>
      </c>
      <c r="AV131" s="11" t="s">
        <v>80</v>
      </c>
      <c r="AW131" s="11" t="s">
        <v>33</v>
      </c>
      <c r="AX131" s="11" t="s">
        <v>78</v>
      </c>
      <c r="AY131" s="245" t="s">
        <v>123</v>
      </c>
    </row>
    <row r="132" spans="2:65" s="1" customFormat="1" ht="16.5" customHeight="1">
      <c r="B132" s="45"/>
      <c r="C132" s="267" t="s">
        <v>208</v>
      </c>
      <c r="D132" s="267" t="s">
        <v>209</v>
      </c>
      <c r="E132" s="268" t="s">
        <v>210</v>
      </c>
      <c r="F132" s="269" t="s">
        <v>211</v>
      </c>
      <c r="G132" s="270" t="s">
        <v>212</v>
      </c>
      <c r="H132" s="271">
        <v>1.2</v>
      </c>
      <c r="I132" s="272"/>
      <c r="J132" s="273">
        <f>ROUND(I132*H132,2)</f>
        <v>0</v>
      </c>
      <c r="K132" s="269" t="s">
        <v>129</v>
      </c>
      <c r="L132" s="274"/>
      <c r="M132" s="275" t="s">
        <v>21</v>
      </c>
      <c r="N132" s="276" t="s">
        <v>41</v>
      </c>
      <c r="O132" s="46"/>
      <c r="P132" s="229">
        <f>O132*H132</f>
        <v>0</v>
      </c>
      <c r="Q132" s="229">
        <v>1</v>
      </c>
      <c r="R132" s="229">
        <f>Q132*H132</f>
        <v>1.2</v>
      </c>
      <c r="S132" s="229">
        <v>0</v>
      </c>
      <c r="T132" s="230">
        <f>S132*H132</f>
        <v>0</v>
      </c>
      <c r="AR132" s="23" t="s">
        <v>165</v>
      </c>
      <c r="AT132" s="23" t="s">
        <v>209</v>
      </c>
      <c r="AU132" s="23" t="s">
        <v>80</v>
      </c>
      <c r="AY132" s="23" t="s">
        <v>123</v>
      </c>
      <c r="BE132" s="231">
        <f>IF(N132="základní",J132,0)</f>
        <v>0</v>
      </c>
      <c r="BF132" s="231">
        <f>IF(N132="snížená",J132,0)</f>
        <v>0</v>
      </c>
      <c r="BG132" s="231">
        <f>IF(N132="zákl. přenesená",J132,0)</f>
        <v>0</v>
      </c>
      <c r="BH132" s="231">
        <f>IF(N132="sníž. přenesená",J132,0)</f>
        <v>0</v>
      </c>
      <c r="BI132" s="231">
        <f>IF(N132="nulová",J132,0)</f>
        <v>0</v>
      </c>
      <c r="BJ132" s="23" t="s">
        <v>78</v>
      </c>
      <c r="BK132" s="231">
        <f>ROUND(I132*H132,2)</f>
        <v>0</v>
      </c>
      <c r="BL132" s="23" t="s">
        <v>130</v>
      </c>
      <c r="BM132" s="23" t="s">
        <v>515</v>
      </c>
    </row>
    <row r="133" spans="2:65" s="1" customFormat="1" ht="38.25" customHeight="1">
      <c r="B133" s="45"/>
      <c r="C133" s="220" t="s">
        <v>10</v>
      </c>
      <c r="D133" s="220" t="s">
        <v>125</v>
      </c>
      <c r="E133" s="221" t="s">
        <v>214</v>
      </c>
      <c r="F133" s="222" t="s">
        <v>215</v>
      </c>
      <c r="G133" s="223" t="s">
        <v>168</v>
      </c>
      <c r="H133" s="224">
        <v>0.525</v>
      </c>
      <c r="I133" s="225"/>
      <c r="J133" s="226">
        <f>ROUND(I133*H133,2)</f>
        <v>0</v>
      </c>
      <c r="K133" s="222" t="s">
        <v>129</v>
      </c>
      <c r="L133" s="71"/>
      <c r="M133" s="227" t="s">
        <v>21</v>
      </c>
      <c r="N133" s="228" t="s">
        <v>41</v>
      </c>
      <c r="O133" s="46"/>
      <c r="P133" s="229">
        <f>O133*H133</f>
        <v>0</v>
      </c>
      <c r="Q133" s="229">
        <v>0</v>
      </c>
      <c r="R133" s="229">
        <f>Q133*H133</f>
        <v>0</v>
      </c>
      <c r="S133" s="229">
        <v>0</v>
      </c>
      <c r="T133" s="230">
        <f>S133*H133</f>
        <v>0</v>
      </c>
      <c r="AR133" s="23" t="s">
        <v>130</v>
      </c>
      <c r="AT133" s="23" t="s">
        <v>125</v>
      </c>
      <c r="AU133" s="23" t="s">
        <v>80</v>
      </c>
      <c r="AY133" s="23" t="s">
        <v>123</v>
      </c>
      <c r="BE133" s="231">
        <f>IF(N133="základní",J133,0)</f>
        <v>0</v>
      </c>
      <c r="BF133" s="231">
        <f>IF(N133="snížená",J133,0)</f>
        <v>0</v>
      </c>
      <c r="BG133" s="231">
        <f>IF(N133="zákl. přenesená",J133,0)</f>
        <v>0</v>
      </c>
      <c r="BH133" s="231">
        <f>IF(N133="sníž. přenesená",J133,0)</f>
        <v>0</v>
      </c>
      <c r="BI133" s="231">
        <f>IF(N133="nulová",J133,0)</f>
        <v>0</v>
      </c>
      <c r="BJ133" s="23" t="s">
        <v>78</v>
      </c>
      <c r="BK133" s="231">
        <f>ROUND(I133*H133,2)</f>
        <v>0</v>
      </c>
      <c r="BL133" s="23" t="s">
        <v>130</v>
      </c>
      <c r="BM133" s="23" t="s">
        <v>516</v>
      </c>
    </row>
    <row r="134" spans="2:47" s="1" customFormat="1" ht="13.5">
      <c r="B134" s="45"/>
      <c r="C134" s="73"/>
      <c r="D134" s="232" t="s">
        <v>132</v>
      </c>
      <c r="E134" s="73"/>
      <c r="F134" s="233" t="s">
        <v>217</v>
      </c>
      <c r="G134" s="73"/>
      <c r="H134" s="73"/>
      <c r="I134" s="190"/>
      <c r="J134" s="73"/>
      <c r="K134" s="73"/>
      <c r="L134" s="71"/>
      <c r="M134" s="234"/>
      <c r="N134" s="46"/>
      <c r="O134" s="46"/>
      <c r="P134" s="46"/>
      <c r="Q134" s="46"/>
      <c r="R134" s="46"/>
      <c r="S134" s="46"/>
      <c r="T134" s="94"/>
      <c r="AT134" s="23" t="s">
        <v>132</v>
      </c>
      <c r="AU134" s="23" t="s">
        <v>80</v>
      </c>
    </row>
    <row r="135" spans="2:51" s="11" customFormat="1" ht="13.5">
      <c r="B135" s="235"/>
      <c r="C135" s="236"/>
      <c r="D135" s="232" t="s">
        <v>148</v>
      </c>
      <c r="E135" s="237" t="s">
        <v>21</v>
      </c>
      <c r="F135" s="238" t="s">
        <v>517</v>
      </c>
      <c r="G135" s="236"/>
      <c r="H135" s="239">
        <v>0.525</v>
      </c>
      <c r="I135" s="240"/>
      <c r="J135" s="236"/>
      <c r="K135" s="236"/>
      <c r="L135" s="241"/>
      <c r="M135" s="242"/>
      <c r="N135" s="243"/>
      <c r="O135" s="243"/>
      <c r="P135" s="243"/>
      <c r="Q135" s="243"/>
      <c r="R135" s="243"/>
      <c r="S135" s="243"/>
      <c r="T135" s="244"/>
      <c r="AT135" s="245" t="s">
        <v>148</v>
      </c>
      <c r="AU135" s="245" t="s">
        <v>80</v>
      </c>
      <c r="AV135" s="11" t="s">
        <v>80</v>
      </c>
      <c r="AW135" s="11" t="s">
        <v>33</v>
      </c>
      <c r="AX135" s="11" t="s">
        <v>78</v>
      </c>
      <c r="AY135" s="245" t="s">
        <v>123</v>
      </c>
    </row>
    <row r="136" spans="2:65" s="1" customFormat="1" ht="16.5" customHeight="1">
      <c r="B136" s="45"/>
      <c r="C136" s="267" t="s">
        <v>219</v>
      </c>
      <c r="D136" s="267" t="s">
        <v>209</v>
      </c>
      <c r="E136" s="268" t="s">
        <v>220</v>
      </c>
      <c r="F136" s="269" t="s">
        <v>221</v>
      </c>
      <c r="G136" s="270" t="s">
        <v>212</v>
      </c>
      <c r="H136" s="271">
        <v>0.525</v>
      </c>
      <c r="I136" s="272"/>
      <c r="J136" s="273">
        <f>ROUND(I136*H136,2)</f>
        <v>0</v>
      </c>
      <c r="K136" s="269" t="s">
        <v>129</v>
      </c>
      <c r="L136" s="274"/>
      <c r="M136" s="275" t="s">
        <v>21</v>
      </c>
      <c r="N136" s="276" t="s">
        <v>41</v>
      </c>
      <c r="O136" s="46"/>
      <c r="P136" s="229">
        <f>O136*H136</f>
        <v>0</v>
      </c>
      <c r="Q136" s="229">
        <v>1</v>
      </c>
      <c r="R136" s="229">
        <f>Q136*H136</f>
        <v>0.525</v>
      </c>
      <c r="S136" s="229">
        <v>0</v>
      </c>
      <c r="T136" s="230">
        <f>S136*H136</f>
        <v>0</v>
      </c>
      <c r="AR136" s="23" t="s">
        <v>165</v>
      </c>
      <c r="AT136" s="23" t="s">
        <v>209</v>
      </c>
      <c r="AU136" s="23" t="s">
        <v>80</v>
      </c>
      <c r="AY136" s="23" t="s">
        <v>123</v>
      </c>
      <c r="BE136" s="231">
        <f>IF(N136="základní",J136,0)</f>
        <v>0</v>
      </c>
      <c r="BF136" s="231">
        <f>IF(N136="snížená",J136,0)</f>
        <v>0</v>
      </c>
      <c r="BG136" s="231">
        <f>IF(N136="zákl. přenesená",J136,0)</f>
        <v>0</v>
      </c>
      <c r="BH136" s="231">
        <f>IF(N136="sníž. přenesená",J136,0)</f>
        <v>0</v>
      </c>
      <c r="BI136" s="231">
        <f>IF(N136="nulová",J136,0)</f>
        <v>0</v>
      </c>
      <c r="BJ136" s="23" t="s">
        <v>78</v>
      </c>
      <c r="BK136" s="231">
        <f>ROUND(I136*H136,2)</f>
        <v>0</v>
      </c>
      <c r="BL136" s="23" t="s">
        <v>130</v>
      </c>
      <c r="BM136" s="23" t="s">
        <v>518</v>
      </c>
    </row>
    <row r="137" spans="2:65" s="1" customFormat="1" ht="25.5" customHeight="1">
      <c r="B137" s="45"/>
      <c r="C137" s="267" t="s">
        <v>223</v>
      </c>
      <c r="D137" s="267" t="s">
        <v>209</v>
      </c>
      <c r="E137" s="268" t="s">
        <v>224</v>
      </c>
      <c r="F137" s="269" t="s">
        <v>225</v>
      </c>
      <c r="G137" s="270" t="s">
        <v>168</v>
      </c>
      <c r="H137" s="271">
        <v>45</v>
      </c>
      <c r="I137" s="272"/>
      <c r="J137" s="273">
        <f>ROUND(I137*H137,2)</f>
        <v>0</v>
      </c>
      <c r="K137" s="269" t="s">
        <v>21</v>
      </c>
      <c r="L137" s="274"/>
      <c r="M137" s="275" t="s">
        <v>21</v>
      </c>
      <c r="N137" s="276" t="s">
        <v>41</v>
      </c>
      <c r="O137" s="46"/>
      <c r="P137" s="229">
        <f>O137*H137</f>
        <v>0</v>
      </c>
      <c r="Q137" s="229">
        <v>0</v>
      </c>
      <c r="R137" s="229">
        <f>Q137*H137</f>
        <v>0</v>
      </c>
      <c r="S137" s="229">
        <v>0</v>
      </c>
      <c r="T137" s="230">
        <f>S137*H137</f>
        <v>0</v>
      </c>
      <c r="AR137" s="23" t="s">
        <v>165</v>
      </c>
      <c r="AT137" s="23" t="s">
        <v>209</v>
      </c>
      <c r="AU137" s="23" t="s">
        <v>80</v>
      </c>
      <c r="AY137" s="23" t="s">
        <v>123</v>
      </c>
      <c r="BE137" s="231">
        <f>IF(N137="základní",J137,0)</f>
        <v>0</v>
      </c>
      <c r="BF137" s="231">
        <f>IF(N137="snížená",J137,0)</f>
        <v>0</v>
      </c>
      <c r="BG137" s="231">
        <f>IF(N137="zákl. přenesená",J137,0)</f>
        <v>0</v>
      </c>
      <c r="BH137" s="231">
        <f>IF(N137="sníž. přenesená",J137,0)</f>
        <v>0</v>
      </c>
      <c r="BI137" s="231">
        <f>IF(N137="nulová",J137,0)</f>
        <v>0</v>
      </c>
      <c r="BJ137" s="23" t="s">
        <v>78</v>
      </c>
      <c r="BK137" s="231">
        <f>ROUND(I137*H137,2)</f>
        <v>0</v>
      </c>
      <c r="BL137" s="23" t="s">
        <v>130</v>
      </c>
      <c r="BM137" s="23" t="s">
        <v>519</v>
      </c>
    </row>
    <row r="138" spans="2:47" s="1" customFormat="1" ht="13.5">
      <c r="B138" s="45"/>
      <c r="C138" s="73"/>
      <c r="D138" s="232" t="s">
        <v>134</v>
      </c>
      <c r="E138" s="73"/>
      <c r="F138" s="233" t="s">
        <v>227</v>
      </c>
      <c r="G138" s="73"/>
      <c r="H138" s="73"/>
      <c r="I138" s="190"/>
      <c r="J138" s="73"/>
      <c r="K138" s="73"/>
      <c r="L138" s="71"/>
      <c r="M138" s="234"/>
      <c r="N138" s="46"/>
      <c r="O138" s="46"/>
      <c r="P138" s="46"/>
      <c r="Q138" s="46"/>
      <c r="R138" s="46"/>
      <c r="S138" s="46"/>
      <c r="T138" s="94"/>
      <c r="AT138" s="23" t="s">
        <v>134</v>
      </c>
      <c r="AU138" s="23" t="s">
        <v>80</v>
      </c>
    </row>
    <row r="139" spans="2:51" s="11" customFormat="1" ht="13.5">
      <c r="B139" s="235"/>
      <c r="C139" s="236"/>
      <c r="D139" s="232" t="s">
        <v>148</v>
      </c>
      <c r="E139" s="237" t="s">
        <v>21</v>
      </c>
      <c r="F139" s="238" t="s">
        <v>520</v>
      </c>
      <c r="G139" s="236"/>
      <c r="H139" s="239">
        <v>45</v>
      </c>
      <c r="I139" s="240"/>
      <c r="J139" s="236"/>
      <c r="K139" s="236"/>
      <c r="L139" s="241"/>
      <c r="M139" s="242"/>
      <c r="N139" s="243"/>
      <c r="O139" s="243"/>
      <c r="P139" s="243"/>
      <c r="Q139" s="243"/>
      <c r="R139" s="243"/>
      <c r="S139" s="243"/>
      <c r="T139" s="244"/>
      <c r="AT139" s="245" t="s">
        <v>148</v>
      </c>
      <c r="AU139" s="245" t="s">
        <v>80</v>
      </c>
      <c r="AV139" s="11" t="s">
        <v>80</v>
      </c>
      <c r="AW139" s="11" t="s">
        <v>33</v>
      </c>
      <c r="AX139" s="11" t="s">
        <v>78</v>
      </c>
      <c r="AY139" s="245" t="s">
        <v>123</v>
      </c>
    </row>
    <row r="140" spans="2:65" s="1" customFormat="1" ht="25.5" customHeight="1">
      <c r="B140" s="45"/>
      <c r="C140" s="220" t="s">
        <v>229</v>
      </c>
      <c r="D140" s="220" t="s">
        <v>125</v>
      </c>
      <c r="E140" s="221" t="s">
        <v>230</v>
      </c>
      <c r="F140" s="222" t="s">
        <v>231</v>
      </c>
      <c r="G140" s="223" t="s">
        <v>128</v>
      </c>
      <c r="H140" s="224">
        <v>150</v>
      </c>
      <c r="I140" s="225"/>
      <c r="J140" s="226">
        <f>ROUND(I140*H140,2)</f>
        <v>0</v>
      </c>
      <c r="K140" s="222" t="s">
        <v>129</v>
      </c>
      <c r="L140" s="71"/>
      <c r="M140" s="227" t="s">
        <v>21</v>
      </c>
      <c r="N140" s="228" t="s">
        <v>41</v>
      </c>
      <c r="O140" s="46"/>
      <c r="P140" s="229">
        <f>O140*H140</f>
        <v>0</v>
      </c>
      <c r="Q140" s="229">
        <v>0</v>
      </c>
      <c r="R140" s="229">
        <f>Q140*H140</f>
        <v>0</v>
      </c>
      <c r="S140" s="229">
        <v>0</v>
      </c>
      <c r="T140" s="230">
        <f>S140*H140</f>
        <v>0</v>
      </c>
      <c r="AR140" s="23" t="s">
        <v>130</v>
      </c>
      <c r="AT140" s="23" t="s">
        <v>125</v>
      </c>
      <c r="AU140" s="23" t="s">
        <v>80</v>
      </c>
      <c r="AY140" s="23" t="s">
        <v>123</v>
      </c>
      <c r="BE140" s="231">
        <f>IF(N140="základní",J140,0)</f>
        <v>0</v>
      </c>
      <c r="BF140" s="231">
        <f>IF(N140="snížená",J140,0)</f>
        <v>0</v>
      </c>
      <c r="BG140" s="231">
        <f>IF(N140="zákl. přenesená",J140,0)</f>
        <v>0</v>
      </c>
      <c r="BH140" s="231">
        <f>IF(N140="sníž. přenesená",J140,0)</f>
        <v>0</v>
      </c>
      <c r="BI140" s="231">
        <f>IF(N140="nulová",J140,0)</f>
        <v>0</v>
      </c>
      <c r="BJ140" s="23" t="s">
        <v>78</v>
      </c>
      <c r="BK140" s="231">
        <f>ROUND(I140*H140,2)</f>
        <v>0</v>
      </c>
      <c r="BL140" s="23" t="s">
        <v>130</v>
      </c>
      <c r="BM140" s="23" t="s">
        <v>521</v>
      </c>
    </row>
    <row r="141" spans="2:51" s="11" customFormat="1" ht="13.5">
      <c r="B141" s="235"/>
      <c r="C141" s="236"/>
      <c r="D141" s="232" t="s">
        <v>148</v>
      </c>
      <c r="E141" s="237" t="s">
        <v>21</v>
      </c>
      <c r="F141" s="238" t="s">
        <v>522</v>
      </c>
      <c r="G141" s="236"/>
      <c r="H141" s="239">
        <v>150</v>
      </c>
      <c r="I141" s="240"/>
      <c r="J141" s="236"/>
      <c r="K141" s="236"/>
      <c r="L141" s="241"/>
      <c r="M141" s="242"/>
      <c r="N141" s="243"/>
      <c r="O141" s="243"/>
      <c r="P141" s="243"/>
      <c r="Q141" s="243"/>
      <c r="R141" s="243"/>
      <c r="S141" s="243"/>
      <c r="T141" s="244"/>
      <c r="AT141" s="245" t="s">
        <v>148</v>
      </c>
      <c r="AU141" s="245" t="s">
        <v>80</v>
      </c>
      <c r="AV141" s="11" t="s">
        <v>80</v>
      </c>
      <c r="AW141" s="11" t="s">
        <v>33</v>
      </c>
      <c r="AX141" s="11" t="s">
        <v>78</v>
      </c>
      <c r="AY141" s="245" t="s">
        <v>123</v>
      </c>
    </row>
    <row r="142" spans="2:63" s="10" customFormat="1" ht="29.85" customHeight="1">
      <c r="B142" s="204"/>
      <c r="C142" s="205"/>
      <c r="D142" s="206" t="s">
        <v>69</v>
      </c>
      <c r="E142" s="218" t="s">
        <v>80</v>
      </c>
      <c r="F142" s="218" t="s">
        <v>233</v>
      </c>
      <c r="G142" s="205"/>
      <c r="H142" s="205"/>
      <c r="I142" s="208"/>
      <c r="J142" s="219">
        <f>BK142</f>
        <v>0</v>
      </c>
      <c r="K142" s="205"/>
      <c r="L142" s="210"/>
      <c r="M142" s="211"/>
      <c r="N142" s="212"/>
      <c r="O142" s="212"/>
      <c r="P142" s="213">
        <f>SUM(P143:P146)</f>
        <v>0</v>
      </c>
      <c r="Q142" s="212"/>
      <c r="R142" s="213">
        <f>SUM(R143:R146)</f>
        <v>0.06675</v>
      </c>
      <c r="S142" s="212"/>
      <c r="T142" s="214">
        <f>SUM(T143:T146)</f>
        <v>0</v>
      </c>
      <c r="AR142" s="215" t="s">
        <v>78</v>
      </c>
      <c r="AT142" s="216" t="s">
        <v>69</v>
      </c>
      <c r="AU142" s="216" t="s">
        <v>78</v>
      </c>
      <c r="AY142" s="215" t="s">
        <v>123</v>
      </c>
      <c r="BK142" s="217">
        <f>SUM(BK143:BK146)</f>
        <v>0</v>
      </c>
    </row>
    <row r="143" spans="2:65" s="1" customFormat="1" ht="25.5" customHeight="1">
      <c r="B143" s="45"/>
      <c r="C143" s="220" t="s">
        <v>234</v>
      </c>
      <c r="D143" s="220" t="s">
        <v>125</v>
      </c>
      <c r="E143" s="221" t="s">
        <v>235</v>
      </c>
      <c r="F143" s="222" t="s">
        <v>236</v>
      </c>
      <c r="G143" s="223" t="s">
        <v>128</v>
      </c>
      <c r="H143" s="224">
        <v>150</v>
      </c>
      <c r="I143" s="225"/>
      <c r="J143" s="226">
        <f>ROUND(I143*H143,2)</f>
        <v>0</v>
      </c>
      <c r="K143" s="222" t="s">
        <v>129</v>
      </c>
      <c r="L143" s="71"/>
      <c r="M143" s="227" t="s">
        <v>21</v>
      </c>
      <c r="N143" s="228" t="s">
        <v>41</v>
      </c>
      <c r="O143" s="46"/>
      <c r="P143" s="229">
        <f>O143*H143</f>
        <v>0</v>
      </c>
      <c r="Q143" s="229">
        <v>0.0001</v>
      </c>
      <c r="R143" s="229">
        <f>Q143*H143</f>
        <v>0.015000000000000001</v>
      </c>
      <c r="S143" s="229">
        <v>0</v>
      </c>
      <c r="T143" s="230">
        <f>S143*H143</f>
        <v>0</v>
      </c>
      <c r="AR143" s="23" t="s">
        <v>130</v>
      </c>
      <c r="AT143" s="23" t="s">
        <v>125</v>
      </c>
      <c r="AU143" s="23" t="s">
        <v>80</v>
      </c>
      <c r="AY143" s="23" t="s">
        <v>123</v>
      </c>
      <c r="BE143" s="231">
        <f>IF(N143="základní",J143,0)</f>
        <v>0</v>
      </c>
      <c r="BF143" s="231">
        <f>IF(N143="snížená",J143,0)</f>
        <v>0</v>
      </c>
      <c r="BG143" s="231">
        <f>IF(N143="zákl. přenesená",J143,0)</f>
        <v>0</v>
      </c>
      <c r="BH143" s="231">
        <f>IF(N143="sníž. přenesená",J143,0)</f>
        <v>0</v>
      </c>
      <c r="BI143" s="231">
        <f>IF(N143="nulová",J143,0)</f>
        <v>0</v>
      </c>
      <c r="BJ143" s="23" t="s">
        <v>78</v>
      </c>
      <c r="BK143" s="231">
        <f>ROUND(I143*H143,2)</f>
        <v>0</v>
      </c>
      <c r="BL143" s="23" t="s">
        <v>130</v>
      </c>
      <c r="BM143" s="23" t="s">
        <v>523</v>
      </c>
    </row>
    <row r="144" spans="2:47" s="1" customFormat="1" ht="13.5">
      <c r="B144" s="45"/>
      <c r="C144" s="73"/>
      <c r="D144" s="232" t="s">
        <v>132</v>
      </c>
      <c r="E144" s="73"/>
      <c r="F144" s="233" t="s">
        <v>238</v>
      </c>
      <c r="G144" s="73"/>
      <c r="H144" s="73"/>
      <c r="I144" s="190"/>
      <c r="J144" s="73"/>
      <c r="K144" s="73"/>
      <c r="L144" s="71"/>
      <c r="M144" s="234"/>
      <c r="N144" s="46"/>
      <c r="O144" s="46"/>
      <c r="P144" s="46"/>
      <c r="Q144" s="46"/>
      <c r="R144" s="46"/>
      <c r="S144" s="46"/>
      <c r="T144" s="94"/>
      <c r="AT144" s="23" t="s">
        <v>132</v>
      </c>
      <c r="AU144" s="23" t="s">
        <v>80</v>
      </c>
    </row>
    <row r="145" spans="2:65" s="1" customFormat="1" ht="16.5" customHeight="1">
      <c r="B145" s="45"/>
      <c r="C145" s="267" t="s">
        <v>239</v>
      </c>
      <c r="D145" s="267" t="s">
        <v>209</v>
      </c>
      <c r="E145" s="268" t="s">
        <v>240</v>
      </c>
      <c r="F145" s="269" t="s">
        <v>241</v>
      </c>
      <c r="G145" s="270" t="s">
        <v>128</v>
      </c>
      <c r="H145" s="271">
        <v>172.5</v>
      </c>
      <c r="I145" s="272"/>
      <c r="J145" s="273">
        <f>ROUND(I145*H145,2)</f>
        <v>0</v>
      </c>
      <c r="K145" s="269" t="s">
        <v>129</v>
      </c>
      <c r="L145" s="274"/>
      <c r="M145" s="275" t="s">
        <v>21</v>
      </c>
      <c r="N145" s="276" t="s">
        <v>41</v>
      </c>
      <c r="O145" s="46"/>
      <c r="P145" s="229">
        <f>O145*H145</f>
        <v>0</v>
      </c>
      <c r="Q145" s="229">
        <v>0.0003</v>
      </c>
      <c r="R145" s="229">
        <f>Q145*H145</f>
        <v>0.05175</v>
      </c>
      <c r="S145" s="229">
        <v>0</v>
      </c>
      <c r="T145" s="230">
        <f>S145*H145</f>
        <v>0</v>
      </c>
      <c r="AR145" s="23" t="s">
        <v>165</v>
      </c>
      <c r="AT145" s="23" t="s">
        <v>209</v>
      </c>
      <c r="AU145" s="23" t="s">
        <v>80</v>
      </c>
      <c r="AY145" s="23" t="s">
        <v>123</v>
      </c>
      <c r="BE145" s="231">
        <f>IF(N145="základní",J145,0)</f>
        <v>0</v>
      </c>
      <c r="BF145" s="231">
        <f>IF(N145="snížená",J145,0)</f>
        <v>0</v>
      </c>
      <c r="BG145" s="231">
        <f>IF(N145="zákl. přenesená",J145,0)</f>
        <v>0</v>
      </c>
      <c r="BH145" s="231">
        <f>IF(N145="sníž. přenesená",J145,0)</f>
        <v>0</v>
      </c>
      <c r="BI145" s="231">
        <f>IF(N145="nulová",J145,0)</f>
        <v>0</v>
      </c>
      <c r="BJ145" s="23" t="s">
        <v>78</v>
      </c>
      <c r="BK145" s="231">
        <f>ROUND(I145*H145,2)</f>
        <v>0</v>
      </c>
      <c r="BL145" s="23" t="s">
        <v>130</v>
      </c>
      <c r="BM145" s="23" t="s">
        <v>524</v>
      </c>
    </row>
    <row r="146" spans="2:51" s="11" customFormat="1" ht="13.5">
      <c r="B146" s="235"/>
      <c r="C146" s="236"/>
      <c r="D146" s="232" t="s">
        <v>148</v>
      </c>
      <c r="E146" s="236"/>
      <c r="F146" s="238" t="s">
        <v>525</v>
      </c>
      <c r="G146" s="236"/>
      <c r="H146" s="239">
        <v>172.5</v>
      </c>
      <c r="I146" s="240"/>
      <c r="J146" s="236"/>
      <c r="K146" s="236"/>
      <c r="L146" s="241"/>
      <c r="M146" s="242"/>
      <c r="N146" s="243"/>
      <c r="O146" s="243"/>
      <c r="P146" s="243"/>
      <c r="Q146" s="243"/>
      <c r="R146" s="243"/>
      <c r="S146" s="243"/>
      <c r="T146" s="244"/>
      <c r="AT146" s="245" t="s">
        <v>148</v>
      </c>
      <c r="AU146" s="245" t="s">
        <v>80</v>
      </c>
      <c r="AV146" s="11" t="s">
        <v>80</v>
      </c>
      <c r="AW146" s="11" t="s">
        <v>6</v>
      </c>
      <c r="AX146" s="11" t="s">
        <v>78</v>
      </c>
      <c r="AY146" s="245" t="s">
        <v>123</v>
      </c>
    </row>
    <row r="147" spans="2:63" s="10" customFormat="1" ht="29.85" customHeight="1">
      <c r="B147" s="204"/>
      <c r="C147" s="205"/>
      <c r="D147" s="206" t="s">
        <v>69</v>
      </c>
      <c r="E147" s="218" t="s">
        <v>130</v>
      </c>
      <c r="F147" s="218" t="s">
        <v>244</v>
      </c>
      <c r="G147" s="205"/>
      <c r="H147" s="205"/>
      <c r="I147" s="208"/>
      <c r="J147" s="219">
        <f>BK147</f>
        <v>0</v>
      </c>
      <c r="K147" s="205"/>
      <c r="L147" s="210"/>
      <c r="M147" s="211"/>
      <c r="N147" s="212"/>
      <c r="O147" s="212"/>
      <c r="P147" s="213">
        <f>SUM(P148:P150)</f>
        <v>0</v>
      </c>
      <c r="Q147" s="212"/>
      <c r="R147" s="213">
        <f>SUM(R148:R150)</f>
        <v>0</v>
      </c>
      <c r="S147" s="212"/>
      <c r="T147" s="214">
        <f>SUM(T148:T150)</f>
        <v>0</v>
      </c>
      <c r="AR147" s="215" t="s">
        <v>78</v>
      </c>
      <c r="AT147" s="216" t="s">
        <v>69</v>
      </c>
      <c r="AU147" s="216" t="s">
        <v>78</v>
      </c>
      <c r="AY147" s="215" t="s">
        <v>123</v>
      </c>
      <c r="BK147" s="217">
        <f>SUM(BK148:BK150)</f>
        <v>0</v>
      </c>
    </row>
    <row r="148" spans="2:65" s="1" customFormat="1" ht="25.5" customHeight="1">
      <c r="B148" s="45"/>
      <c r="C148" s="220" t="s">
        <v>9</v>
      </c>
      <c r="D148" s="220" t="s">
        <v>125</v>
      </c>
      <c r="E148" s="221" t="s">
        <v>245</v>
      </c>
      <c r="F148" s="222" t="s">
        <v>246</v>
      </c>
      <c r="G148" s="223" t="s">
        <v>168</v>
      </c>
      <c r="H148" s="224">
        <v>0.15</v>
      </c>
      <c r="I148" s="225"/>
      <c r="J148" s="226">
        <f>ROUND(I148*H148,2)</f>
        <v>0</v>
      </c>
      <c r="K148" s="222" t="s">
        <v>129</v>
      </c>
      <c r="L148" s="71"/>
      <c r="M148" s="227" t="s">
        <v>21</v>
      </c>
      <c r="N148" s="228" t="s">
        <v>41</v>
      </c>
      <c r="O148" s="46"/>
      <c r="P148" s="229">
        <f>O148*H148</f>
        <v>0</v>
      </c>
      <c r="Q148" s="229">
        <v>0</v>
      </c>
      <c r="R148" s="229">
        <f>Q148*H148</f>
        <v>0</v>
      </c>
      <c r="S148" s="229">
        <v>0</v>
      </c>
      <c r="T148" s="230">
        <f>S148*H148</f>
        <v>0</v>
      </c>
      <c r="AR148" s="23" t="s">
        <v>130</v>
      </c>
      <c r="AT148" s="23" t="s">
        <v>125</v>
      </c>
      <c r="AU148" s="23" t="s">
        <v>80</v>
      </c>
      <c r="AY148" s="23" t="s">
        <v>123</v>
      </c>
      <c r="BE148" s="231">
        <f>IF(N148="základní",J148,0)</f>
        <v>0</v>
      </c>
      <c r="BF148" s="231">
        <f>IF(N148="snížená",J148,0)</f>
        <v>0</v>
      </c>
      <c r="BG148" s="231">
        <f>IF(N148="zákl. přenesená",J148,0)</f>
        <v>0</v>
      </c>
      <c r="BH148" s="231">
        <f>IF(N148="sníž. přenesená",J148,0)</f>
        <v>0</v>
      </c>
      <c r="BI148" s="231">
        <f>IF(N148="nulová",J148,0)</f>
        <v>0</v>
      </c>
      <c r="BJ148" s="23" t="s">
        <v>78</v>
      </c>
      <c r="BK148" s="231">
        <f>ROUND(I148*H148,2)</f>
        <v>0</v>
      </c>
      <c r="BL148" s="23" t="s">
        <v>130</v>
      </c>
      <c r="BM148" s="23" t="s">
        <v>526</v>
      </c>
    </row>
    <row r="149" spans="2:47" s="1" customFormat="1" ht="13.5">
      <c r="B149" s="45"/>
      <c r="C149" s="73"/>
      <c r="D149" s="232" t="s">
        <v>132</v>
      </c>
      <c r="E149" s="73"/>
      <c r="F149" s="233" t="s">
        <v>248</v>
      </c>
      <c r="G149" s="73"/>
      <c r="H149" s="73"/>
      <c r="I149" s="190"/>
      <c r="J149" s="73"/>
      <c r="K149" s="73"/>
      <c r="L149" s="71"/>
      <c r="M149" s="234"/>
      <c r="N149" s="46"/>
      <c r="O149" s="46"/>
      <c r="P149" s="46"/>
      <c r="Q149" s="46"/>
      <c r="R149" s="46"/>
      <c r="S149" s="46"/>
      <c r="T149" s="94"/>
      <c r="AT149" s="23" t="s">
        <v>132</v>
      </c>
      <c r="AU149" s="23" t="s">
        <v>80</v>
      </c>
    </row>
    <row r="150" spans="2:51" s="11" customFormat="1" ht="13.5">
      <c r="B150" s="235"/>
      <c r="C150" s="236"/>
      <c r="D150" s="232" t="s">
        <v>148</v>
      </c>
      <c r="E150" s="237" t="s">
        <v>21</v>
      </c>
      <c r="F150" s="238" t="s">
        <v>527</v>
      </c>
      <c r="G150" s="236"/>
      <c r="H150" s="239">
        <v>0.15</v>
      </c>
      <c r="I150" s="240"/>
      <c r="J150" s="236"/>
      <c r="K150" s="236"/>
      <c r="L150" s="241"/>
      <c r="M150" s="242"/>
      <c r="N150" s="243"/>
      <c r="O150" s="243"/>
      <c r="P150" s="243"/>
      <c r="Q150" s="243"/>
      <c r="R150" s="243"/>
      <c r="S150" s="243"/>
      <c r="T150" s="244"/>
      <c r="AT150" s="245" t="s">
        <v>148</v>
      </c>
      <c r="AU150" s="245" t="s">
        <v>80</v>
      </c>
      <c r="AV150" s="11" t="s">
        <v>80</v>
      </c>
      <c r="AW150" s="11" t="s">
        <v>33</v>
      </c>
      <c r="AX150" s="11" t="s">
        <v>78</v>
      </c>
      <c r="AY150" s="245" t="s">
        <v>123</v>
      </c>
    </row>
    <row r="151" spans="2:63" s="10" customFormat="1" ht="29.85" customHeight="1">
      <c r="B151" s="204"/>
      <c r="C151" s="205"/>
      <c r="D151" s="206" t="s">
        <v>69</v>
      </c>
      <c r="E151" s="218" t="s">
        <v>150</v>
      </c>
      <c r="F151" s="218" t="s">
        <v>250</v>
      </c>
      <c r="G151" s="205"/>
      <c r="H151" s="205"/>
      <c r="I151" s="208"/>
      <c r="J151" s="219">
        <f>BK151</f>
        <v>0</v>
      </c>
      <c r="K151" s="205"/>
      <c r="L151" s="210"/>
      <c r="M151" s="211"/>
      <c r="N151" s="212"/>
      <c r="O151" s="212"/>
      <c r="P151" s="213">
        <f>SUM(P152:P165)</f>
        <v>0</v>
      </c>
      <c r="Q151" s="212"/>
      <c r="R151" s="213">
        <f>SUM(R152:R165)</f>
        <v>0</v>
      </c>
      <c r="S151" s="212"/>
      <c r="T151" s="214">
        <f>SUM(T152:T165)</f>
        <v>0</v>
      </c>
      <c r="AR151" s="215" t="s">
        <v>78</v>
      </c>
      <c r="AT151" s="216" t="s">
        <v>69</v>
      </c>
      <c r="AU151" s="216" t="s">
        <v>78</v>
      </c>
      <c r="AY151" s="215" t="s">
        <v>123</v>
      </c>
      <c r="BK151" s="217">
        <f>SUM(BK152:BK165)</f>
        <v>0</v>
      </c>
    </row>
    <row r="152" spans="2:65" s="1" customFormat="1" ht="25.5" customHeight="1">
      <c r="B152" s="45"/>
      <c r="C152" s="220" t="s">
        <v>251</v>
      </c>
      <c r="D152" s="220" t="s">
        <v>125</v>
      </c>
      <c r="E152" s="221" t="s">
        <v>252</v>
      </c>
      <c r="F152" s="222" t="s">
        <v>253</v>
      </c>
      <c r="G152" s="223" t="s">
        <v>128</v>
      </c>
      <c r="H152" s="224">
        <v>150</v>
      </c>
      <c r="I152" s="225"/>
      <c r="J152" s="226">
        <f>ROUND(I152*H152,2)</f>
        <v>0</v>
      </c>
      <c r="K152" s="222" t="s">
        <v>129</v>
      </c>
      <c r="L152" s="71"/>
      <c r="M152" s="227" t="s">
        <v>21</v>
      </c>
      <c r="N152" s="228" t="s">
        <v>41</v>
      </c>
      <c r="O152" s="46"/>
      <c r="P152" s="229">
        <f>O152*H152</f>
        <v>0</v>
      </c>
      <c r="Q152" s="229">
        <v>0</v>
      </c>
      <c r="R152" s="229">
        <f>Q152*H152</f>
        <v>0</v>
      </c>
      <c r="S152" s="229">
        <v>0</v>
      </c>
      <c r="T152" s="230">
        <f>S152*H152</f>
        <v>0</v>
      </c>
      <c r="AR152" s="23" t="s">
        <v>130</v>
      </c>
      <c r="AT152" s="23" t="s">
        <v>125</v>
      </c>
      <c r="AU152" s="23" t="s">
        <v>80</v>
      </c>
      <c r="AY152" s="23" t="s">
        <v>123</v>
      </c>
      <c r="BE152" s="231">
        <f>IF(N152="základní",J152,0)</f>
        <v>0</v>
      </c>
      <c r="BF152" s="231">
        <f>IF(N152="snížená",J152,0)</f>
        <v>0</v>
      </c>
      <c r="BG152" s="231">
        <f>IF(N152="zákl. přenesená",J152,0)</f>
        <v>0</v>
      </c>
      <c r="BH152" s="231">
        <f>IF(N152="sníž. přenesená",J152,0)</f>
        <v>0</v>
      </c>
      <c r="BI152" s="231">
        <f>IF(N152="nulová",J152,0)</f>
        <v>0</v>
      </c>
      <c r="BJ152" s="23" t="s">
        <v>78</v>
      </c>
      <c r="BK152" s="231">
        <f>ROUND(I152*H152,2)</f>
        <v>0</v>
      </c>
      <c r="BL152" s="23" t="s">
        <v>130</v>
      </c>
      <c r="BM152" s="23" t="s">
        <v>528</v>
      </c>
    </row>
    <row r="153" spans="2:51" s="11" customFormat="1" ht="13.5">
      <c r="B153" s="235"/>
      <c r="C153" s="236"/>
      <c r="D153" s="232" t="s">
        <v>148</v>
      </c>
      <c r="E153" s="237" t="s">
        <v>21</v>
      </c>
      <c r="F153" s="238" t="s">
        <v>529</v>
      </c>
      <c r="G153" s="236"/>
      <c r="H153" s="239">
        <v>150</v>
      </c>
      <c r="I153" s="240"/>
      <c r="J153" s="236"/>
      <c r="K153" s="236"/>
      <c r="L153" s="241"/>
      <c r="M153" s="242"/>
      <c r="N153" s="243"/>
      <c r="O153" s="243"/>
      <c r="P153" s="243"/>
      <c r="Q153" s="243"/>
      <c r="R153" s="243"/>
      <c r="S153" s="243"/>
      <c r="T153" s="244"/>
      <c r="AT153" s="245" t="s">
        <v>148</v>
      </c>
      <c r="AU153" s="245" t="s">
        <v>80</v>
      </c>
      <c r="AV153" s="11" t="s">
        <v>80</v>
      </c>
      <c r="AW153" s="11" t="s">
        <v>33</v>
      </c>
      <c r="AX153" s="11" t="s">
        <v>78</v>
      </c>
      <c r="AY153" s="245" t="s">
        <v>123</v>
      </c>
    </row>
    <row r="154" spans="2:65" s="1" customFormat="1" ht="38.25" customHeight="1">
      <c r="B154" s="45"/>
      <c r="C154" s="220" t="s">
        <v>259</v>
      </c>
      <c r="D154" s="220" t="s">
        <v>125</v>
      </c>
      <c r="E154" s="221" t="s">
        <v>260</v>
      </c>
      <c r="F154" s="222" t="s">
        <v>261</v>
      </c>
      <c r="G154" s="223" t="s">
        <v>128</v>
      </c>
      <c r="H154" s="224">
        <v>30</v>
      </c>
      <c r="I154" s="225"/>
      <c r="J154" s="226">
        <f>ROUND(I154*H154,2)</f>
        <v>0</v>
      </c>
      <c r="K154" s="222" t="s">
        <v>129</v>
      </c>
      <c r="L154" s="71"/>
      <c r="M154" s="227" t="s">
        <v>21</v>
      </c>
      <c r="N154" s="228" t="s">
        <v>41</v>
      </c>
      <c r="O154" s="46"/>
      <c r="P154" s="229">
        <f>O154*H154</f>
        <v>0</v>
      </c>
      <c r="Q154" s="229">
        <v>0</v>
      </c>
      <c r="R154" s="229">
        <f>Q154*H154</f>
        <v>0</v>
      </c>
      <c r="S154" s="229">
        <v>0</v>
      </c>
      <c r="T154" s="230">
        <f>S154*H154</f>
        <v>0</v>
      </c>
      <c r="AR154" s="23" t="s">
        <v>130</v>
      </c>
      <c r="AT154" s="23" t="s">
        <v>125</v>
      </c>
      <c r="AU154" s="23" t="s">
        <v>80</v>
      </c>
      <c r="AY154" s="23" t="s">
        <v>123</v>
      </c>
      <c r="BE154" s="231">
        <f>IF(N154="základní",J154,0)</f>
        <v>0</v>
      </c>
      <c r="BF154" s="231">
        <f>IF(N154="snížená",J154,0)</f>
        <v>0</v>
      </c>
      <c r="BG154" s="231">
        <f>IF(N154="zákl. přenesená",J154,0)</f>
        <v>0</v>
      </c>
      <c r="BH154" s="231">
        <f>IF(N154="sníž. přenesená",J154,0)</f>
        <v>0</v>
      </c>
      <c r="BI154" s="231">
        <f>IF(N154="nulová",J154,0)</f>
        <v>0</v>
      </c>
      <c r="BJ154" s="23" t="s">
        <v>78</v>
      </c>
      <c r="BK154" s="231">
        <f>ROUND(I154*H154,2)</f>
        <v>0</v>
      </c>
      <c r="BL154" s="23" t="s">
        <v>130</v>
      </c>
      <c r="BM154" s="23" t="s">
        <v>530</v>
      </c>
    </row>
    <row r="155" spans="2:47" s="1" customFormat="1" ht="13.5">
      <c r="B155" s="45"/>
      <c r="C155" s="73"/>
      <c r="D155" s="232" t="s">
        <v>132</v>
      </c>
      <c r="E155" s="73"/>
      <c r="F155" s="233" t="s">
        <v>263</v>
      </c>
      <c r="G155" s="73"/>
      <c r="H155" s="73"/>
      <c r="I155" s="190"/>
      <c r="J155" s="73"/>
      <c r="K155" s="73"/>
      <c r="L155" s="71"/>
      <c r="M155" s="234"/>
      <c r="N155" s="46"/>
      <c r="O155" s="46"/>
      <c r="P155" s="46"/>
      <c r="Q155" s="46"/>
      <c r="R155" s="46"/>
      <c r="S155" s="46"/>
      <c r="T155" s="94"/>
      <c r="AT155" s="23" t="s">
        <v>132</v>
      </c>
      <c r="AU155" s="23" t="s">
        <v>80</v>
      </c>
    </row>
    <row r="156" spans="2:65" s="1" customFormat="1" ht="25.5" customHeight="1">
      <c r="B156" s="45"/>
      <c r="C156" s="220" t="s">
        <v>264</v>
      </c>
      <c r="D156" s="220" t="s">
        <v>125</v>
      </c>
      <c r="E156" s="221" t="s">
        <v>265</v>
      </c>
      <c r="F156" s="222" t="s">
        <v>266</v>
      </c>
      <c r="G156" s="223" t="s">
        <v>128</v>
      </c>
      <c r="H156" s="224">
        <v>150</v>
      </c>
      <c r="I156" s="225"/>
      <c r="J156" s="226">
        <f>ROUND(I156*H156,2)</f>
        <v>0</v>
      </c>
      <c r="K156" s="222" t="s">
        <v>129</v>
      </c>
      <c r="L156" s="71"/>
      <c r="M156" s="227" t="s">
        <v>21</v>
      </c>
      <c r="N156" s="228" t="s">
        <v>41</v>
      </c>
      <c r="O156" s="46"/>
      <c r="P156" s="229">
        <f>O156*H156</f>
        <v>0</v>
      </c>
      <c r="Q156" s="229">
        <v>0</v>
      </c>
      <c r="R156" s="229">
        <f>Q156*H156</f>
        <v>0</v>
      </c>
      <c r="S156" s="229">
        <v>0</v>
      </c>
      <c r="T156" s="230">
        <f>S156*H156</f>
        <v>0</v>
      </c>
      <c r="AR156" s="23" t="s">
        <v>130</v>
      </c>
      <c r="AT156" s="23" t="s">
        <v>125</v>
      </c>
      <c r="AU156" s="23" t="s">
        <v>80</v>
      </c>
      <c r="AY156" s="23" t="s">
        <v>123</v>
      </c>
      <c r="BE156" s="231">
        <f>IF(N156="základní",J156,0)</f>
        <v>0</v>
      </c>
      <c r="BF156" s="231">
        <f>IF(N156="snížená",J156,0)</f>
        <v>0</v>
      </c>
      <c r="BG156" s="231">
        <f>IF(N156="zákl. přenesená",J156,0)</f>
        <v>0</v>
      </c>
      <c r="BH156" s="231">
        <f>IF(N156="sníž. přenesená",J156,0)</f>
        <v>0</v>
      </c>
      <c r="BI156" s="231">
        <f>IF(N156="nulová",J156,0)</f>
        <v>0</v>
      </c>
      <c r="BJ156" s="23" t="s">
        <v>78</v>
      </c>
      <c r="BK156" s="231">
        <f>ROUND(I156*H156,2)</f>
        <v>0</v>
      </c>
      <c r="BL156" s="23" t="s">
        <v>130</v>
      </c>
      <c r="BM156" s="23" t="s">
        <v>531</v>
      </c>
    </row>
    <row r="157" spans="2:47" s="1" customFormat="1" ht="13.5">
      <c r="B157" s="45"/>
      <c r="C157" s="73"/>
      <c r="D157" s="232" t="s">
        <v>132</v>
      </c>
      <c r="E157" s="73"/>
      <c r="F157" s="233" t="s">
        <v>268</v>
      </c>
      <c r="G157" s="73"/>
      <c r="H157" s="73"/>
      <c r="I157" s="190"/>
      <c r="J157" s="73"/>
      <c r="K157" s="73"/>
      <c r="L157" s="71"/>
      <c r="M157" s="234"/>
      <c r="N157" s="46"/>
      <c r="O157" s="46"/>
      <c r="P157" s="46"/>
      <c r="Q157" s="46"/>
      <c r="R157" s="46"/>
      <c r="S157" s="46"/>
      <c r="T157" s="94"/>
      <c r="AT157" s="23" t="s">
        <v>132</v>
      </c>
      <c r="AU157" s="23" t="s">
        <v>80</v>
      </c>
    </row>
    <row r="158" spans="2:51" s="11" customFormat="1" ht="13.5">
      <c r="B158" s="235"/>
      <c r="C158" s="236"/>
      <c r="D158" s="232" t="s">
        <v>148</v>
      </c>
      <c r="E158" s="237" t="s">
        <v>21</v>
      </c>
      <c r="F158" s="238" t="s">
        <v>522</v>
      </c>
      <c r="G158" s="236"/>
      <c r="H158" s="239">
        <v>150</v>
      </c>
      <c r="I158" s="240"/>
      <c r="J158" s="236"/>
      <c r="K158" s="236"/>
      <c r="L158" s="241"/>
      <c r="M158" s="242"/>
      <c r="N158" s="243"/>
      <c r="O158" s="243"/>
      <c r="P158" s="243"/>
      <c r="Q158" s="243"/>
      <c r="R158" s="243"/>
      <c r="S158" s="243"/>
      <c r="T158" s="244"/>
      <c r="AT158" s="245" t="s">
        <v>148</v>
      </c>
      <c r="AU158" s="245" t="s">
        <v>80</v>
      </c>
      <c r="AV158" s="11" t="s">
        <v>80</v>
      </c>
      <c r="AW158" s="11" t="s">
        <v>33</v>
      </c>
      <c r="AX158" s="11" t="s">
        <v>78</v>
      </c>
      <c r="AY158" s="245" t="s">
        <v>123</v>
      </c>
    </row>
    <row r="159" spans="2:65" s="1" customFormat="1" ht="38.25" customHeight="1">
      <c r="B159" s="45"/>
      <c r="C159" s="220" t="s">
        <v>269</v>
      </c>
      <c r="D159" s="220" t="s">
        <v>125</v>
      </c>
      <c r="E159" s="221" t="s">
        <v>270</v>
      </c>
      <c r="F159" s="222" t="s">
        <v>271</v>
      </c>
      <c r="G159" s="223" t="s">
        <v>128</v>
      </c>
      <c r="H159" s="224">
        <v>90</v>
      </c>
      <c r="I159" s="225"/>
      <c r="J159" s="226">
        <f>ROUND(I159*H159,2)</f>
        <v>0</v>
      </c>
      <c r="K159" s="222" t="s">
        <v>129</v>
      </c>
      <c r="L159" s="71"/>
      <c r="M159" s="227" t="s">
        <v>21</v>
      </c>
      <c r="N159" s="228" t="s">
        <v>41</v>
      </c>
      <c r="O159" s="46"/>
      <c r="P159" s="229">
        <f>O159*H159</f>
        <v>0</v>
      </c>
      <c r="Q159" s="229">
        <v>0</v>
      </c>
      <c r="R159" s="229">
        <f>Q159*H159</f>
        <v>0</v>
      </c>
      <c r="S159" s="229">
        <v>0</v>
      </c>
      <c r="T159" s="230">
        <f>S159*H159</f>
        <v>0</v>
      </c>
      <c r="AR159" s="23" t="s">
        <v>130</v>
      </c>
      <c r="AT159" s="23" t="s">
        <v>125</v>
      </c>
      <c r="AU159" s="23" t="s">
        <v>80</v>
      </c>
      <c r="AY159" s="23" t="s">
        <v>123</v>
      </c>
      <c r="BE159" s="231">
        <f>IF(N159="základní",J159,0)</f>
        <v>0</v>
      </c>
      <c r="BF159" s="231">
        <f>IF(N159="snížená",J159,0)</f>
        <v>0</v>
      </c>
      <c r="BG159" s="231">
        <f>IF(N159="zákl. přenesená",J159,0)</f>
        <v>0</v>
      </c>
      <c r="BH159" s="231">
        <f>IF(N159="sníž. přenesená",J159,0)</f>
        <v>0</v>
      </c>
      <c r="BI159" s="231">
        <f>IF(N159="nulová",J159,0)</f>
        <v>0</v>
      </c>
      <c r="BJ159" s="23" t="s">
        <v>78</v>
      </c>
      <c r="BK159" s="231">
        <f>ROUND(I159*H159,2)</f>
        <v>0</v>
      </c>
      <c r="BL159" s="23" t="s">
        <v>130</v>
      </c>
      <c r="BM159" s="23" t="s">
        <v>532</v>
      </c>
    </row>
    <row r="160" spans="2:47" s="1" customFormat="1" ht="13.5">
      <c r="B160" s="45"/>
      <c r="C160" s="73"/>
      <c r="D160" s="232" t="s">
        <v>132</v>
      </c>
      <c r="E160" s="73"/>
      <c r="F160" s="233" t="s">
        <v>273</v>
      </c>
      <c r="G160" s="73"/>
      <c r="H160" s="73"/>
      <c r="I160" s="190"/>
      <c r="J160" s="73"/>
      <c r="K160" s="73"/>
      <c r="L160" s="71"/>
      <c r="M160" s="234"/>
      <c r="N160" s="46"/>
      <c r="O160" s="46"/>
      <c r="P160" s="46"/>
      <c r="Q160" s="46"/>
      <c r="R160" s="46"/>
      <c r="S160" s="46"/>
      <c r="T160" s="94"/>
      <c r="AT160" s="23" t="s">
        <v>132</v>
      </c>
      <c r="AU160" s="23" t="s">
        <v>80</v>
      </c>
    </row>
    <row r="161" spans="2:65" s="1" customFormat="1" ht="25.5" customHeight="1">
      <c r="B161" s="45"/>
      <c r="C161" s="220" t="s">
        <v>275</v>
      </c>
      <c r="D161" s="220" t="s">
        <v>125</v>
      </c>
      <c r="E161" s="221" t="s">
        <v>276</v>
      </c>
      <c r="F161" s="222" t="s">
        <v>277</v>
      </c>
      <c r="G161" s="223" t="s">
        <v>128</v>
      </c>
      <c r="H161" s="224">
        <v>60</v>
      </c>
      <c r="I161" s="225"/>
      <c r="J161" s="226">
        <f>ROUND(I161*H161,2)</f>
        <v>0</v>
      </c>
      <c r="K161" s="222" t="s">
        <v>129</v>
      </c>
      <c r="L161" s="71"/>
      <c r="M161" s="227" t="s">
        <v>21</v>
      </c>
      <c r="N161" s="228" t="s">
        <v>41</v>
      </c>
      <c r="O161" s="46"/>
      <c r="P161" s="229">
        <f>O161*H161</f>
        <v>0</v>
      </c>
      <c r="Q161" s="229">
        <v>0</v>
      </c>
      <c r="R161" s="229">
        <f>Q161*H161</f>
        <v>0</v>
      </c>
      <c r="S161" s="229">
        <v>0</v>
      </c>
      <c r="T161" s="230">
        <f>S161*H161</f>
        <v>0</v>
      </c>
      <c r="AR161" s="23" t="s">
        <v>130</v>
      </c>
      <c r="AT161" s="23" t="s">
        <v>125</v>
      </c>
      <c r="AU161" s="23" t="s">
        <v>80</v>
      </c>
      <c r="AY161" s="23" t="s">
        <v>123</v>
      </c>
      <c r="BE161" s="231">
        <f>IF(N161="základní",J161,0)</f>
        <v>0</v>
      </c>
      <c r="BF161" s="231">
        <f>IF(N161="snížená",J161,0)</f>
        <v>0</v>
      </c>
      <c r="BG161" s="231">
        <f>IF(N161="zákl. přenesená",J161,0)</f>
        <v>0</v>
      </c>
      <c r="BH161" s="231">
        <f>IF(N161="sníž. přenesená",J161,0)</f>
        <v>0</v>
      </c>
      <c r="BI161" s="231">
        <f>IF(N161="nulová",J161,0)</f>
        <v>0</v>
      </c>
      <c r="BJ161" s="23" t="s">
        <v>78</v>
      </c>
      <c r="BK161" s="231">
        <f>ROUND(I161*H161,2)</f>
        <v>0</v>
      </c>
      <c r="BL161" s="23" t="s">
        <v>130</v>
      </c>
      <c r="BM161" s="23" t="s">
        <v>533</v>
      </c>
    </row>
    <row r="162" spans="2:47" s="1" customFormat="1" ht="13.5">
      <c r="B162" s="45"/>
      <c r="C162" s="73"/>
      <c r="D162" s="232" t="s">
        <v>132</v>
      </c>
      <c r="E162" s="73"/>
      <c r="F162" s="233" t="s">
        <v>279</v>
      </c>
      <c r="G162" s="73"/>
      <c r="H162" s="73"/>
      <c r="I162" s="190"/>
      <c r="J162" s="73"/>
      <c r="K162" s="73"/>
      <c r="L162" s="71"/>
      <c r="M162" s="234"/>
      <c r="N162" s="46"/>
      <c r="O162" s="46"/>
      <c r="P162" s="46"/>
      <c r="Q162" s="46"/>
      <c r="R162" s="46"/>
      <c r="S162" s="46"/>
      <c r="T162" s="94"/>
      <c r="AT162" s="23" t="s">
        <v>132</v>
      </c>
      <c r="AU162" s="23" t="s">
        <v>80</v>
      </c>
    </row>
    <row r="163" spans="2:65" s="1" customFormat="1" ht="16.5" customHeight="1">
      <c r="B163" s="45"/>
      <c r="C163" s="220" t="s">
        <v>280</v>
      </c>
      <c r="D163" s="220" t="s">
        <v>125</v>
      </c>
      <c r="E163" s="221" t="s">
        <v>281</v>
      </c>
      <c r="F163" s="222" t="s">
        <v>282</v>
      </c>
      <c r="G163" s="223" t="s">
        <v>128</v>
      </c>
      <c r="H163" s="224">
        <v>120</v>
      </c>
      <c r="I163" s="225"/>
      <c r="J163" s="226">
        <f>ROUND(I163*H163,2)</f>
        <v>0</v>
      </c>
      <c r="K163" s="222" t="s">
        <v>129</v>
      </c>
      <c r="L163" s="71"/>
      <c r="M163" s="227" t="s">
        <v>21</v>
      </c>
      <c r="N163" s="228" t="s">
        <v>41</v>
      </c>
      <c r="O163" s="46"/>
      <c r="P163" s="229">
        <f>O163*H163</f>
        <v>0</v>
      </c>
      <c r="Q163" s="229">
        <v>0</v>
      </c>
      <c r="R163" s="229">
        <f>Q163*H163</f>
        <v>0</v>
      </c>
      <c r="S163" s="229">
        <v>0</v>
      </c>
      <c r="T163" s="230">
        <f>S163*H163</f>
        <v>0</v>
      </c>
      <c r="AR163" s="23" t="s">
        <v>130</v>
      </c>
      <c r="AT163" s="23" t="s">
        <v>125</v>
      </c>
      <c r="AU163" s="23" t="s">
        <v>80</v>
      </c>
      <c r="AY163" s="23" t="s">
        <v>123</v>
      </c>
      <c r="BE163" s="231">
        <f>IF(N163="základní",J163,0)</f>
        <v>0</v>
      </c>
      <c r="BF163" s="231">
        <f>IF(N163="snížená",J163,0)</f>
        <v>0</v>
      </c>
      <c r="BG163" s="231">
        <f>IF(N163="zákl. přenesená",J163,0)</f>
        <v>0</v>
      </c>
      <c r="BH163" s="231">
        <f>IF(N163="sníž. přenesená",J163,0)</f>
        <v>0</v>
      </c>
      <c r="BI163" s="231">
        <f>IF(N163="nulová",J163,0)</f>
        <v>0</v>
      </c>
      <c r="BJ163" s="23" t="s">
        <v>78</v>
      </c>
      <c r="BK163" s="231">
        <f>ROUND(I163*H163,2)</f>
        <v>0</v>
      </c>
      <c r="BL163" s="23" t="s">
        <v>130</v>
      </c>
      <c r="BM163" s="23" t="s">
        <v>534</v>
      </c>
    </row>
    <row r="164" spans="2:47" s="1" customFormat="1" ht="13.5">
      <c r="B164" s="45"/>
      <c r="C164" s="73"/>
      <c r="D164" s="232" t="s">
        <v>132</v>
      </c>
      <c r="E164" s="73"/>
      <c r="F164" s="233" t="s">
        <v>284</v>
      </c>
      <c r="G164" s="73"/>
      <c r="H164" s="73"/>
      <c r="I164" s="190"/>
      <c r="J164" s="73"/>
      <c r="K164" s="73"/>
      <c r="L164" s="71"/>
      <c r="M164" s="234"/>
      <c r="N164" s="46"/>
      <c r="O164" s="46"/>
      <c r="P164" s="46"/>
      <c r="Q164" s="46"/>
      <c r="R164" s="46"/>
      <c r="S164" s="46"/>
      <c r="T164" s="94"/>
      <c r="AT164" s="23" t="s">
        <v>132</v>
      </c>
      <c r="AU164" s="23" t="s">
        <v>80</v>
      </c>
    </row>
    <row r="165" spans="2:51" s="11" customFormat="1" ht="13.5">
      <c r="B165" s="235"/>
      <c r="C165" s="236"/>
      <c r="D165" s="232" t="s">
        <v>148</v>
      </c>
      <c r="E165" s="237" t="s">
        <v>21</v>
      </c>
      <c r="F165" s="238" t="s">
        <v>535</v>
      </c>
      <c r="G165" s="236"/>
      <c r="H165" s="239">
        <v>120</v>
      </c>
      <c r="I165" s="240"/>
      <c r="J165" s="236"/>
      <c r="K165" s="236"/>
      <c r="L165" s="241"/>
      <c r="M165" s="242"/>
      <c r="N165" s="243"/>
      <c r="O165" s="243"/>
      <c r="P165" s="243"/>
      <c r="Q165" s="243"/>
      <c r="R165" s="243"/>
      <c r="S165" s="243"/>
      <c r="T165" s="244"/>
      <c r="AT165" s="245" t="s">
        <v>148</v>
      </c>
      <c r="AU165" s="245" t="s">
        <v>80</v>
      </c>
      <c r="AV165" s="11" t="s">
        <v>80</v>
      </c>
      <c r="AW165" s="11" t="s">
        <v>33</v>
      </c>
      <c r="AX165" s="11" t="s">
        <v>78</v>
      </c>
      <c r="AY165" s="245" t="s">
        <v>123</v>
      </c>
    </row>
    <row r="166" spans="2:63" s="10" customFormat="1" ht="29.85" customHeight="1">
      <c r="B166" s="204"/>
      <c r="C166" s="205"/>
      <c r="D166" s="206" t="s">
        <v>69</v>
      </c>
      <c r="E166" s="218" t="s">
        <v>165</v>
      </c>
      <c r="F166" s="218" t="s">
        <v>285</v>
      </c>
      <c r="G166" s="205"/>
      <c r="H166" s="205"/>
      <c r="I166" s="208"/>
      <c r="J166" s="219">
        <f>BK166</f>
        <v>0</v>
      </c>
      <c r="K166" s="205"/>
      <c r="L166" s="210"/>
      <c r="M166" s="211"/>
      <c r="N166" s="212"/>
      <c r="O166" s="212"/>
      <c r="P166" s="213">
        <f>SUM(P167:P177)</f>
        <v>0</v>
      </c>
      <c r="Q166" s="212"/>
      <c r="R166" s="213">
        <f>SUM(R167:R177)</f>
        <v>0.7378450000000001</v>
      </c>
      <c r="S166" s="212"/>
      <c r="T166" s="214">
        <f>SUM(T167:T177)</f>
        <v>0.05</v>
      </c>
      <c r="AR166" s="215" t="s">
        <v>78</v>
      </c>
      <c r="AT166" s="216" t="s">
        <v>69</v>
      </c>
      <c r="AU166" s="216" t="s">
        <v>78</v>
      </c>
      <c r="AY166" s="215" t="s">
        <v>123</v>
      </c>
      <c r="BK166" s="217">
        <f>SUM(BK167:BK177)</f>
        <v>0</v>
      </c>
    </row>
    <row r="167" spans="2:65" s="1" customFormat="1" ht="25.5" customHeight="1">
      <c r="B167" s="45"/>
      <c r="C167" s="220" t="s">
        <v>286</v>
      </c>
      <c r="D167" s="220" t="s">
        <v>125</v>
      </c>
      <c r="E167" s="221" t="s">
        <v>287</v>
      </c>
      <c r="F167" s="222" t="s">
        <v>288</v>
      </c>
      <c r="G167" s="223" t="s">
        <v>157</v>
      </c>
      <c r="H167" s="224">
        <v>1.5</v>
      </c>
      <c r="I167" s="225"/>
      <c r="J167" s="226">
        <f>ROUND(I167*H167,2)</f>
        <v>0</v>
      </c>
      <c r="K167" s="222" t="s">
        <v>129</v>
      </c>
      <c r="L167" s="71"/>
      <c r="M167" s="227" t="s">
        <v>21</v>
      </c>
      <c r="N167" s="228" t="s">
        <v>41</v>
      </c>
      <c r="O167" s="46"/>
      <c r="P167" s="229">
        <f>O167*H167</f>
        <v>0</v>
      </c>
      <c r="Q167" s="229">
        <v>1E-05</v>
      </c>
      <c r="R167" s="229">
        <f>Q167*H167</f>
        <v>1.5000000000000002E-05</v>
      </c>
      <c r="S167" s="229">
        <v>0</v>
      </c>
      <c r="T167" s="230">
        <f>S167*H167</f>
        <v>0</v>
      </c>
      <c r="AR167" s="23" t="s">
        <v>130</v>
      </c>
      <c r="AT167" s="23" t="s">
        <v>125</v>
      </c>
      <c r="AU167" s="23" t="s">
        <v>80</v>
      </c>
      <c r="AY167" s="23" t="s">
        <v>123</v>
      </c>
      <c r="BE167" s="231">
        <f>IF(N167="základní",J167,0)</f>
        <v>0</v>
      </c>
      <c r="BF167" s="231">
        <f>IF(N167="snížená",J167,0)</f>
        <v>0</v>
      </c>
      <c r="BG167" s="231">
        <f>IF(N167="zákl. přenesená",J167,0)</f>
        <v>0</v>
      </c>
      <c r="BH167" s="231">
        <f>IF(N167="sníž. přenesená",J167,0)</f>
        <v>0</v>
      </c>
      <c r="BI167" s="231">
        <f>IF(N167="nulová",J167,0)</f>
        <v>0</v>
      </c>
      <c r="BJ167" s="23" t="s">
        <v>78</v>
      </c>
      <c r="BK167" s="231">
        <f>ROUND(I167*H167,2)</f>
        <v>0</v>
      </c>
      <c r="BL167" s="23" t="s">
        <v>130</v>
      </c>
      <c r="BM167" s="23" t="s">
        <v>536</v>
      </c>
    </row>
    <row r="168" spans="2:47" s="1" customFormat="1" ht="13.5">
      <c r="B168" s="45"/>
      <c r="C168" s="73"/>
      <c r="D168" s="232" t="s">
        <v>132</v>
      </c>
      <c r="E168" s="73"/>
      <c r="F168" s="233" t="s">
        <v>290</v>
      </c>
      <c r="G168" s="73"/>
      <c r="H168" s="73"/>
      <c r="I168" s="190"/>
      <c r="J168" s="73"/>
      <c r="K168" s="73"/>
      <c r="L168" s="71"/>
      <c r="M168" s="234"/>
      <c r="N168" s="46"/>
      <c r="O168" s="46"/>
      <c r="P168" s="46"/>
      <c r="Q168" s="46"/>
      <c r="R168" s="46"/>
      <c r="S168" s="46"/>
      <c r="T168" s="94"/>
      <c r="AT168" s="23" t="s">
        <v>132</v>
      </c>
      <c r="AU168" s="23" t="s">
        <v>80</v>
      </c>
    </row>
    <row r="169" spans="2:65" s="1" customFormat="1" ht="16.5" customHeight="1">
      <c r="B169" s="45"/>
      <c r="C169" s="267" t="s">
        <v>292</v>
      </c>
      <c r="D169" s="267" t="s">
        <v>209</v>
      </c>
      <c r="E169" s="268" t="s">
        <v>293</v>
      </c>
      <c r="F169" s="269" t="s">
        <v>294</v>
      </c>
      <c r="G169" s="270" t="s">
        <v>157</v>
      </c>
      <c r="H169" s="271">
        <v>1.5</v>
      </c>
      <c r="I169" s="272"/>
      <c r="J169" s="273">
        <f>ROUND(I169*H169,2)</f>
        <v>0</v>
      </c>
      <c r="K169" s="269" t="s">
        <v>129</v>
      </c>
      <c r="L169" s="274"/>
      <c r="M169" s="275" t="s">
        <v>21</v>
      </c>
      <c r="N169" s="276" t="s">
        <v>41</v>
      </c>
      <c r="O169" s="46"/>
      <c r="P169" s="229">
        <f>O169*H169</f>
        <v>0</v>
      </c>
      <c r="Q169" s="229">
        <v>0.0029</v>
      </c>
      <c r="R169" s="229">
        <f>Q169*H169</f>
        <v>0.00435</v>
      </c>
      <c r="S169" s="229">
        <v>0</v>
      </c>
      <c r="T169" s="230">
        <f>S169*H169</f>
        <v>0</v>
      </c>
      <c r="AR169" s="23" t="s">
        <v>165</v>
      </c>
      <c r="AT169" s="23" t="s">
        <v>209</v>
      </c>
      <c r="AU169" s="23" t="s">
        <v>80</v>
      </c>
      <c r="AY169" s="23" t="s">
        <v>123</v>
      </c>
      <c r="BE169" s="231">
        <f>IF(N169="základní",J169,0)</f>
        <v>0</v>
      </c>
      <c r="BF169" s="231">
        <f>IF(N169="snížená",J169,0)</f>
        <v>0</v>
      </c>
      <c r="BG169" s="231">
        <f>IF(N169="zákl. přenesená",J169,0)</f>
        <v>0</v>
      </c>
      <c r="BH169" s="231">
        <f>IF(N169="sníž. přenesená",J169,0)</f>
        <v>0</v>
      </c>
      <c r="BI169" s="231">
        <f>IF(N169="nulová",J169,0)</f>
        <v>0</v>
      </c>
      <c r="BJ169" s="23" t="s">
        <v>78</v>
      </c>
      <c r="BK169" s="231">
        <f>ROUND(I169*H169,2)</f>
        <v>0</v>
      </c>
      <c r="BL169" s="23" t="s">
        <v>130</v>
      </c>
      <c r="BM169" s="23" t="s">
        <v>537</v>
      </c>
    </row>
    <row r="170" spans="2:65" s="1" customFormat="1" ht="25.5" customHeight="1">
      <c r="B170" s="45"/>
      <c r="C170" s="220" t="s">
        <v>296</v>
      </c>
      <c r="D170" s="220" t="s">
        <v>125</v>
      </c>
      <c r="E170" s="221" t="s">
        <v>297</v>
      </c>
      <c r="F170" s="222" t="s">
        <v>298</v>
      </c>
      <c r="G170" s="223" t="s">
        <v>299</v>
      </c>
      <c r="H170" s="224">
        <v>2</v>
      </c>
      <c r="I170" s="225"/>
      <c r="J170" s="226">
        <f>ROUND(I170*H170,2)</f>
        <v>0</v>
      </c>
      <c r="K170" s="222" t="s">
        <v>129</v>
      </c>
      <c r="L170" s="71"/>
      <c r="M170" s="227" t="s">
        <v>21</v>
      </c>
      <c r="N170" s="228" t="s">
        <v>41</v>
      </c>
      <c r="O170" s="46"/>
      <c r="P170" s="229">
        <f>O170*H170</f>
        <v>0</v>
      </c>
      <c r="Q170" s="229">
        <v>0</v>
      </c>
      <c r="R170" s="229">
        <f>Q170*H170</f>
        <v>0</v>
      </c>
      <c r="S170" s="229">
        <v>0</v>
      </c>
      <c r="T170" s="230">
        <f>S170*H170</f>
        <v>0</v>
      </c>
      <c r="AR170" s="23" t="s">
        <v>130</v>
      </c>
      <c r="AT170" s="23" t="s">
        <v>125</v>
      </c>
      <c r="AU170" s="23" t="s">
        <v>80</v>
      </c>
      <c r="AY170" s="23" t="s">
        <v>123</v>
      </c>
      <c r="BE170" s="231">
        <f>IF(N170="základní",J170,0)</f>
        <v>0</v>
      </c>
      <c r="BF170" s="231">
        <f>IF(N170="snížená",J170,0)</f>
        <v>0</v>
      </c>
      <c r="BG170" s="231">
        <f>IF(N170="zákl. přenesená",J170,0)</f>
        <v>0</v>
      </c>
      <c r="BH170" s="231">
        <f>IF(N170="sníž. přenesená",J170,0)</f>
        <v>0</v>
      </c>
      <c r="BI170" s="231">
        <f>IF(N170="nulová",J170,0)</f>
        <v>0</v>
      </c>
      <c r="BJ170" s="23" t="s">
        <v>78</v>
      </c>
      <c r="BK170" s="231">
        <f>ROUND(I170*H170,2)</f>
        <v>0</v>
      </c>
      <c r="BL170" s="23" t="s">
        <v>130</v>
      </c>
      <c r="BM170" s="23" t="s">
        <v>538</v>
      </c>
    </row>
    <row r="171" spans="2:47" s="1" customFormat="1" ht="13.5">
      <c r="B171" s="45"/>
      <c r="C171" s="73"/>
      <c r="D171" s="232" t="s">
        <v>132</v>
      </c>
      <c r="E171" s="73"/>
      <c r="F171" s="233" t="s">
        <v>301</v>
      </c>
      <c r="G171" s="73"/>
      <c r="H171" s="73"/>
      <c r="I171" s="190"/>
      <c r="J171" s="73"/>
      <c r="K171" s="73"/>
      <c r="L171" s="71"/>
      <c r="M171" s="234"/>
      <c r="N171" s="46"/>
      <c r="O171" s="46"/>
      <c r="P171" s="46"/>
      <c r="Q171" s="46"/>
      <c r="R171" s="46"/>
      <c r="S171" s="46"/>
      <c r="T171" s="94"/>
      <c r="AT171" s="23" t="s">
        <v>132</v>
      </c>
      <c r="AU171" s="23" t="s">
        <v>80</v>
      </c>
    </row>
    <row r="172" spans="2:65" s="1" customFormat="1" ht="16.5" customHeight="1">
      <c r="B172" s="45"/>
      <c r="C172" s="267" t="s">
        <v>302</v>
      </c>
      <c r="D172" s="267" t="s">
        <v>209</v>
      </c>
      <c r="E172" s="268" t="s">
        <v>303</v>
      </c>
      <c r="F172" s="269" t="s">
        <v>304</v>
      </c>
      <c r="G172" s="270" t="s">
        <v>299</v>
      </c>
      <c r="H172" s="271">
        <v>2</v>
      </c>
      <c r="I172" s="272"/>
      <c r="J172" s="273">
        <f>ROUND(I172*H172,2)</f>
        <v>0</v>
      </c>
      <c r="K172" s="269" t="s">
        <v>129</v>
      </c>
      <c r="L172" s="274"/>
      <c r="M172" s="275" t="s">
        <v>21</v>
      </c>
      <c r="N172" s="276" t="s">
        <v>41</v>
      </c>
      <c r="O172" s="46"/>
      <c r="P172" s="229">
        <f>O172*H172</f>
        <v>0</v>
      </c>
      <c r="Q172" s="229">
        <v>0.0008</v>
      </c>
      <c r="R172" s="229">
        <f>Q172*H172</f>
        <v>0.0016</v>
      </c>
      <c r="S172" s="229">
        <v>0</v>
      </c>
      <c r="T172" s="230">
        <f>S172*H172</f>
        <v>0</v>
      </c>
      <c r="AR172" s="23" t="s">
        <v>165</v>
      </c>
      <c r="AT172" s="23" t="s">
        <v>209</v>
      </c>
      <c r="AU172" s="23" t="s">
        <v>80</v>
      </c>
      <c r="AY172" s="23" t="s">
        <v>123</v>
      </c>
      <c r="BE172" s="231">
        <f>IF(N172="základní",J172,0)</f>
        <v>0</v>
      </c>
      <c r="BF172" s="231">
        <f>IF(N172="snížená",J172,0)</f>
        <v>0</v>
      </c>
      <c r="BG172" s="231">
        <f>IF(N172="zákl. přenesená",J172,0)</f>
        <v>0</v>
      </c>
      <c r="BH172" s="231">
        <f>IF(N172="sníž. přenesená",J172,0)</f>
        <v>0</v>
      </c>
      <c r="BI172" s="231">
        <f>IF(N172="nulová",J172,0)</f>
        <v>0</v>
      </c>
      <c r="BJ172" s="23" t="s">
        <v>78</v>
      </c>
      <c r="BK172" s="231">
        <f>ROUND(I172*H172,2)</f>
        <v>0</v>
      </c>
      <c r="BL172" s="23" t="s">
        <v>130</v>
      </c>
      <c r="BM172" s="23" t="s">
        <v>539</v>
      </c>
    </row>
    <row r="173" spans="2:65" s="1" customFormat="1" ht="25.5" customHeight="1">
      <c r="B173" s="45"/>
      <c r="C173" s="220" t="s">
        <v>306</v>
      </c>
      <c r="D173" s="220" t="s">
        <v>125</v>
      </c>
      <c r="E173" s="221" t="s">
        <v>327</v>
      </c>
      <c r="F173" s="222" t="s">
        <v>328</v>
      </c>
      <c r="G173" s="223" t="s">
        <v>299</v>
      </c>
      <c r="H173" s="224">
        <v>1</v>
      </c>
      <c r="I173" s="225"/>
      <c r="J173" s="226">
        <f>ROUND(I173*H173,2)</f>
        <v>0</v>
      </c>
      <c r="K173" s="222" t="s">
        <v>329</v>
      </c>
      <c r="L173" s="71"/>
      <c r="M173" s="227" t="s">
        <v>21</v>
      </c>
      <c r="N173" s="228" t="s">
        <v>41</v>
      </c>
      <c r="O173" s="46"/>
      <c r="P173" s="229">
        <f>O173*H173</f>
        <v>0</v>
      </c>
      <c r="Q173" s="229">
        <v>0</v>
      </c>
      <c r="R173" s="229">
        <f>Q173*H173</f>
        <v>0</v>
      </c>
      <c r="S173" s="229">
        <v>0.05</v>
      </c>
      <c r="T173" s="230">
        <f>S173*H173</f>
        <v>0.05</v>
      </c>
      <c r="AR173" s="23" t="s">
        <v>130</v>
      </c>
      <c r="AT173" s="23" t="s">
        <v>125</v>
      </c>
      <c r="AU173" s="23" t="s">
        <v>80</v>
      </c>
      <c r="AY173" s="23" t="s">
        <v>123</v>
      </c>
      <c r="BE173" s="231">
        <f>IF(N173="základní",J173,0)</f>
        <v>0</v>
      </c>
      <c r="BF173" s="231">
        <f>IF(N173="snížená",J173,0)</f>
        <v>0</v>
      </c>
      <c r="BG173" s="231">
        <f>IF(N173="zákl. přenesená",J173,0)</f>
        <v>0</v>
      </c>
      <c r="BH173" s="231">
        <f>IF(N173="sníž. přenesená",J173,0)</f>
        <v>0</v>
      </c>
      <c r="BI173" s="231">
        <f>IF(N173="nulová",J173,0)</f>
        <v>0</v>
      </c>
      <c r="BJ173" s="23" t="s">
        <v>78</v>
      </c>
      <c r="BK173" s="231">
        <f>ROUND(I173*H173,2)</f>
        <v>0</v>
      </c>
      <c r="BL173" s="23" t="s">
        <v>130</v>
      </c>
      <c r="BM173" s="23" t="s">
        <v>540</v>
      </c>
    </row>
    <row r="174" spans="2:65" s="1" customFormat="1" ht="16.5" customHeight="1">
      <c r="B174" s="45"/>
      <c r="C174" s="220" t="s">
        <v>258</v>
      </c>
      <c r="D174" s="220" t="s">
        <v>125</v>
      </c>
      <c r="E174" s="221" t="s">
        <v>541</v>
      </c>
      <c r="F174" s="222" t="s">
        <v>542</v>
      </c>
      <c r="G174" s="223" t="s">
        <v>299</v>
      </c>
      <c r="H174" s="224">
        <v>1</v>
      </c>
      <c r="I174" s="225"/>
      <c r="J174" s="226">
        <f>ROUND(I174*H174,2)</f>
        <v>0</v>
      </c>
      <c r="K174" s="222" t="s">
        <v>129</v>
      </c>
      <c r="L174" s="71"/>
      <c r="M174" s="227" t="s">
        <v>21</v>
      </c>
      <c r="N174" s="228" t="s">
        <v>41</v>
      </c>
      <c r="O174" s="46"/>
      <c r="P174" s="229">
        <f>O174*H174</f>
        <v>0</v>
      </c>
      <c r="Q174" s="229">
        <v>0.4208</v>
      </c>
      <c r="R174" s="229">
        <f>Q174*H174</f>
        <v>0.4208</v>
      </c>
      <c r="S174" s="229">
        <v>0</v>
      </c>
      <c r="T174" s="230">
        <f>S174*H174</f>
        <v>0</v>
      </c>
      <c r="AR174" s="23" t="s">
        <v>130</v>
      </c>
      <c r="AT174" s="23" t="s">
        <v>125</v>
      </c>
      <c r="AU174" s="23" t="s">
        <v>80</v>
      </c>
      <c r="AY174" s="23" t="s">
        <v>123</v>
      </c>
      <c r="BE174" s="231">
        <f>IF(N174="základní",J174,0)</f>
        <v>0</v>
      </c>
      <c r="BF174" s="231">
        <f>IF(N174="snížená",J174,0)</f>
        <v>0</v>
      </c>
      <c r="BG174" s="231">
        <f>IF(N174="zákl. přenesená",J174,0)</f>
        <v>0</v>
      </c>
      <c r="BH174" s="231">
        <f>IF(N174="sníž. přenesená",J174,0)</f>
        <v>0</v>
      </c>
      <c r="BI174" s="231">
        <f>IF(N174="nulová",J174,0)</f>
        <v>0</v>
      </c>
      <c r="BJ174" s="23" t="s">
        <v>78</v>
      </c>
      <c r="BK174" s="231">
        <f>ROUND(I174*H174,2)</f>
        <v>0</v>
      </c>
      <c r="BL174" s="23" t="s">
        <v>130</v>
      </c>
      <c r="BM174" s="23" t="s">
        <v>543</v>
      </c>
    </row>
    <row r="175" spans="2:47" s="1" customFormat="1" ht="13.5">
      <c r="B175" s="45"/>
      <c r="C175" s="73"/>
      <c r="D175" s="232" t="s">
        <v>132</v>
      </c>
      <c r="E175" s="73"/>
      <c r="F175" s="233" t="s">
        <v>544</v>
      </c>
      <c r="G175" s="73"/>
      <c r="H175" s="73"/>
      <c r="I175" s="190"/>
      <c r="J175" s="73"/>
      <c r="K175" s="73"/>
      <c r="L175" s="71"/>
      <c r="M175" s="234"/>
      <c r="N175" s="46"/>
      <c r="O175" s="46"/>
      <c r="P175" s="46"/>
      <c r="Q175" s="46"/>
      <c r="R175" s="46"/>
      <c r="S175" s="46"/>
      <c r="T175" s="94"/>
      <c r="AT175" s="23" t="s">
        <v>132</v>
      </c>
      <c r="AU175" s="23" t="s">
        <v>80</v>
      </c>
    </row>
    <row r="176" spans="2:65" s="1" customFormat="1" ht="25.5" customHeight="1">
      <c r="B176" s="45"/>
      <c r="C176" s="220" t="s">
        <v>314</v>
      </c>
      <c r="D176" s="220" t="s">
        <v>125</v>
      </c>
      <c r="E176" s="221" t="s">
        <v>545</v>
      </c>
      <c r="F176" s="222" t="s">
        <v>546</v>
      </c>
      <c r="G176" s="223" t="s">
        <v>299</v>
      </c>
      <c r="H176" s="224">
        <v>1</v>
      </c>
      <c r="I176" s="225"/>
      <c r="J176" s="226">
        <f>ROUND(I176*H176,2)</f>
        <v>0</v>
      </c>
      <c r="K176" s="222" t="s">
        <v>129</v>
      </c>
      <c r="L176" s="71"/>
      <c r="M176" s="227" t="s">
        <v>21</v>
      </c>
      <c r="N176" s="228" t="s">
        <v>41</v>
      </c>
      <c r="O176" s="46"/>
      <c r="P176" s="229">
        <f>O176*H176</f>
        <v>0</v>
      </c>
      <c r="Q176" s="229">
        <v>0.31108</v>
      </c>
      <c r="R176" s="229">
        <f>Q176*H176</f>
        <v>0.31108</v>
      </c>
      <c r="S176" s="229">
        <v>0</v>
      </c>
      <c r="T176" s="230">
        <f>S176*H176</f>
        <v>0</v>
      </c>
      <c r="AR176" s="23" t="s">
        <v>130</v>
      </c>
      <c r="AT176" s="23" t="s">
        <v>125</v>
      </c>
      <c r="AU176" s="23" t="s">
        <v>80</v>
      </c>
      <c r="AY176" s="23" t="s">
        <v>123</v>
      </c>
      <c r="BE176" s="231">
        <f>IF(N176="základní",J176,0)</f>
        <v>0</v>
      </c>
      <c r="BF176" s="231">
        <f>IF(N176="snížená",J176,0)</f>
        <v>0</v>
      </c>
      <c r="BG176" s="231">
        <f>IF(N176="zákl. přenesená",J176,0)</f>
        <v>0</v>
      </c>
      <c r="BH176" s="231">
        <f>IF(N176="sníž. přenesená",J176,0)</f>
        <v>0</v>
      </c>
      <c r="BI176" s="231">
        <f>IF(N176="nulová",J176,0)</f>
        <v>0</v>
      </c>
      <c r="BJ176" s="23" t="s">
        <v>78</v>
      </c>
      <c r="BK176" s="231">
        <f>ROUND(I176*H176,2)</f>
        <v>0</v>
      </c>
      <c r="BL176" s="23" t="s">
        <v>130</v>
      </c>
      <c r="BM176" s="23" t="s">
        <v>547</v>
      </c>
    </row>
    <row r="177" spans="2:47" s="1" customFormat="1" ht="13.5">
      <c r="B177" s="45"/>
      <c r="C177" s="73"/>
      <c r="D177" s="232" t="s">
        <v>132</v>
      </c>
      <c r="E177" s="73"/>
      <c r="F177" s="233" t="s">
        <v>544</v>
      </c>
      <c r="G177" s="73"/>
      <c r="H177" s="73"/>
      <c r="I177" s="190"/>
      <c r="J177" s="73"/>
      <c r="K177" s="73"/>
      <c r="L177" s="71"/>
      <c r="M177" s="234"/>
      <c r="N177" s="46"/>
      <c r="O177" s="46"/>
      <c r="P177" s="46"/>
      <c r="Q177" s="46"/>
      <c r="R177" s="46"/>
      <c r="S177" s="46"/>
      <c r="T177" s="94"/>
      <c r="AT177" s="23" t="s">
        <v>132</v>
      </c>
      <c r="AU177" s="23" t="s">
        <v>80</v>
      </c>
    </row>
    <row r="178" spans="2:63" s="10" customFormat="1" ht="29.85" customHeight="1">
      <c r="B178" s="204"/>
      <c r="C178" s="205"/>
      <c r="D178" s="206" t="s">
        <v>69</v>
      </c>
      <c r="E178" s="218" t="s">
        <v>176</v>
      </c>
      <c r="F178" s="218" t="s">
        <v>344</v>
      </c>
      <c r="G178" s="205"/>
      <c r="H178" s="205"/>
      <c r="I178" s="208"/>
      <c r="J178" s="219">
        <f>BK178</f>
        <v>0</v>
      </c>
      <c r="K178" s="205"/>
      <c r="L178" s="210"/>
      <c r="M178" s="211"/>
      <c r="N178" s="212"/>
      <c r="O178" s="212"/>
      <c r="P178" s="213">
        <f>SUM(P179:P222)</f>
        <v>0</v>
      </c>
      <c r="Q178" s="212"/>
      <c r="R178" s="213">
        <f>SUM(R179:R222)</f>
        <v>7.669132</v>
      </c>
      <c r="S178" s="212"/>
      <c r="T178" s="214">
        <f>SUM(T179:T222)</f>
        <v>0</v>
      </c>
      <c r="AR178" s="215" t="s">
        <v>78</v>
      </c>
      <c r="AT178" s="216" t="s">
        <v>69</v>
      </c>
      <c r="AU178" s="216" t="s">
        <v>78</v>
      </c>
      <c r="AY178" s="215" t="s">
        <v>123</v>
      </c>
      <c r="BK178" s="217">
        <f>SUM(BK179:BK222)</f>
        <v>0</v>
      </c>
    </row>
    <row r="179" spans="2:65" s="1" customFormat="1" ht="25.5" customHeight="1">
      <c r="B179" s="45"/>
      <c r="C179" s="220" t="s">
        <v>318</v>
      </c>
      <c r="D179" s="220" t="s">
        <v>125</v>
      </c>
      <c r="E179" s="221" t="s">
        <v>346</v>
      </c>
      <c r="F179" s="222" t="s">
        <v>347</v>
      </c>
      <c r="G179" s="223" t="s">
        <v>157</v>
      </c>
      <c r="H179" s="224">
        <v>25</v>
      </c>
      <c r="I179" s="225"/>
      <c r="J179" s="226">
        <f>ROUND(I179*H179,2)</f>
        <v>0</v>
      </c>
      <c r="K179" s="222" t="s">
        <v>129</v>
      </c>
      <c r="L179" s="71"/>
      <c r="M179" s="227" t="s">
        <v>21</v>
      </c>
      <c r="N179" s="228" t="s">
        <v>41</v>
      </c>
      <c r="O179" s="46"/>
      <c r="P179" s="229">
        <f>O179*H179</f>
        <v>0</v>
      </c>
      <c r="Q179" s="229">
        <v>0.00065</v>
      </c>
      <c r="R179" s="229">
        <f>Q179*H179</f>
        <v>0.01625</v>
      </c>
      <c r="S179" s="229">
        <v>0</v>
      </c>
      <c r="T179" s="230">
        <f>S179*H179</f>
        <v>0</v>
      </c>
      <c r="AR179" s="23" t="s">
        <v>130</v>
      </c>
      <c r="AT179" s="23" t="s">
        <v>125</v>
      </c>
      <c r="AU179" s="23" t="s">
        <v>80</v>
      </c>
      <c r="AY179" s="23" t="s">
        <v>123</v>
      </c>
      <c r="BE179" s="231">
        <f>IF(N179="základní",J179,0)</f>
        <v>0</v>
      </c>
      <c r="BF179" s="231">
        <f>IF(N179="snížená",J179,0)</f>
        <v>0</v>
      </c>
      <c r="BG179" s="231">
        <f>IF(N179="zákl. přenesená",J179,0)</f>
        <v>0</v>
      </c>
      <c r="BH179" s="231">
        <f>IF(N179="sníž. přenesená",J179,0)</f>
        <v>0</v>
      </c>
      <c r="BI179" s="231">
        <f>IF(N179="nulová",J179,0)</f>
        <v>0</v>
      </c>
      <c r="BJ179" s="23" t="s">
        <v>78</v>
      </c>
      <c r="BK179" s="231">
        <f>ROUND(I179*H179,2)</f>
        <v>0</v>
      </c>
      <c r="BL179" s="23" t="s">
        <v>130</v>
      </c>
      <c r="BM179" s="23" t="s">
        <v>548</v>
      </c>
    </row>
    <row r="180" spans="2:47" s="1" customFormat="1" ht="13.5">
      <c r="B180" s="45"/>
      <c r="C180" s="73"/>
      <c r="D180" s="232" t="s">
        <v>132</v>
      </c>
      <c r="E180" s="73"/>
      <c r="F180" s="233" t="s">
        <v>349</v>
      </c>
      <c r="G180" s="73"/>
      <c r="H180" s="73"/>
      <c r="I180" s="190"/>
      <c r="J180" s="73"/>
      <c r="K180" s="73"/>
      <c r="L180" s="71"/>
      <c r="M180" s="234"/>
      <c r="N180" s="46"/>
      <c r="O180" s="46"/>
      <c r="P180" s="46"/>
      <c r="Q180" s="46"/>
      <c r="R180" s="46"/>
      <c r="S180" s="46"/>
      <c r="T180" s="94"/>
      <c r="AT180" s="23" t="s">
        <v>132</v>
      </c>
      <c r="AU180" s="23" t="s">
        <v>80</v>
      </c>
    </row>
    <row r="181" spans="2:51" s="12" customFormat="1" ht="13.5">
      <c r="B181" s="246"/>
      <c r="C181" s="247"/>
      <c r="D181" s="232" t="s">
        <v>148</v>
      </c>
      <c r="E181" s="248" t="s">
        <v>21</v>
      </c>
      <c r="F181" s="249" t="s">
        <v>350</v>
      </c>
      <c r="G181" s="247"/>
      <c r="H181" s="248" t="s">
        <v>21</v>
      </c>
      <c r="I181" s="250"/>
      <c r="J181" s="247"/>
      <c r="K181" s="247"/>
      <c r="L181" s="251"/>
      <c r="M181" s="252"/>
      <c r="N181" s="253"/>
      <c r="O181" s="253"/>
      <c r="P181" s="253"/>
      <c r="Q181" s="253"/>
      <c r="R181" s="253"/>
      <c r="S181" s="253"/>
      <c r="T181" s="254"/>
      <c r="AT181" s="255" t="s">
        <v>148</v>
      </c>
      <c r="AU181" s="255" t="s">
        <v>80</v>
      </c>
      <c r="AV181" s="12" t="s">
        <v>78</v>
      </c>
      <c r="AW181" s="12" t="s">
        <v>33</v>
      </c>
      <c r="AX181" s="12" t="s">
        <v>70</v>
      </c>
      <c r="AY181" s="255" t="s">
        <v>123</v>
      </c>
    </row>
    <row r="182" spans="2:51" s="11" customFormat="1" ht="13.5">
      <c r="B182" s="235"/>
      <c r="C182" s="236"/>
      <c r="D182" s="232" t="s">
        <v>148</v>
      </c>
      <c r="E182" s="237" t="s">
        <v>21</v>
      </c>
      <c r="F182" s="238" t="s">
        <v>269</v>
      </c>
      <c r="G182" s="236"/>
      <c r="H182" s="239">
        <v>25</v>
      </c>
      <c r="I182" s="240"/>
      <c r="J182" s="236"/>
      <c r="K182" s="236"/>
      <c r="L182" s="241"/>
      <c r="M182" s="242"/>
      <c r="N182" s="243"/>
      <c r="O182" s="243"/>
      <c r="P182" s="243"/>
      <c r="Q182" s="243"/>
      <c r="R182" s="243"/>
      <c r="S182" s="243"/>
      <c r="T182" s="244"/>
      <c r="AT182" s="245" t="s">
        <v>148</v>
      </c>
      <c r="AU182" s="245" t="s">
        <v>80</v>
      </c>
      <c r="AV182" s="11" t="s">
        <v>80</v>
      </c>
      <c r="AW182" s="11" t="s">
        <v>33</v>
      </c>
      <c r="AX182" s="11" t="s">
        <v>78</v>
      </c>
      <c r="AY182" s="245" t="s">
        <v>123</v>
      </c>
    </row>
    <row r="183" spans="2:65" s="1" customFormat="1" ht="25.5" customHeight="1">
      <c r="B183" s="45"/>
      <c r="C183" s="220" t="s">
        <v>322</v>
      </c>
      <c r="D183" s="220" t="s">
        <v>125</v>
      </c>
      <c r="E183" s="221" t="s">
        <v>352</v>
      </c>
      <c r="F183" s="222" t="s">
        <v>353</v>
      </c>
      <c r="G183" s="223" t="s">
        <v>157</v>
      </c>
      <c r="H183" s="224">
        <v>33</v>
      </c>
      <c r="I183" s="225"/>
      <c r="J183" s="226">
        <f>ROUND(I183*H183,2)</f>
        <v>0</v>
      </c>
      <c r="K183" s="222" t="s">
        <v>129</v>
      </c>
      <c r="L183" s="71"/>
      <c r="M183" s="227" t="s">
        <v>21</v>
      </c>
      <c r="N183" s="228" t="s">
        <v>41</v>
      </c>
      <c r="O183" s="46"/>
      <c r="P183" s="229">
        <f>O183*H183</f>
        <v>0</v>
      </c>
      <c r="Q183" s="229">
        <v>0.00038</v>
      </c>
      <c r="R183" s="229">
        <f>Q183*H183</f>
        <v>0.01254</v>
      </c>
      <c r="S183" s="229">
        <v>0</v>
      </c>
      <c r="T183" s="230">
        <f>S183*H183</f>
        <v>0</v>
      </c>
      <c r="AR183" s="23" t="s">
        <v>130</v>
      </c>
      <c r="AT183" s="23" t="s">
        <v>125</v>
      </c>
      <c r="AU183" s="23" t="s">
        <v>80</v>
      </c>
      <c r="AY183" s="23" t="s">
        <v>123</v>
      </c>
      <c r="BE183" s="231">
        <f>IF(N183="základní",J183,0)</f>
        <v>0</v>
      </c>
      <c r="BF183" s="231">
        <f>IF(N183="snížená",J183,0)</f>
        <v>0</v>
      </c>
      <c r="BG183" s="231">
        <f>IF(N183="zákl. přenesená",J183,0)</f>
        <v>0</v>
      </c>
      <c r="BH183" s="231">
        <f>IF(N183="sníž. přenesená",J183,0)</f>
        <v>0</v>
      </c>
      <c r="BI183" s="231">
        <f>IF(N183="nulová",J183,0)</f>
        <v>0</v>
      </c>
      <c r="BJ183" s="23" t="s">
        <v>78</v>
      </c>
      <c r="BK183" s="231">
        <f>ROUND(I183*H183,2)</f>
        <v>0</v>
      </c>
      <c r="BL183" s="23" t="s">
        <v>130</v>
      </c>
      <c r="BM183" s="23" t="s">
        <v>549</v>
      </c>
    </row>
    <row r="184" spans="2:47" s="1" customFormat="1" ht="13.5">
      <c r="B184" s="45"/>
      <c r="C184" s="73"/>
      <c r="D184" s="232" t="s">
        <v>132</v>
      </c>
      <c r="E184" s="73"/>
      <c r="F184" s="233" t="s">
        <v>349</v>
      </c>
      <c r="G184" s="73"/>
      <c r="H184" s="73"/>
      <c r="I184" s="190"/>
      <c r="J184" s="73"/>
      <c r="K184" s="73"/>
      <c r="L184" s="71"/>
      <c r="M184" s="234"/>
      <c r="N184" s="46"/>
      <c r="O184" s="46"/>
      <c r="P184" s="46"/>
      <c r="Q184" s="46"/>
      <c r="R184" s="46"/>
      <c r="S184" s="46"/>
      <c r="T184" s="94"/>
      <c r="AT184" s="23" t="s">
        <v>132</v>
      </c>
      <c r="AU184" s="23" t="s">
        <v>80</v>
      </c>
    </row>
    <row r="185" spans="2:51" s="12" customFormat="1" ht="13.5">
      <c r="B185" s="246"/>
      <c r="C185" s="247"/>
      <c r="D185" s="232" t="s">
        <v>148</v>
      </c>
      <c r="E185" s="248" t="s">
        <v>21</v>
      </c>
      <c r="F185" s="249" t="s">
        <v>355</v>
      </c>
      <c r="G185" s="247"/>
      <c r="H185" s="248" t="s">
        <v>21</v>
      </c>
      <c r="I185" s="250"/>
      <c r="J185" s="247"/>
      <c r="K185" s="247"/>
      <c r="L185" s="251"/>
      <c r="M185" s="252"/>
      <c r="N185" s="253"/>
      <c r="O185" s="253"/>
      <c r="P185" s="253"/>
      <c r="Q185" s="253"/>
      <c r="R185" s="253"/>
      <c r="S185" s="253"/>
      <c r="T185" s="254"/>
      <c r="AT185" s="255" t="s">
        <v>148</v>
      </c>
      <c r="AU185" s="255" t="s">
        <v>80</v>
      </c>
      <c r="AV185" s="12" t="s">
        <v>78</v>
      </c>
      <c r="AW185" s="12" t="s">
        <v>33</v>
      </c>
      <c r="AX185" s="12" t="s">
        <v>70</v>
      </c>
      <c r="AY185" s="255" t="s">
        <v>123</v>
      </c>
    </row>
    <row r="186" spans="2:51" s="11" customFormat="1" ht="13.5">
      <c r="B186" s="235"/>
      <c r="C186" s="236"/>
      <c r="D186" s="232" t="s">
        <v>148</v>
      </c>
      <c r="E186" s="237" t="s">
        <v>21</v>
      </c>
      <c r="F186" s="238" t="s">
        <v>258</v>
      </c>
      <c r="G186" s="236"/>
      <c r="H186" s="239">
        <v>33</v>
      </c>
      <c r="I186" s="240"/>
      <c r="J186" s="236"/>
      <c r="K186" s="236"/>
      <c r="L186" s="241"/>
      <c r="M186" s="242"/>
      <c r="N186" s="243"/>
      <c r="O186" s="243"/>
      <c r="P186" s="243"/>
      <c r="Q186" s="243"/>
      <c r="R186" s="243"/>
      <c r="S186" s="243"/>
      <c r="T186" s="244"/>
      <c r="AT186" s="245" t="s">
        <v>148</v>
      </c>
      <c r="AU186" s="245" t="s">
        <v>80</v>
      </c>
      <c r="AV186" s="11" t="s">
        <v>80</v>
      </c>
      <c r="AW186" s="11" t="s">
        <v>33</v>
      </c>
      <c r="AX186" s="11" t="s">
        <v>70</v>
      </c>
      <c r="AY186" s="245" t="s">
        <v>123</v>
      </c>
    </row>
    <row r="187" spans="2:51" s="13" customFormat="1" ht="13.5">
      <c r="B187" s="256"/>
      <c r="C187" s="257"/>
      <c r="D187" s="232" t="s">
        <v>148</v>
      </c>
      <c r="E187" s="258" t="s">
        <v>21</v>
      </c>
      <c r="F187" s="259" t="s">
        <v>175</v>
      </c>
      <c r="G187" s="257"/>
      <c r="H187" s="260">
        <v>33</v>
      </c>
      <c r="I187" s="261"/>
      <c r="J187" s="257"/>
      <c r="K187" s="257"/>
      <c r="L187" s="262"/>
      <c r="M187" s="263"/>
      <c r="N187" s="264"/>
      <c r="O187" s="264"/>
      <c r="P187" s="264"/>
      <c r="Q187" s="264"/>
      <c r="R187" s="264"/>
      <c r="S187" s="264"/>
      <c r="T187" s="265"/>
      <c r="AT187" s="266" t="s">
        <v>148</v>
      </c>
      <c r="AU187" s="266" t="s">
        <v>80</v>
      </c>
      <c r="AV187" s="13" t="s">
        <v>130</v>
      </c>
      <c r="AW187" s="13" t="s">
        <v>33</v>
      </c>
      <c r="AX187" s="13" t="s">
        <v>78</v>
      </c>
      <c r="AY187" s="266" t="s">
        <v>123</v>
      </c>
    </row>
    <row r="188" spans="2:65" s="1" customFormat="1" ht="25.5" customHeight="1">
      <c r="B188" s="45"/>
      <c r="C188" s="220" t="s">
        <v>326</v>
      </c>
      <c r="D188" s="220" t="s">
        <v>125</v>
      </c>
      <c r="E188" s="221" t="s">
        <v>361</v>
      </c>
      <c r="F188" s="222" t="s">
        <v>362</v>
      </c>
      <c r="G188" s="223" t="s">
        <v>157</v>
      </c>
      <c r="H188" s="224">
        <v>58</v>
      </c>
      <c r="I188" s="225"/>
      <c r="J188" s="226">
        <f>ROUND(I188*H188,2)</f>
        <v>0</v>
      </c>
      <c r="K188" s="222" t="s">
        <v>129</v>
      </c>
      <c r="L188" s="71"/>
      <c r="M188" s="227" t="s">
        <v>21</v>
      </c>
      <c r="N188" s="228" t="s">
        <v>41</v>
      </c>
      <c r="O188" s="46"/>
      <c r="P188" s="229">
        <f>O188*H188</f>
        <v>0</v>
      </c>
      <c r="Q188" s="229">
        <v>0</v>
      </c>
      <c r="R188" s="229">
        <f>Q188*H188</f>
        <v>0</v>
      </c>
      <c r="S188" s="229">
        <v>0</v>
      </c>
      <c r="T188" s="230">
        <f>S188*H188</f>
        <v>0</v>
      </c>
      <c r="AR188" s="23" t="s">
        <v>130</v>
      </c>
      <c r="AT188" s="23" t="s">
        <v>125</v>
      </c>
      <c r="AU188" s="23" t="s">
        <v>80</v>
      </c>
      <c r="AY188" s="23" t="s">
        <v>123</v>
      </c>
      <c r="BE188" s="231">
        <f>IF(N188="základní",J188,0)</f>
        <v>0</v>
      </c>
      <c r="BF188" s="231">
        <f>IF(N188="snížená",J188,0)</f>
        <v>0</v>
      </c>
      <c r="BG188" s="231">
        <f>IF(N188="zákl. přenesená",J188,0)</f>
        <v>0</v>
      </c>
      <c r="BH188" s="231">
        <f>IF(N188="sníž. přenesená",J188,0)</f>
        <v>0</v>
      </c>
      <c r="BI188" s="231">
        <f>IF(N188="nulová",J188,0)</f>
        <v>0</v>
      </c>
      <c r="BJ188" s="23" t="s">
        <v>78</v>
      </c>
      <c r="BK188" s="231">
        <f>ROUND(I188*H188,2)</f>
        <v>0</v>
      </c>
      <c r="BL188" s="23" t="s">
        <v>130</v>
      </c>
      <c r="BM188" s="23" t="s">
        <v>550</v>
      </c>
    </row>
    <row r="189" spans="2:47" s="1" customFormat="1" ht="13.5">
      <c r="B189" s="45"/>
      <c r="C189" s="73"/>
      <c r="D189" s="232" t="s">
        <v>132</v>
      </c>
      <c r="E189" s="73"/>
      <c r="F189" s="233" t="s">
        <v>364</v>
      </c>
      <c r="G189" s="73"/>
      <c r="H189" s="73"/>
      <c r="I189" s="190"/>
      <c r="J189" s="73"/>
      <c r="K189" s="73"/>
      <c r="L189" s="71"/>
      <c r="M189" s="234"/>
      <c r="N189" s="46"/>
      <c r="O189" s="46"/>
      <c r="P189" s="46"/>
      <c r="Q189" s="46"/>
      <c r="R189" s="46"/>
      <c r="S189" s="46"/>
      <c r="T189" s="94"/>
      <c r="AT189" s="23" t="s">
        <v>132</v>
      </c>
      <c r="AU189" s="23" t="s">
        <v>80</v>
      </c>
    </row>
    <row r="190" spans="2:51" s="12" customFormat="1" ht="13.5">
      <c r="B190" s="246"/>
      <c r="C190" s="247"/>
      <c r="D190" s="232" t="s">
        <v>148</v>
      </c>
      <c r="E190" s="248" t="s">
        <v>21</v>
      </c>
      <c r="F190" s="249" t="s">
        <v>355</v>
      </c>
      <c r="G190" s="247"/>
      <c r="H190" s="248" t="s">
        <v>21</v>
      </c>
      <c r="I190" s="250"/>
      <c r="J190" s="247"/>
      <c r="K190" s="247"/>
      <c r="L190" s="251"/>
      <c r="M190" s="252"/>
      <c r="N190" s="253"/>
      <c r="O190" s="253"/>
      <c r="P190" s="253"/>
      <c r="Q190" s="253"/>
      <c r="R190" s="253"/>
      <c r="S190" s="253"/>
      <c r="T190" s="254"/>
      <c r="AT190" s="255" t="s">
        <v>148</v>
      </c>
      <c r="AU190" s="255" t="s">
        <v>80</v>
      </c>
      <c r="AV190" s="12" t="s">
        <v>78</v>
      </c>
      <c r="AW190" s="12" t="s">
        <v>33</v>
      </c>
      <c r="AX190" s="12" t="s">
        <v>70</v>
      </c>
      <c r="AY190" s="255" t="s">
        <v>123</v>
      </c>
    </row>
    <row r="191" spans="2:51" s="11" customFormat="1" ht="13.5">
      <c r="B191" s="235"/>
      <c r="C191" s="236"/>
      <c r="D191" s="232" t="s">
        <v>148</v>
      </c>
      <c r="E191" s="237" t="s">
        <v>21</v>
      </c>
      <c r="F191" s="238" t="s">
        <v>258</v>
      </c>
      <c r="G191" s="236"/>
      <c r="H191" s="239">
        <v>33</v>
      </c>
      <c r="I191" s="240"/>
      <c r="J191" s="236"/>
      <c r="K191" s="236"/>
      <c r="L191" s="241"/>
      <c r="M191" s="242"/>
      <c r="N191" s="243"/>
      <c r="O191" s="243"/>
      <c r="P191" s="243"/>
      <c r="Q191" s="243"/>
      <c r="R191" s="243"/>
      <c r="S191" s="243"/>
      <c r="T191" s="244"/>
      <c r="AT191" s="245" t="s">
        <v>148</v>
      </c>
      <c r="AU191" s="245" t="s">
        <v>80</v>
      </c>
      <c r="AV191" s="11" t="s">
        <v>80</v>
      </c>
      <c r="AW191" s="11" t="s">
        <v>33</v>
      </c>
      <c r="AX191" s="11" t="s">
        <v>70</v>
      </c>
      <c r="AY191" s="245" t="s">
        <v>123</v>
      </c>
    </row>
    <row r="192" spans="2:51" s="12" customFormat="1" ht="13.5">
      <c r="B192" s="246"/>
      <c r="C192" s="247"/>
      <c r="D192" s="232" t="s">
        <v>148</v>
      </c>
      <c r="E192" s="248" t="s">
        <v>21</v>
      </c>
      <c r="F192" s="249" t="s">
        <v>350</v>
      </c>
      <c r="G192" s="247"/>
      <c r="H192" s="248" t="s">
        <v>21</v>
      </c>
      <c r="I192" s="250"/>
      <c r="J192" s="247"/>
      <c r="K192" s="247"/>
      <c r="L192" s="251"/>
      <c r="M192" s="252"/>
      <c r="N192" s="253"/>
      <c r="O192" s="253"/>
      <c r="P192" s="253"/>
      <c r="Q192" s="253"/>
      <c r="R192" s="253"/>
      <c r="S192" s="253"/>
      <c r="T192" s="254"/>
      <c r="AT192" s="255" t="s">
        <v>148</v>
      </c>
      <c r="AU192" s="255" t="s">
        <v>80</v>
      </c>
      <c r="AV192" s="12" t="s">
        <v>78</v>
      </c>
      <c r="AW192" s="12" t="s">
        <v>33</v>
      </c>
      <c r="AX192" s="12" t="s">
        <v>70</v>
      </c>
      <c r="AY192" s="255" t="s">
        <v>123</v>
      </c>
    </row>
    <row r="193" spans="2:51" s="11" customFormat="1" ht="13.5">
      <c r="B193" s="235"/>
      <c r="C193" s="236"/>
      <c r="D193" s="232" t="s">
        <v>148</v>
      </c>
      <c r="E193" s="237" t="s">
        <v>21</v>
      </c>
      <c r="F193" s="238" t="s">
        <v>269</v>
      </c>
      <c r="G193" s="236"/>
      <c r="H193" s="239">
        <v>25</v>
      </c>
      <c r="I193" s="240"/>
      <c r="J193" s="236"/>
      <c r="K193" s="236"/>
      <c r="L193" s="241"/>
      <c r="M193" s="242"/>
      <c r="N193" s="243"/>
      <c r="O193" s="243"/>
      <c r="P193" s="243"/>
      <c r="Q193" s="243"/>
      <c r="R193" s="243"/>
      <c r="S193" s="243"/>
      <c r="T193" s="244"/>
      <c r="AT193" s="245" t="s">
        <v>148</v>
      </c>
      <c r="AU193" s="245" t="s">
        <v>80</v>
      </c>
      <c r="AV193" s="11" t="s">
        <v>80</v>
      </c>
      <c r="AW193" s="11" t="s">
        <v>33</v>
      </c>
      <c r="AX193" s="11" t="s">
        <v>70</v>
      </c>
      <c r="AY193" s="245" t="s">
        <v>123</v>
      </c>
    </row>
    <row r="194" spans="2:51" s="13" customFormat="1" ht="13.5">
      <c r="B194" s="256"/>
      <c r="C194" s="257"/>
      <c r="D194" s="232" t="s">
        <v>148</v>
      </c>
      <c r="E194" s="258" t="s">
        <v>21</v>
      </c>
      <c r="F194" s="259" t="s">
        <v>175</v>
      </c>
      <c r="G194" s="257"/>
      <c r="H194" s="260">
        <v>58</v>
      </c>
      <c r="I194" s="261"/>
      <c r="J194" s="257"/>
      <c r="K194" s="257"/>
      <c r="L194" s="262"/>
      <c r="M194" s="263"/>
      <c r="N194" s="264"/>
      <c r="O194" s="264"/>
      <c r="P194" s="264"/>
      <c r="Q194" s="264"/>
      <c r="R194" s="264"/>
      <c r="S194" s="264"/>
      <c r="T194" s="265"/>
      <c r="AT194" s="266" t="s">
        <v>148</v>
      </c>
      <c r="AU194" s="266" t="s">
        <v>80</v>
      </c>
      <c r="AV194" s="13" t="s">
        <v>130</v>
      </c>
      <c r="AW194" s="13" t="s">
        <v>33</v>
      </c>
      <c r="AX194" s="13" t="s">
        <v>78</v>
      </c>
      <c r="AY194" s="266" t="s">
        <v>123</v>
      </c>
    </row>
    <row r="195" spans="2:65" s="1" customFormat="1" ht="51" customHeight="1">
      <c r="B195" s="45"/>
      <c r="C195" s="220" t="s">
        <v>331</v>
      </c>
      <c r="D195" s="220" t="s">
        <v>125</v>
      </c>
      <c r="E195" s="221" t="s">
        <v>370</v>
      </c>
      <c r="F195" s="222" t="s">
        <v>371</v>
      </c>
      <c r="G195" s="223" t="s">
        <v>157</v>
      </c>
      <c r="H195" s="224">
        <v>4</v>
      </c>
      <c r="I195" s="225"/>
      <c r="J195" s="226">
        <f>ROUND(I195*H195,2)</f>
        <v>0</v>
      </c>
      <c r="K195" s="222" t="s">
        <v>129</v>
      </c>
      <c r="L195" s="71"/>
      <c r="M195" s="227" t="s">
        <v>21</v>
      </c>
      <c r="N195" s="228" t="s">
        <v>41</v>
      </c>
      <c r="O195" s="46"/>
      <c r="P195" s="229">
        <f>O195*H195</f>
        <v>0</v>
      </c>
      <c r="Q195" s="229">
        <v>0.08978</v>
      </c>
      <c r="R195" s="229">
        <f>Q195*H195</f>
        <v>0.35912</v>
      </c>
      <c r="S195" s="229">
        <v>0</v>
      </c>
      <c r="T195" s="230">
        <f>S195*H195</f>
        <v>0</v>
      </c>
      <c r="AR195" s="23" t="s">
        <v>130</v>
      </c>
      <c r="AT195" s="23" t="s">
        <v>125</v>
      </c>
      <c r="AU195" s="23" t="s">
        <v>80</v>
      </c>
      <c r="AY195" s="23" t="s">
        <v>123</v>
      </c>
      <c r="BE195" s="231">
        <f>IF(N195="základní",J195,0)</f>
        <v>0</v>
      </c>
      <c r="BF195" s="231">
        <f>IF(N195="snížená",J195,0)</f>
        <v>0</v>
      </c>
      <c r="BG195" s="231">
        <f>IF(N195="zákl. přenesená",J195,0)</f>
        <v>0</v>
      </c>
      <c r="BH195" s="231">
        <f>IF(N195="sníž. přenesená",J195,0)</f>
        <v>0</v>
      </c>
      <c r="BI195" s="231">
        <f>IF(N195="nulová",J195,0)</f>
        <v>0</v>
      </c>
      <c r="BJ195" s="23" t="s">
        <v>78</v>
      </c>
      <c r="BK195" s="231">
        <f>ROUND(I195*H195,2)</f>
        <v>0</v>
      </c>
      <c r="BL195" s="23" t="s">
        <v>130</v>
      </c>
      <c r="BM195" s="23" t="s">
        <v>551</v>
      </c>
    </row>
    <row r="196" spans="2:47" s="1" customFormat="1" ht="13.5">
      <c r="B196" s="45"/>
      <c r="C196" s="73"/>
      <c r="D196" s="232" t="s">
        <v>132</v>
      </c>
      <c r="E196" s="73"/>
      <c r="F196" s="233" t="s">
        <v>373</v>
      </c>
      <c r="G196" s="73"/>
      <c r="H196" s="73"/>
      <c r="I196" s="190"/>
      <c r="J196" s="73"/>
      <c r="K196" s="73"/>
      <c r="L196" s="71"/>
      <c r="M196" s="234"/>
      <c r="N196" s="46"/>
      <c r="O196" s="46"/>
      <c r="P196" s="46"/>
      <c r="Q196" s="46"/>
      <c r="R196" s="46"/>
      <c r="S196" s="46"/>
      <c r="T196" s="94"/>
      <c r="AT196" s="23" t="s">
        <v>132</v>
      </c>
      <c r="AU196" s="23" t="s">
        <v>80</v>
      </c>
    </row>
    <row r="197" spans="2:47" s="1" customFormat="1" ht="13.5">
      <c r="B197" s="45"/>
      <c r="C197" s="73"/>
      <c r="D197" s="232" t="s">
        <v>134</v>
      </c>
      <c r="E197" s="73"/>
      <c r="F197" s="233" t="s">
        <v>374</v>
      </c>
      <c r="G197" s="73"/>
      <c r="H197" s="73"/>
      <c r="I197" s="190"/>
      <c r="J197" s="73"/>
      <c r="K197" s="73"/>
      <c r="L197" s="71"/>
      <c r="M197" s="234"/>
      <c r="N197" s="46"/>
      <c r="O197" s="46"/>
      <c r="P197" s="46"/>
      <c r="Q197" s="46"/>
      <c r="R197" s="46"/>
      <c r="S197" s="46"/>
      <c r="T197" s="94"/>
      <c r="AT197" s="23" t="s">
        <v>134</v>
      </c>
      <c r="AU197" s="23" t="s">
        <v>80</v>
      </c>
    </row>
    <row r="198" spans="2:65" s="1" customFormat="1" ht="38.25" customHeight="1">
      <c r="B198" s="45"/>
      <c r="C198" s="220" t="s">
        <v>336</v>
      </c>
      <c r="D198" s="220" t="s">
        <v>125</v>
      </c>
      <c r="E198" s="221" t="s">
        <v>376</v>
      </c>
      <c r="F198" s="222" t="s">
        <v>377</v>
      </c>
      <c r="G198" s="223" t="s">
        <v>157</v>
      </c>
      <c r="H198" s="224">
        <v>15</v>
      </c>
      <c r="I198" s="225"/>
      <c r="J198" s="226">
        <f>ROUND(I198*H198,2)</f>
        <v>0</v>
      </c>
      <c r="K198" s="222" t="s">
        <v>129</v>
      </c>
      <c r="L198" s="71"/>
      <c r="M198" s="227" t="s">
        <v>21</v>
      </c>
      <c r="N198" s="228" t="s">
        <v>41</v>
      </c>
      <c r="O198" s="46"/>
      <c r="P198" s="229">
        <f>O198*H198</f>
        <v>0</v>
      </c>
      <c r="Q198" s="229">
        <v>0.14067</v>
      </c>
      <c r="R198" s="229">
        <f>Q198*H198</f>
        <v>2.1100499999999998</v>
      </c>
      <c r="S198" s="229">
        <v>0</v>
      </c>
      <c r="T198" s="230">
        <f>S198*H198</f>
        <v>0</v>
      </c>
      <c r="AR198" s="23" t="s">
        <v>130</v>
      </c>
      <c r="AT198" s="23" t="s">
        <v>125</v>
      </c>
      <c r="AU198" s="23" t="s">
        <v>80</v>
      </c>
      <c r="AY198" s="23" t="s">
        <v>123</v>
      </c>
      <c r="BE198" s="231">
        <f>IF(N198="základní",J198,0)</f>
        <v>0</v>
      </c>
      <c r="BF198" s="231">
        <f>IF(N198="snížená",J198,0)</f>
        <v>0</v>
      </c>
      <c r="BG198" s="231">
        <f>IF(N198="zákl. přenesená",J198,0)</f>
        <v>0</v>
      </c>
      <c r="BH198" s="231">
        <f>IF(N198="sníž. přenesená",J198,0)</f>
        <v>0</v>
      </c>
      <c r="BI198" s="231">
        <f>IF(N198="nulová",J198,0)</f>
        <v>0</v>
      </c>
      <c r="BJ198" s="23" t="s">
        <v>78</v>
      </c>
      <c r="BK198" s="231">
        <f>ROUND(I198*H198,2)</f>
        <v>0</v>
      </c>
      <c r="BL198" s="23" t="s">
        <v>130</v>
      </c>
      <c r="BM198" s="23" t="s">
        <v>552</v>
      </c>
    </row>
    <row r="199" spans="2:47" s="1" customFormat="1" ht="13.5">
      <c r="B199" s="45"/>
      <c r="C199" s="73"/>
      <c r="D199" s="232" t="s">
        <v>132</v>
      </c>
      <c r="E199" s="73"/>
      <c r="F199" s="233" t="s">
        <v>379</v>
      </c>
      <c r="G199" s="73"/>
      <c r="H199" s="73"/>
      <c r="I199" s="190"/>
      <c r="J199" s="73"/>
      <c r="K199" s="73"/>
      <c r="L199" s="71"/>
      <c r="M199" s="234"/>
      <c r="N199" s="46"/>
      <c r="O199" s="46"/>
      <c r="P199" s="46"/>
      <c r="Q199" s="46"/>
      <c r="R199" s="46"/>
      <c r="S199" s="46"/>
      <c r="T199" s="94"/>
      <c r="AT199" s="23" t="s">
        <v>132</v>
      </c>
      <c r="AU199" s="23" t="s">
        <v>80</v>
      </c>
    </row>
    <row r="200" spans="2:47" s="1" customFormat="1" ht="13.5">
      <c r="B200" s="45"/>
      <c r="C200" s="73"/>
      <c r="D200" s="232" t="s">
        <v>134</v>
      </c>
      <c r="E200" s="73"/>
      <c r="F200" s="233" t="s">
        <v>380</v>
      </c>
      <c r="G200" s="73"/>
      <c r="H200" s="73"/>
      <c r="I200" s="190"/>
      <c r="J200" s="73"/>
      <c r="K200" s="73"/>
      <c r="L200" s="71"/>
      <c r="M200" s="234"/>
      <c r="N200" s="46"/>
      <c r="O200" s="46"/>
      <c r="P200" s="46"/>
      <c r="Q200" s="46"/>
      <c r="R200" s="46"/>
      <c r="S200" s="46"/>
      <c r="T200" s="94"/>
      <c r="AT200" s="23" t="s">
        <v>134</v>
      </c>
      <c r="AU200" s="23" t="s">
        <v>80</v>
      </c>
    </row>
    <row r="201" spans="2:65" s="1" customFormat="1" ht="25.5" customHeight="1">
      <c r="B201" s="45"/>
      <c r="C201" s="220" t="s">
        <v>340</v>
      </c>
      <c r="D201" s="220" t="s">
        <v>125</v>
      </c>
      <c r="E201" s="221" t="s">
        <v>382</v>
      </c>
      <c r="F201" s="222" t="s">
        <v>383</v>
      </c>
      <c r="G201" s="223" t="s">
        <v>157</v>
      </c>
      <c r="H201" s="224">
        <v>26</v>
      </c>
      <c r="I201" s="225"/>
      <c r="J201" s="226">
        <f>ROUND(I201*H201,2)</f>
        <v>0</v>
      </c>
      <c r="K201" s="222" t="s">
        <v>129</v>
      </c>
      <c r="L201" s="71"/>
      <c r="M201" s="227" t="s">
        <v>21</v>
      </c>
      <c r="N201" s="228" t="s">
        <v>41</v>
      </c>
      <c r="O201" s="46"/>
      <c r="P201" s="229">
        <f>O201*H201</f>
        <v>0</v>
      </c>
      <c r="Q201" s="229">
        <v>1E-05</v>
      </c>
      <c r="R201" s="229">
        <f>Q201*H201</f>
        <v>0.00026000000000000003</v>
      </c>
      <c r="S201" s="229">
        <v>0</v>
      </c>
      <c r="T201" s="230">
        <f>S201*H201</f>
        <v>0</v>
      </c>
      <c r="AR201" s="23" t="s">
        <v>130</v>
      </c>
      <c r="AT201" s="23" t="s">
        <v>125</v>
      </c>
      <c r="AU201" s="23" t="s">
        <v>80</v>
      </c>
      <c r="AY201" s="23" t="s">
        <v>123</v>
      </c>
      <c r="BE201" s="231">
        <f>IF(N201="základní",J201,0)</f>
        <v>0</v>
      </c>
      <c r="BF201" s="231">
        <f>IF(N201="snížená",J201,0)</f>
        <v>0</v>
      </c>
      <c r="BG201" s="231">
        <f>IF(N201="zákl. přenesená",J201,0)</f>
        <v>0</v>
      </c>
      <c r="BH201" s="231">
        <f>IF(N201="sníž. přenesená",J201,0)</f>
        <v>0</v>
      </c>
      <c r="BI201" s="231">
        <f>IF(N201="nulová",J201,0)</f>
        <v>0</v>
      </c>
      <c r="BJ201" s="23" t="s">
        <v>78</v>
      </c>
      <c r="BK201" s="231">
        <f>ROUND(I201*H201,2)</f>
        <v>0</v>
      </c>
      <c r="BL201" s="23" t="s">
        <v>130</v>
      </c>
      <c r="BM201" s="23" t="s">
        <v>553</v>
      </c>
    </row>
    <row r="202" spans="2:47" s="1" customFormat="1" ht="13.5">
      <c r="B202" s="45"/>
      <c r="C202" s="73"/>
      <c r="D202" s="232" t="s">
        <v>132</v>
      </c>
      <c r="E202" s="73"/>
      <c r="F202" s="233" t="s">
        <v>385</v>
      </c>
      <c r="G202" s="73"/>
      <c r="H202" s="73"/>
      <c r="I202" s="190"/>
      <c r="J202" s="73"/>
      <c r="K202" s="73"/>
      <c r="L202" s="71"/>
      <c r="M202" s="234"/>
      <c r="N202" s="46"/>
      <c r="O202" s="46"/>
      <c r="P202" s="46"/>
      <c r="Q202" s="46"/>
      <c r="R202" s="46"/>
      <c r="S202" s="46"/>
      <c r="T202" s="94"/>
      <c r="AT202" s="23" t="s">
        <v>132</v>
      </c>
      <c r="AU202" s="23" t="s">
        <v>80</v>
      </c>
    </row>
    <row r="203" spans="2:65" s="1" customFormat="1" ht="38.25" customHeight="1">
      <c r="B203" s="45"/>
      <c r="C203" s="220" t="s">
        <v>345</v>
      </c>
      <c r="D203" s="220" t="s">
        <v>125</v>
      </c>
      <c r="E203" s="221" t="s">
        <v>387</v>
      </c>
      <c r="F203" s="222" t="s">
        <v>388</v>
      </c>
      <c r="G203" s="223" t="s">
        <v>157</v>
      </c>
      <c r="H203" s="224">
        <v>26</v>
      </c>
      <c r="I203" s="225"/>
      <c r="J203" s="226">
        <f>ROUND(I203*H203,2)</f>
        <v>0</v>
      </c>
      <c r="K203" s="222" t="s">
        <v>129</v>
      </c>
      <c r="L203" s="71"/>
      <c r="M203" s="227" t="s">
        <v>21</v>
      </c>
      <c r="N203" s="228" t="s">
        <v>41</v>
      </c>
      <c r="O203" s="46"/>
      <c r="P203" s="229">
        <f>O203*H203</f>
        <v>0</v>
      </c>
      <c r="Q203" s="229">
        <v>0.00011</v>
      </c>
      <c r="R203" s="229">
        <f>Q203*H203</f>
        <v>0.00286</v>
      </c>
      <c r="S203" s="229">
        <v>0</v>
      </c>
      <c r="T203" s="230">
        <f>S203*H203</f>
        <v>0</v>
      </c>
      <c r="AR203" s="23" t="s">
        <v>130</v>
      </c>
      <c r="AT203" s="23" t="s">
        <v>125</v>
      </c>
      <c r="AU203" s="23" t="s">
        <v>80</v>
      </c>
      <c r="AY203" s="23" t="s">
        <v>123</v>
      </c>
      <c r="BE203" s="231">
        <f>IF(N203="základní",J203,0)</f>
        <v>0</v>
      </c>
      <c r="BF203" s="231">
        <f>IF(N203="snížená",J203,0)</f>
        <v>0</v>
      </c>
      <c r="BG203" s="231">
        <f>IF(N203="zákl. přenesená",J203,0)</f>
        <v>0</v>
      </c>
      <c r="BH203" s="231">
        <f>IF(N203="sníž. přenesená",J203,0)</f>
        <v>0</v>
      </c>
      <c r="BI203" s="231">
        <f>IF(N203="nulová",J203,0)</f>
        <v>0</v>
      </c>
      <c r="BJ203" s="23" t="s">
        <v>78</v>
      </c>
      <c r="BK203" s="231">
        <f>ROUND(I203*H203,2)</f>
        <v>0</v>
      </c>
      <c r="BL203" s="23" t="s">
        <v>130</v>
      </c>
      <c r="BM203" s="23" t="s">
        <v>554</v>
      </c>
    </row>
    <row r="204" spans="2:47" s="1" customFormat="1" ht="13.5">
      <c r="B204" s="45"/>
      <c r="C204" s="73"/>
      <c r="D204" s="232" t="s">
        <v>132</v>
      </c>
      <c r="E204" s="73"/>
      <c r="F204" s="233" t="s">
        <v>390</v>
      </c>
      <c r="G204" s="73"/>
      <c r="H204" s="73"/>
      <c r="I204" s="190"/>
      <c r="J204" s="73"/>
      <c r="K204" s="73"/>
      <c r="L204" s="71"/>
      <c r="M204" s="234"/>
      <c r="N204" s="46"/>
      <c r="O204" s="46"/>
      <c r="P204" s="46"/>
      <c r="Q204" s="46"/>
      <c r="R204" s="46"/>
      <c r="S204" s="46"/>
      <c r="T204" s="94"/>
      <c r="AT204" s="23" t="s">
        <v>132</v>
      </c>
      <c r="AU204" s="23" t="s">
        <v>80</v>
      </c>
    </row>
    <row r="205" spans="2:65" s="1" customFormat="1" ht="25.5" customHeight="1">
      <c r="B205" s="45"/>
      <c r="C205" s="220" t="s">
        <v>351</v>
      </c>
      <c r="D205" s="220" t="s">
        <v>125</v>
      </c>
      <c r="E205" s="221" t="s">
        <v>392</v>
      </c>
      <c r="F205" s="222" t="s">
        <v>393</v>
      </c>
      <c r="G205" s="223" t="s">
        <v>157</v>
      </c>
      <c r="H205" s="224">
        <v>52</v>
      </c>
      <c r="I205" s="225"/>
      <c r="J205" s="226">
        <f>ROUND(I205*H205,2)</f>
        <v>0</v>
      </c>
      <c r="K205" s="222" t="s">
        <v>129</v>
      </c>
      <c r="L205" s="71"/>
      <c r="M205" s="227" t="s">
        <v>21</v>
      </c>
      <c r="N205" s="228" t="s">
        <v>41</v>
      </c>
      <c r="O205" s="46"/>
      <c r="P205" s="229">
        <f>O205*H205</f>
        <v>0</v>
      </c>
      <c r="Q205" s="229">
        <v>0.0043</v>
      </c>
      <c r="R205" s="229">
        <f>Q205*H205</f>
        <v>0.2236</v>
      </c>
      <c r="S205" s="229">
        <v>0</v>
      </c>
      <c r="T205" s="230">
        <f>S205*H205</f>
        <v>0</v>
      </c>
      <c r="AR205" s="23" t="s">
        <v>130</v>
      </c>
      <c r="AT205" s="23" t="s">
        <v>125</v>
      </c>
      <c r="AU205" s="23" t="s">
        <v>80</v>
      </c>
      <c r="AY205" s="23" t="s">
        <v>123</v>
      </c>
      <c r="BE205" s="231">
        <f>IF(N205="základní",J205,0)</f>
        <v>0</v>
      </c>
      <c r="BF205" s="231">
        <f>IF(N205="snížená",J205,0)</f>
        <v>0</v>
      </c>
      <c r="BG205" s="231">
        <f>IF(N205="zákl. přenesená",J205,0)</f>
        <v>0</v>
      </c>
      <c r="BH205" s="231">
        <f>IF(N205="sníž. přenesená",J205,0)</f>
        <v>0</v>
      </c>
      <c r="BI205" s="231">
        <f>IF(N205="nulová",J205,0)</f>
        <v>0</v>
      </c>
      <c r="BJ205" s="23" t="s">
        <v>78</v>
      </c>
      <c r="BK205" s="231">
        <f>ROUND(I205*H205,2)</f>
        <v>0</v>
      </c>
      <c r="BL205" s="23" t="s">
        <v>130</v>
      </c>
      <c r="BM205" s="23" t="s">
        <v>555</v>
      </c>
    </row>
    <row r="206" spans="2:47" s="1" customFormat="1" ht="13.5">
      <c r="B206" s="45"/>
      <c r="C206" s="73"/>
      <c r="D206" s="232" t="s">
        <v>132</v>
      </c>
      <c r="E206" s="73"/>
      <c r="F206" s="233" t="s">
        <v>395</v>
      </c>
      <c r="G206" s="73"/>
      <c r="H206" s="73"/>
      <c r="I206" s="190"/>
      <c r="J206" s="73"/>
      <c r="K206" s="73"/>
      <c r="L206" s="71"/>
      <c r="M206" s="234"/>
      <c r="N206" s="46"/>
      <c r="O206" s="46"/>
      <c r="P206" s="46"/>
      <c r="Q206" s="46"/>
      <c r="R206" s="46"/>
      <c r="S206" s="46"/>
      <c r="T206" s="94"/>
      <c r="AT206" s="23" t="s">
        <v>132</v>
      </c>
      <c r="AU206" s="23" t="s">
        <v>80</v>
      </c>
    </row>
    <row r="207" spans="2:47" s="1" customFormat="1" ht="13.5">
      <c r="B207" s="45"/>
      <c r="C207" s="73"/>
      <c r="D207" s="232" t="s">
        <v>134</v>
      </c>
      <c r="E207" s="73"/>
      <c r="F207" s="233" t="s">
        <v>396</v>
      </c>
      <c r="G207" s="73"/>
      <c r="H207" s="73"/>
      <c r="I207" s="190"/>
      <c r="J207" s="73"/>
      <c r="K207" s="73"/>
      <c r="L207" s="71"/>
      <c r="M207" s="234"/>
      <c r="N207" s="46"/>
      <c r="O207" s="46"/>
      <c r="P207" s="46"/>
      <c r="Q207" s="46"/>
      <c r="R207" s="46"/>
      <c r="S207" s="46"/>
      <c r="T207" s="94"/>
      <c r="AT207" s="23" t="s">
        <v>134</v>
      </c>
      <c r="AU207" s="23" t="s">
        <v>80</v>
      </c>
    </row>
    <row r="208" spans="2:65" s="1" customFormat="1" ht="25.5" customHeight="1">
      <c r="B208" s="45"/>
      <c r="C208" s="220" t="s">
        <v>356</v>
      </c>
      <c r="D208" s="220" t="s">
        <v>125</v>
      </c>
      <c r="E208" s="221" t="s">
        <v>398</v>
      </c>
      <c r="F208" s="222" t="s">
        <v>399</v>
      </c>
      <c r="G208" s="223" t="s">
        <v>299</v>
      </c>
      <c r="H208" s="224">
        <v>104</v>
      </c>
      <c r="I208" s="225"/>
      <c r="J208" s="226">
        <f>ROUND(I208*H208,2)</f>
        <v>0</v>
      </c>
      <c r="K208" s="222" t="s">
        <v>129</v>
      </c>
      <c r="L208" s="71"/>
      <c r="M208" s="227" t="s">
        <v>21</v>
      </c>
      <c r="N208" s="228" t="s">
        <v>41</v>
      </c>
      <c r="O208" s="46"/>
      <c r="P208" s="229">
        <f>O208*H208</f>
        <v>0</v>
      </c>
      <c r="Q208" s="229">
        <v>0.00202</v>
      </c>
      <c r="R208" s="229">
        <f>Q208*H208</f>
        <v>0.21008000000000002</v>
      </c>
      <c r="S208" s="229">
        <v>0</v>
      </c>
      <c r="T208" s="230">
        <f>S208*H208</f>
        <v>0</v>
      </c>
      <c r="AR208" s="23" t="s">
        <v>130</v>
      </c>
      <c r="AT208" s="23" t="s">
        <v>125</v>
      </c>
      <c r="AU208" s="23" t="s">
        <v>80</v>
      </c>
      <c r="AY208" s="23" t="s">
        <v>123</v>
      </c>
      <c r="BE208" s="231">
        <f>IF(N208="základní",J208,0)</f>
        <v>0</v>
      </c>
      <c r="BF208" s="231">
        <f>IF(N208="snížená",J208,0)</f>
        <v>0</v>
      </c>
      <c r="BG208" s="231">
        <f>IF(N208="zákl. přenesená",J208,0)</f>
        <v>0</v>
      </c>
      <c r="BH208" s="231">
        <f>IF(N208="sníž. přenesená",J208,0)</f>
        <v>0</v>
      </c>
      <c r="BI208" s="231">
        <f>IF(N208="nulová",J208,0)</f>
        <v>0</v>
      </c>
      <c r="BJ208" s="23" t="s">
        <v>78</v>
      </c>
      <c r="BK208" s="231">
        <f>ROUND(I208*H208,2)</f>
        <v>0</v>
      </c>
      <c r="BL208" s="23" t="s">
        <v>130</v>
      </c>
      <c r="BM208" s="23" t="s">
        <v>556</v>
      </c>
    </row>
    <row r="209" spans="2:47" s="1" customFormat="1" ht="13.5">
      <c r="B209" s="45"/>
      <c r="C209" s="73"/>
      <c r="D209" s="232" t="s">
        <v>132</v>
      </c>
      <c r="E209" s="73"/>
      <c r="F209" s="233" t="s">
        <v>401</v>
      </c>
      <c r="G209" s="73"/>
      <c r="H209" s="73"/>
      <c r="I209" s="190"/>
      <c r="J209" s="73"/>
      <c r="K209" s="73"/>
      <c r="L209" s="71"/>
      <c r="M209" s="234"/>
      <c r="N209" s="46"/>
      <c r="O209" s="46"/>
      <c r="P209" s="46"/>
      <c r="Q209" s="46"/>
      <c r="R209" s="46"/>
      <c r="S209" s="46"/>
      <c r="T209" s="94"/>
      <c r="AT209" s="23" t="s">
        <v>132</v>
      </c>
      <c r="AU209" s="23" t="s">
        <v>80</v>
      </c>
    </row>
    <row r="210" spans="2:51" s="11" customFormat="1" ht="13.5">
      <c r="B210" s="235"/>
      <c r="C210" s="236"/>
      <c r="D210" s="232" t="s">
        <v>148</v>
      </c>
      <c r="E210" s="237" t="s">
        <v>21</v>
      </c>
      <c r="F210" s="238" t="s">
        <v>557</v>
      </c>
      <c r="G210" s="236"/>
      <c r="H210" s="239">
        <v>104</v>
      </c>
      <c r="I210" s="240"/>
      <c r="J210" s="236"/>
      <c r="K210" s="236"/>
      <c r="L210" s="241"/>
      <c r="M210" s="242"/>
      <c r="N210" s="243"/>
      <c r="O210" s="243"/>
      <c r="P210" s="243"/>
      <c r="Q210" s="243"/>
      <c r="R210" s="243"/>
      <c r="S210" s="243"/>
      <c r="T210" s="244"/>
      <c r="AT210" s="245" t="s">
        <v>148</v>
      </c>
      <c r="AU210" s="245" t="s">
        <v>80</v>
      </c>
      <c r="AV210" s="11" t="s">
        <v>80</v>
      </c>
      <c r="AW210" s="11" t="s">
        <v>33</v>
      </c>
      <c r="AX210" s="11" t="s">
        <v>78</v>
      </c>
      <c r="AY210" s="245" t="s">
        <v>123</v>
      </c>
    </row>
    <row r="211" spans="2:65" s="1" customFormat="1" ht="25.5" customHeight="1">
      <c r="B211" s="45"/>
      <c r="C211" s="220" t="s">
        <v>360</v>
      </c>
      <c r="D211" s="220" t="s">
        <v>125</v>
      </c>
      <c r="E211" s="221" t="s">
        <v>404</v>
      </c>
      <c r="F211" s="222" t="s">
        <v>405</v>
      </c>
      <c r="G211" s="223" t="s">
        <v>212</v>
      </c>
      <c r="H211" s="224">
        <v>0.9</v>
      </c>
      <c r="I211" s="225"/>
      <c r="J211" s="226">
        <f>ROUND(I211*H211,2)</f>
        <v>0</v>
      </c>
      <c r="K211" s="222" t="s">
        <v>129</v>
      </c>
      <c r="L211" s="71"/>
      <c r="M211" s="227" t="s">
        <v>21</v>
      </c>
      <c r="N211" s="228" t="s">
        <v>41</v>
      </c>
      <c r="O211" s="46"/>
      <c r="P211" s="229">
        <f>O211*H211</f>
        <v>0</v>
      </c>
      <c r="Q211" s="229">
        <v>1.01508</v>
      </c>
      <c r="R211" s="229">
        <f>Q211*H211</f>
        <v>0.913572</v>
      </c>
      <c r="S211" s="229">
        <v>0</v>
      </c>
      <c r="T211" s="230">
        <f>S211*H211</f>
        <v>0</v>
      </c>
      <c r="AR211" s="23" t="s">
        <v>130</v>
      </c>
      <c r="AT211" s="23" t="s">
        <v>125</v>
      </c>
      <c r="AU211" s="23" t="s">
        <v>80</v>
      </c>
      <c r="AY211" s="23" t="s">
        <v>123</v>
      </c>
      <c r="BE211" s="231">
        <f>IF(N211="základní",J211,0)</f>
        <v>0</v>
      </c>
      <c r="BF211" s="231">
        <f>IF(N211="snížená",J211,0)</f>
        <v>0</v>
      </c>
      <c r="BG211" s="231">
        <f>IF(N211="zákl. přenesená",J211,0)</f>
        <v>0</v>
      </c>
      <c r="BH211" s="231">
        <f>IF(N211="sníž. přenesená",J211,0)</f>
        <v>0</v>
      </c>
      <c r="BI211" s="231">
        <f>IF(N211="nulová",J211,0)</f>
        <v>0</v>
      </c>
      <c r="BJ211" s="23" t="s">
        <v>78</v>
      </c>
      <c r="BK211" s="231">
        <f>ROUND(I211*H211,2)</f>
        <v>0</v>
      </c>
      <c r="BL211" s="23" t="s">
        <v>130</v>
      </c>
      <c r="BM211" s="23" t="s">
        <v>558</v>
      </c>
    </row>
    <row r="212" spans="2:51" s="11" customFormat="1" ht="13.5">
      <c r="B212" s="235"/>
      <c r="C212" s="236"/>
      <c r="D212" s="232" t="s">
        <v>148</v>
      </c>
      <c r="E212" s="237" t="s">
        <v>21</v>
      </c>
      <c r="F212" s="238" t="s">
        <v>559</v>
      </c>
      <c r="G212" s="236"/>
      <c r="H212" s="239">
        <v>0.9</v>
      </c>
      <c r="I212" s="240"/>
      <c r="J212" s="236"/>
      <c r="K212" s="236"/>
      <c r="L212" s="241"/>
      <c r="M212" s="242"/>
      <c r="N212" s="243"/>
      <c r="O212" s="243"/>
      <c r="P212" s="243"/>
      <c r="Q212" s="243"/>
      <c r="R212" s="243"/>
      <c r="S212" s="243"/>
      <c r="T212" s="244"/>
      <c r="AT212" s="245" t="s">
        <v>148</v>
      </c>
      <c r="AU212" s="245" t="s">
        <v>80</v>
      </c>
      <c r="AV212" s="11" t="s">
        <v>80</v>
      </c>
      <c r="AW212" s="11" t="s">
        <v>33</v>
      </c>
      <c r="AX212" s="11" t="s">
        <v>78</v>
      </c>
      <c r="AY212" s="245" t="s">
        <v>123</v>
      </c>
    </row>
    <row r="213" spans="2:65" s="1" customFormat="1" ht="16.5" customHeight="1">
      <c r="B213" s="45"/>
      <c r="C213" s="220" t="s">
        <v>365</v>
      </c>
      <c r="D213" s="220" t="s">
        <v>125</v>
      </c>
      <c r="E213" s="221" t="s">
        <v>409</v>
      </c>
      <c r="F213" s="222" t="s">
        <v>410</v>
      </c>
      <c r="G213" s="223" t="s">
        <v>128</v>
      </c>
      <c r="H213" s="224">
        <v>60</v>
      </c>
      <c r="I213" s="225"/>
      <c r="J213" s="226">
        <f>ROUND(I213*H213,2)</f>
        <v>0</v>
      </c>
      <c r="K213" s="222" t="s">
        <v>129</v>
      </c>
      <c r="L213" s="71"/>
      <c r="M213" s="227" t="s">
        <v>21</v>
      </c>
      <c r="N213" s="228" t="s">
        <v>41</v>
      </c>
      <c r="O213" s="46"/>
      <c r="P213" s="229">
        <f>O213*H213</f>
        <v>0</v>
      </c>
      <c r="Q213" s="229">
        <v>0.01375</v>
      </c>
      <c r="R213" s="229">
        <f>Q213*H213</f>
        <v>0.825</v>
      </c>
      <c r="S213" s="229">
        <v>0</v>
      </c>
      <c r="T213" s="230">
        <f>S213*H213</f>
        <v>0</v>
      </c>
      <c r="AR213" s="23" t="s">
        <v>130</v>
      </c>
      <c r="AT213" s="23" t="s">
        <v>125</v>
      </c>
      <c r="AU213" s="23" t="s">
        <v>80</v>
      </c>
      <c r="AY213" s="23" t="s">
        <v>123</v>
      </c>
      <c r="BE213" s="231">
        <f>IF(N213="základní",J213,0)</f>
        <v>0</v>
      </c>
      <c r="BF213" s="231">
        <f>IF(N213="snížená",J213,0)</f>
        <v>0</v>
      </c>
      <c r="BG213" s="231">
        <f>IF(N213="zákl. přenesená",J213,0)</f>
        <v>0</v>
      </c>
      <c r="BH213" s="231">
        <f>IF(N213="sníž. přenesená",J213,0)</f>
        <v>0</v>
      </c>
      <c r="BI213" s="231">
        <f>IF(N213="nulová",J213,0)</f>
        <v>0</v>
      </c>
      <c r="BJ213" s="23" t="s">
        <v>78</v>
      </c>
      <c r="BK213" s="231">
        <f>ROUND(I213*H213,2)</f>
        <v>0</v>
      </c>
      <c r="BL213" s="23" t="s">
        <v>130</v>
      </c>
      <c r="BM213" s="23" t="s">
        <v>560</v>
      </c>
    </row>
    <row r="214" spans="2:47" s="1" customFormat="1" ht="13.5">
      <c r="B214" s="45"/>
      <c r="C214" s="73"/>
      <c r="D214" s="232" t="s">
        <v>132</v>
      </c>
      <c r="E214" s="73"/>
      <c r="F214" s="233" t="s">
        <v>412</v>
      </c>
      <c r="G214" s="73"/>
      <c r="H214" s="73"/>
      <c r="I214" s="190"/>
      <c r="J214" s="73"/>
      <c r="K214" s="73"/>
      <c r="L214" s="71"/>
      <c r="M214" s="234"/>
      <c r="N214" s="46"/>
      <c r="O214" s="46"/>
      <c r="P214" s="46"/>
      <c r="Q214" s="46"/>
      <c r="R214" s="46"/>
      <c r="S214" s="46"/>
      <c r="T214" s="94"/>
      <c r="AT214" s="23" t="s">
        <v>132</v>
      </c>
      <c r="AU214" s="23" t="s">
        <v>80</v>
      </c>
    </row>
    <row r="215" spans="2:51" s="11" customFormat="1" ht="13.5">
      <c r="B215" s="235"/>
      <c r="C215" s="236"/>
      <c r="D215" s="232" t="s">
        <v>148</v>
      </c>
      <c r="E215" s="237" t="s">
        <v>21</v>
      </c>
      <c r="F215" s="238" t="s">
        <v>456</v>
      </c>
      <c r="G215" s="236"/>
      <c r="H215" s="239">
        <v>60</v>
      </c>
      <c r="I215" s="240"/>
      <c r="J215" s="236"/>
      <c r="K215" s="236"/>
      <c r="L215" s="241"/>
      <c r="M215" s="242"/>
      <c r="N215" s="243"/>
      <c r="O215" s="243"/>
      <c r="P215" s="243"/>
      <c r="Q215" s="243"/>
      <c r="R215" s="243"/>
      <c r="S215" s="243"/>
      <c r="T215" s="244"/>
      <c r="AT215" s="245" t="s">
        <v>148</v>
      </c>
      <c r="AU215" s="245" t="s">
        <v>80</v>
      </c>
      <c r="AV215" s="11" t="s">
        <v>80</v>
      </c>
      <c r="AW215" s="11" t="s">
        <v>33</v>
      </c>
      <c r="AX215" s="11" t="s">
        <v>78</v>
      </c>
      <c r="AY215" s="245" t="s">
        <v>123</v>
      </c>
    </row>
    <row r="216" spans="2:65" s="1" customFormat="1" ht="38.25" customHeight="1">
      <c r="B216" s="45"/>
      <c r="C216" s="220" t="s">
        <v>369</v>
      </c>
      <c r="D216" s="220" t="s">
        <v>125</v>
      </c>
      <c r="E216" s="221" t="s">
        <v>414</v>
      </c>
      <c r="F216" s="222" t="s">
        <v>415</v>
      </c>
      <c r="G216" s="223" t="s">
        <v>157</v>
      </c>
      <c r="H216" s="224">
        <v>60</v>
      </c>
      <c r="I216" s="225"/>
      <c r="J216" s="226">
        <f>ROUND(I216*H216,2)</f>
        <v>0</v>
      </c>
      <c r="K216" s="222" t="s">
        <v>129</v>
      </c>
      <c r="L216" s="71"/>
      <c r="M216" s="227" t="s">
        <v>21</v>
      </c>
      <c r="N216" s="228" t="s">
        <v>41</v>
      </c>
      <c r="O216" s="46"/>
      <c r="P216" s="229">
        <f>O216*H216</f>
        <v>0</v>
      </c>
      <c r="Q216" s="229">
        <v>0.00061</v>
      </c>
      <c r="R216" s="229">
        <f>Q216*H216</f>
        <v>0.0366</v>
      </c>
      <c r="S216" s="229">
        <v>0</v>
      </c>
      <c r="T216" s="230">
        <f>S216*H216</f>
        <v>0</v>
      </c>
      <c r="AR216" s="23" t="s">
        <v>130</v>
      </c>
      <c r="AT216" s="23" t="s">
        <v>125</v>
      </c>
      <c r="AU216" s="23" t="s">
        <v>80</v>
      </c>
      <c r="AY216" s="23" t="s">
        <v>123</v>
      </c>
      <c r="BE216" s="231">
        <f>IF(N216="základní",J216,0)</f>
        <v>0</v>
      </c>
      <c r="BF216" s="231">
        <f>IF(N216="snížená",J216,0)</f>
        <v>0</v>
      </c>
      <c r="BG216" s="231">
        <f>IF(N216="zákl. přenesená",J216,0)</f>
        <v>0</v>
      </c>
      <c r="BH216" s="231">
        <f>IF(N216="sníž. přenesená",J216,0)</f>
        <v>0</v>
      </c>
      <c r="BI216" s="231">
        <f>IF(N216="nulová",J216,0)</f>
        <v>0</v>
      </c>
      <c r="BJ216" s="23" t="s">
        <v>78</v>
      </c>
      <c r="BK216" s="231">
        <f>ROUND(I216*H216,2)</f>
        <v>0</v>
      </c>
      <c r="BL216" s="23" t="s">
        <v>130</v>
      </c>
      <c r="BM216" s="23" t="s">
        <v>561</v>
      </c>
    </row>
    <row r="217" spans="2:51" s="11" customFormat="1" ht="13.5">
      <c r="B217" s="235"/>
      <c r="C217" s="236"/>
      <c r="D217" s="232" t="s">
        <v>148</v>
      </c>
      <c r="E217" s="237" t="s">
        <v>21</v>
      </c>
      <c r="F217" s="238" t="s">
        <v>456</v>
      </c>
      <c r="G217" s="236"/>
      <c r="H217" s="239">
        <v>60</v>
      </c>
      <c r="I217" s="240"/>
      <c r="J217" s="236"/>
      <c r="K217" s="236"/>
      <c r="L217" s="241"/>
      <c r="M217" s="242"/>
      <c r="N217" s="243"/>
      <c r="O217" s="243"/>
      <c r="P217" s="243"/>
      <c r="Q217" s="243"/>
      <c r="R217" s="243"/>
      <c r="S217" s="243"/>
      <c r="T217" s="244"/>
      <c r="AT217" s="245" t="s">
        <v>148</v>
      </c>
      <c r="AU217" s="245" t="s">
        <v>80</v>
      </c>
      <c r="AV217" s="11" t="s">
        <v>80</v>
      </c>
      <c r="AW217" s="11" t="s">
        <v>33</v>
      </c>
      <c r="AX217" s="11" t="s">
        <v>78</v>
      </c>
      <c r="AY217" s="245" t="s">
        <v>123</v>
      </c>
    </row>
    <row r="218" spans="2:65" s="1" customFormat="1" ht="25.5" customHeight="1">
      <c r="B218" s="45"/>
      <c r="C218" s="220" t="s">
        <v>375</v>
      </c>
      <c r="D218" s="220" t="s">
        <v>125</v>
      </c>
      <c r="E218" s="221" t="s">
        <v>418</v>
      </c>
      <c r="F218" s="222" t="s">
        <v>419</v>
      </c>
      <c r="G218" s="223" t="s">
        <v>157</v>
      </c>
      <c r="H218" s="224">
        <v>60</v>
      </c>
      <c r="I218" s="225"/>
      <c r="J218" s="226">
        <f>ROUND(I218*H218,2)</f>
        <v>0</v>
      </c>
      <c r="K218" s="222" t="s">
        <v>129</v>
      </c>
      <c r="L218" s="71"/>
      <c r="M218" s="227" t="s">
        <v>21</v>
      </c>
      <c r="N218" s="228" t="s">
        <v>41</v>
      </c>
      <c r="O218" s="46"/>
      <c r="P218" s="229">
        <f>O218*H218</f>
        <v>0</v>
      </c>
      <c r="Q218" s="229">
        <v>0</v>
      </c>
      <c r="R218" s="229">
        <f>Q218*H218</f>
        <v>0</v>
      </c>
      <c r="S218" s="229">
        <v>0</v>
      </c>
      <c r="T218" s="230">
        <f>S218*H218</f>
        <v>0</v>
      </c>
      <c r="AR218" s="23" t="s">
        <v>130</v>
      </c>
      <c r="AT218" s="23" t="s">
        <v>125</v>
      </c>
      <c r="AU218" s="23" t="s">
        <v>80</v>
      </c>
      <c r="AY218" s="23" t="s">
        <v>123</v>
      </c>
      <c r="BE218" s="231">
        <f>IF(N218="základní",J218,0)</f>
        <v>0</v>
      </c>
      <c r="BF218" s="231">
        <f>IF(N218="snížená",J218,0)</f>
        <v>0</v>
      </c>
      <c r="BG218" s="231">
        <f>IF(N218="zákl. přenesená",J218,0)</f>
        <v>0</v>
      </c>
      <c r="BH218" s="231">
        <f>IF(N218="sníž. přenesená",J218,0)</f>
        <v>0</v>
      </c>
      <c r="BI218" s="231">
        <f>IF(N218="nulová",J218,0)</f>
        <v>0</v>
      </c>
      <c r="BJ218" s="23" t="s">
        <v>78</v>
      </c>
      <c r="BK218" s="231">
        <f>ROUND(I218*H218,2)</f>
        <v>0</v>
      </c>
      <c r="BL218" s="23" t="s">
        <v>130</v>
      </c>
      <c r="BM218" s="23" t="s">
        <v>562</v>
      </c>
    </row>
    <row r="219" spans="2:47" s="1" customFormat="1" ht="13.5">
      <c r="B219" s="45"/>
      <c r="C219" s="73"/>
      <c r="D219" s="232" t="s">
        <v>132</v>
      </c>
      <c r="E219" s="73"/>
      <c r="F219" s="233" t="s">
        <v>421</v>
      </c>
      <c r="G219" s="73"/>
      <c r="H219" s="73"/>
      <c r="I219" s="190"/>
      <c r="J219" s="73"/>
      <c r="K219" s="73"/>
      <c r="L219" s="71"/>
      <c r="M219" s="234"/>
      <c r="N219" s="46"/>
      <c r="O219" s="46"/>
      <c r="P219" s="46"/>
      <c r="Q219" s="46"/>
      <c r="R219" s="46"/>
      <c r="S219" s="46"/>
      <c r="T219" s="94"/>
      <c r="AT219" s="23" t="s">
        <v>132</v>
      </c>
      <c r="AU219" s="23" t="s">
        <v>80</v>
      </c>
    </row>
    <row r="220" spans="2:51" s="11" customFormat="1" ht="13.5">
      <c r="B220" s="235"/>
      <c r="C220" s="236"/>
      <c r="D220" s="232" t="s">
        <v>148</v>
      </c>
      <c r="E220" s="237" t="s">
        <v>21</v>
      </c>
      <c r="F220" s="238" t="s">
        <v>456</v>
      </c>
      <c r="G220" s="236"/>
      <c r="H220" s="239">
        <v>60</v>
      </c>
      <c r="I220" s="240"/>
      <c r="J220" s="236"/>
      <c r="K220" s="236"/>
      <c r="L220" s="241"/>
      <c r="M220" s="242"/>
      <c r="N220" s="243"/>
      <c r="O220" s="243"/>
      <c r="P220" s="243"/>
      <c r="Q220" s="243"/>
      <c r="R220" s="243"/>
      <c r="S220" s="243"/>
      <c r="T220" s="244"/>
      <c r="AT220" s="245" t="s">
        <v>148</v>
      </c>
      <c r="AU220" s="245" t="s">
        <v>80</v>
      </c>
      <c r="AV220" s="11" t="s">
        <v>80</v>
      </c>
      <c r="AW220" s="11" t="s">
        <v>33</v>
      </c>
      <c r="AX220" s="11" t="s">
        <v>78</v>
      </c>
      <c r="AY220" s="245" t="s">
        <v>123</v>
      </c>
    </row>
    <row r="221" spans="2:65" s="1" customFormat="1" ht="25.5" customHeight="1">
      <c r="B221" s="45"/>
      <c r="C221" s="220" t="s">
        <v>381</v>
      </c>
      <c r="D221" s="220" t="s">
        <v>125</v>
      </c>
      <c r="E221" s="221" t="s">
        <v>563</v>
      </c>
      <c r="F221" s="222" t="s">
        <v>564</v>
      </c>
      <c r="G221" s="223" t="s">
        <v>157</v>
      </c>
      <c r="H221" s="224">
        <v>5</v>
      </c>
      <c r="I221" s="225"/>
      <c r="J221" s="226">
        <f>ROUND(I221*H221,2)</f>
        <v>0</v>
      </c>
      <c r="K221" s="222" t="s">
        <v>129</v>
      </c>
      <c r="L221" s="71"/>
      <c r="M221" s="227" t="s">
        <v>21</v>
      </c>
      <c r="N221" s="228" t="s">
        <v>41</v>
      </c>
      <c r="O221" s="46"/>
      <c r="P221" s="229">
        <f>O221*H221</f>
        <v>0</v>
      </c>
      <c r="Q221" s="229">
        <v>0.59184</v>
      </c>
      <c r="R221" s="229">
        <f>Q221*H221</f>
        <v>2.9592</v>
      </c>
      <c r="S221" s="229">
        <v>0</v>
      </c>
      <c r="T221" s="230">
        <f>S221*H221</f>
        <v>0</v>
      </c>
      <c r="AR221" s="23" t="s">
        <v>130</v>
      </c>
      <c r="AT221" s="23" t="s">
        <v>125</v>
      </c>
      <c r="AU221" s="23" t="s">
        <v>80</v>
      </c>
      <c r="AY221" s="23" t="s">
        <v>123</v>
      </c>
      <c r="BE221" s="231">
        <f>IF(N221="základní",J221,0)</f>
        <v>0</v>
      </c>
      <c r="BF221" s="231">
        <f>IF(N221="snížená",J221,0)</f>
        <v>0</v>
      </c>
      <c r="BG221" s="231">
        <f>IF(N221="zákl. přenesená",J221,0)</f>
        <v>0</v>
      </c>
      <c r="BH221" s="231">
        <f>IF(N221="sníž. přenesená",J221,0)</f>
        <v>0</v>
      </c>
      <c r="BI221" s="231">
        <f>IF(N221="nulová",J221,0)</f>
        <v>0</v>
      </c>
      <c r="BJ221" s="23" t="s">
        <v>78</v>
      </c>
      <c r="BK221" s="231">
        <f>ROUND(I221*H221,2)</f>
        <v>0</v>
      </c>
      <c r="BL221" s="23" t="s">
        <v>130</v>
      </c>
      <c r="BM221" s="23" t="s">
        <v>565</v>
      </c>
    </row>
    <row r="222" spans="2:47" s="1" customFormat="1" ht="13.5">
      <c r="B222" s="45"/>
      <c r="C222" s="73"/>
      <c r="D222" s="232" t="s">
        <v>132</v>
      </c>
      <c r="E222" s="73"/>
      <c r="F222" s="233" t="s">
        <v>566</v>
      </c>
      <c r="G222" s="73"/>
      <c r="H222" s="73"/>
      <c r="I222" s="190"/>
      <c r="J222" s="73"/>
      <c r="K222" s="73"/>
      <c r="L222" s="71"/>
      <c r="M222" s="234"/>
      <c r="N222" s="46"/>
      <c r="O222" s="46"/>
      <c r="P222" s="46"/>
      <c r="Q222" s="46"/>
      <c r="R222" s="46"/>
      <c r="S222" s="46"/>
      <c r="T222" s="94"/>
      <c r="AT222" s="23" t="s">
        <v>132</v>
      </c>
      <c r="AU222" s="23" t="s">
        <v>80</v>
      </c>
    </row>
    <row r="223" spans="2:63" s="10" customFormat="1" ht="29.85" customHeight="1">
      <c r="B223" s="204"/>
      <c r="C223" s="205"/>
      <c r="D223" s="206" t="s">
        <v>69</v>
      </c>
      <c r="E223" s="218" t="s">
        <v>422</v>
      </c>
      <c r="F223" s="218" t="s">
        <v>423</v>
      </c>
      <c r="G223" s="205"/>
      <c r="H223" s="205"/>
      <c r="I223" s="208"/>
      <c r="J223" s="219">
        <f>BK223</f>
        <v>0</v>
      </c>
      <c r="K223" s="205"/>
      <c r="L223" s="210"/>
      <c r="M223" s="211"/>
      <c r="N223" s="212"/>
      <c r="O223" s="212"/>
      <c r="P223" s="213">
        <f>SUM(P224:P258)</f>
        <v>0</v>
      </c>
      <c r="Q223" s="212"/>
      <c r="R223" s="213">
        <f>SUM(R224:R258)</f>
        <v>0</v>
      </c>
      <c r="S223" s="212"/>
      <c r="T223" s="214">
        <f>SUM(T224:T258)</f>
        <v>0</v>
      </c>
      <c r="AR223" s="215" t="s">
        <v>78</v>
      </c>
      <c r="AT223" s="216" t="s">
        <v>69</v>
      </c>
      <c r="AU223" s="216" t="s">
        <v>78</v>
      </c>
      <c r="AY223" s="215" t="s">
        <v>123</v>
      </c>
      <c r="BK223" s="217">
        <f>SUM(BK224:BK258)</f>
        <v>0</v>
      </c>
    </row>
    <row r="224" spans="2:65" s="1" customFormat="1" ht="25.5" customHeight="1">
      <c r="B224" s="45"/>
      <c r="C224" s="220" t="s">
        <v>386</v>
      </c>
      <c r="D224" s="220" t="s">
        <v>125</v>
      </c>
      <c r="E224" s="221" t="s">
        <v>425</v>
      </c>
      <c r="F224" s="222" t="s">
        <v>426</v>
      </c>
      <c r="G224" s="223" t="s">
        <v>212</v>
      </c>
      <c r="H224" s="224">
        <v>116.4</v>
      </c>
      <c r="I224" s="225"/>
      <c r="J224" s="226">
        <f>ROUND(I224*H224,2)</f>
        <v>0</v>
      </c>
      <c r="K224" s="222" t="s">
        <v>129</v>
      </c>
      <c r="L224" s="71"/>
      <c r="M224" s="227" t="s">
        <v>21</v>
      </c>
      <c r="N224" s="228" t="s">
        <v>41</v>
      </c>
      <c r="O224" s="46"/>
      <c r="P224" s="229">
        <f>O224*H224</f>
        <v>0</v>
      </c>
      <c r="Q224" s="229">
        <v>0</v>
      </c>
      <c r="R224" s="229">
        <f>Q224*H224</f>
        <v>0</v>
      </c>
      <c r="S224" s="229">
        <v>0</v>
      </c>
      <c r="T224" s="230">
        <f>S224*H224</f>
        <v>0</v>
      </c>
      <c r="AR224" s="23" t="s">
        <v>130</v>
      </c>
      <c r="AT224" s="23" t="s">
        <v>125</v>
      </c>
      <c r="AU224" s="23" t="s">
        <v>80</v>
      </c>
      <c r="AY224" s="23" t="s">
        <v>123</v>
      </c>
      <c r="BE224" s="231">
        <f>IF(N224="základní",J224,0)</f>
        <v>0</v>
      </c>
      <c r="BF224" s="231">
        <f>IF(N224="snížená",J224,0)</f>
        <v>0</v>
      </c>
      <c r="BG224" s="231">
        <f>IF(N224="zákl. přenesená",J224,0)</f>
        <v>0</v>
      </c>
      <c r="BH224" s="231">
        <f>IF(N224="sníž. přenesená",J224,0)</f>
        <v>0</v>
      </c>
      <c r="BI224" s="231">
        <f>IF(N224="nulová",J224,0)</f>
        <v>0</v>
      </c>
      <c r="BJ224" s="23" t="s">
        <v>78</v>
      </c>
      <c r="BK224" s="231">
        <f>ROUND(I224*H224,2)</f>
        <v>0</v>
      </c>
      <c r="BL224" s="23" t="s">
        <v>130</v>
      </c>
      <c r="BM224" s="23" t="s">
        <v>567</v>
      </c>
    </row>
    <row r="225" spans="2:47" s="1" customFormat="1" ht="13.5">
      <c r="B225" s="45"/>
      <c r="C225" s="73"/>
      <c r="D225" s="232" t="s">
        <v>132</v>
      </c>
      <c r="E225" s="73"/>
      <c r="F225" s="233" t="s">
        <v>428</v>
      </c>
      <c r="G225" s="73"/>
      <c r="H225" s="73"/>
      <c r="I225" s="190"/>
      <c r="J225" s="73"/>
      <c r="K225" s="73"/>
      <c r="L225" s="71"/>
      <c r="M225" s="234"/>
      <c r="N225" s="46"/>
      <c r="O225" s="46"/>
      <c r="P225" s="46"/>
      <c r="Q225" s="46"/>
      <c r="R225" s="46"/>
      <c r="S225" s="46"/>
      <c r="T225" s="94"/>
      <c r="AT225" s="23" t="s">
        <v>132</v>
      </c>
      <c r="AU225" s="23" t="s">
        <v>80</v>
      </c>
    </row>
    <row r="226" spans="2:51" s="12" customFormat="1" ht="13.5">
      <c r="B226" s="246"/>
      <c r="C226" s="247"/>
      <c r="D226" s="232" t="s">
        <v>148</v>
      </c>
      <c r="E226" s="248" t="s">
        <v>21</v>
      </c>
      <c r="F226" s="249" t="s">
        <v>568</v>
      </c>
      <c r="G226" s="247"/>
      <c r="H226" s="248" t="s">
        <v>21</v>
      </c>
      <c r="I226" s="250"/>
      <c r="J226" s="247"/>
      <c r="K226" s="247"/>
      <c r="L226" s="251"/>
      <c r="M226" s="252"/>
      <c r="N226" s="253"/>
      <c r="O226" s="253"/>
      <c r="P226" s="253"/>
      <c r="Q226" s="253"/>
      <c r="R226" s="253"/>
      <c r="S226" s="253"/>
      <c r="T226" s="254"/>
      <c r="AT226" s="255" t="s">
        <v>148</v>
      </c>
      <c r="AU226" s="255" t="s">
        <v>80</v>
      </c>
      <c r="AV226" s="12" t="s">
        <v>78</v>
      </c>
      <c r="AW226" s="12" t="s">
        <v>33</v>
      </c>
      <c r="AX226" s="12" t="s">
        <v>70</v>
      </c>
      <c r="AY226" s="255" t="s">
        <v>123</v>
      </c>
    </row>
    <row r="227" spans="2:51" s="11" customFormat="1" ht="13.5">
      <c r="B227" s="235"/>
      <c r="C227" s="236"/>
      <c r="D227" s="232" t="s">
        <v>148</v>
      </c>
      <c r="E227" s="237" t="s">
        <v>21</v>
      </c>
      <c r="F227" s="238" t="s">
        <v>569</v>
      </c>
      <c r="G227" s="236"/>
      <c r="H227" s="239">
        <v>80</v>
      </c>
      <c r="I227" s="240"/>
      <c r="J227" s="236"/>
      <c r="K227" s="236"/>
      <c r="L227" s="241"/>
      <c r="M227" s="242"/>
      <c r="N227" s="243"/>
      <c r="O227" s="243"/>
      <c r="P227" s="243"/>
      <c r="Q227" s="243"/>
      <c r="R227" s="243"/>
      <c r="S227" s="243"/>
      <c r="T227" s="244"/>
      <c r="AT227" s="245" t="s">
        <v>148</v>
      </c>
      <c r="AU227" s="245" t="s">
        <v>80</v>
      </c>
      <c r="AV227" s="11" t="s">
        <v>80</v>
      </c>
      <c r="AW227" s="11" t="s">
        <v>33</v>
      </c>
      <c r="AX227" s="11" t="s">
        <v>70</v>
      </c>
      <c r="AY227" s="245" t="s">
        <v>123</v>
      </c>
    </row>
    <row r="228" spans="2:51" s="12" customFormat="1" ht="13.5">
      <c r="B228" s="246"/>
      <c r="C228" s="247"/>
      <c r="D228" s="232" t="s">
        <v>148</v>
      </c>
      <c r="E228" s="248" t="s">
        <v>21</v>
      </c>
      <c r="F228" s="249" t="s">
        <v>257</v>
      </c>
      <c r="G228" s="247"/>
      <c r="H228" s="248" t="s">
        <v>21</v>
      </c>
      <c r="I228" s="250"/>
      <c r="J228" s="247"/>
      <c r="K228" s="247"/>
      <c r="L228" s="251"/>
      <c r="M228" s="252"/>
      <c r="N228" s="253"/>
      <c r="O228" s="253"/>
      <c r="P228" s="253"/>
      <c r="Q228" s="253"/>
      <c r="R228" s="253"/>
      <c r="S228" s="253"/>
      <c r="T228" s="254"/>
      <c r="AT228" s="255" t="s">
        <v>148</v>
      </c>
      <c r="AU228" s="255" t="s">
        <v>80</v>
      </c>
      <c r="AV228" s="12" t="s">
        <v>78</v>
      </c>
      <c r="AW228" s="12" t="s">
        <v>33</v>
      </c>
      <c r="AX228" s="12" t="s">
        <v>70</v>
      </c>
      <c r="AY228" s="255" t="s">
        <v>123</v>
      </c>
    </row>
    <row r="229" spans="2:51" s="11" customFormat="1" ht="13.5">
      <c r="B229" s="235"/>
      <c r="C229" s="236"/>
      <c r="D229" s="232" t="s">
        <v>148</v>
      </c>
      <c r="E229" s="237" t="s">
        <v>21</v>
      </c>
      <c r="F229" s="238" t="s">
        <v>431</v>
      </c>
      <c r="G229" s="236"/>
      <c r="H229" s="239">
        <v>9.5</v>
      </c>
      <c r="I229" s="240"/>
      <c r="J229" s="236"/>
      <c r="K229" s="236"/>
      <c r="L229" s="241"/>
      <c r="M229" s="242"/>
      <c r="N229" s="243"/>
      <c r="O229" s="243"/>
      <c r="P229" s="243"/>
      <c r="Q229" s="243"/>
      <c r="R229" s="243"/>
      <c r="S229" s="243"/>
      <c r="T229" s="244"/>
      <c r="AT229" s="245" t="s">
        <v>148</v>
      </c>
      <c r="AU229" s="245" t="s">
        <v>80</v>
      </c>
      <c r="AV229" s="11" t="s">
        <v>80</v>
      </c>
      <c r="AW229" s="11" t="s">
        <v>33</v>
      </c>
      <c r="AX229" s="11" t="s">
        <v>70</v>
      </c>
      <c r="AY229" s="245" t="s">
        <v>123</v>
      </c>
    </row>
    <row r="230" spans="2:51" s="12" customFormat="1" ht="13.5">
      <c r="B230" s="246"/>
      <c r="C230" s="247"/>
      <c r="D230" s="232" t="s">
        <v>148</v>
      </c>
      <c r="E230" s="248" t="s">
        <v>21</v>
      </c>
      <c r="F230" s="249" t="s">
        <v>570</v>
      </c>
      <c r="G230" s="247"/>
      <c r="H230" s="248" t="s">
        <v>21</v>
      </c>
      <c r="I230" s="250"/>
      <c r="J230" s="247"/>
      <c r="K230" s="247"/>
      <c r="L230" s="251"/>
      <c r="M230" s="252"/>
      <c r="N230" s="253"/>
      <c r="O230" s="253"/>
      <c r="P230" s="253"/>
      <c r="Q230" s="253"/>
      <c r="R230" s="253"/>
      <c r="S230" s="253"/>
      <c r="T230" s="254"/>
      <c r="AT230" s="255" t="s">
        <v>148</v>
      </c>
      <c r="AU230" s="255" t="s">
        <v>80</v>
      </c>
      <c r="AV230" s="12" t="s">
        <v>78</v>
      </c>
      <c r="AW230" s="12" t="s">
        <v>33</v>
      </c>
      <c r="AX230" s="12" t="s">
        <v>70</v>
      </c>
      <c r="AY230" s="255" t="s">
        <v>123</v>
      </c>
    </row>
    <row r="231" spans="2:51" s="11" customFormat="1" ht="13.5">
      <c r="B231" s="235"/>
      <c r="C231" s="236"/>
      <c r="D231" s="232" t="s">
        <v>148</v>
      </c>
      <c r="E231" s="237" t="s">
        <v>21</v>
      </c>
      <c r="F231" s="238" t="s">
        <v>571</v>
      </c>
      <c r="G231" s="236"/>
      <c r="H231" s="239">
        <v>26.9</v>
      </c>
      <c r="I231" s="240"/>
      <c r="J231" s="236"/>
      <c r="K231" s="236"/>
      <c r="L231" s="241"/>
      <c r="M231" s="242"/>
      <c r="N231" s="243"/>
      <c r="O231" s="243"/>
      <c r="P231" s="243"/>
      <c r="Q231" s="243"/>
      <c r="R231" s="243"/>
      <c r="S231" s="243"/>
      <c r="T231" s="244"/>
      <c r="AT231" s="245" t="s">
        <v>148</v>
      </c>
      <c r="AU231" s="245" t="s">
        <v>80</v>
      </c>
      <c r="AV231" s="11" t="s">
        <v>80</v>
      </c>
      <c r="AW231" s="11" t="s">
        <v>33</v>
      </c>
      <c r="AX231" s="11" t="s">
        <v>70</v>
      </c>
      <c r="AY231" s="245" t="s">
        <v>123</v>
      </c>
    </row>
    <row r="232" spans="2:51" s="13" customFormat="1" ht="13.5">
      <c r="B232" s="256"/>
      <c r="C232" s="257"/>
      <c r="D232" s="232" t="s">
        <v>148</v>
      </c>
      <c r="E232" s="258" t="s">
        <v>21</v>
      </c>
      <c r="F232" s="259" t="s">
        <v>175</v>
      </c>
      <c r="G232" s="257"/>
      <c r="H232" s="260">
        <v>116.4</v>
      </c>
      <c r="I232" s="261"/>
      <c r="J232" s="257"/>
      <c r="K232" s="257"/>
      <c r="L232" s="262"/>
      <c r="M232" s="263"/>
      <c r="N232" s="264"/>
      <c r="O232" s="264"/>
      <c r="P232" s="264"/>
      <c r="Q232" s="264"/>
      <c r="R232" s="264"/>
      <c r="S232" s="264"/>
      <c r="T232" s="265"/>
      <c r="AT232" s="266" t="s">
        <v>148</v>
      </c>
      <c r="AU232" s="266" t="s">
        <v>80</v>
      </c>
      <c r="AV232" s="13" t="s">
        <v>130</v>
      </c>
      <c r="AW232" s="13" t="s">
        <v>33</v>
      </c>
      <c r="AX232" s="13" t="s">
        <v>78</v>
      </c>
      <c r="AY232" s="266" t="s">
        <v>123</v>
      </c>
    </row>
    <row r="233" spans="2:65" s="1" customFormat="1" ht="25.5" customHeight="1">
      <c r="B233" s="45"/>
      <c r="C233" s="220" t="s">
        <v>391</v>
      </c>
      <c r="D233" s="220" t="s">
        <v>125</v>
      </c>
      <c r="E233" s="221" t="s">
        <v>435</v>
      </c>
      <c r="F233" s="222" t="s">
        <v>436</v>
      </c>
      <c r="G233" s="223" t="s">
        <v>212</v>
      </c>
      <c r="H233" s="224">
        <v>0</v>
      </c>
      <c r="I233" s="225"/>
      <c r="J233" s="226">
        <f>ROUND(I233*H233,2)</f>
        <v>0</v>
      </c>
      <c r="K233" s="222" t="s">
        <v>129</v>
      </c>
      <c r="L233" s="71"/>
      <c r="M233" s="227" t="s">
        <v>21</v>
      </c>
      <c r="N233" s="228" t="s">
        <v>41</v>
      </c>
      <c r="O233" s="46"/>
      <c r="P233" s="229">
        <f>O233*H233</f>
        <v>0</v>
      </c>
      <c r="Q233" s="229">
        <v>0</v>
      </c>
      <c r="R233" s="229">
        <f>Q233*H233</f>
        <v>0</v>
      </c>
      <c r="S233" s="229">
        <v>0</v>
      </c>
      <c r="T233" s="230">
        <f>S233*H233</f>
        <v>0</v>
      </c>
      <c r="AR233" s="23" t="s">
        <v>130</v>
      </c>
      <c r="AT233" s="23" t="s">
        <v>125</v>
      </c>
      <c r="AU233" s="23" t="s">
        <v>80</v>
      </c>
      <c r="AY233" s="23" t="s">
        <v>123</v>
      </c>
      <c r="BE233" s="231">
        <f>IF(N233="základní",J233,0)</f>
        <v>0</v>
      </c>
      <c r="BF233" s="231">
        <f>IF(N233="snížená",J233,0)</f>
        <v>0</v>
      </c>
      <c r="BG233" s="231">
        <f>IF(N233="zákl. přenesená",J233,0)</f>
        <v>0</v>
      </c>
      <c r="BH233" s="231">
        <f>IF(N233="sníž. přenesená",J233,0)</f>
        <v>0</v>
      </c>
      <c r="BI233" s="231">
        <f>IF(N233="nulová",J233,0)</f>
        <v>0</v>
      </c>
      <c r="BJ233" s="23" t="s">
        <v>78</v>
      </c>
      <c r="BK233" s="231">
        <f>ROUND(I233*H233,2)</f>
        <v>0</v>
      </c>
      <c r="BL233" s="23" t="s">
        <v>130</v>
      </c>
      <c r="BM233" s="23" t="s">
        <v>572</v>
      </c>
    </row>
    <row r="234" spans="2:47" s="1" customFormat="1" ht="13.5">
      <c r="B234" s="45"/>
      <c r="C234" s="73"/>
      <c r="D234" s="232" t="s">
        <v>132</v>
      </c>
      <c r="E234" s="73"/>
      <c r="F234" s="233" t="s">
        <v>428</v>
      </c>
      <c r="G234" s="73"/>
      <c r="H234" s="73"/>
      <c r="I234" s="190"/>
      <c r="J234" s="73"/>
      <c r="K234" s="73"/>
      <c r="L234" s="71"/>
      <c r="M234" s="234"/>
      <c r="N234" s="46"/>
      <c r="O234" s="46"/>
      <c r="P234" s="46"/>
      <c r="Q234" s="46"/>
      <c r="R234" s="46"/>
      <c r="S234" s="46"/>
      <c r="T234" s="94"/>
      <c r="AT234" s="23" t="s">
        <v>132</v>
      </c>
      <c r="AU234" s="23" t="s">
        <v>80</v>
      </c>
    </row>
    <row r="235" spans="2:47" s="1" customFormat="1" ht="13.5">
      <c r="B235" s="45"/>
      <c r="C235" s="73"/>
      <c r="D235" s="232" t="s">
        <v>134</v>
      </c>
      <c r="E235" s="73"/>
      <c r="F235" s="233" t="s">
        <v>200</v>
      </c>
      <c r="G235" s="73"/>
      <c r="H235" s="73"/>
      <c r="I235" s="190"/>
      <c r="J235" s="73"/>
      <c r="K235" s="73"/>
      <c r="L235" s="71"/>
      <c r="M235" s="234"/>
      <c r="N235" s="46"/>
      <c r="O235" s="46"/>
      <c r="P235" s="46"/>
      <c r="Q235" s="46"/>
      <c r="R235" s="46"/>
      <c r="S235" s="46"/>
      <c r="T235" s="94"/>
      <c r="AT235" s="23" t="s">
        <v>134</v>
      </c>
      <c r="AU235" s="23" t="s">
        <v>80</v>
      </c>
    </row>
    <row r="236" spans="2:65" s="1" customFormat="1" ht="25.5" customHeight="1">
      <c r="B236" s="45"/>
      <c r="C236" s="220" t="s">
        <v>397</v>
      </c>
      <c r="D236" s="220" t="s">
        <v>125</v>
      </c>
      <c r="E236" s="221" t="s">
        <v>440</v>
      </c>
      <c r="F236" s="222" t="s">
        <v>441</v>
      </c>
      <c r="G236" s="223" t="s">
        <v>212</v>
      </c>
      <c r="H236" s="224">
        <v>83.35</v>
      </c>
      <c r="I236" s="225"/>
      <c r="J236" s="226">
        <f>ROUND(I236*H236,2)</f>
        <v>0</v>
      </c>
      <c r="K236" s="222" t="s">
        <v>129</v>
      </c>
      <c r="L236" s="71"/>
      <c r="M236" s="227" t="s">
        <v>21</v>
      </c>
      <c r="N236" s="228" t="s">
        <v>41</v>
      </c>
      <c r="O236" s="46"/>
      <c r="P236" s="229">
        <f>O236*H236</f>
        <v>0</v>
      </c>
      <c r="Q236" s="229">
        <v>0</v>
      </c>
      <c r="R236" s="229">
        <f>Q236*H236</f>
        <v>0</v>
      </c>
      <c r="S236" s="229">
        <v>0</v>
      </c>
      <c r="T236" s="230">
        <f>S236*H236</f>
        <v>0</v>
      </c>
      <c r="AR236" s="23" t="s">
        <v>130</v>
      </c>
      <c r="AT236" s="23" t="s">
        <v>125</v>
      </c>
      <c r="AU236" s="23" t="s">
        <v>80</v>
      </c>
      <c r="AY236" s="23" t="s">
        <v>123</v>
      </c>
      <c r="BE236" s="231">
        <f>IF(N236="základní",J236,0)</f>
        <v>0</v>
      </c>
      <c r="BF236" s="231">
        <f>IF(N236="snížená",J236,0)</f>
        <v>0</v>
      </c>
      <c r="BG236" s="231">
        <f>IF(N236="zákl. přenesená",J236,0)</f>
        <v>0</v>
      </c>
      <c r="BH236" s="231">
        <f>IF(N236="sníž. přenesená",J236,0)</f>
        <v>0</v>
      </c>
      <c r="BI236" s="231">
        <f>IF(N236="nulová",J236,0)</f>
        <v>0</v>
      </c>
      <c r="BJ236" s="23" t="s">
        <v>78</v>
      </c>
      <c r="BK236" s="231">
        <f>ROUND(I236*H236,2)</f>
        <v>0</v>
      </c>
      <c r="BL236" s="23" t="s">
        <v>130</v>
      </c>
      <c r="BM236" s="23" t="s">
        <v>573</v>
      </c>
    </row>
    <row r="237" spans="2:47" s="1" customFormat="1" ht="13.5">
      <c r="B237" s="45"/>
      <c r="C237" s="73"/>
      <c r="D237" s="232" t="s">
        <v>132</v>
      </c>
      <c r="E237" s="73"/>
      <c r="F237" s="233" t="s">
        <v>443</v>
      </c>
      <c r="G237" s="73"/>
      <c r="H237" s="73"/>
      <c r="I237" s="190"/>
      <c r="J237" s="73"/>
      <c r="K237" s="73"/>
      <c r="L237" s="71"/>
      <c r="M237" s="234"/>
      <c r="N237" s="46"/>
      <c r="O237" s="46"/>
      <c r="P237" s="46"/>
      <c r="Q237" s="46"/>
      <c r="R237" s="46"/>
      <c r="S237" s="46"/>
      <c r="T237" s="94"/>
      <c r="AT237" s="23" t="s">
        <v>132</v>
      </c>
      <c r="AU237" s="23" t="s">
        <v>80</v>
      </c>
    </row>
    <row r="238" spans="2:47" s="1" customFormat="1" ht="13.5">
      <c r="B238" s="45"/>
      <c r="C238" s="73"/>
      <c r="D238" s="232" t="s">
        <v>134</v>
      </c>
      <c r="E238" s="73"/>
      <c r="F238" s="233" t="s">
        <v>444</v>
      </c>
      <c r="G238" s="73"/>
      <c r="H238" s="73"/>
      <c r="I238" s="190"/>
      <c r="J238" s="73"/>
      <c r="K238" s="73"/>
      <c r="L238" s="71"/>
      <c r="M238" s="234"/>
      <c r="N238" s="46"/>
      <c r="O238" s="46"/>
      <c r="P238" s="46"/>
      <c r="Q238" s="46"/>
      <c r="R238" s="46"/>
      <c r="S238" s="46"/>
      <c r="T238" s="94"/>
      <c r="AT238" s="23" t="s">
        <v>134</v>
      </c>
      <c r="AU238" s="23" t="s">
        <v>80</v>
      </c>
    </row>
    <row r="239" spans="2:51" s="12" customFormat="1" ht="13.5">
      <c r="B239" s="246"/>
      <c r="C239" s="247"/>
      <c r="D239" s="232" t="s">
        <v>148</v>
      </c>
      <c r="E239" s="248" t="s">
        <v>21</v>
      </c>
      <c r="F239" s="249" t="s">
        <v>445</v>
      </c>
      <c r="G239" s="247"/>
      <c r="H239" s="248" t="s">
        <v>21</v>
      </c>
      <c r="I239" s="250"/>
      <c r="J239" s="247"/>
      <c r="K239" s="247"/>
      <c r="L239" s="251"/>
      <c r="M239" s="252"/>
      <c r="N239" s="253"/>
      <c r="O239" s="253"/>
      <c r="P239" s="253"/>
      <c r="Q239" s="253"/>
      <c r="R239" s="253"/>
      <c r="S239" s="253"/>
      <c r="T239" s="254"/>
      <c r="AT239" s="255" t="s">
        <v>148</v>
      </c>
      <c r="AU239" s="255" t="s">
        <v>80</v>
      </c>
      <c r="AV239" s="12" t="s">
        <v>78</v>
      </c>
      <c r="AW239" s="12" t="s">
        <v>33</v>
      </c>
      <c r="AX239" s="12" t="s">
        <v>70</v>
      </c>
      <c r="AY239" s="255" t="s">
        <v>123</v>
      </c>
    </row>
    <row r="240" spans="2:51" s="11" customFormat="1" ht="13.5">
      <c r="B240" s="235"/>
      <c r="C240" s="236"/>
      <c r="D240" s="232" t="s">
        <v>148</v>
      </c>
      <c r="E240" s="237" t="s">
        <v>21</v>
      </c>
      <c r="F240" s="238" t="s">
        <v>446</v>
      </c>
      <c r="G240" s="236"/>
      <c r="H240" s="239">
        <v>12.3</v>
      </c>
      <c r="I240" s="240"/>
      <c r="J240" s="236"/>
      <c r="K240" s="236"/>
      <c r="L240" s="241"/>
      <c r="M240" s="242"/>
      <c r="N240" s="243"/>
      <c r="O240" s="243"/>
      <c r="P240" s="243"/>
      <c r="Q240" s="243"/>
      <c r="R240" s="243"/>
      <c r="S240" s="243"/>
      <c r="T240" s="244"/>
      <c r="AT240" s="245" t="s">
        <v>148</v>
      </c>
      <c r="AU240" s="245" t="s">
        <v>80</v>
      </c>
      <c r="AV240" s="11" t="s">
        <v>80</v>
      </c>
      <c r="AW240" s="11" t="s">
        <v>33</v>
      </c>
      <c r="AX240" s="11" t="s">
        <v>70</v>
      </c>
      <c r="AY240" s="245" t="s">
        <v>123</v>
      </c>
    </row>
    <row r="241" spans="2:51" s="12" customFormat="1" ht="13.5">
      <c r="B241" s="246"/>
      <c r="C241" s="247"/>
      <c r="D241" s="232" t="s">
        <v>148</v>
      </c>
      <c r="E241" s="248" t="s">
        <v>21</v>
      </c>
      <c r="F241" s="249" t="s">
        <v>574</v>
      </c>
      <c r="G241" s="247"/>
      <c r="H241" s="248" t="s">
        <v>21</v>
      </c>
      <c r="I241" s="250"/>
      <c r="J241" s="247"/>
      <c r="K241" s="247"/>
      <c r="L241" s="251"/>
      <c r="M241" s="252"/>
      <c r="N241" s="253"/>
      <c r="O241" s="253"/>
      <c r="P241" s="253"/>
      <c r="Q241" s="253"/>
      <c r="R241" s="253"/>
      <c r="S241" s="253"/>
      <c r="T241" s="254"/>
      <c r="AT241" s="255" t="s">
        <v>148</v>
      </c>
      <c r="AU241" s="255" t="s">
        <v>80</v>
      </c>
      <c r="AV241" s="12" t="s">
        <v>78</v>
      </c>
      <c r="AW241" s="12" t="s">
        <v>33</v>
      </c>
      <c r="AX241" s="12" t="s">
        <v>70</v>
      </c>
      <c r="AY241" s="255" t="s">
        <v>123</v>
      </c>
    </row>
    <row r="242" spans="2:51" s="11" customFormat="1" ht="13.5">
      <c r="B242" s="235"/>
      <c r="C242" s="236"/>
      <c r="D242" s="232" t="s">
        <v>148</v>
      </c>
      <c r="E242" s="237" t="s">
        <v>21</v>
      </c>
      <c r="F242" s="238" t="s">
        <v>575</v>
      </c>
      <c r="G242" s="236"/>
      <c r="H242" s="239">
        <v>71.05</v>
      </c>
      <c r="I242" s="240"/>
      <c r="J242" s="236"/>
      <c r="K242" s="236"/>
      <c r="L242" s="241"/>
      <c r="M242" s="242"/>
      <c r="N242" s="243"/>
      <c r="O242" s="243"/>
      <c r="P242" s="243"/>
      <c r="Q242" s="243"/>
      <c r="R242" s="243"/>
      <c r="S242" s="243"/>
      <c r="T242" s="244"/>
      <c r="AT242" s="245" t="s">
        <v>148</v>
      </c>
      <c r="AU242" s="245" t="s">
        <v>80</v>
      </c>
      <c r="AV242" s="11" t="s">
        <v>80</v>
      </c>
      <c r="AW242" s="11" t="s">
        <v>33</v>
      </c>
      <c r="AX242" s="11" t="s">
        <v>70</v>
      </c>
      <c r="AY242" s="245" t="s">
        <v>123</v>
      </c>
    </row>
    <row r="243" spans="2:51" s="13" customFormat="1" ht="13.5">
      <c r="B243" s="256"/>
      <c r="C243" s="257"/>
      <c r="D243" s="232" t="s">
        <v>148</v>
      </c>
      <c r="E243" s="258" t="s">
        <v>21</v>
      </c>
      <c r="F243" s="259" t="s">
        <v>175</v>
      </c>
      <c r="G243" s="257"/>
      <c r="H243" s="260">
        <v>83.35</v>
      </c>
      <c r="I243" s="261"/>
      <c r="J243" s="257"/>
      <c r="K243" s="257"/>
      <c r="L243" s="262"/>
      <c r="M243" s="263"/>
      <c r="N243" s="264"/>
      <c r="O243" s="264"/>
      <c r="P243" s="264"/>
      <c r="Q243" s="264"/>
      <c r="R243" s="264"/>
      <c r="S243" s="264"/>
      <c r="T243" s="265"/>
      <c r="AT243" s="266" t="s">
        <v>148</v>
      </c>
      <c r="AU243" s="266" t="s">
        <v>80</v>
      </c>
      <c r="AV243" s="13" t="s">
        <v>130</v>
      </c>
      <c r="AW243" s="13" t="s">
        <v>33</v>
      </c>
      <c r="AX243" s="13" t="s">
        <v>78</v>
      </c>
      <c r="AY243" s="266" t="s">
        <v>123</v>
      </c>
    </row>
    <row r="244" spans="2:65" s="1" customFormat="1" ht="38.25" customHeight="1">
      <c r="B244" s="45"/>
      <c r="C244" s="220" t="s">
        <v>403</v>
      </c>
      <c r="D244" s="220" t="s">
        <v>125</v>
      </c>
      <c r="E244" s="221" t="s">
        <v>452</v>
      </c>
      <c r="F244" s="222" t="s">
        <v>453</v>
      </c>
      <c r="G244" s="223" t="s">
        <v>212</v>
      </c>
      <c r="H244" s="224">
        <v>916.85</v>
      </c>
      <c r="I244" s="225"/>
      <c r="J244" s="226">
        <f>ROUND(I244*H244,2)</f>
        <v>0</v>
      </c>
      <c r="K244" s="222" t="s">
        <v>129</v>
      </c>
      <c r="L244" s="71"/>
      <c r="M244" s="227" t="s">
        <v>21</v>
      </c>
      <c r="N244" s="228" t="s">
        <v>41</v>
      </c>
      <c r="O244" s="46"/>
      <c r="P244" s="229">
        <f>O244*H244</f>
        <v>0</v>
      </c>
      <c r="Q244" s="229">
        <v>0</v>
      </c>
      <c r="R244" s="229">
        <f>Q244*H244</f>
        <v>0</v>
      </c>
      <c r="S244" s="229">
        <v>0</v>
      </c>
      <c r="T244" s="230">
        <f>S244*H244</f>
        <v>0</v>
      </c>
      <c r="AR244" s="23" t="s">
        <v>130</v>
      </c>
      <c r="AT244" s="23" t="s">
        <v>125</v>
      </c>
      <c r="AU244" s="23" t="s">
        <v>80</v>
      </c>
      <c r="AY244" s="23" t="s">
        <v>123</v>
      </c>
      <c r="BE244" s="231">
        <f>IF(N244="základní",J244,0)</f>
        <v>0</v>
      </c>
      <c r="BF244" s="231">
        <f>IF(N244="snížená",J244,0)</f>
        <v>0</v>
      </c>
      <c r="BG244" s="231">
        <f>IF(N244="zákl. přenesená",J244,0)</f>
        <v>0</v>
      </c>
      <c r="BH244" s="231">
        <f>IF(N244="sníž. přenesená",J244,0)</f>
        <v>0</v>
      </c>
      <c r="BI244" s="231">
        <f>IF(N244="nulová",J244,0)</f>
        <v>0</v>
      </c>
      <c r="BJ244" s="23" t="s">
        <v>78</v>
      </c>
      <c r="BK244" s="231">
        <f>ROUND(I244*H244,2)</f>
        <v>0</v>
      </c>
      <c r="BL244" s="23" t="s">
        <v>130</v>
      </c>
      <c r="BM244" s="23" t="s">
        <v>576</v>
      </c>
    </row>
    <row r="245" spans="2:47" s="1" customFormat="1" ht="13.5">
      <c r="B245" s="45"/>
      <c r="C245" s="73"/>
      <c r="D245" s="232" t="s">
        <v>132</v>
      </c>
      <c r="E245" s="73"/>
      <c r="F245" s="233" t="s">
        <v>443</v>
      </c>
      <c r="G245" s="73"/>
      <c r="H245" s="73"/>
      <c r="I245" s="190"/>
      <c r="J245" s="73"/>
      <c r="K245" s="73"/>
      <c r="L245" s="71"/>
      <c r="M245" s="234"/>
      <c r="N245" s="46"/>
      <c r="O245" s="46"/>
      <c r="P245" s="46"/>
      <c r="Q245" s="46"/>
      <c r="R245" s="46"/>
      <c r="S245" s="46"/>
      <c r="T245" s="94"/>
      <c r="AT245" s="23" t="s">
        <v>132</v>
      </c>
      <c r="AU245" s="23" t="s">
        <v>80</v>
      </c>
    </row>
    <row r="246" spans="2:51" s="11" customFormat="1" ht="13.5">
      <c r="B246" s="235"/>
      <c r="C246" s="236"/>
      <c r="D246" s="232" t="s">
        <v>148</v>
      </c>
      <c r="E246" s="237" t="s">
        <v>21</v>
      </c>
      <c r="F246" s="238" t="s">
        <v>577</v>
      </c>
      <c r="G246" s="236"/>
      <c r="H246" s="239">
        <v>916.85</v>
      </c>
      <c r="I246" s="240"/>
      <c r="J246" s="236"/>
      <c r="K246" s="236"/>
      <c r="L246" s="241"/>
      <c r="M246" s="242"/>
      <c r="N246" s="243"/>
      <c r="O246" s="243"/>
      <c r="P246" s="243"/>
      <c r="Q246" s="243"/>
      <c r="R246" s="243"/>
      <c r="S246" s="243"/>
      <c r="T246" s="244"/>
      <c r="AT246" s="245" t="s">
        <v>148</v>
      </c>
      <c r="AU246" s="245" t="s">
        <v>80</v>
      </c>
      <c r="AV246" s="11" t="s">
        <v>80</v>
      </c>
      <c r="AW246" s="11" t="s">
        <v>33</v>
      </c>
      <c r="AX246" s="11" t="s">
        <v>78</v>
      </c>
      <c r="AY246" s="245" t="s">
        <v>123</v>
      </c>
    </row>
    <row r="247" spans="2:65" s="1" customFormat="1" ht="25.5" customHeight="1">
      <c r="B247" s="45"/>
      <c r="C247" s="220" t="s">
        <v>408</v>
      </c>
      <c r="D247" s="220" t="s">
        <v>125</v>
      </c>
      <c r="E247" s="221" t="s">
        <v>457</v>
      </c>
      <c r="F247" s="222" t="s">
        <v>458</v>
      </c>
      <c r="G247" s="223" t="s">
        <v>212</v>
      </c>
      <c r="H247" s="224">
        <v>80</v>
      </c>
      <c r="I247" s="225"/>
      <c r="J247" s="226">
        <f>ROUND(I247*H247,2)</f>
        <v>0</v>
      </c>
      <c r="K247" s="222" t="s">
        <v>129</v>
      </c>
      <c r="L247" s="71"/>
      <c r="M247" s="227" t="s">
        <v>21</v>
      </c>
      <c r="N247" s="228" t="s">
        <v>41</v>
      </c>
      <c r="O247" s="46"/>
      <c r="P247" s="229">
        <f>O247*H247</f>
        <v>0</v>
      </c>
      <c r="Q247" s="229">
        <v>0</v>
      </c>
      <c r="R247" s="229">
        <f>Q247*H247</f>
        <v>0</v>
      </c>
      <c r="S247" s="229">
        <v>0</v>
      </c>
      <c r="T247" s="230">
        <f>S247*H247</f>
        <v>0</v>
      </c>
      <c r="AR247" s="23" t="s">
        <v>130</v>
      </c>
      <c r="AT247" s="23" t="s">
        <v>125</v>
      </c>
      <c r="AU247" s="23" t="s">
        <v>80</v>
      </c>
      <c r="AY247" s="23" t="s">
        <v>123</v>
      </c>
      <c r="BE247" s="231">
        <f>IF(N247="základní",J247,0)</f>
        <v>0</v>
      </c>
      <c r="BF247" s="231">
        <f>IF(N247="snížená",J247,0)</f>
        <v>0</v>
      </c>
      <c r="BG247" s="231">
        <f>IF(N247="zákl. přenesená",J247,0)</f>
        <v>0</v>
      </c>
      <c r="BH247" s="231">
        <f>IF(N247="sníž. přenesená",J247,0)</f>
        <v>0</v>
      </c>
      <c r="BI247" s="231">
        <f>IF(N247="nulová",J247,0)</f>
        <v>0</v>
      </c>
      <c r="BJ247" s="23" t="s">
        <v>78</v>
      </c>
      <c r="BK247" s="231">
        <f>ROUND(I247*H247,2)</f>
        <v>0</v>
      </c>
      <c r="BL247" s="23" t="s">
        <v>130</v>
      </c>
      <c r="BM247" s="23" t="s">
        <v>578</v>
      </c>
    </row>
    <row r="248" spans="2:47" s="1" customFormat="1" ht="13.5">
      <c r="B248" s="45"/>
      <c r="C248" s="73"/>
      <c r="D248" s="232" t="s">
        <v>132</v>
      </c>
      <c r="E248" s="73"/>
      <c r="F248" s="233" t="s">
        <v>460</v>
      </c>
      <c r="G248" s="73"/>
      <c r="H248" s="73"/>
      <c r="I248" s="190"/>
      <c r="J248" s="73"/>
      <c r="K248" s="73"/>
      <c r="L248" s="71"/>
      <c r="M248" s="234"/>
      <c r="N248" s="46"/>
      <c r="O248" s="46"/>
      <c r="P248" s="46"/>
      <c r="Q248" s="46"/>
      <c r="R248" s="46"/>
      <c r="S248" s="46"/>
      <c r="T248" s="94"/>
      <c r="AT248" s="23" t="s">
        <v>132</v>
      </c>
      <c r="AU248" s="23" t="s">
        <v>80</v>
      </c>
    </row>
    <row r="249" spans="2:65" s="1" customFormat="1" ht="25.5" customHeight="1">
      <c r="B249" s="45"/>
      <c r="C249" s="220" t="s">
        <v>413</v>
      </c>
      <c r="D249" s="220" t="s">
        <v>125</v>
      </c>
      <c r="E249" s="221" t="s">
        <v>462</v>
      </c>
      <c r="F249" s="222" t="s">
        <v>463</v>
      </c>
      <c r="G249" s="223" t="s">
        <v>212</v>
      </c>
      <c r="H249" s="224">
        <v>36.4</v>
      </c>
      <c r="I249" s="225"/>
      <c r="J249" s="226">
        <f>ROUND(I249*H249,2)</f>
        <v>0</v>
      </c>
      <c r="K249" s="222" t="s">
        <v>129</v>
      </c>
      <c r="L249" s="71"/>
      <c r="M249" s="227" t="s">
        <v>21</v>
      </c>
      <c r="N249" s="228" t="s">
        <v>41</v>
      </c>
      <c r="O249" s="46"/>
      <c r="P249" s="229">
        <f>O249*H249</f>
        <v>0</v>
      </c>
      <c r="Q249" s="229">
        <v>0</v>
      </c>
      <c r="R249" s="229">
        <f>Q249*H249</f>
        <v>0</v>
      </c>
      <c r="S249" s="229">
        <v>0</v>
      </c>
      <c r="T249" s="230">
        <f>S249*H249</f>
        <v>0</v>
      </c>
      <c r="AR249" s="23" t="s">
        <v>130</v>
      </c>
      <c r="AT249" s="23" t="s">
        <v>125</v>
      </c>
      <c r="AU249" s="23" t="s">
        <v>80</v>
      </c>
      <c r="AY249" s="23" t="s">
        <v>123</v>
      </c>
      <c r="BE249" s="231">
        <f>IF(N249="základní",J249,0)</f>
        <v>0</v>
      </c>
      <c r="BF249" s="231">
        <f>IF(N249="snížená",J249,0)</f>
        <v>0</v>
      </c>
      <c r="BG249" s="231">
        <f>IF(N249="zákl. přenesená",J249,0)</f>
        <v>0</v>
      </c>
      <c r="BH249" s="231">
        <f>IF(N249="sníž. přenesená",J249,0)</f>
        <v>0</v>
      </c>
      <c r="BI249" s="231">
        <f>IF(N249="nulová",J249,0)</f>
        <v>0</v>
      </c>
      <c r="BJ249" s="23" t="s">
        <v>78</v>
      </c>
      <c r="BK249" s="231">
        <f>ROUND(I249*H249,2)</f>
        <v>0</v>
      </c>
      <c r="BL249" s="23" t="s">
        <v>130</v>
      </c>
      <c r="BM249" s="23" t="s">
        <v>579</v>
      </c>
    </row>
    <row r="250" spans="2:47" s="1" customFormat="1" ht="13.5">
      <c r="B250" s="45"/>
      <c r="C250" s="73"/>
      <c r="D250" s="232" t="s">
        <v>132</v>
      </c>
      <c r="E250" s="73"/>
      <c r="F250" s="233" t="s">
        <v>460</v>
      </c>
      <c r="G250" s="73"/>
      <c r="H250" s="73"/>
      <c r="I250" s="190"/>
      <c r="J250" s="73"/>
      <c r="K250" s="73"/>
      <c r="L250" s="71"/>
      <c r="M250" s="234"/>
      <c r="N250" s="46"/>
      <c r="O250" s="46"/>
      <c r="P250" s="46"/>
      <c r="Q250" s="46"/>
      <c r="R250" s="46"/>
      <c r="S250" s="46"/>
      <c r="T250" s="94"/>
      <c r="AT250" s="23" t="s">
        <v>132</v>
      </c>
      <c r="AU250" s="23" t="s">
        <v>80</v>
      </c>
    </row>
    <row r="251" spans="2:51" s="12" customFormat="1" ht="13.5">
      <c r="B251" s="246"/>
      <c r="C251" s="247"/>
      <c r="D251" s="232" t="s">
        <v>148</v>
      </c>
      <c r="E251" s="248" t="s">
        <v>21</v>
      </c>
      <c r="F251" s="249" t="s">
        <v>429</v>
      </c>
      <c r="G251" s="247"/>
      <c r="H251" s="248" t="s">
        <v>21</v>
      </c>
      <c r="I251" s="250"/>
      <c r="J251" s="247"/>
      <c r="K251" s="247"/>
      <c r="L251" s="251"/>
      <c r="M251" s="252"/>
      <c r="N251" s="253"/>
      <c r="O251" s="253"/>
      <c r="P251" s="253"/>
      <c r="Q251" s="253"/>
      <c r="R251" s="253"/>
      <c r="S251" s="253"/>
      <c r="T251" s="254"/>
      <c r="AT251" s="255" t="s">
        <v>148</v>
      </c>
      <c r="AU251" s="255" t="s">
        <v>80</v>
      </c>
      <c r="AV251" s="12" t="s">
        <v>78</v>
      </c>
      <c r="AW251" s="12" t="s">
        <v>33</v>
      </c>
      <c r="AX251" s="12" t="s">
        <v>70</v>
      </c>
      <c r="AY251" s="255" t="s">
        <v>123</v>
      </c>
    </row>
    <row r="252" spans="2:51" s="11" customFormat="1" ht="13.5">
      <c r="B252" s="235"/>
      <c r="C252" s="236"/>
      <c r="D252" s="232" t="s">
        <v>148</v>
      </c>
      <c r="E252" s="237" t="s">
        <v>21</v>
      </c>
      <c r="F252" s="238" t="s">
        <v>571</v>
      </c>
      <c r="G252" s="236"/>
      <c r="H252" s="239">
        <v>26.9</v>
      </c>
      <c r="I252" s="240"/>
      <c r="J252" s="236"/>
      <c r="K252" s="236"/>
      <c r="L252" s="241"/>
      <c r="M252" s="242"/>
      <c r="N252" s="243"/>
      <c r="O252" s="243"/>
      <c r="P252" s="243"/>
      <c r="Q252" s="243"/>
      <c r="R252" s="243"/>
      <c r="S252" s="243"/>
      <c r="T252" s="244"/>
      <c r="AT252" s="245" t="s">
        <v>148</v>
      </c>
      <c r="AU252" s="245" t="s">
        <v>80</v>
      </c>
      <c r="AV252" s="11" t="s">
        <v>80</v>
      </c>
      <c r="AW252" s="11" t="s">
        <v>33</v>
      </c>
      <c r="AX252" s="11" t="s">
        <v>70</v>
      </c>
      <c r="AY252" s="245" t="s">
        <v>123</v>
      </c>
    </row>
    <row r="253" spans="2:51" s="12" customFormat="1" ht="13.5">
      <c r="B253" s="246"/>
      <c r="C253" s="247"/>
      <c r="D253" s="232" t="s">
        <v>148</v>
      </c>
      <c r="E253" s="248" t="s">
        <v>21</v>
      </c>
      <c r="F253" s="249" t="s">
        <v>257</v>
      </c>
      <c r="G253" s="247"/>
      <c r="H253" s="248" t="s">
        <v>21</v>
      </c>
      <c r="I253" s="250"/>
      <c r="J253" s="247"/>
      <c r="K253" s="247"/>
      <c r="L253" s="251"/>
      <c r="M253" s="252"/>
      <c r="N253" s="253"/>
      <c r="O253" s="253"/>
      <c r="P253" s="253"/>
      <c r="Q253" s="253"/>
      <c r="R253" s="253"/>
      <c r="S253" s="253"/>
      <c r="T253" s="254"/>
      <c r="AT253" s="255" t="s">
        <v>148</v>
      </c>
      <c r="AU253" s="255" t="s">
        <v>80</v>
      </c>
      <c r="AV253" s="12" t="s">
        <v>78</v>
      </c>
      <c r="AW253" s="12" t="s">
        <v>33</v>
      </c>
      <c r="AX253" s="12" t="s">
        <v>70</v>
      </c>
      <c r="AY253" s="255" t="s">
        <v>123</v>
      </c>
    </row>
    <row r="254" spans="2:51" s="11" customFormat="1" ht="13.5">
      <c r="B254" s="235"/>
      <c r="C254" s="236"/>
      <c r="D254" s="232" t="s">
        <v>148</v>
      </c>
      <c r="E254" s="237" t="s">
        <v>21</v>
      </c>
      <c r="F254" s="238" t="s">
        <v>431</v>
      </c>
      <c r="G254" s="236"/>
      <c r="H254" s="239">
        <v>9.5</v>
      </c>
      <c r="I254" s="240"/>
      <c r="J254" s="236"/>
      <c r="K254" s="236"/>
      <c r="L254" s="241"/>
      <c r="M254" s="242"/>
      <c r="N254" s="243"/>
      <c r="O254" s="243"/>
      <c r="P254" s="243"/>
      <c r="Q254" s="243"/>
      <c r="R254" s="243"/>
      <c r="S254" s="243"/>
      <c r="T254" s="244"/>
      <c r="AT254" s="245" t="s">
        <v>148</v>
      </c>
      <c r="AU254" s="245" t="s">
        <v>80</v>
      </c>
      <c r="AV254" s="11" t="s">
        <v>80</v>
      </c>
      <c r="AW254" s="11" t="s">
        <v>33</v>
      </c>
      <c r="AX254" s="11" t="s">
        <v>70</v>
      </c>
      <c r="AY254" s="245" t="s">
        <v>123</v>
      </c>
    </row>
    <row r="255" spans="2:51" s="13" customFormat="1" ht="13.5">
      <c r="B255" s="256"/>
      <c r="C255" s="257"/>
      <c r="D255" s="232" t="s">
        <v>148</v>
      </c>
      <c r="E255" s="258" t="s">
        <v>21</v>
      </c>
      <c r="F255" s="259" t="s">
        <v>175</v>
      </c>
      <c r="G255" s="257"/>
      <c r="H255" s="260">
        <v>36.4</v>
      </c>
      <c r="I255" s="261"/>
      <c r="J255" s="257"/>
      <c r="K255" s="257"/>
      <c r="L255" s="262"/>
      <c r="M255" s="263"/>
      <c r="N255" s="264"/>
      <c r="O255" s="264"/>
      <c r="P255" s="264"/>
      <c r="Q255" s="264"/>
      <c r="R255" s="264"/>
      <c r="S255" s="264"/>
      <c r="T255" s="265"/>
      <c r="AT255" s="266" t="s">
        <v>148</v>
      </c>
      <c r="AU255" s="266" t="s">
        <v>80</v>
      </c>
      <c r="AV255" s="13" t="s">
        <v>130</v>
      </c>
      <c r="AW255" s="13" t="s">
        <v>33</v>
      </c>
      <c r="AX255" s="13" t="s">
        <v>78</v>
      </c>
      <c r="AY255" s="266" t="s">
        <v>123</v>
      </c>
    </row>
    <row r="256" spans="2:65" s="1" customFormat="1" ht="25.5" customHeight="1">
      <c r="B256" s="45"/>
      <c r="C256" s="220" t="s">
        <v>417</v>
      </c>
      <c r="D256" s="220" t="s">
        <v>125</v>
      </c>
      <c r="E256" s="221" t="s">
        <v>468</v>
      </c>
      <c r="F256" s="222" t="s">
        <v>469</v>
      </c>
      <c r="G256" s="223" t="s">
        <v>212</v>
      </c>
      <c r="H256" s="224">
        <v>108.14</v>
      </c>
      <c r="I256" s="225"/>
      <c r="J256" s="226">
        <f>ROUND(I256*H256,2)</f>
        <v>0</v>
      </c>
      <c r="K256" s="222" t="s">
        <v>129</v>
      </c>
      <c r="L256" s="71"/>
      <c r="M256" s="227" t="s">
        <v>21</v>
      </c>
      <c r="N256" s="228" t="s">
        <v>41</v>
      </c>
      <c r="O256" s="46"/>
      <c r="P256" s="229">
        <f>O256*H256</f>
        <v>0</v>
      </c>
      <c r="Q256" s="229">
        <v>0</v>
      </c>
      <c r="R256" s="229">
        <f>Q256*H256</f>
        <v>0</v>
      </c>
      <c r="S256" s="229">
        <v>0</v>
      </c>
      <c r="T256" s="230">
        <f>S256*H256</f>
        <v>0</v>
      </c>
      <c r="AR256" s="23" t="s">
        <v>130</v>
      </c>
      <c r="AT256" s="23" t="s">
        <v>125</v>
      </c>
      <c r="AU256" s="23" t="s">
        <v>80</v>
      </c>
      <c r="AY256" s="23" t="s">
        <v>123</v>
      </c>
      <c r="BE256" s="231">
        <f>IF(N256="základní",J256,0)</f>
        <v>0</v>
      </c>
      <c r="BF256" s="231">
        <f>IF(N256="snížená",J256,0)</f>
        <v>0</v>
      </c>
      <c r="BG256" s="231">
        <f>IF(N256="zákl. přenesená",J256,0)</f>
        <v>0</v>
      </c>
      <c r="BH256" s="231">
        <f>IF(N256="sníž. přenesená",J256,0)</f>
        <v>0</v>
      </c>
      <c r="BI256" s="231">
        <f>IF(N256="nulová",J256,0)</f>
        <v>0</v>
      </c>
      <c r="BJ256" s="23" t="s">
        <v>78</v>
      </c>
      <c r="BK256" s="231">
        <f>ROUND(I256*H256,2)</f>
        <v>0</v>
      </c>
      <c r="BL256" s="23" t="s">
        <v>130</v>
      </c>
      <c r="BM256" s="23" t="s">
        <v>580</v>
      </c>
    </row>
    <row r="257" spans="2:47" s="1" customFormat="1" ht="13.5">
      <c r="B257" s="45"/>
      <c r="C257" s="73"/>
      <c r="D257" s="232" t="s">
        <v>132</v>
      </c>
      <c r="E257" s="73"/>
      <c r="F257" s="233" t="s">
        <v>460</v>
      </c>
      <c r="G257" s="73"/>
      <c r="H257" s="73"/>
      <c r="I257" s="190"/>
      <c r="J257" s="73"/>
      <c r="K257" s="73"/>
      <c r="L257" s="71"/>
      <c r="M257" s="234"/>
      <c r="N257" s="46"/>
      <c r="O257" s="46"/>
      <c r="P257" s="46"/>
      <c r="Q257" s="46"/>
      <c r="R257" s="46"/>
      <c r="S257" s="46"/>
      <c r="T257" s="94"/>
      <c r="AT257" s="23" t="s">
        <v>132</v>
      </c>
      <c r="AU257" s="23" t="s">
        <v>80</v>
      </c>
    </row>
    <row r="258" spans="2:51" s="11" customFormat="1" ht="13.5">
      <c r="B258" s="235"/>
      <c r="C258" s="236"/>
      <c r="D258" s="232" t="s">
        <v>148</v>
      </c>
      <c r="E258" s="237" t="s">
        <v>21</v>
      </c>
      <c r="F258" s="238" t="s">
        <v>581</v>
      </c>
      <c r="G258" s="236"/>
      <c r="H258" s="239">
        <v>108.14</v>
      </c>
      <c r="I258" s="240"/>
      <c r="J258" s="236"/>
      <c r="K258" s="236"/>
      <c r="L258" s="241"/>
      <c r="M258" s="242"/>
      <c r="N258" s="243"/>
      <c r="O258" s="243"/>
      <c r="P258" s="243"/>
      <c r="Q258" s="243"/>
      <c r="R258" s="243"/>
      <c r="S258" s="243"/>
      <c r="T258" s="244"/>
      <c r="AT258" s="245" t="s">
        <v>148</v>
      </c>
      <c r="AU258" s="245" t="s">
        <v>80</v>
      </c>
      <c r="AV258" s="11" t="s">
        <v>80</v>
      </c>
      <c r="AW258" s="11" t="s">
        <v>33</v>
      </c>
      <c r="AX258" s="11" t="s">
        <v>78</v>
      </c>
      <c r="AY258" s="245" t="s">
        <v>123</v>
      </c>
    </row>
    <row r="259" spans="2:63" s="10" customFormat="1" ht="37.4" customHeight="1">
      <c r="B259" s="204"/>
      <c r="C259" s="205"/>
      <c r="D259" s="206" t="s">
        <v>69</v>
      </c>
      <c r="E259" s="207" t="s">
        <v>472</v>
      </c>
      <c r="F259" s="207" t="s">
        <v>473</v>
      </c>
      <c r="G259" s="205"/>
      <c r="H259" s="205"/>
      <c r="I259" s="208"/>
      <c r="J259" s="209">
        <f>BK259</f>
        <v>0</v>
      </c>
      <c r="K259" s="205"/>
      <c r="L259" s="210"/>
      <c r="M259" s="211"/>
      <c r="N259" s="212"/>
      <c r="O259" s="212"/>
      <c r="P259" s="213">
        <f>P260</f>
        <v>0</v>
      </c>
      <c r="Q259" s="212"/>
      <c r="R259" s="213">
        <f>R260</f>
        <v>0</v>
      </c>
      <c r="S259" s="212"/>
      <c r="T259" s="214">
        <f>T260</f>
        <v>0</v>
      </c>
      <c r="AR259" s="215" t="s">
        <v>150</v>
      </c>
      <c r="AT259" s="216" t="s">
        <v>69</v>
      </c>
      <c r="AU259" s="216" t="s">
        <v>70</v>
      </c>
      <c r="AY259" s="215" t="s">
        <v>123</v>
      </c>
      <c r="BK259" s="217">
        <f>BK260</f>
        <v>0</v>
      </c>
    </row>
    <row r="260" spans="2:63" s="10" customFormat="1" ht="19.9" customHeight="1">
      <c r="B260" s="204"/>
      <c r="C260" s="205"/>
      <c r="D260" s="206" t="s">
        <v>69</v>
      </c>
      <c r="E260" s="218" t="s">
        <v>474</v>
      </c>
      <c r="F260" s="218" t="s">
        <v>475</v>
      </c>
      <c r="G260" s="205"/>
      <c r="H260" s="205"/>
      <c r="I260" s="208"/>
      <c r="J260" s="219">
        <f>BK260</f>
        <v>0</v>
      </c>
      <c r="K260" s="205"/>
      <c r="L260" s="210"/>
      <c r="M260" s="211"/>
      <c r="N260" s="212"/>
      <c r="O260" s="212"/>
      <c r="P260" s="213">
        <f>SUM(P261:P269)</f>
        <v>0</v>
      </c>
      <c r="Q260" s="212"/>
      <c r="R260" s="213">
        <f>SUM(R261:R269)</f>
        <v>0</v>
      </c>
      <c r="S260" s="212"/>
      <c r="T260" s="214">
        <f>SUM(T261:T269)</f>
        <v>0</v>
      </c>
      <c r="AR260" s="215" t="s">
        <v>150</v>
      </c>
      <c r="AT260" s="216" t="s">
        <v>69</v>
      </c>
      <c r="AU260" s="216" t="s">
        <v>78</v>
      </c>
      <c r="AY260" s="215" t="s">
        <v>123</v>
      </c>
      <c r="BK260" s="217">
        <f>SUM(BK261:BK269)</f>
        <v>0</v>
      </c>
    </row>
    <row r="261" spans="2:65" s="1" customFormat="1" ht="16.5" customHeight="1">
      <c r="B261" s="45"/>
      <c r="C261" s="220" t="s">
        <v>424</v>
      </c>
      <c r="D261" s="220" t="s">
        <v>125</v>
      </c>
      <c r="E261" s="221" t="s">
        <v>477</v>
      </c>
      <c r="F261" s="222" t="s">
        <v>478</v>
      </c>
      <c r="G261" s="223" t="s">
        <v>479</v>
      </c>
      <c r="H261" s="224">
        <v>1</v>
      </c>
      <c r="I261" s="225"/>
      <c r="J261" s="226">
        <f>ROUND(I261*H261,2)</f>
        <v>0</v>
      </c>
      <c r="K261" s="222" t="s">
        <v>129</v>
      </c>
      <c r="L261" s="71"/>
      <c r="M261" s="227" t="s">
        <v>21</v>
      </c>
      <c r="N261" s="228" t="s">
        <v>41</v>
      </c>
      <c r="O261" s="46"/>
      <c r="P261" s="229">
        <f>O261*H261</f>
        <v>0</v>
      </c>
      <c r="Q261" s="229">
        <v>0</v>
      </c>
      <c r="R261" s="229">
        <f>Q261*H261</f>
        <v>0</v>
      </c>
      <c r="S261" s="229">
        <v>0</v>
      </c>
      <c r="T261" s="230">
        <f>S261*H261</f>
        <v>0</v>
      </c>
      <c r="AR261" s="23" t="s">
        <v>480</v>
      </c>
      <c r="AT261" s="23" t="s">
        <v>125</v>
      </c>
      <c r="AU261" s="23" t="s">
        <v>80</v>
      </c>
      <c r="AY261" s="23" t="s">
        <v>123</v>
      </c>
      <c r="BE261" s="231">
        <f>IF(N261="základní",J261,0)</f>
        <v>0</v>
      </c>
      <c r="BF261" s="231">
        <f>IF(N261="snížená",J261,0)</f>
        <v>0</v>
      </c>
      <c r="BG261" s="231">
        <f>IF(N261="zákl. přenesená",J261,0)</f>
        <v>0</v>
      </c>
      <c r="BH261" s="231">
        <f>IF(N261="sníž. přenesená",J261,0)</f>
        <v>0</v>
      </c>
      <c r="BI261" s="231">
        <f>IF(N261="nulová",J261,0)</f>
        <v>0</v>
      </c>
      <c r="BJ261" s="23" t="s">
        <v>78</v>
      </c>
      <c r="BK261" s="231">
        <f>ROUND(I261*H261,2)</f>
        <v>0</v>
      </c>
      <c r="BL261" s="23" t="s">
        <v>480</v>
      </c>
      <c r="BM261" s="23" t="s">
        <v>582</v>
      </c>
    </row>
    <row r="262" spans="2:51" s="12" customFormat="1" ht="13.5">
      <c r="B262" s="246"/>
      <c r="C262" s="247"/>
      <c r="D262" s="232" t="s">
        <v>148</v>
      </c>
      <c r="E262" s="248" t="s">
        <v>21</v>
      </c>
      <c r="F262" s="249" t="s">
        <v>583</v>
      </c>
      <c r="G262" s="247"/>
      <c r="H262" s="248" t="s">
        <v>21</v>
      </c>
      <c r="I262" s="250"/>
      <c r="J262" s="247"/>
      <c r="K262" s="247"/>
      <c r="L262" s="251"/>
      <c r="M262" s="252"/>
      <c r="N262" s="253"/>
      <c r="O262" s="253"/>
      <c r="P262" s="253"/>
      <c r="Q262" s="253"/>
      <c r="R262" s="253"/>
      <c r="S262" s="253"/>
      <c r="T262" s="254"/>
      <c r="AT262" s="255" t="s">
        <v>148</v>
      </c>
      <c r="AU262" s="255" t="s">
        <v>80</v>
      </c>
      <c r="AV262" s="12" t="s">
        <v>78</v>
      </c>
      <c r="AW262" s="12" t="s">
        <v>33</v>
      </c>
      <c r="AX262" s="12" t="s">
        <v>70</v>
      </c>
      <c r="AY262" s="255" t="s">
        <v>123</v>
      </c>
    </row>
    <row r="263" spans="2:51" s="12" customFormat="1" ht="13.5">
      <c r="B263" s="246"/>
      <c r="C263" s="247"/>
      <c r="D263" s="232" t="s">
        <v>148</v>
      </c>
      <c r="E263" s="248" t="s">
        <v>21</v>
      </c>
      <c r="F263" s="249" t="s">
        <v>584</v>
      </c>
      <c r="G263" s="247"/>
      <c r="H263" s="248" t="s">
        <v>21</v>
      </c>
      <c r="I263" s="250"/>
      <c r="J263" s="247"/>
      <c r="K263" s="247"/>
      <c r="L263" s="251"/>
      <c r="M263" s="252"/>
      <c r="N263" s="253"/>
      <c r="O263" s="253"/>
      <c r="P263" s="253"/>
      <c r="Q263" s="253"/>
      <c r="R263" s="253"/>
      <c r="S263" s="253"/>
      <c r="T263" s="254"/>
      <c r="AT263" s="255" t="s">
        <v>148</v>
      </c>
      <c r="AU263" s="255" t="s">
        <v>80</v>
      </c>
      <c r="AV263" s="12" t="s">
        <v>78</v>
      </c>
      <c r="AW263" s="12" t="s">
        <v>33</v>
      </c>
      <c r="AX263" s="12" t="s">
        <v>70</v>
      </c>
      <c r="AY263" s="255" t="s">
        <v>123</v>
      </c>
    </row>
    <row r="264" spans="2:51" s="12" customFormat="1" ht="13.5">
      <c r="B264" s="246"/>
      <c r="C264" s="247"/>
      <c r="D264" s="232" t="s">
        <v>148</v>
      </c>
      <c r="E264" s="248" t="s">
        <v>21</v>
      </c>
      <c r="F264" s="249" t="s">
        <v>484</v>
      </c>
      <c r="G264" s="247"/>
      <c r="H264" s="248" t="s">
        <v>21</v>
      </c>
      <c r="I264" s="250"/>
      <c r="J264" s="247"/>
      <c r="K264" s="247"/>
      <c r="L264" s="251"/>
      <c r="M264" s="252"/>
      <c r="N264" s="253"/>
      <c r="O264" s="253"/>
      <c r="P264" s="253"/>
      <c r="Q264" s="253"/>
      <c r="R264" s="253"/>
      <c r="S264" s="253"/>
      <c r="T264" s="254"/>
      <c r="AT264" s="255" t="s">
        <v>148</v>
      </c>
      <c r="AU264" s="255" t="s">
        <v>80</v>
      </c>
      <c r="AV264" s="12" t="s">
        <v>78</v>
      </c>
      <c r="AW264" s="12" t="s">
        <v>33</v>
      </c>
      <c r="AX264" s="12" t="s">
        <v>70</v>
      </c>
      <c r="AY264" s="255" t="s">
        <v>123</v>
      </c>
    </row>
    <row r="265" spans="2:51" s="12" customFormat="1" ht="13.5">
      <c r="B265" s="246"/>
      <c r="C265" s="247"/>
      <c r="D265" s="232" t="s">
        <v>148</v>
      </c>
      <c r="E265" s="248" t="s">
        <v>21</v>
      </c>
      <c r="F265" s="249" t="s">
        <v>485</v>
      </c>
      <c r="G265" s="247"/>
      <c r="H265" s="248" t="s">
        <v>21</v>
      </c>
      <c r="I265" s="250"/>
      <c r="J265" s="247"/>
      <c r="K265" s="247"/>
      <c r="L265" s="251"/>
      <c r="M265" s="252"/>
      <c r="N265" s="253"/>
      <c r="O265" s="253"/>
      <c r="P265" s="253"/>
      <c r="Q265" s="253"/>
      <c r="R265" s="253"/>
      <c r="S265" s="253"/>
      <c r="T265" s="254"/>
      <c r="AT265" s="255" t="s">
        <v>148</v>
      </c>
      <c r="AU265" s="255" t="s">
        <v>80</v>
      </c>
      <c r="AV265" s="12" t="s">
        <v>78</v>
      </c>
      <c r="AW265" s="12" t="s">
        <v>33</v>
      </c>
      <c r="AX265" s="12" t="s">
        <v>70</v>
      </c>
      <c r="AY265" s="255" t="s">
        <v>123</v>
      </c>
    </row>
    <row r="266" spans="2:51" s="12" customFormat="1" ht="13.5">
      <c r="B266" s="246"/>
      <c r="C266" s="247"/>
      <c r="D266" s="232" t="s">
        <v>148</v>
      </c>
      <c r="E266" s="248" t="s">
        <v>21</v>
      </c>
      <c r="F266" s="249" t="s">
        <v>486</v>
      </c>
      <c r="G266" s="247"/>
      <c r="H266" s="248" t="s">
        <v>21</v>
      </c>
      <c r="I266" s="250"/>
      <c r="J266" s="247"/>
      <c r="K266" s="247"/>
      <c r="L266" s="251"/>
      <c r="M266" s="252"/>
      <c r="N266" s="253"/>
      <c r="O266" s="253"/>
      <c r="P266" s="253"/>
      <c r="Q266" s="253"/>
      <c r="R266" s="253"/>
      <c r="S266" s="253"/>
      <c r="T266" s="254"/>
      <c r="AT266" s="255" t="s">
        <v>148</v>
      </c>
      <c r="AU266" s="255" t="s">
        <v>80</v>
      </c>
      <c r="AV266" s="12" t="s">
        <v>78</v>
      </c>
      <c r="AW266" s="12" t="s">
        <v>33</v>
      </c>
      <c r="AX266" s="12" t="s">
        <v>70</v>
      </c>
      <c r="AY266" s="255" t="s">
        <v>123</v>
      </c>
    </row>
    <row r="267" spans="2:51" s="12" customFormat="1" ht="13.5">
      <c r="B267" s="246"/>
      <c r="C267" s="247"/>
      <c r="D267" s="232" t="s">
        <v>148</v>
      </c>
      <c r="E267" s="248" t="s">
        <v>21</v>
      </c>
      <c r="F267" s="249" t="s">
        <v>487</v>
      </c>
      <c r="G267" s="247"/>
      <c r="H267" s="248" t="s">
        <v>21</v>
      </c>
      <c r="I267" s="250"/>
      <c r="J267" s="247"/>
      <c r="K267" s="247"/>
      <c r="L267" s="251"/>
      <c r="M267" s="252"/>
      <c r="N267" s="253"/>
      <c r="O267" s="253"/>
      <c r="P267" s="253"/>
      <c r="Q267" s="253"/>
      <c r="R267" s="253"/>
      <c r="S267" s="253"/>
      <c r="T267" s="254"/>
      <c r="AT267" s="255" t="s">
        <v>148</v>
      </c>
      <c r="AU267" s="255" t="s">
        <v>80</v>
      </c>
      <c r="AV267" s="12" t="s">
        <v>78</v>
      </c>
      <c r="AW267" s="12" t="s">
        <v>33</v>
      </c>
      <c r="AX267" s="12" t="s">
        <v>70</v>
      </c>
      <c r="AY267" s="255" t="s">
        <v>123</v>
      </c>
    </row>
    <row r="268" spans="2:51" s="11" customFormat="1" ht="13.5">
      <c r="B268" s="235"/>
      <c r="C268" s="236"/>
      <c r="D268" s="232" t="s">
        <v>148</v>
      </c>
      <c r="E268" s="237" t="s">
        <v>21</v>
      </c>
      <c r="F268" s="238" t="s">
        <v>78</v>
      </c>
      <c r="G268" s="236"/>
      <c r="H268" s="239">
        <v>1</v>
      </c>
      <c r="I268" s="240"/>
      <c r="J268" s="236"/>
      <c r="K268" s="236"/>
      <c r="L268" s="241"/>
      <c r="M268" s="242"/>
      <c r="N268" s="243"/>
      <c r="O268" s="243"/>
      <c r="P268" s="243"/>
      <c r="Q268" s="243"/>
      <c r="R268" s="243"/>
      <c r="S268" s="243"/>
      <c r="T268" s="244"/>
      <c r="AT268" s="245" t="s">
        <v>148</v>
      </c>
      <c r="AU268" s="245" t="s">
        <v>80</v>
      </c>
      <c r="AV268" s="11" t="s">
        <v>80</v>
      </c>
      <c r="AW268" s="11" t="s">
        <v>33</v>
      </c>
      <c r="AX268" s="11" t="s">
        <v>78</v>
      </c>
      <c r="AY268" s="245" t="s">
        <v>123</v>
      </c>
    </row>
    <row r="269" spans="2:65" s="1" customFormat="1" ht="16.5" customHeight="1">
      <c r="B269" s="45"/>
      <c r="C269" s="220" t="s">
        <v>434</v>
      </c>
      <c r="D269" s="220" t="s">
        <v>125</v>
      </c>
      <c r="E269" s="221" t="s">
        <v>489</v>
      </c>
      <c r="F269" s="222" t="s">
        <v>490</v>
      </c>
      <c r="G269" s="223" t="s">
        <v>479</v>
      </c>
      <c r="H269" s="224">
        <v>1</v>
      </c>
      <c r="I269" s="225"/>
      <c r="J269" s="226">
        <f>ROUND(I269*H269,2)</f>
        <v>0</v>
      </c>
      <c r="K269" s="222" t="s">
        <v>129</v>
      </c>
      <c r="L269" s="71"/>
      <c r="M269" s="227" t="s">
        <v>21</v>
      </c>
      <c r="N269" s="277" t="s">
        <v>41</v>
      </c>
      <c r="O269" s="278"/>
      <c r="P269" s="279">
        <f>O269*H269</f>
        <v>0</v>
      </c>
      <c r="Q269" s="279">
        <v>0</v>
      </c>
      <c r="R269" s="279">
        <f>Q269*H269</f>
        <v>0</v>
      </c>
      <c r="S269" s="279">
        <v>0</v>
      </c>
      <c r="T269" s="280">
        <f>S269*H269</f>
        <v>0</v>
      </c>
      <c r="AR269" s="23" t="s">
        <v>480</v>
      </c>
      <c r="AT269" s="23" t="s">
        <v>125</v>
      </c>
      <c r="AU269" s="23" t="s">
        <v>80</v>
      </c>
      <c r="AY269" s="23" t="s">
        <v>123</v>
      </c>
      <c r="BE269" s="231">
        <f>IF(N269="základní",J269,0)</f>
        <v>0</v>
      </c>
      <c r="BF269" s="231">
        <f>IF(N269="snížená",J269,0)</f>
        <v>0</v>
      </c>
      <c r="BG269" s="231">
        <f>IF(N269="zákl. přenesená",J269,0)</f>
        <v>0</v>
      </c>
      <c r="BH269" s="231">
        <f>IF(N269="sníž. přenesená",J269,0)</f>
        <v>0</v>
      </c>
      <c r="BI269" s="231">
        <f>IF(N269="nulová",J269,0)</f>
        <v>0</v>
      </c>
      <c r="BJ269" s="23" t="s">
        <v>78</v>
      </c>
      <c r="BK269" s="231">
        <f>ROUND(I269*H269,2)</f>
        <v>0</v>
      </c>
      <c r="BL269" s="23" t="s">
        <v>480</v>
      </c>
      <c r="BM269" s="23" t="s">
        <v>585</v>
      </c>
    </row>
    <row r="270" spans="2:12" s="1" customFormat="1" ht="6.95" customHeight="1">
      <c r="B270" s="66"/>
      <c r="C270" s="67"/>
      <c r="D270" s="67"/>
      <c r="E270" s="67"/>
      <c r="F270" s="67"/>
      <c r="G270" s="67"/>
      <c r="H270" s="67"/>
      <c r="I270" s="165"/>
      <c r="J270" s="67"/>
      <c r="K270" s="67"/>
      <c r="L270" s="71"/>
    </row>
  </sheetData>
  <sheetProtection password="CC35" sheet="1" objects="1" scenarios="1" formatColumns="0" formatRows="0" autoFilter="0"/>
  <autoFilter ref="C85:K269"/>
  <mergeCells count="10">
    <mergeCell ref="E7:H7"/>
    <mergeCell ref="E9:H9"/>
    <mergeCell ref="E24:H24"/>
    <mergeCell ref="E45:H45"/>
    <mergeCell ref="E47:H47"/>
    <mergeCell ref="J51:J52"/>
    <mergeCell ref="E76:H76"/>
    <mergeCell ref="E78:H78"/>
    <mergeCell ref="G1:H1"/>
    <mergeCell ref="L2:V2"/>
  </mergeCells>
  <hyperlinks>
    <hyperlink ref="F1:G1" location="C2" display="1) Krycí list soupisu"/>
    <hyperlink ref="G1:H1" location="C54" display="2) Rekapitulace"/>
    <hyperlink ref="J1" location="C85"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K216"/>
  <sheetViews>
    <sheetView showGridLines="0" workbookViewId="0" topLeftCell="A1"/>
  </sheetViews>
  <sheetFormatPr defaultColWidth="9.33203125" defaultRowHeight="13.5"/>
  <cols>
    <col min="1" max="1" width="8.33203125" style="281" customWidth="1"/>
    <col min="2" max="2" width="1.66796875" style="281" customWidth="1"/>
    <col min="3" max="4" width="5" style="281" customWidth="1"/>
    <col min="5" max="5" width="11.66015625" style="281" customWidth="1"/>
    <col min="6" max="6" width="9.16015625" style="281" customWidth="1"/>
    <col min="7" max="7" width="5" style="281" customWidth="1"/>
    <col min="8" max="8" width="77.83203125" style="281" customWidth="1"/>
    <col min="9" max="10" width="20" style="281" customWidth="1"/>
    <col min="11" max="11" width="1.66796875" style="281" customWidth="1"/>
  </cols>
  <sheetData>
    <row r="1" ht="37.5" customHeight="1"/>
    <row r="2" spans="2:11" ht="7.5" customHeight="1">
      <c r="B2" s="282"/>
      <c r="C2" s="283"/>
      <c r="D2" s="283"/>
      <c r="E2" s="283"/>
      <c r="F2" s="283"/>
      <c r="G2" s="283"/>
      <c r="H2" s="283"/>
      <c r="I2" s="283"/>
      <c r="J2" s="283"/>
      <c r="K2" s="284"/>
    </row>
    <row r="3" spans="2:11" s="14" customFormat="1" ht="45" customHeight="1">
      <c r="B3" s="285"/>
      <c r="C3" s="286" t="s">
        <v>586</v>
      </c>
      <c r="D3" s="286"/>
      <c r="E3" s="286"/>
      <c r="F3" s="286"/>
      <c r="G3" s="286"/>
      <c r="H3" s="286"/>
      <c r="I3" s="286"/>
      <c r="J3" s="286"/>
      <c r="K3" s="287"/>
    </row>
    <row r="4" spans="2:11" ht="25.5" customHeight="1">
      <c r="B4" s="288"/>
      <c r="C4" s="289" t="s">
        <v>587</v>
      </c>
      <c r="D4" s="289"/>
      <c r="E4" s="289"/>
      <c r="F4" s="289"/>
      <c r="G4" s="289"/>
      <c r="H4" s="289"/>
      <c r="I4" s="289"/>
      <c r="J4" s="289"/>
      <c r="K4" s="290"/>
    </row>
    <row r="5" spans="2:11" ht="5.25" customHeight="1">
      <c r="B5" s="288"/>
      <c r="C5" s="291"/>
      <c r="D5" s="291"/>
      <c r="E5" s="291"/>
      <c r="F5" s="291"/>
      <c r="G5" s="291"/>
      <c r="H5" s="291"/>
      <c r="I5" s="291"/>
      <c r="J5" s="291"/>
      <c r="K5" s="290"/>
    </row>
    <row r="6" spans="2:11" ht="15" customHeight="1">
      <c r="B6" s="288"/>
      <c r="C6" s="292" t="s">
        <v>588</v>
      </c>
      <c r="D6" s="292"/>
      <c r="E6" s="292"/>
      <c r="F6" s="292"/>
      <c r="G6" s="292"/>
      <c r="H6" s="292"/>
      <c r="I6" s="292"/>
      <c r="J6" s="292"/>
      <c r="K6" s="290"/>
    </row>
    <row r="7" spans="2:11" ht="15" customHeight="1">
      <c r="B7" s="293"/>
      <c r="C7" s="292" t="s">
        <v>589</v>
      </c>
      <c r="D7" s="292"/>
      <c r="E7" s="292"/>
      <c r="F7" s="292"/>
      <c r="G7" s="292"/>
      <c r="H7" s="292"/>
      <c r="I7" s="292"/>
      <c r="J7" s="292"/>
      <c r="K7" s="290"/>
    </row>
    <row r="8" spans="2:11" ht="12.75" customHeight="1">
      <c r="B8" s="293"/>
      <c r="C8" s="292"/>
      <c r="D8" s="292"/>
      <c r="E8" s="292"/>
      <c r="F8" s="292"/>
      <c r="G8" s="292"/>
      <c r="H8" s="292"/>
      <c r="I8" s="292"/>
      <c r="J8" s="292"/>
      <c r="K8" s="290"/>
    </row>
    <row r="9" spans="2:11" ht="15" customHeight="1">
      <c r="B9" s="293"/>
      <c r="C9" s="292" t="s">
        <v>590</v>
      </c>
      <c r="D9" s="292"/>
      <c r="E9" s="292"/>
      <c r="F9" s="292"/>
      <c r="G9" s="292"/>
      <c r="H9" s="292"/>
      <c r="I9" s="292"/>
      <c r="J9" s="292"/>
      <c r="K9" s="290"/>
    </row>
    <row r="10" spans="2:11" ht="15" customHeight="1">
      <c r="B10" s="293"/>
      <c r="C10" s="292"/>
      <c r="D10" s="292" t="s">
        <v>591</v>
      </c>
      <c r="E10" s="292"/>
      <c r="F10" s="292"/>
      <c r="G10" s="292"/>
      <c r="H10" s="292"/>
      <c r="I10" s="292"/>
      <c r="J10" s="292"/>
      <c r="K10" s="290"/>
    </row>
    <row r="11" spans="2:11" ht="15" customHeight="1">
      <c r="B11" s="293"/>
      <c r="C11" s="294"/>
      <c r="D11" s="292" t="s">
        <v>592</v>
      </c>
      <c r="E11" s="292"/>
      <c r="F11" s="292"/>
      <c r="G11" s="292"/>
      <c r="H11" s="292"/>
      <c r="I11" s="292"/>
      <c r="J11" s="292"/>
      <c r="K11" s="290"/>
    </row>
    <row r="12" spans="2:11" ht="12.75" customHeight="1">
      <c r="B12" s="293"/>
      <c r="C12" s="294"/>
      <c r="D12" s="294"/>
      <c r="E12" s="294"/>
      <c r="F12" s="294"/>
      <c r="G12" s="294"/>
      <c r="H12" s="294"/>
      <c r="I12" s="294"/>
      <c r="J12" s="294"/>
      <c r="K12" s="290"/>
    </row>
    <row r="13" spans="2:11" ht="15" customHeight="1">
      <c r="B13" s="293"/>
      <c r="C13" s="294"/>
      <c r="D13" s="292" t="s">
        <v>593</v>
      </c>
      <c r="E13" s="292"/>
      <c r="F13" s="292"/>
      <c r="G13" s="292"/>
      <c r="H13" s="292"/>
      <c r="I13" s="292"/>
      <c r="J13" s="292"/>
      <c r="K13" s="290"/>
    </row>
    <row r="14" spans="2:11" ht="15" customHeight="1">
      <c r="B14" s="293"/>
      <c r="C14" s="294"/>
      <c r="D14" s="292" t="s">
        <v>594</v>
      </c>
      <c r="E14" s="292"/>
      <c r="F14" s="292"/>
      <c r="G14" s="292"/>
      <c r="H14" s="292"/>
      <c r="I14" s="292"/>
      <c r="J14" s="292"/>
      <c r="K14" s="290"/>
    </row>
    <row r="15" spans="2:11" ht="15" customHeight="1">
      <c r="B15" s="293"/>
      <c r="C15" s="294"/>
      <c r="D15" s="292" t="s">
        <v>595</v>
      </c>
      <c r="E15" s="292"/>
      <c r="F15" s="292"/>
      <c r="G15" s="292"/>
      <c r="H15" s="292"/>
      <c r="I15" s="292"/>
      <c r="J15" s="292"/>
      <c r="K15" s="290"/>
    </row>
    <row r="16" spans="2:11" ht="15" customHeight="1">
      <c r="B16" s="293"/>
      <c r="C16" s="294"/>
      <c r="D16" s="294"/>
      <c r="E16" s="295" t="s">
        <v>77</v>
      </c>
      <c r="F16" s="292" t="s">
        <v>596</v>
      </c>
      <c r="G16" s="292"/>
      <c r="H16" s="292"/>
      <c r="I16" s="292"/>
      <c r="J16" s="292"/>
      <c r="K16" s="290"/>
    </row>
    <row r="17" spans="2:11" ht="15" customHeight="1">
      <c r="B17" s="293"/>
      <c r="C17" s="294"/>
      <c r="D17" s="294"/>
      <c r="E17" s="295" t="s">
        <v>597</v>
      </c>
      <c r="F17" s="292" t="s">
        <v>598</v>
      </c>
      <c r="G17" s="292"/>
      <c r="H17" s="292"/>
      <c r="I17" s="292"/>
      <c r="J17" s="292"/>
      <c r="K17" s="290"/>
    </row>
    <row r="18" spans="2:11" ht="15" customHeight="1">
      <c r="B18" s="293"/>
      <c r="C18" s="294"/>
      <c r="D18" s="294"/>
      <c r="E18" s="295" t="s">
        <v>599</v>
      </c>
      <c r="F18" s="292" t="s">
        <v>600</v>
      </c>
      <c r="G18" s="292"/>
      <c r="H18" s="292"/>
      <c r="I18" s="292"/>
      <c r="J18" s="292"/>
      <c r="K18" s="290"/>
    </row>
    <row r="19" spans="2:11" ht="15" customHeight="1">
      <c r="B19" s="293"/>
      <c r="C19" s="294"/>
      <c r="D19" s="294"/>
      <c r="E19" s="295" t="s">
        <v>601</v>
      </c>
      <c r="F19" s="292" t="s">
        <v>602</v>
      </c>
      <c r="G19" s="292"/>
      <c r="H19" s="292"/>
      <c r="I19" s="292"/>
      <c r="J19" s="292"/>
      <c r="K19" s="290"/>
    </row>
    <row r="20" spans="2:11" ht="15" customHeight="1">
      <c r="B20" s="293"/>
      <c r="C20" s="294"/>
      <c r="D20" s="294"/>
      <c r="E20" s="295" t="s">
        <v>603</v>
      </c>
      <c r="F20" s="292" t="s">
        <v>604</v>
      </c>
      <c r="G20" s="292"/>
      <c r="H20" s="292"/>
      <c r="I20" s="292"/>
      <c r="J20" s="292"/>
      <c r="K20" s="290"/>
    </row>
    <row r="21" spans="2:11" ht="15" customHeight="1">
      <c r="B21" s="293"/>
      <c r="C21" s="294"/>
      <c r="D21" s="294"/>
      <c r="E21" s="295" t="s">
        <v>605</v>
      </c>
      <c r="F21" s="292" t="s">
        <v>606</v>
      </c>
      <c r="G21" s="292"/>
      <c r="H21" s="292"/>
      <c r="I21" s="292"/>
      <c r="J21" s="292"/>
      <c r="K21" s="290"/>
    </row>
    <row r="22" spans="2:11" ht="12.75" customHeight="1">
      <c r="B22" s="293"/>
      <c r="C22" s="294"/>
      <c r="D22" s="294"/>
      <c r="E22" s="294"/>
      <c r="F22" s="294"/>
      <c r="G22" s="294"/>
      <c r="H22" s="294"/>
      <c r="I22" s="294"/>
      <c r="J22" s="294"/>
      <c r="K22" s="290"/>
    </row>
    <row r="23" spans="2:11" ht="15" customHeight="1">
      <c r="B23" s="293"/>
      <c r="C23" s="292" t="s">
        <v>607</v>
      </c>
      <c r="D23" s="292"/>
      <c r="E23" s="292"/>
      <c r="F23" s="292"/>
      <c r="G23" s="292"/>
      <c r="H23" s="292"/>
      <c r="I23" s="292"/>
      <c r="J23" s="292"/>
      <c r="K23" s="290"/>
    </row>
    <row r="24" spans="2:11" ht="15" customHeight="1">
      <c r="B24" s="293"/>
      <c r="C24" s="292" t="s">
        <v>608</v>
      </c>
      <c r="D24" s="292"/>
      <c r="E24" s="292"/>
      <c r="F24" s="292"/>
      <c r="G24" s="292"/>
      <c r="H24" s="292"/>
      <c r="I24" s="292"/>
      <c r="J24" s="292"/>
      <c r="K24" s="290"/>
    </row>
    <row r="25" spans="2:11" ht="15" customHeight="1">
      <c r="B25" s="293"/>
      <c r="C25" s="292"/>
      <c r="D25" s="292" t="s">
        <v>609</v>
      </c>
      <c r="E25" s="292"/>
      <c r="F25" s="292"/>
      <c r="G25" s="292"/>
      <c r="H25" s="292"/>
      <c r="I25" s="292"/>
      <c r="J25" s="292"/>
      <c r="K25" s="290"/>
    </row>
    <row r="26" spans="2:11" ht="15" customHeight="1">
      <c r="B26" s="293"/>
      <c r="C26" s="294"/>
      <c r="D26" s="292" t="s">
        <v>610</v>
      </c>
      <c r="E26" s="292"/>
      <c r="F26" s="292"/>
      <c r="G26" s="292"/>
      <c r="H26" s="292"/>
      <c r="I26" s="292"/>
      <c r="J26" s="292"/>
      <c r="K26" s="290"/>
    </row>
    <row r="27" spans="2:11" ht="12.75" customHeight="1">
      <c r="B27" s="293"/>
      <c r="C27" s="294"/>
      <c r="D27" s="294"/>
      <c r="E27" s="294"/>
      <c r="F27" s="294"/>
      <c r="G27" s="294"/>
      <c r="H27" s="294"/>
      <c r="I27" s="294"/>
      <c r="J27" s="294"/>
      <c r="K27" s="290"/>
    </row>
    <row r="28" spans="2:11" ht="15" customHeight="1">
      <c r="B28" s="293"/>
      <c r="C28" s="294"/>
      <c r="D28" s="292" t="s">
        <v>611</v>
      </c>
      <c r="E28" s="292"/>
      <c r="F28" s="292"/>
      <c r="G28" s="292"/>
      <c r="H28" s="292"/>
      <c r="I28" s="292"/>
      <c r="J28" s="292"/>
      <c r="K28" s="290"/>
    </row>
    <row r="29" spans="2:11" ht="15" customHeight="1">
      <c r="B29" s="293"/>
      <c r="C29" s="294"/>
      <c r="D29" s="292" t="s">
        <v>612</v>
      </c>
      <c r="E29" s="292"/>
      <c r="F29" s="292"/>
      <c r="G29" s="292"/>
      <c r="H29" s="292"/>
      <c r="I29" s="292"/>
      <c r="J29" s="292"/>
      <c r="K29" s="290"/>
    </row>
    <row r="30" spans="2:11" ht="12.75" customHeight="1">
      <c r="B30" s="293"/>
      <c r="C30" s="294"/>
      <c r="D30" s="294"/>
      <c r="E30" s="294"/>
      <c r="F30" s="294"/>
      <c r="G30" s="294"/>
      <c r="H30" s="294"/>
      <c r="I30" s="294"/>
      <c r="J30" s="294"/>
      <c r="K30" s="290"/>
    </row>
    <row r="31" spans="2:11" ht="15" customHeight="1">
      <c r="B31" s="293"/>
      <c r="C31" s="294"/>
      <c r="D31" s="292" t="s">
        <v>613</v>
      </c>
      <c r="E31" s="292"/>
      <c r="F31" s="292"/>
      <c r="G31" s="292"/>
      <c r="H31" s="292"/>
      <c r="I31" s="292"/>
      <c r="J31" s="292"/>
      <c r="K31" s="290"/>
    </row>
    <row r="32" spans="2:11" ht="15" customHeight="1">
      <c r="B32" s="293"/>
      <c r="C32" s="294"/>
      <c r="D32" s="292" t="s">
        <v>614</v>
      </c>
      <c r="E32" s="292"/>
      <c r="F32" s="292"/>
      <c r="G32" s="292"/>
      <c r="H32" s="292"/>
      <c r="I32" s="292"/>
      <c r="J32" s="292"/>
      <c r="K32" s="290"/>
    </row>
    <row r="33" spans="2:11" ht="15" customHeight="1">
      <c r="B33" s="293"/>
      <c r="C33" s="294"/>
      <c r="D33" s="292" t="s">
        <v>615</v>
      </c>
      <c r="E33" s="292"/>
      <c r="F33" s="292"/>
      <c r="G33" s="292"/>
      <c r="H33" s="292"/>
      <c r="I33" s="292"/>
      <c r="J33" s="292"/>
      <c r="K33" s="290"/>
    </row>
    <row r="34" spans="2:11" ht="15" customHeight="1">
      <c r="B34" s="293"/>
      <c r="C34" s="294"/>
      <c r="D34" s="292"/>
      <c r="E34" s="296" t="s">
        <v>108</v>
      </c>
      <c r="F34" s="292"/>
      <c r="G34" s="292" t="s">
        <v>616</v>
      </c>
      <c r="H34" s="292"/>
      <c r="I34" s="292"/>
      <c r="J34" s="292"/>
      <c r="K34" s="290"/>
    </row>
    <row r="35" spans="2:11" ht="30.75" customHeight="1">
      <c r="B35" s="293"/>
      <c r="C35" s="294"/>
      <c r="D35" s="292"/>
      <c r="E35" s="296" t="s">
        <v>617</v>
      </c>
      <c r="F35" s="292"/>
      <c r="G35" s="292" t="s">
        <v>618</v>
      </c>
      <c r="H35" s="292"/>
      <c r="I35" s="292"/>
      <c r="J35" s="292"/>
      <c r="K35" s="290"/>
    </row>
    <row r="36" spans="2:11" ht="15" customHeight="1">
      <c r="B36" s="293"/>
      <c r="C36" s="294"/>
      <c r="D36" s="292"/>
      <c r="E36" s="296" t="s">
        <v>51</v>
      </c>
      <c r="F36" s="292"/>
      <c r="G36" s="292" t="s">
        <v>619</v>
      </c>
      <c r="H36" s="292"/>
      <c r="I36" s="292"/>
      <c r="J36" s="292"/>
      <c r="K36" s="290"/>
    </row>
    <row r="37" spans="2:11" ht="15" customHeight="1">
      <c r="B37" s="293"/>
      <c r="C37" s="294"/>
      <c r="D37" s="292"/>
      <c r="E37" s="296" t="s">
        <v>109</v>
      </c>
      <c r="F37" s="292"/>
      <c r="G37" s="292" t="s">
        <v>620</v>
      </c>
      <c r="H37" s="292"/>
      <c r="I37" s="292"/>
      <c r="J37" s="292"/>
      <c r="K37" s="290"/>
    </row>
    <row r="38" spans="2:11" ht="15" customHeight="1">
      <c r="B38" s="293"/>
      <c r="C38" s="294"/>
      <c r="D38" s="292"/>
      <c r="E38" s="296" t="s">
        <v>110</v>
      </c>
      <c r="F38" s="292"/>
      <c r="G38" s="292" t="s">
        <v>621</v>
      </c>
      <c r="H38" s="292"/>
      <c r="I38" s="292"/>
      <c r="J38" s="292"/>
      <c r="K38" s="290"/>
    </row>
    <row r="39" spans="2:11" ht="15" customHeight="1">
      <c r="B39" s="293"/>
      <c r="C39" s="294"/>
      <c r="D39" s="292"/>
      <c r="E39" s="296" t="s">
        <v>111</v>
      </c>
      <c r="F39" s="292"/>
      <c r="G39" s="292" t="s">
        <v>622</v>
      </c>
      <c r="H39" s="292"/>
      <c r="I39" s="292"/>
      <c r="J39" s="292"/>
      <c r="K39" s="290"/>
    </row>
    <row r="40" spans="2:11" ht="15" customHeight="1">
      <c r="B40" s="293"/>
      <c r="C40" s="294"/>
      <c r="D40" s="292"/>
      <c r="E40" s="296" t="s">
        <v>623</v>
      </c>
      <c r="F40" s="292"/>
      <c r="G40" s="292" t="s">
        <v>624</v>
      </c>
      <c r="H40" s="292"/>
      <c r="I40" s="292"/>
      <c r="J40" s="292"/>
      <c r="K40" s="290"/>
    </row>
    <row r="41" spans="2:11" ht="15" customHeight="1">
      <c r="B41" s="293"/>
      <c r="C41" s="294"/>
      <c r="D41" s="292"/>
      <c r="E41" s="296"/>
      <c r="F41" s="292"/>
      <c r="G41" s="292" t="s">
        <v>625</v>
      </c>
      <c r="H41" s="292"/>
      <c r="I41" s="292"/>
      <c r="J41" s="292"/>
      <c r="K41" s="290"/>
    </row>
    <row r="42" spans="2:11" ht="15" customHeight="1">
      <c r="B42" s="293"/>
      <c r="C42" s="294"/>
      <c r="D42" s="292"/>
      <c r="E42" s="296" t="s">
        <v>626</v>
      </c>
      <c r="F42" s="292"/>
      <c r="G42" s="292" t="s">
        <v>627</v>
      </c>
      <c r="H42" s="292"/>
      <c r="I42" s="292"/>
      <c r="J42" s="292"/>
      <c r="K42" s="290"/>
    </row>
    <row r="43" spans="2:11" ht="15" customHeight="1">
      <c r="B43" s="293"/>
      <c r="C43" s="294"/>
      <c r="D43" s="292"/>
      <c r="E43" s="296" t="s">
        <v>113</v>
      </c>
      <c r="F43" s="292"/>
      <c r="G43" s="292" t="s">
        <v>628</v>
      </c>
      <c r="H43" s="292"/>
      <c r="I43" s="292"/>
      <c r="J43" s="292"/>
      <c r="K43" s="290"/>
    </row>
    <row r="44" spans="2:11" ht="12.75" customHeight="1">
      <c r="B44" s="293"/>
      <c r="C44" s="294"/>
      <c r="D44" s="292"/>
      <c r="E44" s="292"/>
      <c r="F44" s="292"/>
      <c r="G44" s="292"/>
      <c r="H44" s="292"/>
      <c r="I44" s="292"/>
      <c r="J44" s="292"/>
      <c r="K44" s="290"/>
    </row>
    <row r="45" spans="2:11" ht="15" customHeight="1">
      <c r="B45" s="293"/>
      <c r="C45" s="294"/>
      <c r="D45" s="292" t="s">
        <v>629</v>
      </c>
      <c r="E45" s="292"/>
      <c r="F45" s="292"/>
      <c r="G45" s="292"/>
      <c r="H45" s="292"/>
      <c r="I45" s="292"/>
      <c r="J45" s="292"/>
      <c r="K45" s="290"/>
    </row>
    <row r="46" spans="2:11" ht="15" customHeight="1">
      <c r="B46" s="293"/>
      <c r="C46" s="294"/>
      <c r="D46" s="294"/>
      <c r="E46" s="292" t="s">
        <v>630</v>
      </c>
      <c r="F46" s="292"/>
      <c r="G46" s="292"/>
      <c r="H46" s="292"/>
      <c r="I46" s="292"/>
      <c r="J46" s="292"/>
      <c r="K46" s="290"/>
    </row>
    <row r="47" spans="2:11" ht="15" customHeight="1">
      <c r="B47" s="293"/>
      <c r="C47" s="294"/>
      <c r="D47" s="294"/>
      <c r="E47" s="292" t="s">
        <v>631</v>
      </c>
      <c r="F47" s="292"/>
      <c r="G47" s="292"/>
      <c r="H47" s="292"/>
      <c r="I47" s="292"/>
      <c r="J47" s="292"/>
      <c r="K47" s="290"/>
    </row>
    <row r="48" spans="2:11" ht="15" customHeight="1">
      <c r="B48" s="293"/>
      <c r="C48" s="294"/>
      <c r="D48" s="294"/>
      <c r="E48" s="292" t="s">
        <v>632</v>
      </c>
      <c r="F48" s="292"/>
      <c r="G48" s="292"/>
      <c r="H48" s="292"/>
      <c r="I48" s="292"/>
      <c r="J48" s="292"/>
      <c r="K48" s="290"/>
    </row>
    <row r="49" spans="2:11" ht="15" customHeight="1">
      <c r="B49" s="293"/>
      <c r="C49" s="294"/>
      <c r="D49" s="292" t="s">
        <v>633</v>
      </c>
      <c r="E49" s="292"/>
      <c r="F49" s="292"/>
      <c r="G49" s="292"/>
      <c r="H49" s="292"/>
      <c r="I49" s="292"/>
      <c r="J49" s="292"/>
      <c r="K49" s="290"/>
    </row>
    <row r="50" spans="2:11" ht="25.5" customHeight="1">
      <c r="B50" s="288"/>
      <c r="C50" s="289" t="s">
        <v>634</v>
      </c>
      <c r="D50" s="289"/>
      <c r="E50" s="289"/>
      <c r="F50" s="289"/>
      <c r="G50" s="289"/>
      <c r="H50" s="289"/>
      <c r="I50" s="289"/>
      <c r="J50" s="289"/>
      <c r="K50" s="290"/>
    </row>
    <row r="51" spans="2:11" ht="5.25" customHeight="1">
      <c r="B51" s="288"/>
      <c r="C51" s="291"/>
      <c r="D51" s="291"/>
      <c r="E51" s="291"/>
      <c r="F51" s="291"/>
      <c r="G51" s="291"/>
      <c r="H51" s="291"/>
      <c r="I51" s="291"/>
      <c r="J51" s="291"/>
      <c r="K51" s="290"/>
    </row>
    <row r="52" spans="2:11" ht="15" customHeight="1">
      <c r="B52" s="288"/>
      <c r="C52" s="292" t="s">
        <v>635</v>
      </c>
      <c r="D52" s="292"/>
      <c r="E52" s="292"/>
      <c r="F52" s="292"/>
      <c r="G52" s="292"/>
      <c r="H52" s="292"/>
      <c r="I52" s="292"/>
      <c r="J52" s="292"/>
      <c r="K52" s="290"/>
    </row>
    <row r="53" spans="2:11" ht="15" customHeight="1">
      <c r="B53" s="288"/>
      <c r="C53" s="292" t="s">
        <v>636</v>
      </c>
      <c r="D53" s="292"/>
      <c r="E53" s="292"/>
      <c r="F53" s="292"/>
      <c r="G53" s="292"/>
      <c r="H53" s="292"/>
      <c r="I53" s="292"/>
      <c r="J53" s="292"/>
      <c r="K53" s="290"/>
    </row>
    <row r="54" spans="2:11" ht="12.75" customHeight="1">
      <c r="B54" s="288"/>
      <c r="C54" s="292"/>
      <c r="D54" s="292"/>
      <c r="E54" s="292"/>
      <c r="F54" s="292"/>
      <c r="G54" s="292"/>
      <c r="H54" s="292"/>
      <c r="I54" s="292"/>
      <c r="J54" s="292"/>
      <c r="K54" s="290"/>
    </row>
    <row r="55" spans="2:11" ht="15" customHeight="1">
      <c r="B55" s="288"/>
      <c r="C55" s="292" t="s">
        <v>637</v>
      </c>
      <c r="D55" s="292"/>
      <c r="E55" s="292"/>
      <c r="F55" s="292"/>
      <c r="G55" s="292"/>
      <c r="H55" s="292"/>
      <c r="I55" s="292"/>
      <c r="J55" s="292"/>
      <c r="K55" s="290"/>
    </row>
    <row r="56" spans="2:11" ht="15" customHeight="1">
      <c r="B56" s="288"/>
      <c r="C56" s="294"/>
      <c r="D56" s="292" t="s">
        <v>638</v>
      </c>
      <c r="E56" s="292"/>
      <c r="F56" s="292"/>
      <c r="G56" s="292"/>
      <c r="H56" s="292"/>
      <c r="I56" s="292"/>
      <c r="J56" s="292"/>
      <c r="K56" s="290"/>
    </row>
    <row r="57" spans="2:11" ht="15" customHeight="1">
      <c r="B57" s="288"/>
      <c r="C57" s="294"/>
      <c r="D57" s="292" t="s">
        <v>639</v>
      </c>
      <c r="E57" s="292"/>
      <c r="F57" s="292"/>
      <c r="G57" s="292"/>
      <c r="H57" s="292"/>
      <c r="I57" s="292"/>
      <c r="J57" s="292"/>
      <c r="K57" s="290"/>
    </row>
    <row r="58" spans="2:11" ht="15" customHeight="1">
      <c r="B58" s="288"/>
      <c r="C58" s="294"/>
      <c r="D58" s="292" t="s">
        <v>640</v>
      </c>
      <c r="E58" s="292"/>
      <c r="F58" s="292"/>
      <c r="G58" s="292"/>
      <c r="H58" s="292"/>
      <c r="I58" s="292"/>
      <c r="J58" s="292"/>
      <c r="K58" s="290"/>
    </row>
    <row r="59" spans="2:11" ht="15" customHeight="1">
      <c r="B59" s="288"/>
      <c r="C59" s="294"/>
      <c r="D59" s="292" t="s">
        <v>641</v>
      </c>
      <c r="E59" s="292"/>
      <c r="F59" s="292"/>
      <c r="G59" s="292"/>
      <c r="H59" s="292"/>
      <c r="I59" s="292"/>
      <c r="J59" s="292"/>
      <c r="K59" s="290"/>
    </row>
    <row r="60" spans="2:11" ht="15" customHeight="1">
      <c r="B60" s="288"/>
      <c r="C60" s="294"/>
      <c r="D60" s="297" t="s">
        <v>642</v>
      </c>
      <c r="E60" s="297"/>
      <c r="F60" s="297"/>
      <c r="G60" s="297"/>
      <c r="H60" s="297"/>
      <c r="I60" s="297"/>
      <c r="J60" s="297"/>
      <c r="K60" s="290"/>
    </row>
    <row r="61" spans="2:11" ht="15" customHeight="1">
      <c r="B61" s="288"/>
      <c r="C61" s="294"/>
      <c r="D61" s="292" t="s">
        <v>643</v>
      </c>
      <c r="E61" s="292"/>
      <c r="F61" s="292"/>
      <c r="G61" s="292"/>
      <c r="H61" s="292"/>
      <c r="I61" s="292"/>
      <c r="J61" s="292"/>
      <c r="K61" s="290"/>
    </row>
    <row r="62" spans="2:11" ht="12.75" customHeight="1">
      <c r="B62" s="288"/>
      <c r="C62" s="294"/>
      <c r="D62" s="294"/>
      <c r="E62" s="298"/>
      <c r="F62" s="294"/>
      <c r="G62" s="294"/>
      <c r="H62" s="294"/>
      <c r="I62" s="294"/>
      <c r="J62" s="294"/>
      <c r="K62" s="290"/>
    </row>
    <row r="63" spans="2:11" ht="15" customHeight="1">
      <c r="B63" s="288"/>
      <c r="C63" s="294"/>
      <c r="D63" s="292" t="s">
        <v>644</v>
      </c>
      <c r="E63" s="292"/>
      <c r="F63" s="292"/>
      <c r="G63" s="292"/>
      <c r="H63" s="292"/>
      <c r="I63" s="292"/>
      <c r="J63" s="292"/>
      <c r="K63" s="290"/>
    </row>
    <row r="64" spans="2:11" ht="15" customHeight="1">
      <c r="B64" s="288"/>
      <c r="C64" s="294"/>
      <c r="D64" s="297" t="s">
        <v>645</v>
      </c>
      <c r="E64" s="297"/>
      <c r="F64" s="297"/>
      <c r="G64" s="297"/>
      <c r="H64" s="297"/>
      <c r="I64" s="297"/>
      <c r="J64" s="297"/>
      <c r="K64" s="290"/>
    </row>
    <row r="65" spans="2:11" ht="15" customHeight="1">
      <c r="B65" s="288"/>
      <c r="C65" s="294"/>
      <c r="D65" s="292" t="s">
        <v>646</v>
      </c>
      <c r="E65" s="292"/>
      <c r="F65" s="292"/>
      <c r="G65" s="292"/>
      <c r="H65" s="292"/>
      <c r="I65" s="292"/>
      <c r="J65" s="292"/>
      <c r="K65" s="290"/>
    </row>
    <row r="66" spans="2:11" ht="15" customHeight="1">
      <c r="B66" s="288"/>
      <c r="C66" s="294"/>
      <c r="D66" s="292" t="s">
        <v>647</v>
      </c>
      <c r="E66" s="292"/>
      <c r="F66" s="292"/>
      <c r="G66" s="292"/>
      <c r="H66" s="292"/>
      <c r="I66" s="292"/>
      <c r="J66" s="292"/>
      <c r="K66" s="290"/>
    </row>
    <row r="67" spans="2:11" ht="15" customHeight="1">
      <c r="B67" s="288"/>
      <c r="C67" s="294"/>
      <c r="D67" s="292" t="s">
        <v>648</v>
      </c>
      <c r="E67" s="292"/>
      <c r="F67" s="292"/>
      <c r="G67" s="292"/>
      <c r="H67" s="292"/>
      <c r="I67" s="292"/>
      <c r="J67" s="292"/>
      <c r="K67" s="290"/>
    </row>
    <row r="68" spans="2:11" ht="15" customHeight="1">
      <c r="B68" s="288"/>
      <c r="C68" s="294"/>
      <c r="D68" s="292" t="s">
        <v>649</v>
      </c>
      <c r="E68" s="292"/>
      <c r="F68" s="292"/>
      <c r="G68" s="292"/>
      <c r="H68" s="292"/>
      <c r="I68" s="292"/>
      <c r="J68" s="292"/>
      <c r="K68" s="290"/>
    </row>
    <row r="69" spans="2:11" ht="12.75" customHeight="1">
      <c r="B69" s="299"/>
      <c r="C69" s="300"/>
      <c r="D69" s="300"/>
      <c r="E69" s="300"/>
      <c r="F69" s="300"/>
      <c r="G69" s="300"/>
      <c r="H69" s="300"/>
      <c r="I69" s="300"/>
      <c r="J69" s="300"/>
      <c r="K69" s="301"/>
    </row>
    <row r="70" spans="2:11" ht="18.75" customHeight="1">
      <c r="B70" s="302"/>
      <c r="C70" s="302"/>
      <c r="D70" s="302"/>
      <c r="E70" s="302"/>
      <c r="F70" s="302"/>
      <c r="G70" s="302"/>
      <c r="H70" s="302"/>
      <c r="I70" s="302"/>
      <c r="J70" s="302"/>
      <c r="K70" s="303"/>
    </row>
    <row r="71" spans="2:11" ht="18.75" customHeight="1">
      <c r="B71" s="303"/>
      <c r="C71" s="303"/>
      <c r="D71" s="303"/>
      <c r="E71" s="303"/>
      <c r="F71" s="303"/>
      <c r="G71" s="303"/>
      <c r="H71" s="303"/>
      <c r="I71" s="303"/>
      <c r="J71" s="303"/>
      <c r="K71" s="303"/>
    </row>
    <row r="72" spans="2:11" ht="7.5" customHeight="1">
      <c r="B72" s="304"/>
      <c r="C72" s="305"/>
      <c r="D72" s="305"/>
      <c r="E72" s="305"/>
      <c r="F72" s="305"/>
      <c r="G72" s="305"/>
      <c r="H72" s="305"/>
      <c r="I72" s="305"/>
      <c r="J72" s="305"/>
      <c r="K72" s="306"/>
    </row>
    <row r="73" spans="2:11" ht="45" customHeight="1">
      <c r="B73" s="307"/>
      <c r="C73" s="308" t="s">
        <v>88</v>
      </c>
      <c r="D73" s="308"/>
      <c r="E73" s="308"/>
      <c r="F73" s="308"/>
      <c r="G73" s="308"/>
      <c r="H73" s="308"/>
      <c r="I73" s="308"/>
      <c r="J73" s="308"/>
      <c r="K73" s="309"/>
    </row>
    <row r="74" spans="2:11" ht="17.25" customHeight="1">
      <c r="B74" s="307"/>
      <c r="C74" s="310" t="s">
        <v>650</v>
      </c>
      <c r="D74" s="310"/>
      <c r="E74" s="310"/>
      <c r="F74" s="310" t="s">
        <v>651</v>
      </c>
      <c r="G74" s="311"/>
      <c r="H74" s="310" t="s">
        <v>109</v>
      </c>
      <c r="I74" s="310" t="s">
        <v>55</v>
      </c>
      <c r="J74" s="310" t="s">
        <v>652</v>
      </c>
      <c r="K74" s="309"/>
    </row>
    <row r="75" spans="2:11" ht="17.25" customHeight="1">
      <c r="B75" s="307"/>
      <c r="C75" s="312" t="s">
        <v>653</v>
      </c>
      <c r="D75" s="312"/>
      <c r="E75" s="312"/>
      <c r="F75" s="313" t="s">
        <v>654</v>
      </c>
      <c r="G75" s="314"/>
      <c r="H75" s="312"/>
      <c r="I75" s="312"/>
      <c r="J75" s="312" t="s">
        <v>655</v>
      </c>
      <c r="K75" s="309"/>
    </row>
    <row r="76" spans="2:11" ht="5.25" customHeight="1">
      <c r="B76" s="307"/>
      <c r="C76" s="315"/>
      <c r="D76" s="315"/>
      <c r="E76" s="315"/>
      <c r="F76" s="315"/>
      <c r="G76" s="316"/>
      <c r="H76" s="315"/>
      <c r="I76" s="315"/>
      <c r="J76" s="315"/>
      <c r="K76" s="309"/>
    </row>
    <row r="77" spans="2:11" ht="15" customHeight="1">
      <c r="B77" s="307"/>
      <c r="C77" s="296" t="s">
        <v>51</v>
      </c>
      <c r="D77" s="315"/>
      <c r="E77" s="315"/>
      <c r="F77" s="317" t="s">
        <v>656</v>
      </c>
      <c r="G77" s="316"/>
      <c r="H77" s="296" t="s">
        <v>657</v>
      </c>
      <c r="I77" s="296" t="s">
        <v>658</v>
      </c>
      <c r="J77" s="296">
        <v>20</v>
      </c>
      <c r="K77" s="309"/>
    </row>
    <row r="78" spans="2:11" ht="15" customHeight="1">
      <c r="B78" s="307"/>
      <c r="C78" s="296" t="s">
        <v>659</v>
      </c>
      <c r="D78" s="296"/>
      <c r="E78" s="296"/>
      <c r="F78" s="317" t="s">
        <v>656</v>
      </c>
      <c r="G78" s="316"/>
      <c r="H78" s="296" t="s">
        <v>660</v>
      </c>
      <c r="I78" s="296" t="s">
        <v>658</v>
      </c>
      <c r="J78" s="296">
        <v>120</v>
      </c>
      <c r="K78" s="309"/>
    </row>
    <row r="79" spans="2:11" ht="15" customHeight="1">
      <c r="B79" s="318"/>
      <c r="C79" s="296" t="s">
        <v>661</v>
      </c>
      <c r="D79" s="296"/>
      <c r="E79" s="296"/>
      <c r="F79" s="317" t="s">
        <v>662</v>
      </c>
      <c r="G79" s="316"/>
      <c r="H79" s="296" t="s">
        <v>663</v>
      </c>
      <c r="I79" s="296" t="s">
        <v>658</v>
      </c>
      <c r="J79" s="296">
        <v>50</v>
      </c>
      <c r="K79" s="309"/>
    </row>
    <row r="80" spans="2:11" ht="15" customHeight="1">
      <c r="B80" s="318"/>
      <c r="C80" s="296" t="s">
        <v>664</v>
      </c>
      <c r="D80" s="296"/>
      <c r="E80" s="296"/>
      <c r="F80" s="317" t="s">
        <v>656</v>
      </c>
      <c r="G80" s="316"/>
      <c r="H80" s="296" t="s">
        <v>665</v>
      </c>
      <c r="I80" s="296" t="s">
        <v>666</v>
      </c>
      <c r="J80" s="296"/>
      <c r="K80" s="309"/>
    </row>
    <row r="81" spans="2:11" ht="15" customHeight="1">
      <c r="B81" s="318"/>
      <c r="C81" s="319" t="s">
        <v>667</v>
      </c>
      <c r="D81" s="319"/>
      <c r="E81" s="319"/>
      <c r="F81" s="320" t="s">
        <v>662</v>
      </c>
      <c r="G81" s="319"/>
      <c r="H81" s="319" t="s">
        <v>668</v>
      </c>
      <c r="I81" s="319" t="s">
        <v>658</v>
      </c>
      <c r="J81" s="319">
        <v>15</v>
      </c>
      <c r="K81" s="309"/>
    </row>
    <row r="82" spans="2:11" ht="15" customHeight="1">
      <c r="B82" s="318"/>
      <c r="C82" s="319" t="s">
        <v>669</v>
      </c>
      <c r="D82" s="319"/>
      <c r="E82" s="319"/>
      <c r="F82" s="320" t="s">
        <v>662</v>
      </c>
      <c r="G82" s="319"/>
      <c r="H82" s="319" t="s">
        <v>670</v>
      </c>
      <c r="I82" s="319" t="s">
        <v>658</v>
      </c>
      <c r="J82" s="319">
        <v>15</v>
      </c>
      <c r="K82" s="309"/>
    </row>
    <row r="83" spans="2:11" ht="15" customHeight="1">
      <c r="B83" s="318"/>
      <c r="C83" s="319" t="s">
        <v>671</v>
      </c>
      <c r="D83" s="319"/>
      <c r="E83" s="319"/>
      <c r="F83" s="320" t="s">
        <v>662</v>
      </c>
      <c r="G83" s="319"/>
      <c r="H83" s="319" t="s">
        <v>672</v>
      </c>
      <c r="I83" s="319" t="s">
        <v>658</v>
      </c>
      <c r="J83" s="319">
        <v>20</v>
      </c>
      <c r="K83" s="309"/>
    </row>
    <row r="84" spans="2:11" ht="15" customHeight="1">
      <c r="B84" s="318"/>
      <c r="C84" s="319" t="s">
        <v>673</v>
      </c>
      <c r="D84" s="319"/>
      <c r="E84" s="319"/>
      <c r="F84" s="320" t="s">
        <v>662</v>
      </c>
      <c r="G84" s="319"/>
      <c r="H84" s="319" t="s">
        <v>674</v>
      </c>
      <c r="I84" s="319" t="s">
        <v>658</v>
      </c>
      <c r="J84" s="319">
        <v>20</v>
      </c>
      <c r="K84" s="309"/>
    </row>
    <row r="85" spans="2:11" ht="15" customHeight="1">
      <c r="B85" s="318"/>
      <c r="C85" s="296" t="s">
        <v>675</v>
      </c>
      <c r="D85" s="296"/>
      <c r="E85" s="296"/>
      <c r="F85" s="317" t="s">
        <v>662</v>
      </c>
      <c r="G85" s="316"/>
      <c r="H85" s="296" t="s">
        <v>676</v>
      </c>
      <c r="I85" s="296" t="s">
        <v>658</v>
      </c>
      <c r="J85" s="296">
        <v>50</v>
      </c>
      <c r="K85" s="309"/>
    </row>
    <row r="86" spans="2:11" ht="15" customHeight="1">
      <c r="B86" s="318"/>
      <c r="C86" s="296" t="s">
        <v>677</v>
      </c>
      <c r="D86" s="296"/>
      <c r="E86" s="296"/>
      <c r="F86" s="317" t="s">
        <v>662</v>
      </c>
      <c r="G86" s="316"/>
      <c r="H86" s="296" t="s">
        <v>678</v>
      </c>
      <c r="I86" s="296" t="s">
        <v>658</v>
      </c>
      <c r="J86" s="296">
        <v>20</v>
      </c>
      <c r="K86" s="309"/>
    </row>
    <row r="87" spans="2:11" ht="15" customHeight="1">
      <c r="B87" s="318"/>
      <c r="C87" s="296" t="s">
        <v>679</v>
      </c>
      <c r="D87" s="296"/>
      <c r="E87" s="296"/>
      <c r="F87" s="317" t="s">
        <v>662</v>
      </c>
      <c r="G87" s="316"/>
      <c r="H87" s="296" t="s">
        <v>680</v>
      </c>
      <c r="I87" s="296" t="s">
        <v>658</v>
      </c>
      <c r="J87" s="296">
        <v>20</v>
      </c>
      <c r="K87" s="309"/>
    </row>
    <row r="88" spans="2:11" ht="15" customHeight="1">
      <c r="B88" s="318"/>
      <c r="C88" s="296" t="s">
        <v>681</v>
      </c>
      <c r="D88" s="296"/>
      <c r="E88" s="296"/>
      <c r="F88" s="317" t="s">
        <v>662</v>
      </c>
      <c r="G88" s="316"/>
      <c r="H88" s="296" t="s">
        <v>682</v>
      </c>
      <c r="I88" s="296" t="s">
        <v>658</v>
      </c>
      <c r="J88" s="296">
        <v>50</v>
      </c>
      <c r="K88" s="309"/>
    </row>
    <row r="89" spans="2:11" ht="15" customHeight="1">
      <c r="B89" s="318"/>
      <c r="C89" s="296" t="s">
        <v>683</v>
      </c>
      <c r="D89" s="296"/>
      <c r="E89" s="296"/>
      <c r="F89" s="317" t="s">
        <v>662</v>
      </c>
      <c r="G89" s="316"/>
      <c r="H89" s="296" t="s">
        <v>683</v>
      </c>
      <c r="I89" s="296" t="s">
        <v>658</v>
      </c>
      <c r="J89" s="296">
        <v>50</v>
      </c>
      <c r="K89" s="309"/>
    </row>
    <row r="90" spans="2:11" ht="15" customHeight="1">
      <c r="B90" s="318"/>
      <c r="C90" s="296" t="s">
        <v>114</v>
      </c>
      <c r="D90" s="296"/>
      <c r="E90" s="296"/>
      <c r="F90" s="317" t="s">
        <v>662</v>
      </c>
      <c r="G90" s="316"/>
      <c r="H90" s="296" t="s">
        <v>684</v>
      </c>
      <c r="I90" s="296" t="s">
        <v>658</v>
      </c>
      <c r="J90" s="296">
        <v>255</v>
      </c>
      <c r="K90" s="309"/>
    </row>
    <row r="91" spans="2:11" ht="15" customHeight="1">
      <c r="B91" s="318"/>
      <c r="C91" s="296" t="s">
        <v>685</v>
      </c>
      <c r="D91" s="296"/>
      <c r="E91" s="296"/>
      <c r="F91" s="317" t="s">
        <v>656</v>
      </c>
      <c r="G91" s="316"/>
      <c r="H91" s="296" t="s">
        <v>686</v>
      </c>
      <c r="I91" s="296" t="s">
        <v>687</v>
      </c>
      <c r="J91" s="296"/>
      <c r="K91" s="309"/>
    </row>
    <row r="92" spans="2:11" ht="15" customHeight="1">
      <c r="B92" s="318"/>
      <c r="C92" s="296" t="s">
        <v>688</v>
      </c>
      <c r="D92" s="296"/>
      <c r="E92" s="296"/>
      <c r="F92" s="317" t="s">
        <v>656</v>
      </c>
      <c r="G92" s="316"/>
      <c r="H92" s="296" t="s">
        <v>689</v>
      </c>
      <c r="I92" s="296" t="s">
        <v>690</v>
      </c>
      <c r="J92" s="296"/>
      <c r="K92" s="309"/>
    </row>
    <row r="93" spans="2:11" ht="15" customHeight="1">
      <c r="B93" s="318"/>
      <c r="C93" s="296" t="s">
        <v>691</v>
      </c>
      <c r="D93" s="296"/>
      <c r="E93" s="296"/>
      <c r="F93" s="317" t="s">
        <v>656</v>
      </c>
      <c r="G93" s="316"/>
      <c r="H93" s="296" t="s">
        <v>691</v>
      </c>
      <c r="I93" s="296" t="s">
        <v>690</v>
      </c>
      <c r="J93" s="296"/>
      <c r="K93" s="309"/>
    </row>
    <row r="94" spans="2:11" ht="15" customHeight="1">
      <c r="B94" s="318"/>
      <c r="C94" s="296" t="s">
        <v>36</v>
      </c>
      <c r="D94" s="296"/>
      <c r="E94" s="296"/>
      <c r="F94" s="317" t="s">
        <v>656</v>
      </c>
      <c r="G94" s="316"/>
      <c r="H94" s="296" t="s">
        <v>692</v>
      </c>
      <c r="I94" s="296" t="s">
        <v>690</v>
      </c>
      <c r="J94" s="296"/>
      <c r="K94" s="309"/>
    </row>
    <row r="95" spans="2:11" ht="15" customHeight="1">
      <c r="B95" s="318"/>
      <c r="C95" s="296" t="s">
        <v>46</v>
      </c>
      <c r="D95" s="296"/>
      <c r="E95" s="296"/>
      <c r="F95" s="317" t="s">
        <v>656</v>
      </c>
      <c r="G95" s="316"/>
      <c r="H95" s="296" t="s">
        <v>693</v>
      </c>
      <c r="I95" s="296" t="s">
        <v>690</v>
      </c>
      <c r="J95" s="296"/>
      <c r="K95" s="309"/>
    </row>
    <row r="96" spans="2:11" ht="15" customHeight="1">
      <c r="B96" s="321"/>
      <c r="C96" s="322"/>
      <c r="D96" s="322"/>
      <c r="E96" s="322"/>
      <c r="F96" s="322"/>
      <c r="G96" s="322"/>
      <c r="H96" s="322"/>
      <c r="I96" s="322"/>
      <c r="J96" s="322"/>
      <c r="K96" s="323"/>
    </row>
    <row r="97" spans="2:11" ht="18.75" customHeight="1">
      <c r="B97" s="324"/>
      <c r="C97" s="325"/>
      <c r="D97" s="325"/>
      <c r="E97" s="325"/>
      <c r="F97" s="325"/>
      <c r="G97" s="325"/>
      <c r="H97" s="325"/>
      <c r="I97" s="325"/>
      <c r="J97" s="325"/>
      <c r="K97" s="324"/>
    </row>
    <row r="98" spans="2:11" ht="18.75" customHeight="1">
      <c r="B98" s="303"/>
      <c r="C98" s="303"/>
      <c r="D98" s="303"/>
      <c r="E98" s="303"/>
      <c r="F98" s="303"/>
      <c r="G98" s="303"/>
      <c r="H98" s="303"/>
      <c r="I98" s="303"/>
      <c r="J98" s="303"/>
      <c r="K98" s="303"/>
    </row>
    <row r="99" spans="2:11" ht="7.5" customHeight="1">
      <c r="B99" s="304"/>
      <c r="C99" s="305"/>
      <c r="D99" s="305"/>
      <c r="E99" s="305"/>
      <c r="F99" s="305"/>
      <c r="G99" s="305"/>
      <c r="H99" s="305"/>
      <c r="I99" s="305"/>
      <c r="J99" s="305"/>
      <c r="K99" s="306"/>
    </row>
    <row r="100" spans="2:11" ht="45" customHeight="1">
      <c r="B100" s="307"/>
      <c r="C100" s="308" t="s">
        <v>694</v>
      </c>
      <c r="D100" s="308"/>
      <c r="E100" s="308"/>
      <c r="F100" s="308"/>
      <c r="G100" s="308"/>
      <c r="H100" s="308"/>
      <c r="I100" s="308"/>
      <c r="J100" s="308"/>
      <c r="K100" s="309"/>
    </row>
    <row r="101" spans="2:11" ht="17.25" customHeight="1">
      <c r="B101" s="307"/>
      <c r="C101" s="310" t="s">
        <v>650</v>
      </c>
      <c r="D101" s="310"/>
      <c r="E101" s="310"/>
      <c r="F101" s="310" t="s">
        <v>651</v>
      </c>
      <c r="G101" s="311"/>
      <c r="H101" s="310" t="s">
        <v>109</v>
      </c>
      <c r="I101" s="310" t="s">
        <v>55</v>
      </c>
      <c r="J101" s="310" t="s">
        <v>652</v>
      </c>
      <c r="K101" s="309"/>
    </row>
    <row r="102" spans="2:11" ht="17.25" customHeight="1">
      <c r="B102" s="307"/>
      <c r="C102" s="312" t="s">
        <v>653</v>
      </c>
      <c r="D102" s="312"/>
      <c r="E102" s="312"/>
      <c r="F102" s="313" t="s">
        <v>654</v>
      </c>
      <c r="G102" s="314"/>
      <c r="H102" s="312"/>
      <c r="I102" s="312"/>
      <c r="J102" s="312" t="s">
        <v>655</v>
      </c>
      <c r="K102" s="309"/>
    </row>
    <row r="103" spans="2:11" ht="5.25" customHeight="1">
      <c r="B103" s="307"/>
      <c r="C103" s="310"/>
      <c r="D103" s="310"/>
      <c r="E103" s="310"/>
      <c r="F103" s="310"/>
      <c r="G103" s="326"/>
      <c r="H103" s="310"/>
      <c r="I103" s="310"/>
      <c r="J103" s="310"/>
      <c r="K103" s="309"/>
    </row>
    <row r="104" spans="2:11" ht="15" customHeight="1">
      <c r="B104" s="307"/>
      <c r="C104" s="296" t="s">
        <v>51</v>
      </c>
      <c r="D104" s="315"/>
      <c r="E104" s="315"/>
      <c r="F104" s="317" t="s">
        <v>656</v>
      </c>
      <c r="G104" s="326"/>
      <c r="H104" s="296" t="s">
        <v>695</v>
      </c>
      <c r="I104" s="296" t="s">
        <v>658</v>
      </c>
      <c r="J104" s="296">
        <v>20</v>
      </c>
      <c r="K104" s="309"/>
    </row>
    <row r="105" spans="2:11" ht="15" customHeight="1">
      <c r="B105" s="307"/>
      <c r="C105" s="296" t="s">
        <v>659</v>
      </c>
      <c r="D105" s="296"/>
      <c r="E105" s="296"/>
      <c r="F105" s="317" t="s">
        <v>656</v>
      </c>
      <c r="G105" s="296"/>
      <c r="H105" s="296" t="s">
        <v>695</v>
      </c>
      <c r="I105" s="296" t="s">
        <v>658</v>
      </c>
      <c r="J105" s="296">
        <v>120</v>
      </c>
      <c r="K105" s="309"/>
    </row>
    <row r="106" spans="2:11" ht="15" customHeight="1">
      <c r="B106" s="318"/>
      <c r="C106" s="296" t="s">
        <v>661</v>
      </c>
      <c r="D106" s="296"/>
      <c r="E106" s="296"/>
      <c r="F106" s="317" t="s">
        <v>662</v>
      </c>
      <c r="G106" s="296"/>
      <c r="H106" s="296" t="s">
        <v>695</v>
      </c>
      <c r="I106" s="296" t="s">
        <v>658</v>
      </c>
      <c r="J106" s="296">
        <v>50</v>
      </c>
      <c r="K106" s="309"/>
    </row>
    <row r="107" spans="2:11" ht="15" customHeight="1">
      <c r="B107" s="318"/>
      <c r="C107" s="296" t="s">
        <v>664</v>
      </c>
      <c r="D107" s="296"/>
      <c r="E107" s="296"/>
      <c r="F107" s="317" t="s">
        <v>656</v>
      </c>
      <c r="G107" s="296"/>
      <c r="H107" s="296" t="s">
        <v>695</v>
      </c>
      <c r="I107" s="296" t="s">
        <v>666</v>
      </c>
      <c r="J107" s="296"/>
      <c r="K107" s="309"/>
    </row>
    <row r="108" spans="2:11" ht="15" customHeight="1">
      <c r="B108" s="318"/>
      <c r="C108" s="296" t="s">
        <v>675</v>
      </c>
      <c r="D108" s="296"/>
      <c r="E108" s="296"/>
      <c r="F108" s="317" t="s">
        <v>662</v>
      </c>
      <c r="G108" s="296"/>
      <c r="H108" s="296" t="s">
        <v>695</v>
      </c>
      <c r="I108" s="296" t="s">
        <v>658</v>
      </c>
      <c r="J108" s="296">
        <v>50</v>
      </c>
      <c r="K108" s="309"/>
    </row>
    <row r="109" spans="2:11" ht="15" customHeight="1">
      <c r="B109" s="318"/>
      <c r="C109" s="296" t="s">
        <v>683</v>
      </c>
      <c r="D109" s="296"/>
      <c r="E109" s="296"/>
      <c r="F109" s="317" t="s">
        <v>662</v>
      </c>
      <c r="G109" s="296"/>
      <c r="H109" s="296" t="s">
        <v>695</v>
      </c>
      <c r="I109" s="296" t="s">
        <v>658</v>
      </c>
      <c r="J109" s="296">
        <v>50</v>
      </c>
      <c r="K109" s="309"/>
    </row>
    <row r="110" spans="2:11" ht="15" customHeight="1">
      <c r="B110" s="318"/>
      <c r="C110" s="296" t="s">
        <v>681</v>
      </c>
      <c r="D110" s="296"/>
      <c r="E110" s="296"/>
      <c r="F110" s="317" t="s">
        <v>662</v>
      </c>
      <c r="G110" s="296"/>
      <c r="H110" s="296" t="s">
        <v>695</v>
      </c>
      <c r="I110" s="296" t="s">
        <v>658</v>
      </c>
      <c r="J110" s="296">
        <v>50</v>
      </c>
      <c r="K110" s="309"/>
    </row>
    <row r="111" spans="2:11" ht="15" customHeight="1">
      <c r="B111" s="318"/>
      <c r="C111" s="296" t="s">
        <v>51</v>
      </c>
      <c r="D111" s="296"/>
      <c r="E111" s="296"/>
      <c r="F111" s="317" t="s">
        <v>656</v>
      </c>
      <c r="G111" s="296"/>
      <c r="H111" s="296" t="s">
        <v>696</v>
      </c>
      <c r="I111" s="296" t="s">
        <v>658</v>
      </c>
      <c r="J111" s="296">
        <v>20</v>
      </c>
      <c r="K111" s="309"/>
    </row>
    <row r="112" spans="2:11" ht="15" customHeight="1">
      <c r="B112" s="318"/>
      <c r="C112" s="296" t="s">
        <v>697</v>
      </c>
      <c r="D112" s="296"/>
      <c r="E112" s="296"/>
      <c r="F112" s="317" t="s">
        <v>656</v>
      </c>
      <c r="G112" s="296"/>
      <c r="H112" s="296" t="s">
        <v>698</v>
      </c>
      <c r="I112" s="296" t="s">
        <v>658</v>
      </c>
      <c r="J112" s="296">
        <v>120</v>
      </c>
      <c r="K112" s="309"/>
    </row>
    <row r="113" spans="2:11" ht="15" customHeight="1">
      <c r="B113" s="318"/>
      <c r="C113" s="296" t="s">
        <v>36</v>
      </c>
      <c r="D113" s="296"/>
      <c r="E113" s="296"/>
      <c r="F113" s="317" t="s">
        <v>656</v>
      </c>
      <c r="G113" s="296"/>
      <c r="H113" s="296" t="s">
        <v>699</v>
      </c>
      <c r="I113" s="296" t="s">
        <v>690</v>
      </c>
      <c r="J113" s="296"/>
      <c r="K113" s="309"/>
    </row>
    <row r="114" spans="2:11" ht="15" customHeight="1">
      <c r="B114" s="318"/>
      <c r="C114" s="296" t="s">
        <v>46</v>
      </c>
      <c r="D114" s="296"/>
      <c r="E114" s="296"/>
      <c r="F114" s="317" t="s">
        <v>656</v>
      </c>
      <c r="G114" s="296"/>
      <c r="H114" s="296" t="s">
        <v>700</v>
      </c>
      <c r="I114" s="296" t="s">
        <v>690</v>
      </c>
      <c r="J114" s="296"/>
      <c r="K114" s="309"/>
    </row>
    <row r="115" spans="2:11" ht="15" customHeight="1">
      <c r="B115" s="318"/>
      <c r="C115" s="296" t="s">
        <v>55</v>
      </c>
      <c r="D115" s="296"/>
      <c r="E115" s="296"/>
      <c r="F115" s="317" t="s">
        <v>656</v>
      </c>
      <c r="G115" s="296"/>
      <c r="H115" s="296" t="s">
        <v>701</v>
      </c>
      <c r="I115" s="296" t="s">
        <v>702</v>
      </c>
      <c r="J115" s="296"/>
      <c r="K115" s="309"/>
    </row>
    <row r="116" spans="2:11" ht="15" customHeight="1">
      <c r="B116" s="321"/>
      <c r="C116" s="327"/>
      <c r="D116" s="327"/>
      <c r="E116" s="327"/>
      <c r="F116" s="327"/>
      <c r="G116" s="327"/>
      <c r="H116" s="327"/>
      <c r="I116" s="327"/>
      <c r="J116" s="327"/>
      <c r="K116" s="323"/>
    </row>
    <row r="117" spans="2:11" ht="18.75" customHeight="1">
      <c r="B117" s="328"/>
      <c r="C117" s="292"/>
      <c r="D117" s="292"/>
      <c r="E117" s="292"/>
      <c r="F117" s="329"/>
      <c r="G117" s="292"/>
      <c r="H117" s="292"/>
      <c r="I117" s="292"/>
      <c r="J117" s="292"/>
      <c r="K117" s="328"/>
    </row>
    <row r="118" spans="2:11" ht="18.75" customHeight="1">
      <c r="B118" s="303"/>
      <c r="C118" s="303"/>
      <c r="D118" s="303"/>
      <c r="E118" s="303"/>
      <c r="F118" s="303"/>
      <c r="G118" s="303"/>
      <c r="H118" s="303"/>
      <c r="I118" s="303"/>
      <c r="J118" s="303"/>
      <c r="K118" s="303"/>
    </row>
    <row r="119" spans="2:11" ht="7.5" customHeight="1">
      <c r="B119" s="330"/>
      <c r="C119" s="331"/>
      <c r="D119" s="331"/>
      <c r="E119" s="331"/>
      <c r="F119" s="331"/>
      <c r="G119" s="331"/>
      <c r="H119" s="331"/>
      <c r="I119" s="331"/>
      <c r="J119" s="331"/>
      <c r="K119" s="332"/>
    </row>
    <row r="120" spans="2:11" ht="45" customHeight="1">
      <c r="B120" s="333"/>
      <c r="C120" s="286" t="s">
        <v>703</v>
      </c>
      <c r="D120" s="286"/>
      <c r="E120" s="286"/>
      <c r="F120" s="286"/>
      <c r="G120" s="286"/>
      <c r="H120" s="286"/>
      <c r="I120" s="286"/>
      <c r="J120" s="286"/>
      <c r="K120" s="334"/>
    </row>
    <row r="121" spans="2:11" ht="17.25" customHeight="1">
      <c r="B121" s="335"/>
      <c r="C121" s="310" t="s">
        <v>650</v>
      </c>
      <c r="D121" s="310"/>
      <c r="E121" s="310"/>
      <c r="F121" s="310" t="s">
        <v>651</v>
      </c>
      <c r="G121" s="311"/>
      <c r="H121" s="310" t="s">
        <v>109</v>
      </c>
      <c r="I121" s="310" t="s">
        <v>55</v>
      </c>
      <c r="J121" s="310" t="s">
        <v>652</v>
      </c>
      <c r="K121" s="336"/>
    </row>
    <row r="122" spans="2:11" ht="17.25" customHeight="1">
      <c r="B122" s="335"/>
      <c r="C122" s="312" t="s">
        <v>653</v>
      </c>
      <c r="D122" s="312"/>
      <c r="E122" s="312"/>
      <c r="F122" s="313" t="s">
        <v>654</v>
      </c>
      <c r="G122" s="314"/>
      <c r="H122" s="312"/>
      <c r="I122" s="312"/>
      <c r="J122" s="312" t="s">
        <v>655</v>
      </c>
      <c r="K122" s="336"/>
    </row>
    <row r="123" spans="2:11" ht="5.25" customHeight="1">
      <c r="B123" s="337"/>
      <c r="C123" s="315"/>
      <c r="D123" s="315"/>
      <c r="E123" s="315"/>
      <c r="F123" s="315"/>
      <c r="G123" s="296"/>
      <c r="H123" s="315"/>
      <c r="I123" s="315"/>
      <c r="J123" s="315"/>
      <c r="K123" s="338"/>
    </row>
    <row r="124" spans="2:11" ht="15" customHeight="1">
      <c r="B124" s="337"/>
      <c r="C124" s="296" t="s">
        <v>659</v>
      </c>
      <c r="D124" s="315"/>
      <c r="E124" s="315"/>
      <c r="F124" s="317" t="s">
        <v>656</v>
      </c>
      <c r="G124" s="296"/>
      <c r="H124" s="296" t="s">
        <v>695</v>
      </c>
      <c r="I124" s="296" t="s">
        <v>658</v>
      </c>
      <c r="J124" s="296">
        <v>120</v>
      </c>
      <c r="K124" s="339"/>
    </row>
    <row r="125" spans="2:11" ht="15" customHeight="1">
      <c r="B125" s="337"/>
      <c r="C125" s="296" t="s">
        <v>704</v>
      </c>
      <c r="D125" s="296"/>
      <c r="E125" s="296"/>
      <c r="F125" s="317" t="s">
        <v>656</v>
      </c>
      <c r="G125" s="296"/>
      <c r="H125" s="296" t="s">
        <v>705</v>
      </c>
      <c r="I125" s="296" t="s">
        <v>658</v>
      </c>
      <c r="J125" s="296" t="s">
        <v>706</v>
      </c>
      <c r="K125" s="339"/>
    </row>
    <row r="126" spans="2:11" ht="15" customHeight="1">
      <c r="B126" s="337"/>
      <c r="C126" s="296" t="s">
        <v>605</v>
      </c>
      <c r="D126" s="296"/>
      <c r="E126" s="296"/>
      <c r="F126" s="317" t="s">
        <v>656</v>
      </c>
      <c r="G126" s="296"/>
      <c r="H126" s="296" t="s">
        <v>707</v>
      </c>
      <c r="I126" s="296" t="s">
        <v>658</v>
      </c>
      <c r="J126" s="296" t="s">
        <v>706</v>
      </c>
      <c r="K126" s="339"/>
    </row>
    <row r="127" spans="2:11" ht="15" customHeight="1">
      <c r="B127" s="337"/>
      <c r="C127" s="296" t="s">
        <v>667</v>
      </c>
      <c r="D127" s="296"/>
      <c r="E127" s="296"/>
      <c r="F127" s="317" t="s">
        <v>662</v>
      </c>
      <c r="G127" s="296"/>
      <c r="H127" s="296" t="s">
        <v>668</v>
      </c>
      <c r="I127" s="296" t="s">
        <v>658</v>
      </c>
      <c r="J127" s="296">
        <v>15</v>
      </c>
      <c r="K127" s="339"/>
    </row>
    <row r="128" spans="2:11" ht="15" customHeight="1">
      <c r="B128" s="337"/>
      <c r="C128" s="319" t="s">
        <v>669</v>
      </c>
      <c r="D128" s="319"/>
      <c r="E128" s="319"/>
      <c r="F128" s="320" t="s">
        <v>662</v>
      </c>
      <c r="G128" s="319"/>
      <c r="H128" s="319" t="s">
        <v>670</v>
      </c>
      <c r="I128" s="319" t="s">
        <v>658</v>
      </c>
      <c r="J128" s="319">
        <v>15</v>
      </c>
      <c r="K128" s="339"/>
    </row>
    <row r="129" spans="2:11" ht="15" customHeight="1">
      <c r="B129" s="337"/>
      <c r="C129" s="319" t="s">
        <v>671</v>
      </c>
      <c r="D129" s="319"/>
      <c r="E129" s="319"/>
      <c r="F129" s="320" t="s">
        <v>662</v>
      </c>
      <c r="G129" s="319"/>
      <c r="H129" s="319" t="s">
        <v>672</v>
      </c>
      <c r="I129" s="319" t="s">
        <v>658</v>
      </c>
      <c r="J129" s="319">
        <v>20</v>
      </c>
      <c r="K129" s="339"/>
    </row>
    <row r="130" spans="2:11" ht="15" customHeight="1">
      <c r="B130" s="337"/>
      <c r="C130" s="319" t="s">
        <v>673</v>
      </c>
      <c r="D130" s="319"/>
      <c r="E130" s="319"/>
      <c r="F130" s="320" t="s">
        <v>662</v>
      </c>
      <c r="G130" s="319"/>
      <c r="H130" s="319" t="s">
        <v>674</v>
      </c>
      <c r="I130" s="319" t="s">
        <v>658</v>
      </c>
      <c r="J130" s="319">
        <v>20</v>
      </c>
      <c r="K130" s="339"/>
    </row>
    <row r="131" spans="2:11" ht="15" customHeight="1">
      <c r="B131" s="337"/>
      <c r="C131" s="296" t="s">
        <v>661</v>
      </c>
      <c r="D131" s="296"/>
      <c r="E131" s="296"/>
      <c r="F131" s="317" t="s">
        <v>662</v>
      </c>
      <c r="G131" s="296"/>
      <c r="H131" s="296" t="s">
        <v>695</v>
      </c>
      <c r="I131" s="296" t="s">
        <v>658</v>
      </c>
      <c r="J131" s="296">
        <v>50</v>
      </c>
      <c r="K131" s="339"/>
    </row>
    <row r="132" spans="2:11" ht="15" customHeight="1">
      <c r="B132" s="337"/>
      <c r="C132" s="296" t="s">
        <v>675</v>
      </c>
      <c r="D132" s="296"/>
      <c r="E132" s="296"/>
      <c r="F132" s="317" t="s">
        <v>662</v>
      </c>
      <c r="G132" s="296"/>
      <c r="H132" s="296" t="s">
        <v>695</v>
      </c>
      <c r="I132" s="296" t="s">
        <v>658</v>
      </c>
      <c r="J132" s="296">
        <v>50</v>
      </c>
      <c r="K132" s="339"/>
    </row>
    <row r="133" spans="2:11" ht="15" customHeight="1">
      <c r="B133" s="337"/>
      <c r="C133" s="296" t="s">
        <v>681</v>
      </c>
      <c r="D133" s="296"/>
      <c r="E133" s="296"/>
      <c r="F133" s="317" t="s">
        <v>662</v>
      </c>
      <c r="G133" s="296"/>
      <c r="H133" s="296" t="s">
        <v>695</v>
      </c>
      <c r="I133" s="296" t="s">
        <v>658</v>
      </c>
      <c r="J133" s="296">
        <v>50</v>
      </c>
      <c r="K133" s="339"/>
    </row>
    <row r="134" spans="2:11" ht="15" customHeight="1">
      <c r="B134" s="337"/>
      <c r="C134" s="296" t="s">
        <v>683</v>
      </c>
      <c r="D134" s="296"/>
      <c r="E134" s="296"/>
      <c r="F134" s="317" t="s">
        <v>662</v>
      </c>
      <c r="G134" s="296"/>
      <c r="H134" s="296" t="s">
        <v>695</v>
      </c>
      <c r="I134" s="296" t="s">
        <v>658</v>
      </c>
      <c r="J134" s="296">
        <v>50</v>
      </c>
      <c r="K134" s="339"/>
    </row>
    <row r="135" spans="2:11" ht="15" customHeight="1">
      <c r="B135" s="337"/>
      <c r="C135" s="296" t="s">
        <v>114</v>
      </c>
      <c r="D135" s="296"/>
      <c r="E135" s="296"/>
      <c r="F135" s="317" t="s">
        <v>662</v>
      </c>
      <c r="G135" s="296"/>
      <c r="H135" s="296" t="s">
        <v>708</v>
      </c>
      <c r="I135" s="296" t="s">
        <v>658</v>
      </c>
      <c r="J135" s="296">
        <v>255</v>
      </c>
      <c r="K135" s="339"/>
    </row>
    <row r="136" spans="2:11" ht="15" customHeight="1">
      <c r="B136" s="337"/>
      <c r="C136" s="296" t="s">
        <v>685</v>
      </c>
      <c r="D136" s="296"/>
      <c r="E136" s="296"/>
      <c r="F136" s="317" t="s">
        <v>656</v>
      </c>
      <c r="G136" s="296"/>
      <c r="H136" s="296" t="s">
        <v>709</v>
      </c>
      <c r="I136" s="296" t="s">
        <v>687</v>
      </c>
      <c r="J136" s="296"/>
      <c r="K136" s="339"/>
    </row>
    <row r="137" spans="2:11" ht="15" customHeight="1">
      <c r="B137" s="337"/>
      <c r="C137" s="296" t="s">
        <v>688</v>
      </c>
      <c r="D137" s="296"/>
      <c r="E137" s="296"/>
      <c r="F137" s="317" t="s">
        <v>656</v>
      </c>
      <c r="G137" s="296"/>
      <c r="H137" s="296" t="s">
        <v>710</v>
      </c>
      <c r="I137" s="296" t="s">
        <v>690</v>
      </c>
      <c r="J137" s="296"/>
      <c r="K137" s="339"/>
    </row>
    <row r="138" spans="2:11" ht="15" customHeight="1">
      <c r="B138" s="337"/>
      <c r="C138" s="296" t="s">
        <v>691</v>
      </c>
      <c r="D138" s="296"/>
      <c r="E138" s="296"/>
      <c r="F138" s="317" t="s">
        <v>656</v>
      </c>
      <c r="G138" s="296"/>
      <c r="H138" s="296" t="s">
        <v>691</v>
      </c>
      <c r="I138" s="296" t="s">
        <v>690</v>
      </c>
      <c r="J138" s="296"/>
      <c r="K138" s="339"/>
    </row>
    <row r="139" spans="2:11" ht="15" customHeight="1">
      <c r="B139" s="337"/>
      <c r="C139" s="296" t="s">
        <v>36</v>
      </c>
      <c r="D139" s="296"/>
      <c r="E139" s="296"/>
      <c r="F139" s="317" t="s">
        <v>656</v>
      </c>
      <c r="G139" s="296"/>
      <c r="H139" s="296" t="s">
        <v>711</v>
      </c>
      <c r="I139" s="296" t="s">
        <v>690</v>
      </c>
      <c r="J139" s="296"/>
      <c r="K139" s="339"/>
    </row>
    <row r="140" spans="2:11" ht="15" customHeight="1">
      <c r="B140" s="337"/>
      <c r="C140" s="296" t="s">
        <v>712</v>
      </c>
      <c r="D140" s="296"/>
      <c r="E140" s="296"/>
      <c r="F140" s="317" t="s">
        <v>656</v>
      </c>
      <c r="G140" s="296"/>
      <c r="H140" s="296" t="s">
        <v>713</v>
      </c>
      <c r="I140" s="296" t="s">
        <v>690</v>
      </c>
      <c r="J140" s="296"/>
      <c r="K140" s="339"/>
    </row>
    <row r="141" spans="2:11" ht="15" customHeight="1">
      <c r="B141" s="340"/>
      <c r="C141" s="341"/>
      <c r="D141" s="341"/>
      <c r="E141" s="341"/>
      <c r="F141" s="341"/>
      <c r="G141" s="341"/>
      <c r="H141" s="341"/>
      <c r="I141" s="341"/>
      <c r="J141" s="341"/>
      <c r="K141" s="342"/>
    </row>
    <row r="142" spans="2:11" ht="18.75" customHeight="1">
      <c r="B142" s="292"/>
      <c r="C142" s="292"/>
      <c r="D142" s="292"/>
      <c r="E142" s="292"/>
      <c r="F142" s="329"/>
      <c r="G142" s="292"/>
      <c r="H142" s="292"/>
      <c r="I142" s="292"/>
      <c r="J142" s="292"/>
      <c r="K142" s="292"/>
    </row>
    <row r="143" spans="2:11" ht="18.75" customHeight="1">
      <c r="B143" s="303"/>
      <c r="C143" s="303"/>
      <c r="D143" s="303"/>
      <c r="E143" s="303"/>
      <c r="F143" s="303"/>
      <c r="G143" s="303"/>
      <c r="H143" s="303"/>
      <c r="I143" s="303"/>
      <c r="J143" s="303"/>
      <c r="K143" s="303"/>
    </row>
    <row r="144" spans="2:11" ht="7.5" customHeight="1">
      <c r="B144" s="304"/>
      <c r="C144" s="305"/>
      <c r="D144" s="305"/>
      <c r="E144" s="305"/>
      <c r="F144" s="305"/>
      <c r="G144" s="305"/>
      <c r="H144" s="305"/>
      <c r="I144" s="305"/>
      <c r="J144" s="305"/>
      <c r="K144" s="306"/>
    </row>
    <row r="145" spans="2:11" ht="45" customHeight="1">
      <c r="B145" s="307"/>
      <c r="C145" s="308" t="s">
        <v>714</v>
      </c>
      <c r="D145" s="308"/>
      <c r="E145" s="308"/>
      <c r="F145" s="308"/>
      <c r="G145" s="308"/>
      <c r="H145" s="308"/>
      <c r="I145" s="308"/>
      <c r="J145" s="308"/>
      <c r="K145" s="309"/>
    </row>
    <row r="146" spans="2:11" ht="17.25" customHeight="1">
      <c r="B146" s="307"/>
      <c r="C146" s="310" t="s">
        <v>650</v>
      </c>
      <c r="D146" s="310"/>
      <c r="E146" s="310"/>
      <c r="F146" s="310" t="s">
        <v>651</v>
      </c>
      <c r="G146" s="311"/>
      <c r="H146" s="310" t="s">
        <v>109</v>
      </c>
      <c r="I146" s="310" t="s">
        <v>55</v>
      </c>
      <c r="J146" s="310" t="s">
        <v>652</v>
      </c>
      <c r="K146" s="309"/>
    </row>
    <row r="147" spans="2:11" ht="17.25" customHeight="1">
      <c r="B147" s="307"/>
      <c r="C147" s="312" t="s">
        <v>653</v>
      </c>
      <c r="D147" s="312"/>
      <c r="E147" s="312"/>
      <c r="F147" s="313" t="s">
        <v>654</v>
      </c>
      <c r="G147" s="314"/>
      <c r="H147" s="312"/>
      <c r="I147" s="312"/>
      <c r="J147" s="312" t="s">
        <v>655</v>
      </c>
      <c r="K147" s="309"/>
    </row>
    <row r="148" spans="2:11" ht="5.25" customHeight="1">
      <c r="B148" s="318"/>
      <c r="C148" s="315"/>
      <c r="D148" s="315"/>
      <c r="E148" s="315"/>
      <c r="F148" s="315"/>
      <c r="G148" s="316"/>
      <c r="H148" s="315"/>
      <c r="I148" s="315"/>
      <c r="J148" s="315"/>
      <c r="K148" s="339"/>
    </row>
    <row r="149" spans="2:11" ht="15" customHeight="1">
      <c r="B149" s="318"/>
      <c r="C149" s="343" t="s">
        <v>659</v>
      </c>
      <c r="D149" s="296"/>
      <c r="E149" s="296"/>
      <c r="F149" s="344" t="s">
        <v>656</v>
      </c>
      <c r="G149" s="296"/>
      <c r="H149" s="343" t="s">
        <v>695</v>
      </c>
      <c r="I149" s="343" t="s">
        <v>658</v>
      </c>
      <c r="J149" s="343">
        <v>120</v>
      </c>
      <c r="K149" s="339"/>
    </row>
    <row r="150" spans="2:11" ht="15" customHeight="1">
      <c r="B150" s="318"/>
      <c r="C150" s="343" t="s">
        <v>704</v>
      </c>
      <c r="D150" s="296"/>
      <c r="E150" s="296"/>
      <c r="F150" s="344" t="s">
        <v>656</v>
      </c>
      <c r="G150" s="296"/>
      <c r="H150" s="343" t="s">
        <v>715</v>
      </c>
      <c r="I150" s="343" t="s">
        <v>658</v>
      </c>
      <c r="J150" s="343" t="s">
        <v>706</v>
      </c>
      <c r="K150" s="339"/>
    </row>
    <row r="151" spans="2:11" ht="15" customHeight="1">
      <c r="B151" s="318"/>
      <c r="C151" s="343" t="s">
        <v>605</v>
      </c>
      <c r="D151" s="296"/>
      <c r="E151" s="296"/>
      <c r="F151" s="344" t="s">
        <v>656</v>
      </c>
      <c r="G151" s="296"/>
      <c r="H151" s="343" t="s">
        <v>716</v>
      </c>
      <c r="I151" s="343" t="s">
        <v>658</v>
      </c>
      <c r="J151" s="343" t="s">
        <v>706</v>
      </c>
      <c r="K151" s="339"/>
    </row>
    <row r="152" spans="2:11" ht="15" customHeight="1">
      <c r="B152" s="318"/>
      <c r="C152" s="343" t="s">
        <v>661</v>
      </c>
      <c r="D152" s="296"/>
      <c r="E152" s="296"/>
      <c r="F152" s="344" t="s">
        <v>662</v>
      </c>
      <c r="G152" s="296"/>
      <c r="H152" s="343" t="s">
        <v>695</v>
      </c>
      <c r="I152" s="343" t="s">
        <v>658</v>
      </c>
      <c r="J152" s="343">
        <v>50</v>
      </c>
      <c r="K152" s="339"/>
    </row>
    <row r="153" spans="2:11" ht="15" customHeight="1">
      <c r="B153" s="318"/>
      <c r="C153" s="343" t="s">
        <v>664</v>
      </c>
      <c r="D153" s="296"/>
      <c r="E153" s="296"/>
      <c r="F153" s="344" t="s">
        <v>656</v>
      </c>
      <c r="G153" s="296"/>
      <c r="H153" s="343" t="s">
        <v>695</v>
      </c>
      <c r="I153" s="343" t="s">
        <v>666</v>
      </c>
      <c r="J153" s="343"/>
      <c r="K153" s="339"/>
    </row>
    <row r="154" spans="2:11" ht="15" customHeight="1">
      <c r="B154" s="318"/>
      <c r="C154" s="343" t="s">
        <v>675</v>
      </c>
      <c r="D154" s="296"/>
      <c r="E154" s="296"/>
      <c r="F154" s="344" t="s">
        <v>662</v>
      </c>
      <c r="G154" s="296"/>
      <c r="H154" s="343" t="s">
        <v>695</v>
      </c>
      <c r="I154" s="343" t="s">
        <v>658</v>
      </c>
      <c r="J154" s="343">
        <v>50</v>
      </c>
      <c r="K154" s="339"/>
    </row>
    <row r="155" spans="2:11" ht="15" customHeight="1">
      <c r="B155" s="318"/>
      <c r="C155" s="343" t="s">
        <v>683</v>
      </c>
      <c r="D155" s="296"/>
      <c r="E155" s="296"/>
      <c r="F155" s="344" t="s">
        <v>662</v>
      </c>
      <c r="G155" s="296"/>
      <c r="H155" s="343" t="s">
        <v>695</v>
      </c>
      <c r="I155" s="343" t="s">
        <v>658</v>
      </c>
      <c r="J155" s="343">
        <v>50</v>
      </c>
      <c r="K155" s="339"/>
    </row>
    <row r="156" spans="2:11" ht="15" customHeight="1">
      <c r="B156" s="318"/>
      <c r="C156" s="343" t="s">
        <v>681</v>
      </c>
      <c r="D156" s="296"/>
      <c r="E156" s="296"/>
      <c r="F156" s="344" t="s">
        <v>662</v>
      </c>
      <c r="G156" s="296"/>
      <c r="H156" s="343" t="s">
        <v>695</v>
      </c>
      <c r="I156" s="343" t="s">
        <v>658</v>
      </c>
      <c r="J156" s="343">
        <v>50</v>
      </c>
      <c r="K156" s="339"/>
    </row>
    <row r="157" spans="2:11" ht="15" customHeight="1">
      <c r="B157" s="318"/>
      <c r="C157" s="343" t="s">
        <v>93</v>
      </c>
      <c r="D157" s="296"/>
      <c r="E157" s="296"/>
      <c r="F157" s="344" t="s">
        <v>656</v>
      </c>
      <c r="G157" s="296"/>
      <c r="H157" s="343" t="s">
        <v>717</v>
      </c>
      <c r="I157" s="343" t="s">
        <v>658</v>
      </c>
      <c r="J157" s="343" t="s">
        <v>718</v>
      </c>
      <c r="K157" s="339"/>
    </row>
    <row r="158" spans="2:11" ht="15" customHeight="1">
      <c r="B158" s="318"/>
      <c r="C158" s="343" t="s">
        <v>719</v>
      </c>
      <c r="D158" s="296"/>
      <c r="E158" s="296"/>
      <c r="F158" s="344" t="s">
        <v>656</v>
      </c>
      <c r="G158" s="296"/>
      <c r="H158" s="343" t="s">
        <v>720</v>
      </c>
      <c r="I158" s="343" t="s">
        <v>690</v>
      </c>
      <c r="J158" s="343"/>
      <c r="K158" s="339"/>
    </row>
    <row r="159" spans="2:11" ht="15" customHeight="1">
      <c r="B159" s="345"/>
      <c r="C159" s="327"/>
      <c r="D159" s="327"/>
      <c r="E159" s="327"/>
      <c r="F159" s="327"/>
      <c r="G159" s="327"/>
      <c r="H159" s="327"/>
      <c r="I159" s="327"/>
      <c r="J159" s="327"/>
      <c r="K159" s="346"/>
    </row>
    <row r="160" spans="2:11" ht="18.75" customHeight="1">
      <c r="B160" s="292"/>
      <c r="C160" s="296"/>
      <c r="D160" s="296"/>
      <c r="E160" s="296"/>
      <c r="F160" s="317"/>
      <c r="G160" s="296"/>
      <c r="H160" s="296"/>
      <c r="I160" s="296"/>
      <c r="J160" s="296"/>
      <c r="K160" s="292"/>
    </row>
    <row r="161" spans="2:11" ht="18.75" customHeight="1">
      <c r="B161" s="303"/>
      <c r="C161" s="303"/>
      <c r="D161" s="303"/>
      <c r="E161" s="303"/>
      <c r="F161" s="303"/>
      <c r="G161" s="303"/>
      <c r="H161" s="303"/>
      <c r="I161" s="303"/>
      <c r="J161" s="303"/>
      <c r="K161" s="303"/>
    </row>
    <row r="162" spans="2:11" ht="7.5" customHeight="1">
      <c r="B162" s="282"/>
      <c r="C162" s="283"/>
      <c r="D162" s="283"/>
      <c r="E162" s="283"/>
      <c r="F162" s="283"/>
      <c r="G162" s="283"/>
      <c r="H162" s="283"/>
      <c r="I162" s="283"/>
      <c r="J162" s="283"/>
      <c r="K162" s="284"/>
    </row>
    <row r="163" spans="2:11" ht="45" customHeight="1">
      <c r="B163" s="285"/>
      <c r="C163" s="286" t="s">
        <v>721</v>
      </c>
      <c r="D163" s="286"/>
      <c r="E163" s="286"/>
      <c r="F163" s="286"/>
      <c r="G163" s="286"/>
      <c r="H163" s="286"/>
      <c r="I163" s="286"/>
      <c r="J163" s="286"/>
      <c r="K163" s="287"/>
    </row>
    <row r="164" spans="2:11" ht="17.25" customHeight="1">
      <c r="B164" s="285"/>
      <c r="C164" s="310" t="s">
        <v>650</v>
      </c>
      <c r="D164" s="310"/>
      <c r="E164" s="310"/>
      <c r="F164" s="310" t="s">
        <v>651</v>
      </c>
      <c r="G164" s="347"/>
      <c r="H164" s="348" t="s">
        <v>109</v>
      </c>
      <c r="I164" s="348" t="s">
        <v>55</v>
      </c>
      <c r="J164" s="310" t="s">
        <v>652</v>
      </c>
      <c r="K164" s="287"/>
    </row>
    <row r="165" spans="2:11" ht="17.25" customHeight="1">
      <c r="B165" s="288"/>
      <c r="C165" s="312" t="s">
        <v>653</v>
      </c>
      <c r="D165" s="312"/>
      <c r="E165" s="312"/>
      <c r="F165" s="313" t="s">
        <v>654</v>
      </c>
      <c r="G165" s="349"/>
      <c r="H165" s="350"/>
      <c r="I165" s="350"/>
      <c r="J165" s="312" t="s">
        <v>655</v>
      </c>
      <c r="K165" s="290"/>
    </row>
    <row r="166" spans="2:11" ht="5.25" customHeight="1">
      <c r="B166" s="318"/>
      <c r="C166" s="315"/>
      <c r="D166" s="315"/>
      <c r="E166" s="315"/>
      <c r="F166" s="315"/>
      <c r="G166" s="316"/>
      <c r="H166" s="315"/>
      <c r="I166" s="315"/>
      <c r="J166" s="315"/>
      <c r="K166" s="339"/>
    </row>
    <row r="167" spans="2:11" ht="15" customHeight="1">
      <c r="B167" s="318"/>
      <c r="C167" s="296" t="s">
        <v>659</v>
      </c>
      <c r="D167" s="296"/>
      <c r="E167" s="296"/>
      <c r="F167" s="317" t="s">
        <v>656</v>
      </c>
      <c r="G167" s="296"/>
      <c r="H167" s="296" t="s">
        <v>695</v>
      </c>
      <c r="I167" s="296" t="s">
        <v>658</v>
      </c>
      <c r="J167" s="296">
        <v>120</v>
      </c>
      <c r="K167" s="339"/>
    </row>
    <row r="168" spans="2:11" ht="15" customHeight="1">
      <c r="B168" s="318"/>
      <c r="C168" s="296" t="s">
        <v>704</v>
      </c>
      <c r="D168" s="296"/>
      <c r="E168" s="296"/>
      <c r="F168" s="317" t="s">
        <v>656</v>
      </c>
      <c r="G168" s="296"/>
      <c r="H168" s="296" t="s">
        <v>705</v>
      </c>
      <c r="I168" s="296" t="s">
        <v>658</v>
      </c>
      <c r="J168" s="296" t="s">
        <v>706</v>
      </c>
      <c r="K168" s="339"/>
    </row>
    <row r="169" spans="2:11" ht="15" customHeight="1">
      <c r="B169" s="318"/>
      <c r="C169" s="296" t="s">
        <v>605</v>
      </c>
      <c r="D169" s="296"/>
      <c r="E169" s="296"/>
      <c r="F169" s="317" t="s">
        <v>656</v>
      </c>
      <c r="G169" s="296"/>
      <c r="H169" s="296" t="s">
        <v>722</v>
      </c>
      <c r="I169" s="296" t="s">
        <v>658</v>
      </c>
      <c r="J169" s="296" t="s">
        <v>706</v>
      </c>
      <c r="K169" s="339"/>
    </row>
    <row r="170" spans="2:11" ht="15" customHeight="1">
      <c r="B170" s="318"/>
      <c r="C170" s="296" t="s">
        <v>661</v>
      </c>
      <c r="D170" s="296"/>
      <c r="E170" s="296"/>
      <c r="F170" s="317" t="s">
        <v>662</v>
      </c>
      <c r="G170" s="296"/>
      <c r="H170" s="296" t="s">
        <v>722</v>
      </c>
      <c r="I170" s="296" t="s">
        <v>658</v>
      </c>
      <c r="J170" s="296">
        <v>50</v>
      </c>
      <c r="K170" s="339"/>
    </row>
    <row r="171" spans="2:11" ht="15" customHeight="1">
      <c r="B171" s="318"/>
      <c r="C171" s="296" t="s">
        <v>664</v>
      </c>
      <c r="D171" s="296"/>
      <c r="E171" s="296"/>
      <c r="F171" s="317" t="s">
        <v>656</v>
      </c>
      <c r="G171" s="296"/>
      <c r="H171" s="296" t="s">
        <v>722</v>
      </c>
      <c r="I171" s="296" t="s">
        <v>666</v>
      </c>
      <c r="J171" s="296"/>
      <c r="K171" s="339"/>
    </row>
    <row r="172" spans="2:11" ht="15" customHeight="1">
      <c r="B172" s="318"/>
      <c r="C172" s="296" t="s">
        <v>675</v>
      </c>
      <c r="D172" s="296"/>
      <c r="E172" s="296"/>
      <c r="F172" s="317" t="s">
        <v>662</v>
      </c>
      <c r="G172" s="296"/>
      <c r="H172" s="296" t="s">
        <v>722</v>
      </c>
      <c r="I172" s="296" t="s">
        <v>658</v>
      </c>
      <c r="J172" s="296">
        <v>50</v>
      </c>
      <c r="K172" s="339"/>
    </row>
    <row r="173" spans="2:11" ht="15" customHeight="1">
      <c r="B173" s="318"/>
      <c r="C173" s="296" t="s">
        <v>683</v>
      </c>
      <c r="D173" s="296"/>
      <c r="E173" s="296"/>
      <c r="F173" s="317" t="s">
        <v>662</v>
      </c>
      <c r="G173" s="296"/>
      <c r="H173" s="296" t="s">
        <v>722</v>
      </c>
      <c r="I173" s="296" t="s">
        <v>658</v>
      </c>
      <c r="J173" s="296">
        <v>50</v>
      </c>
      <c r="K173" s="339"/>
    </row>
    <row r="174" spans="2:11" ht="15" customHeight="1">
      <c r="B174" s="318"/>
      <c r="C174" s="296" t="s">
        <v>681</v>
      </c>
      <c r="D174" s="296"/>
      <c r="E174" s="296"/>
      <c r="F174" s="317" t="s">
        <v>662</v>
      </c>
      <c r="G174" s="296"/>
      <c r="H174" s="296" t="s">
        <v>722</v>
      </c>
      <c r="I174" s="296" t="s">
        <v>658</v>
      </c>
      <c r="J174" s="296">
        <v>50</v>
      </c>
      <c r="K174" s="339"/>
    </row>
    <row r="175" spans="2:11" ht="15" customHeight="1">
      <c r="B175" s="318"/>
      <c r="C175" s="296" t="s">
        <v>108</v>
      </c>
      <c r="D175" s="296"/>
      <c r="E175" s="296"/>
      <c r="F175" s="317" t="s">
        <v>656</v>
      </c>
      <c r="G175" s="296"/>
      <c r="H175" s="296" t="s">
        <v>723</v>
      </c>
      <c r="I175" s="296" t="s">
        <v>724</v>
      </c>
      <c r="J175" s="296"/>
      <c r="K175" s="339"/>
    </row>
    <row r="176" spans="2:11" ht="15" customHeight="1">
      <c r="B176" s="318"/>
      <c r="C176" s="296" t="s">
        <v>55</v>
      </c>
      <c r="D176" s="296"/>
      <c r="E176" s="296"/>
      <c r="F176" s="317" t="s">
        <v>656</v>
      </c>
      <c r="G176" s="296"/>
      <c r="H176" s="296" t="s">
        <v>725</v>
      </c>
      <c r="I176" s="296" t="s">
        <v>726</v>
      </c>
      <c r="J176" s="296">
        <v>1</v>
      </c>
      <c r="K176" s="339"/>
    </row>
    <row r="177" spans="2:11" ht="15" customHeight="1">
      <c r="B177" s="318"/>
      <c r="C177" s="296" t="s">
        <v>51</v>
      </c>
      <c r="D177" s="296"/>
      <c r="E177" s="296"/>
      <c r="F177" s="317" t="s">
        <v>656</v>
      </c>
      <c r="G177" s="296"/>
      <c r="H177" s="296" t="s">
        <v>727</v>
      </c>
      <c r="I177" s="296" t="s">
        <v>658</v>
      </c>
      <c r="J177" s="296">
        <v>20</v>
      </c>
      <c r="K177" s="339"/>
    </row>
    <row r="178" spans="2:11" ht="15" customHeight="1">
      <c r="B178" s="318"/>
      <c r="C178" s="296" t="s">
        <v>109</v>
      </c>
      <c r="D178" s="296"/>
      <c r="E178" s="296"/>
      <c r="F178" s="317" t="s">
        <v>656</v>
      </c>
      <c r="G178" s="296"/>
      <c r="H178" s="296" t="s">
        <v>728</v>
      </c>
      <c r="I178" s="296" t="s">
        <v>658</v>
      </c>
      <c r="J178" s="296">
        <v>255</v>
      </c>
      <c r="K178" s="339"/>
    </row>
    <row r="179" spans="2:11" ht="15" customHeight="1">
      <c r="B179" s="318"/>
      <c r="C179" s="296" t="s">
        <v>110</v>
      </c>
      <c r="D179" s="296"/>
      <c r="E179" s="296"/>
      <c r="F179" s="317" t="s">
        <v>656</v>
      </c>
      <c r="G179" s="296"/>
      <c r="H179" s="296" t="s">
        <v>621</v>
      </c>
      <c r="I179" s="296" t="s">
        <v>658</v>
      </c>
      <c r="J179" s="296">
        <v>10</v>
      </c>
      <c r="K179" s="339"/>
    </row>
    <row r="180" spans="2:11" ht="15" customHeight="1">
      <c r="B180" s="318"/>
      <c r="C180" s="296" t="s">
        <v>111</v>
      </c>
      <c r="D180" s="296"/>
      <c r="E180" s="296"/>
      <c r="F180" s="317" t="s">
        <v>656</v>
      </c>
      <c r="G180" s="296"/>
      <c r="H180" s="296" t="s">
        <v>729</v>
      </c>
      <c r="I180" s="296" t="s">
        <v>690</v>
      </c>
      <c r="J180" s="296"/>
      <c r="K180" s="339"/>
    </row>
    <row r="181" spans="2:11" ht="15" customHeight="1">
      <c r="B181" s="318"/>
      <c r="C181" s="296" t="s">
        <v>730</v>
      </c>
      <c r="D181" s="296"/>
      <c r="E181" s="296"/>
      <c r="F181" s="317" t="s">
        <v>656</v>
      </c>
      <c r="G181" s="296"/>
      <c r="H181" s="296" t="s">
        <v>731</v>
      </c>
      <c r="I181" s="296" t="s">
        <v>690</v>
      </c>
      <c r="J181" s="296"/>
      <c r="K181" s="339"/>
    </row>
    <row r="182" spans="2:11" ht="15" customHeight="1">
      <c r="B182" s="318"/>
      <c r="C182" s="296" t="s">
        <v>719</v>
      </c>
      <c r="D182" s="296"/>
      <c r="E182" s="296"/>
      <c r="F182" s="317" t="s">
        <v>656</v>
      </c>
      <c r="G182" s="296"/>
      <c r="H182" s="296" t="s">
        <v>732</v>
      </c>
      <c r="I182" s="296" t="s">
        <v>690</v>
      </c>
      <c r="J182" s="296"/>
      <c r="K182" s="339"/>
    </row>
    <row r="183" spans="2:11" ht="15" customHeight="1">
      <c r="B183" s="318"/>
      <c r="C183" s="296" t="s">
        <v>113</v>
      </c>
      <c r="D183" s="296"/>
      <c r="E183" s="296"/>
      <c r="F183" s="317" t="s">
        <v>662</v>
      </c>
      <c r="G183" s="296"/>
      <c r="H183" s="296" t="s">
        <v>733</v>
      </c>
      <c r="I183" s="296" t="s">
        <v>658</v>
      </c>
      <c r="J183" s="296">
        <v>50</v>
      </c>
      <c r="K183" s="339"/>
    </row>
    <row r="184" spans="2:11" ht="15" customHeight="1">
      <c r="B184" s="318"/>
      <c r="C184" s="296" t="s">
        <v>734</v>
      </c>
      <c r="D184" s="296"/>
      <c r="E184" s="296"/>
      <c r="F184" s="317" t="s">
        <v>662</v>
      </c>
      <c r="G184" s="296"/>
      <c r="H184" s="296" t="s">
        <v>735</v>
      </c>
      <c r="I184" s="296" t="s">
        <v>736</v>
      </c>
      <c r="J184" s="296"/>
      <c r="K184" s="339"/>
    </row>
    <row r="185" spans="2:11" ht="15" customHeight="1">
      <c r="B185" s="318"/>
      <c r="C185" s="296" t="s">
        <v>737</v>
      </c>
      <c r="D185" s="296"/>
      <c r="E185" s="296"/>
      <c r="F185" s="317" t="s">
        <v>662</v>
      </c>
      <c r="G185" s="296"/>
      <c r="H185" s="296" t="s">
        <v>738</v>
      </c>
      <c r="I185" s="296" t="s">
        <v>736</v>
      </c>
      <c r="J185" s="296"/>
      <c r="K185" s="339"/>
    </row>
    <row r="186" spans="2:11" ht="15" customHeight="1">
      <c r="B186" s="318"/>
      <c r="C186" s="296" t="s">
        <v>739</v>
      </c>
      <c r="D186" s="296"/>
      <c r="E186" s="296"/>
      <c r="F186" s="317" t="s">
        <v>662</v>
      </c>
      <c r="G186" s="296"/>
      <c r="H186" s="296" t="s">
        <v>740</v>
      </c>
      <c r="I186" s="296" t="s">
        <v>736</v>
      </c>
      <c r="J186" s="296"/>
      <c r="K186" s="339"/>
    </row>
    <row r="187" spans="2:11" ht="15" customHeight="1">
      <c r="B187" s="318"/>
      <c r="C187" s="351" t="s">
        <v>741</v>
      </c>
      <c r="D187" s="296"/>
      <c r="E187" s="296"/>
      <c r="F187" s="317" t="s">
        <v>662</v>
      </c>
      <c r="G187" s="296"/>
      <c r="H187" s="296" t="s">
        <v>742</v>
      </c>
      <c r="I187" s="296" t="s">
        <v>743</v>
      </c>
      <c r="J187" s="352" t="s">
        <v>744</v>
      </c>
      <c r="K187" s="339"/>
    </row>
    <row r="188" spans="2:11" ht="15" customHeight="1">
      <c r="B188" s="318"/>
      <c r="C188" s="302" t="s">
        <v>40</v>
      </c>
      <c r="D188" s="296"/>
      <c r="E188" s="296"/>
      <c r="F188" s="317" t="s">
        <v>656</v>
      </c>
      <c r="G188" s="296"/>
      <c r="H188" s="292" t="s">
        <v>745</v>
      </c>
      <c r="I188" s="296" t="s">
        <v>746</v>
      </c>
      <c r="J188" s="296"/>
      <c r="K188" s="339"/>
    </row>
    <row r="189" spans="2:11" ht="15" customHeight="1">
      <c r="B189" s="318"/>
      <c r="C189" s="302" t="s">
        <v>747</v>
      </c>
      <c r="D189" s="296"/>
      <c r="E189" s="296"/>
      <c r="F189" s="317" t="s">
        <v>656</v>
      </c>
      <c r="G189" s="296"/>
      <c r="H189" s="296" t="s">
        <v>748</v>
      </c>
      <c r="I189" s="296" t="s">
        <v>690</v>
      </c>
      <c r="J189" s="296"/>
      <c r="K189" s="339"/>
    </row>
    <row r="190" spans="2:11" ht="15" customHeight="1">
      <c r="B190" s="318"/>
      <c r="C190" s="302" t="s">
        <v>749</v>
      </c>
      <c r="D190" s="296"/>
      <c r="E190" s="296"/>
      <c r="F190" s="317" t="s">
        <v>656</v>
      </c>
      <c r="G190" s="296"/>
      <c r="H190" s="296" t="s">
        <v>750</v>
      </c>
      <c r="I190" s="296" t="s">
        <v>690</v>
      </c>
      <c r="J190" s="296"/>
      <c r="K190" s="339"/>
    </row>
    <row r="191" spans="2:11" ht="15" customHeight="1">
      <c r="B191" s="318"/>
      <c r="C191" s="302" t="s">
        <v>751</v>
      </c>
      <c r="D191" s="296"/>
      <c r="E191" s="296"/>
      <c r="F191" s="317" t="s">
        <v>662</v>
      </c>
      <c r="G191" s="296"/>
      <c r="H191" s="296" t="s">
        <v>752</v>
      </c>
      <c r="I191" s="296" t="s">
        <v>690</v>
      </c>
      <c r="J191" s="296"/>
      <c r="K191" s="339"/>
    </row>
    <row r="192" spans="2:11" ht="15" customHeight="1">
      <c r="B192" s="345"/>
      <c r="C192" s="353"/>
      <c r="D192" s="327"/>
      <c r="E192" s="327"/>
      <c r="F192" s="327"/>
      <c r="G192" s="327"/>
      <c r="H192" s="327"/>
      <c r="I192" s="327"/>
      <c r="J192" s="327"/>
      <c r="K192" s="346"/>
    </row>
    <row r="193" spans="2:11" ht="18.75" customHeight="1">
      <c r="B193" s="292"/>
      <c r="C193" s="296"/>
      <c r="D193" s="296"/>
      <c r="E193" s="296"/>
      <c r="F193" s="317"/>
      <c r="G193" s="296"/>
      <c r="H193" s="296"/>
      <c r="I193" s="296"/>
      <c r="J193" s="296"/>
      <c r="K193" s="292"/>
    </row>
    <row r="194" spans="2:11" ht="18.75" customHeight="1">
      <c r="B194" s="292"/>
      <c r="C194" s="296"/>
      <c r="D194" s="296"/>
      <c r="E194" s="296"/>
      <c r="F194" s="317"/>
      <c r="G194" s="296"/>
      <c r="H194" s="296"/>
      <c r="I194" s="296"/>
      <c r="J194" s="296"/>
      <c r="K194" s="292"/>
    </row>
    <row r="195" spans="2:11" ht="18.75" customHeight="1">
      <c r="B195" s="303"/>
      <c r="C195" s="303"/>
      <c r="D195" s="303"/>
      <c r="E195" s="303"/>
      <c r="F195" s="303"/>
      <c r="G195" s="303"/>
      <c r="H195" s="303"/>
      <c r="I195" s="303"/>
      <c r="J195" s="303"/>
      <c r="K195" s="303"/>
    </row>
    <row r="196" spans="2:11" ht="13.5">
      <c r="B196" s="282"/>
      <c r="C196" s="283"/>
      <c r="D196" s="283"/>
      <c r="E196" s="283"/>
      <c r="F196" s="283"/>
      <c r="G196" s="283"/>
      <c r="H196" s="283"/>
      <c r="I196" s="283"/>
      <c r="J196" s="283"/>
      <c r="K196" s="284"/>
    </row>
    <row r="197" spans="2:11" ht="21">
      <c r="B197" s="285"/>
      <c r="C197" s="286" t="s">
        <v>753</v>
      </c>
      <c r="D197" s="286"/>
      <c r="E197" s="286"/>
      <c r="F197" s="286"/>
      <c r="G197" s="286"/>
      <c r="H197" s="286"/>
      <c r="I197" s="286"/>
      <c r="J197" s="286"/>
      <c r="K197" s="287"/>
    </row>
    <row r="198" spans="2:11" ht="25.5" customHeight="1">
      <c r="B198" s="285"/>
      <c r="C198" s="354" t="s">
        <v>754</v>
      </c>
      <c r="D198" s="354"/>
      <c r="E198" s="354"/>
      <c r="F198" s="354" t="s">
        <v>755</v>
      </c>
      <c r="G198" s="355"/>
      <c r="H198" s="354" t="s">
        <v>756</v>
      </c>
      <c r="I198" s="354"/>
      <c r="J198" s="354"/>
      <c r="K198" s="287"/>
    </row>
    <row r="199" spans="2:11" ht="5.25" customHeight="1">
      <c r="B199" s="318"/>
      <c r="C199" s="315"/>
      <c r="D199" s="315"/>
      <c r="E199" s="315"/>
      <c r="F199" s="315"/>
      <c r="G199" s="296"/>
      <c r="H199" s="315"/>
      <c r="I199" s="315"/>
      <c r="J199" s="315"/>
      <c r="K199" s="339"/>
    </row>
    <row r="200" spans="2:11" ht="15" customHeight="1">
      <c r="B200" s="318"/>
      <c r="C200" s="296" t="s">
        <v>746</v>
      </c>
      <c r="D200" s="296"/>
      <c r="E200" s="296"/>
      <c r="F200" s="317" t="s">
        <v>41</v>
      </c>
      <c r="G200" s="296"/>
      <c r="H200" s="296" t="s">
        <v>757</v>
      </c>
      <c r="I200" s="296"/>
      <c r="J200" s="296"/>
      <c r="K200" s="339"/>
    </row>
    <row r="201" spans="2:11" ht="15" customHeight="1">
      <c r="B201" s="318"/>
      <c r="C201" s="324"/>
      <c r="D201" s="296"/>
      <c r="E201" s="296"/>
      <c r="F201" s="317" t="s">
        <v>42</v>
      </c>
      <c r="G201" s="296"/>
      <c r="H201" s="296" t="s">
        <v>758</v>
      </c>
      <c r="I201" s="296"/>
      <c r="J201" s="296"/>
      <c r="K201" s="339"/>
    </row>
    <row r="202" spans="2:11" ht="15" customHeight="1">
      <c r="B202" s="318"/>
      <c r="C202" s="324"/>
      <c r="D202" s="296"/>
      <c r="E202" s="296"/>
      <c r="F202" s="317" t="s">
        <v>45</v>
      </c>
      <c r="G202" s="296"/>
      <c r="H202" s="296" t="s">
        <v>759</v>
      </c>
      <c r="I202" s="296"/>
      <c r="J202" s="296"/>
      <c r="K202" s="339"/>
    </row>
    <row r="203" spans="2:11" ht="15" customHeight="1">
      <c r="B203" s="318"/>
      <c r="C203" s="296"/>
      <c r="D203" s="296"/>
      <c r="E203" s="296"/>
      <c r="F203" s="317" t="s">
        <v>43</v>
      </c>
      <c r="G203" s="296"/>
      <c r="H203" s="296" t="s">
        <v>760</v>
      </c>
      <c r="I203" s="296"/>
      <c r="J203" s="296"/>
      <c r="K203" s="339"/>
    </row>
    <row r="204" spans="2:11" ht="15" customHeight="1">
      <c r="B204" s="318"/>
      <c r="C204" s="296"/>
      <c r="D204" s="296"/>
      <c r="E204" s="296"/>
      <c r="F204" s="317" t="s">
        <v>44</v>
      </c>
      <c r="G204" s="296"/>
      <c r="H204" s="296" t="s">
        <v>761</v>
      </c>
      <c r="I204" s="296"/>
      <c r="J204" s="296"/>
      <c r="K204" s="339"/>
    </row>
    <row r="205" spans="2:11" ht="15" customHeight="1">
      <c r="B205" s="318"/>
      <c r="C205" s="296"/>
      <c r="D205" s="296"/>
      <c r="E205" s="296"/>
      <c r="F205" s="317"/>
      <c r="G205" s="296"/>
      <c r="H205" s="296"/>
      <c r="I205" s="296"/>
      <c r="J205" s="296"/>
      <c r="K205" s="339"/>
    </row>
    <row r="206" spans="2:11" ht="15" customHeight="1">
      <c r="B206" s="318"/>
      <c r="C206" s="296" t="s">
        <v>702</v>
      </c>
      <c r="D206" s="296"/>
      <c r="E206" s="296"/>
      <c r="F206" s="317" t="s">
        <v>77</v>
      </c>
      <c r="G206" s="296"/>
      <c r="H206" s="296" t="s">
        <v>762</v>
      </c>
      <c r="I206" s="296"/>
      <c r="J206" s="296"/>
      <c r="K206" s="339"/>
    </row>
    <row r="207" spans="2:11" ht="15" customHeight="1">
      <c r="B207" s="318"/>
      <c r="C207" s="324"/>
      <c r="D207" s="296"/>
      <c r="E207" s="296"/>
      <c r="F207" s="317" t="s">
        <v>599</v>
      </c>
      <c r="G207" s="296"/>
      <c r="H207" s="296" t="s">
        <v>600</v>
      </c>
      <c r="I207" s="296"/>
      <c r="J207" s="296"/>
      <c r="K207" s="339"/>
    </row>
    <row r="208" spans="2:11" ht="15" customHeight="1">
      <c r="B208" s="318"/>
      <c r="C208" s="296"/>
      <c r="D208" s="296"/>
      <c r="E208" s="296"/>
      <c r="F208" s="317" t="s">
        <v>597</v>
      </c>
      <c r="G208" s="296"/>
      <c r="H208" s="296" t="s">
        <v>763</v>
      </c>
      <c r="I208" s="296"/>
      <c r="J208" s="296"/>
      <c r="K208" s="339"/>
    </row>
    <row r="209" spans="2:11" ht="15" customHeight="1">
      <c r="B209" s="356"/>
      <c r="C209" s="324"/>
      <c r="D209" s="324"/>
      <c r="E209" s="324"/>
      <c r="F209" s="317" t="s">
        <v>601</v>
      </c>
      <c r="G209" s="302"/>
      <c r="H209" s="343" t="s">
        <v>602</v>
      </c>
      <c r="I209" s="343"/>
      <c r="J209" s="343"/>
      <c r="K209" s="357"/>
    </row>
    <row r="210" spans="2:11" ht="15" customHeight="1">
      <c r="B210" s="356"/>
      <c r="C210" s="324"/>
      <c r="D210" s="324"/>
      <c r="E210" s="324"/>
      <c r="F210" s="317" t="s">
        <v>603</v>
      </c>
      <c r="G210" s="302"/>
      <c r="H210" s="343" t="s">
        <v>764</v>
      </c>
      <c r="I210" s="343"/>
      <c r="J210" s="343"/>
      <c r="K210" s="357"/>
    </row>
    <row r="211" spans="2:11" ht="15" customHeight="1">
      <c r="B211" s="356"/>
      <c r="C211" s="324"/>
      <c r="D211" s="324"/>
      <c r="E211" s="324"/>
      <c r="F211" s="358"/>
      <c r="G211" s="302"/>
      <c r="H211" s="359"/>
      <c r="I211" s="359"/>
      <c r="J211" s="359"/>
      <c r="K211" s="357"/>
    </row>
    <row r="212" spans="2:11" ht="15" customHeight="1">
      <c r="B212" s="356"/>
      <c r="C212" s="296" t="s">
        <v>726</v>
      </c>
      <c r="D212" s="324"/>
      <c r="E212" s="324"/>
      <c r="F212" s="317">
        <v>1</v>
      </c>
      <c r="G212" s="302"/>
      <c r="H212" s="343" t="s">
        <v>765</v>
      </c>
      <c r="I212" s="343"/>
      <c r="J212" s="343"/>
      <c r="K212" s="357"/>
    </row>
    <row r="213" spans="2:11" ht="15" customHeight="1">
      <c r="B213" s="356"/>
      <c r="C213" s="324"/>
      <c r="D213" s="324"/>
      <c r="E213" s="324"/>
      <c r="F213" s="317">
        <v>2</v>
      </c>
      <c r="G213" s="302"/>
      <c r="H213" s="343" t="s">
        <v>766</v>
      </c>
      <c r="I213" s="343"/>
      <c r="J213" s="343"/>
      <c r="K213" s="357"/>
    </row>
    <row r="214" spans="2:11" ht="15" customHeight="1">
      <c r="B214" s="356"/>
      <c r="C214" s="324"/>
      <c r="D214" s="324"/>
      <c r="E214" s="324"/>
      <c r="F214" s="317">
        <v>3</v>
      </c>
      <c r="G214" s="302"/>
      <c r="H214" s="343" t="s">
        <v>767</v>
      </c>
      <c r="I214" s="343"/>
      <c r="J214" s="343"/>
      <c r="K214" s="357"/>
    </row>
    <row r="215" spans="2:11" ht="15" customHeight="1">
      <c r="B215" s="356"/>
      <c r="C215" s="324"/>
      <c r="D215" s="324"/>
      <c r="E215" s="324"/>
      <c r="F215" s="317">
        <v>4</v>
      </c>
      <c r="G215" s="302"/>
      <c r="H215" s="343" t="s">
        <v>768</v>
      </c>
      <c r="I215" s="343"/>
      <c r="J215" s="343"/>
      <c r="K215" s="357"/>
    </row>
    <row r="216" spans="2:11" ht="12.75" customHeight="1">
      <c r="B216" s="360"/>
      <c r="C216" s="361"/>
      <c r="D216" s="361"/>
      <c r="E216" s="361"/>
      <c r="F216" s="361"/>
      <c r="G216" s="361"/>
      <c r="H216" s="361"/>
      <c r="I216" s="361"/>
      <c r="J216" s="361"/>
      <c r="K216" s="362"/>
    </row>
  </sheetData>
  <sheetProtection formatCells="0" formatColumns="0" formatRows="0" insertColumns="0" insertRows="0" insertHyperlinks="0" deleteColumns="0" deleteRows="0" sort="0" autoFilter="0" pivotTables="0"/>
  <mergeCells count="77">
    <mergeCell ref="H208:J208"/>
    <mergeCell ref="H203:J203"/>
    <mergeCell ref="H201:J201"/>
    <mergeCell ref="H212:J212"/>
    <mergeCell ref="H214:J214"/>
    <mergeCell ref="H215:J215"/>
    <mergeCell ref="H213:J213"/>
    <mergeCell ref="H210:J210"/>
    <mergeCell ref="H209:J209"/>
    <mergeCell ref="H207:J207"/>
    <mergeCell ref="H198:J198"/>
    <mergeCell ref="C163:J163"/>
    <mergeCell ref="C120:J120"/>
    <mergeCell ref="C145:J145"/>
    <mergeCell ref="C197:J197"/>
    <mergeCell ref="H206:J206"/>
    <mergeCell ref="H204:J204"/>
    <mergeCell ref="H202:J202"/>
    <mergeCell ref="H200:J200"/>
    <mergeCell ref="D60:J60"/>
    <mergeCell ref="D63:J63"/>
    <mergeCell ref="D64:J64"/>
    <mergeCell ref="D66:J66"/>
    <mergeCell ref="D65:J65"/>
    <mergeCell ref="C100:J100"/>
    <mergeCell ref="D61:J61"/>
    <mergeCell ref="D67:J67"/>
    <mergeCell ref="D68:J68"/>
    <mergeCell ref="C73:J73"/>
    <mergeCell ref="C52:J52"/>
    <mergeCell ref="C53:J53"/>
    <mergeCell ref="C55:J55"/>
    <mergeCell ref="D56:J56"/>
    <mergeCell ref="D57:J57"/>
    <mergeCell ref="D58:J58"/>
    <mergeCell ref="D59:J59"/>
    <mergeCell ref="C50:J50"/>
    <mergeCell ref="G38:J38"/>
    <mergeCell ref="G39:J39"/>
    <mergeCell ref="G40:J40"/>
    <mergeCell ref="G41:J41"/>
    <mergeCell ref="G42:J42"/>
    <mergeCell ref="G43:J43"/>
    <mergeCell ref="D45:J45"/>
    <mergeCell ref="E46:J46"/>
    <mergeCell ref="E47:J47"/>
    <mergeCell ref="D33:J33"/>
    <mergeCell ref="G34:J34"/>
    <mergeCell ref="G35:J35"/>
    <mergeCell ref="D49:J49"/>
    <mergeCell ref="E48:J48"/>
    <mergeCell ref="G36:J36"/>
    <mergeCell ref="G37:J37"/>
    <mergeCell ref="C23:J23"/>
    <mergeCell ref="D25:J25"/>
    <mergeCell ref="D26:J26"/>
    <mergeCell ref="D28:J28"/>
    <mergeCell ref="D29:J29"/>
    <mergeCell ref="D31:J31"/>
    <mergeCell ref="C24:J24"/>
    <mergeCell ref="D32:J32"/>
    <mergeCell ref="F18:J18"/>
    <mergeCell ref="F21:J21"/>
    <mergeCell ref="D11:J11"/>
    <mergeCell ref="F19:J19"/>
    <mergeCell ref="F20:J20"/>
    <mergeCell ref="D14:J14"/>
    <mergeCell ref="D15:J15"/>
    <mergeCell ref="F16:J16"/>
    <mergeCell ref="F17:J17"/>
    <mergeCell ref="C9:J9"/>
    <mergeCell ref="D10:J10"/>
    <mergeCell ref="D13:J13"/>
    <mergeCell ref="C3:J3"/>
    <mergeCell ref="C4:J4"/>
    <mergeCell ref="C6:J6"/>
    <mergeCell ref="C7:J7"/>
  </mergeCells>
  <printOptions/>
  <pageMargins left="0.5902778" right="0.5902778" top="0.5902778" bottom="0.5902778" header="0" footer="0"/>
  <pageSetup fitToHeight="1" fitToWidth="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PC-VIKTOR\Viktor Vaidis</dc:creator>
  <cp:keywords/>
  <dc:description/>
  <cp:lastModifiedBy>PC-VIKTOR\Viktor Vaidis</cp:lastModifiedBy>
  <dcterms:created xsi:type="dcterms:W3CDTF">2018-06-20T14:29:31Z</dcterms:created>
  <dcterms:modified xsi:type="dcterms:W3CDTF">2018-06-20T14:29:36Z</dcterms:modified>
  <cp:category/>
  <cp:version/>
  <cp:contentType/>
  <cp:contentStatus/>
</cp:coreProperties>
</file>