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náklady" sheetId="2" r:id="rId2"/>
    <sheet name="01 - Architektonicko stav..." sheetId="3" r:id="rId3"/>
    <sheet name="03 - Zařízení silnoproudé..." sheetId="4" r:id="rId4"/>
    <sheet name="04.1 - CCTV + Strukturova..." sheetId="5" r:id="rId5"/>
    <sheet name="04.2 - Poplachový zabezpe..." sheetId="6" r:id="rId6"/>
    <sheet name="Pokyny pro vyplnění" sheetId="7" r:id="rId7"/>
  </sheets>
  <definedNames>
    <definedName name="_xlnm.Print_Area" localSheetId="0">'Rekapitulace stavby'!$D$4:$AO$33,'Rekapitulace stavby'!$C$39:$AQ$58</definedName>
    <definedName name="_xlnm._FilterDatabase" localSheetId="1" hidden="1">'00 - Vedlejší náklady'!$C$76:$K$94</definedName>
    <definedName name="_xlnm.Print_Area" localSheetId="1">'00 - Vedlejší náklady'!$C$4:$J$36,'00 - Vedlejší náklady'!$C$42:$J$58,'00 - Vedlejší náklady'!$C$64:$K$94</definedName>
    <definedName name="_xlnm._FilterDatabase" localSheetId="2" hidden="1">'01 - Architektonicko stav...'!$C$97:$K$489</definedName>
    <definedName name="_xlnm.Print_Area" localSheetId="2">'01 - Architektonicko stav...'!$C$4:$J$36,'01 - Architektonicko stav...'!$C$42:$J$79,'01 - Architektonicko stav...'!$C$85:$K$489</definedName>
    <definedName name="_xlnm._FilterDatabase" localSheetId="3" hidden="1">'03 - Zařízení silnoproudé...'!$C$80:$K$160</definedName>
    <definedName name="_xlnm.Print_Area" localSheetId="3">'03 - Zařízení silnoproudé...'!$C$4:$J$36,'03 - Zařízení silnoproudé...'!$C$42:$J$62,'03 - Zařízení silnoproudé...'!$C$68:$K$160</definedName>
    <definedName name="_xlnm._FilterDatabase" localSheetId="4" hidden="1">'04.1 - CCTV + Strukturova...'!$C$89:$K$170</definedName>
    <definedName name="_xlnm.Print_Area" localSheetId="4">'04.1 - CCTV + Strukturova...'!$C$4:$J$38,'04.1 - CCTV + Strukturova...'!$C$44:$J$69,'04.1 - CCTV + Strukturova...'!$C$75:$K$170</definedName>
    <definedName name="_xlnm._FilterDatabase" localSheetId="5" hidden="1">'04.2 - Poplachový zabezpe...'!$C$88:$K$160</definedName>
    <definedName name="_xlnm.Print_Area" localSheetId="5">'04.2 - Poplachový zabezpe...'!$C$4:$J$38,'04.2 - Poplachový zabezpe...'!$C$44:$J$68,'04.2 - Poplachový zabezpe...'!$C$74:$K$160</definedName>
    <definedName name="_xlnm.Print_Area" localSheetId="6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'00 - Vedlejší náklady'!$76:$76</definedName>
    <definedName name="_xlnm.Print_Titles" localSheetId="2">'01 - Architektonicko stav...'!$97:$97</definedName>
    <definedName name="_xlnm.Print_Titles" localSheetId="3">'03 - Zařízení silnoproudé...'!$80:$80</definedName>
    <definedName name="_xlnm.Print_Titles" localSheetId="4">'04.1 - CCTV + Strukturova...'!$89:$89</definedName>
    <definedName name="_xlnm.Print_Titles" localSheetId="5">'04.2 - Poplachový zabezpe...'!$88:$88</definedName>
  </definedNames>
  <calcPr fullCalcOnLoad="1"/>
</workbook>
</file>

<file path=xl/sharedStrings.xml><?xml version="1.0" encoding="utf-8"?>
<sst xmlns="http://schemas.openxmlformats.org/spreadsheetml/2006/main" count="7456" uniqueCount="1417">
  <si>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</si>
  <si>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</si>
  <si>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</si>
  <si>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</si>
  <si>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</si>
  <si>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</si>
  <si>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</si>
  <si>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{c51d5461-bf12-43ca-a4cb-2b89c050d9b3}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</si>
  <si>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</si>
  <si>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</si>
  <si>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</si>
  <si>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</si>
  <si>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</si>
  <si>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</si>
  <si>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</si>
  <si>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</si>
  <si>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</si>
  <si>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</si>
  <si>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</si>
  <si>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křížové chodby,  Muzeum Českého lesa, Tachov</t>
  </si>
  <si>
    <t>0,1</t>
  </si>
  <si>
    <t>KSO:</t>
  </si>
  <si>
    <t/>
  </si>
  <si>
    <t>CC-CZ:</t>
  </si>
  <si>
    <t>1</t>
  </si>
  <si>
    <t>Místo:</t>
  </si>
  <si>
    <t>Tachov</t>
  </si>
  <si>
    <t>Datum:</t>
  </si>
  <si>
    <t>24. 5. 2018</t>
  </si>
  <si>
    <t>10</t>
  </si>
  <si>
    <t>100</t>
  </si>
  <si>
    <t>Zadavatel:</t>
  </si>
  <si>
    <t>IČ:</t>
  </si>
  <si>
    <t>Muzeum Českého lesa</t>
  </si>
  <si>
    <t>DIČ:</t>
  </si>
  <si>
    <t>Uchazeč:</t>
  </si>
  <si>
    <t>Vyplň údaj</t>
  </si>
  <si>
    <t>Projektant:</t>
  </si>
  <si>
    <t>Ateliér Soukup Opl Švehla s.r.o.</t>
  </si>
  <si>
    <t>True</t>
  </si>
  <si>
    <t>Poznámka:</t>
  </si>
  <si>
    <t xml:space="preserve">Přesný postup provádění a přesná specifikace konstrukcí a prací je uvedena v projektové dokumentaci. 
Materiály a zařízení uvedené v PD jsou pouze směrné dle nutných standardů. Materiály a výrobky je možné zaměnit při zachování shodných parametrů a funkce doložených technickými listy. 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</si>
  <si>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</si>
  <si>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</si>
  <si>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</si>
  <si>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</si>
  <si>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</si>
  <si>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</si>
  <si>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</si>
  <si>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</si>
  <si>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</si>
  <si>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</si>
  <si>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</si>
  <si>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</si>
  <si>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</si>
  <si>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</si>
  <si>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</si>
  <si>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</si>
  <si>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</si>
  <si>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</si>
  <si>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</si>
  <si>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</si>
  <si>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</si>
  <si>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</si>
  <si>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</si>
  <si>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</si>
  <si>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</si>
  <si>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</si>
  <si>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</si>
  <si>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</si>
  <si>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</si>
  <si>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</si>
  <si>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</si>
  <si>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</si>
  <si>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</si>
  <si>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</si>
  <si>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</si>
  <si>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</si>
  <si>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</si>
  <si>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</si>
  <si>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</si>
  <si>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</si>
  <si>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náklady</t>
  </si>
  <si>
    <t>VON</t>
  </si>
  <si>
    <t>{db0ab37c-302e-49d9-ba1a-2464183bb70a}</t>
  </si>
  <si>
    <t>2</t>
  </si>
  <si>
    <t>01</t>
  </si>
  <si>
    <t>Architektonicko stavební řešení</t>
  </si>
  <si>
    <t>STA</t>
  </si>
  <si>
    <t>{0b439ab1-aabf-4ad0-b5b6-7fb8c053a7cf}</t>
  </si>
  <si>
    <t>03</t>
  </si>
  <si>
    <t>Zařízení silnoproudé elektrotechniky</t>
  </si>
  <si>
    <t>{09d10279-2161-44cc-858f-37501f05f9be}</t>
  </si>
  <si>
    <t>04</t>
  </si>
  <si>
    <t>Zařizení slaboproudé elektrotechniky</t>
  </si>
  <si>
    <t>{db1fe11c-9a57-469b-a4b3-ca749b3934af}</t>
  </si>
  <si>
    <t>04.1</t>
  </si>
  <si>
    <t xml:space="preserve">CCTV + Strukturovaná kabeláž </t>
  </si>
  <si>
    <t>Soupis</t>
  </si>
  <si>
    <t>{8f407511-4888-41d4-8fbf-d694f1147db1}</t>
  </si>
  <si>
    <t>04.2</t>
  </si>
  <si>
    <t>Poplachový zabezpečovací systém (PZS)</t>
  </si>
  <si>
    <t>{cd364d0c-6925-43ca-8240-ede53c6e81d5}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</si>
  <si>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</si>
  <si>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</si>
  <si>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</si>
  <si>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</si>
  <si>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</si>
  <si>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</si>
  <si>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</si>
  <si>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Vedlejší náklady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</si>
  <si>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</si>
  <si>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</si>
  <si>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</si>
  <si>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</si>
  <si>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</si>
  <si>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</si>
  <si>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</si>
  <si>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</si>
  <si>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</si>
  <si>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</si>
  <si>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</si>
  <si>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</si>
  <si>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</si>
  <si>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</si>
  <si>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</si>
  <si>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</si>
  <si>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</si>
  <si>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</si>
  <si>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</si>
  <si>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</si>
  <si>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</si>
  <si>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</si>
  <si>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</si>
  <si>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</si>
  <si>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</si>
  <si>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K</t>
  </si>
  <si>
    <t>013203000</t>
  </si>
  <si>
    <t>Dokumentace stavby bez rozlišení - výrobní dokumentace</t>
  </si>
  <si>
    <t>Kč</t>
  </si>
  <si>
    <t>CS ÚRS 2018 01</t>
  </si>
  <si>
    <t>1024</t>
  </si>
  <si>
    <t>744580009</t>
  </si>
  <si>
    <t>PP</t>
  </si>
  <si>
    <t>Dokumentace stavby bez rozlišení</t>
  </si>
  <si>
    <t>030001000</t>
  </si>
  <si>
    <t>Zařízení staveniště</t>
  </si>
  <si>
    <t>467771449</t>
  </si>
  <si>
    <t>3</t>
  </si>
  <si>
    <t>045002000</t>
  </si>
  <si>
    <t>Kompletační a koordinační činnost</t>
  </si>
  <si>
    <t>2074228280</t>
  </si>
  <si>
    <t>4</t>
  </si>
  <si>
    <t>011514000</t>
  </si>
  <si>
    <t>Stavebně-statický průzkum</t>
  </si>
  <si>
    <t>1815166421</t>
  </si>
  <si>
    <t>011544000</t>
  </si>
  <si>
    <t>Průzkum restaurátorský</t>
  </si>
  <si>
    <t>-450023665</t>
  </si>
  <si>
    <t>6</t>
  </si>
  <si>
    <t>012203000</t>
  </si>
  <si>
    <t>Geodetické práce při provádění stavby - zaměření stáv historické podlahy, očíslování, schématické zakreslení a fotodokumentace</t>
  </si>
  <si>
    <t>-2028379250</t>
  </si>
  <si>
    <t>Geodetické práce při provádění stavby</t>
  </si>
  <si>
    <t>7</t>
  </si>
  <si>
    <t>011314000</t>
  </si>
  <si>
    <t>Archeologický dohled</t>
  </si>
  <si>
    <t>-29382870</t>
  </si>
  <si>
    <t>8</t>
  </si>
  <si>
    <t>011314001</t>
  </si>
  <si>
    <t>Restaurátorský dohled</t>
  </si>
  <si>
    <t>1008786999</t>
  </si>
  <si>
    <t>Průzkumné, geodetické a projektové práce průzkumné práce archeologická činnost archeologický dohled</t>
  </si>
  <si>
    <t>01 - Architektonicko stavební řešení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</si>
  <si>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</si>
  <si>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</si>
  <si>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</si>
  <si>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</si>
  <si>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61 - Úprava povrchů vnitřní</t>
  </si>
  <si>
    <t xml:space="preserve">    62 - Úprava povrchů vnější</t>
  </si>
  <si>
    <t xml:space="preserve">    63 - Podlahy a podlahové konstrukce</t>
  </si>
  <si>
    <t xml:space="preserve">    9 - Ostatní konstrukce a práce-bourání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</si>
  <si>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</si>
  <si>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</si>
  <si>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</si>
  <si>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</si>
  <si>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</si>
  <si>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</si>
  <si>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</si>
  <si>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</si>
  <si>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</si>
  <si>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776 - Podlahy povlakové</t>
  </si>
  <si>
    <t xml:space="preserve">    782 - Dokončovací práce - obklady z kamene</t>
  </si>
  <si>
    <t xml:space="preserve">    783 - Dokončovací práce - nátěry</t>
  </si>
  <si>
    <t xml:space="preserve">    784 - Dokončovací práce - malby</t>
  </si>
  <si>
    <t xml:space="preserve">    799 - Ostatní práce</t>
  </si>
  <si>
    <t>HSV</t>
  </si>
  <si>
    <t>Práce a dodávky HSV</t>
  </si>
  <si>
    <t>Zemní práce</t>
  </si>
  <si>
    <t>139711101</t>
  </si>
  <si>
    <t>Vykopávky v uzavřených prostorách v hornině tř. 1 až 4</t>
  </si>
  <si>
    <t>m3</t>
  </si>
  <si>
    <t>2088145795</t>
  </si>
  <si>
    <t>Vykopávka v uzavřených prostorách s naložením výkopku na dopravní prostředek v hornině tř. 1 až 4</t>
  </si>
  <si>
    <t>VV</t>
  </si>
  <si>
    <t>skb01</t>
  </si>
  <si>
    <t>186,96*0,06</t>
  </si>
  <si>
    <t>181951102</t>
  </si>
  <si>
    <t>Úprava pláně v hornině tř. 1 až 4 se zhutněním</t>
  </si>
  <si>
    <t>m2</t>
  </si>
  <si>
    <t>-1761592059</t>
  </si>
  <si>
    <t>Úprava pláně vyrovnáním výškových rozdílů v hornině tř. 1 až 4 se zhutněním</t>
  </si>
  <si>
    <t>Svislé a kompletní konstrukce</t>
  </si>
  <si>
    <t>310238211</t>
  </si>
  <si>
    <t>Zazdívka otvorů pl do 1 m2 ve zdivu nadzákladovém cihlami pálenými na MVC</t>
  </si>
  <si>
    <t>-1404498131</t>
  </si>
  <si>
    <t>vnější otvory</t>
  </si>
  <si>
    <t>0,3*12</t>
  </si>
  <si>
    <t>vstup do krypty</t>
  </si>
  <si>
    <t>1,8</t>
  </si>
  <si>
    <t>Součet</t>
  </si>
  <si>
    <t>317234410</t>
  </si>
  <si>
    <t>Vyzdívka mezi nosníky z cihel pálených na MC</t>
  </si>
  <si>
    <t>-1653160085</t>
  </si>
  <si>
    <t>Vyzdívka mezi nosníky cihlami pálenými na maltu cementovou</t>
  </si>
  <si>
    <t>0,25*0,15*1,8*2</t>
  </si>
  <si>
    <t>317941121</t>
  </si>
  <si>
    <t>Osazování ocelových válcovaných nosníků na zdivu I, IE, U, UE nebo L do č 12</t>
  </si>
  <si>
    <t>t</t>
  </si>
  <si>
    <t>574646529</t>
  </si>
  <si>
    <t>Osazování ocelových válcovaných nosníků na zdivu I nebo IE nebo U nebo UE nebo L do č. 12 nebo výšky do 120 mm</t>
  </si>
  <si>
    <t>1,8*2*6,38*1/1000</t>
  </si>
  <si>
    <t>M</t>
  </si>
  <si>
    <t>130104280</t>
  </si>
  <si>
    <t>úhelník ocelový rovnostranný, v jakosti 11 375, 70 x 70 x 6 mm</t>
  </si>
  <si>
    <t>1415731998</t>
  </si>
  <si>
    <t>ocel profilová v jakosti 11 375 ocel profilová L úhelníky rovnostranné 70 x 70 x 6 mm</t>
  </si>
  <si>
    <t>P</t>
  </si>
  <si>
    <t>Poznámka k položce:
Hmotnost: 6,40 kg/m</t>
  </si>
  <si>
    <t>1,8*2*6,38*1,1/1000</t>
  </si>
  <si>
    <t>319202331</t>
  </si>
  <si>
    <t>Vyrovnání nerovného povrchu zdiva tl do 150 mm přizděním</t>
  </si>
  <si>
    <t>1248126989</t>
  </si>
  <si>
    <t>Vyrovnání nerovného povrchu vnitřního i vnějšího zdiva přizděním, tl. přes 80 do 150 mm</t>
  </si>
  <si>
    <t>vyrovnání povrchu po okopání sanační omítky</t>
  </si>
  <si>
    <t>212,923*0,15</t>
  </si>
  <si>
    <t>349231811</t>
  </si>
  <si>
    <t>Přizdívka ostění s ozubem z cihel tl do 150 mm</t>
  </si>
  <si>
    <t>1316471714</t>
  </si>
  <si>
    <t>Přizdívka z cihel ostění s ozubem ve vybouraných otvorech, s vysekáním kapes pro zavázaní přes 80 do 150 mm</t>
  </si>
  <si>
    <t>okna</t>
  </si>
  <si>
    <t>0,3*(1,39+1,395+1,312+1,384+1,394*2+1,4+1,43*3+1,449+2,91*11)*2</t>
  </si>
  <si>
    <t>dveře</t>
  </si>
  <si>
    <t>0,2*(1,14+2,08*2+0,89+2,02*2+0,89+2,01*2+1,16+2,16*2+0,9+1,93*2+1,438+2,12*2+0,9+1,97*2+0,89+1,97*2+1,062+2,12*2+1,167+2,09*2+1,32+3,55*2)</t>
  </si>
  <si>
    <t>Vodorovné konstrukce</t>
  </si>
  <si>
    <t>9</t>
  </si>
  <si>
    <t>411238211</t>
  </si>
  <si>
    <t>Zazdívka otvorů pl do 1 m2 v klenbách cihlami tl do 150 mm</t>
  </si>
  <si>
    <t>-71538904</t>
  </si>
  <si>
    <t>Zazdívka otvorů v klenbách cihlami pálenými včetně bednění a odbednění plochy přes 0,25 m2 do 1 m2, tl. do 150 mm</t>
  </si>
  <si>
    <t>434231111.1</t>
  </si>
  <si>
    <t>Schodišťové stupně přímé z cihel dl 290 mm na stojato</t>
  </si>
  <si>
    <t>m</t>
  </si>
  <si>
    <t>400049926</t>
  </si>
  <si>
    <t>Stupně zděné nastojato z cihel pálených dl. 290 mm, na MVC 5, na urovnaný terén, s vyspárováním přímé</t>
  </si>
  <si>
    <t>61</t>
  </si>
  <si>
    <t>Úprava povrchů vnitřní</t>
  </si>
  <si>
    <t>11</t>
  </si>
  <si>
    <t>611311123</t>
  </si>
  <si>
    <t>Vápenná omítka hladká jednovrstvá vnitřních kleneb nebo skořepin nanášená ručně</t>
  </si>
  <si>
    <t>188014656</t>
  </si>
  <si>
    <t>m1.01</t>
  </si>
  <si>
    <t>7,61</t>
  </si>
  <si>
    <t>12</t>
  </si>
  <si>
    <t>611311191</t>
  </si>
  <si>
    <t>Příplatek k vápenné omítce vnitřních stropů za každých dalších 5 mm tloušťky ručně</t>
  </si>
  <si>
    <t>-142541016</t>
  </si>
  <si>
    <t>Omítka vápenná vnitřních ploch nanášená ručně Příplatek k cenám za každých dalších i započatých 5 mm tloušťky jádrové omítky přes 10 mm stropů</t>
  </si>
  <si>
    <t>7,61*4</t>
  </si>
  <si>
    <t>13</t>
  </si>
  <si>
    <t>611325412</t>
  </si>
  <si>
    <t>Oprava vnitřní vápenocementové hladké omítky stropů v rozsahu plochy do 30%</t>
  </si>
  <si>
    <t>-798950387</t>
  </si>
  <si>
    <t>Oprava vápenocementové nebo vápenné omítky vnitřních ploch hladké, tloušťky do 20 mm stropů, v rozsahu opravované plochy přes 10 do 30%</t>
  </si>
  <si>
    <t>14</t>
  </si>
  <si>
    <t>611311131</t>
  </si>
  <si>
    <t>Potažení vnitřních rovných stropů vápenným štukem tloušťky do 3 mm</t>
  </si>
  <si>
    <t>-1107937474</t>
  </si>
  <si>
    <t>Potažení vnitřních ploch štukem tloušťky do 3 mm vodorovných konstrukcí stropů rovných</t>
  </si>
  <si>
    <t>7,61+233,155</t>
  </si>
  <si>
    <t>612131121</t>
  </si>
  <si>
    <t>Penetrace akrylát-silikonová vnitřních stěn nanášená ručně</t>
  </si>
  <si>
    <t>133393861</t>
  </si>
  <si>
    <t>Podkladní a spojovací vrstva vnitřních omítaných ploch penetrace akrylát-silikonová nanášená ručně stěn</t>
  </si>
  <si>
    <t>(212,923+357,063)*2</t>
  </si>
  <si>
    <t>16</t>
  </si>
  <si>
    <t>612311121</t>
  </si>
  <si>
    <t>Vápenná omítka hladká jednovrstvá vnitřních stěn nanášená ručně</t>
  </si>
  <si>
    <t>1063154764</t>
  </si>
  <si>
    <t>okopání sanační omítky</t>
  </si>
  <si>
    <t>212,923</t>
  </si>
  <si>
    <t>17</t>
  </si>
  <si>
    <t>612311191</t>
  </si>
  <si>
    <t>Příplatek k vápenné omítce vnitřních stěn za každých dalších 5 mm tloušťky ručně</t>
  </si>
  <si>
    <t>-1809878306</t>
  </si>
  <si>
    <t>Omítka vápenná vnitřních ploch nanášená ručně Příplatek k cenám za každých dalších i započatých 5 mm tloušťky jádrové omítky přes 10 mm stěn</t>
  </si>
  <si>
    <t>212,923*4</t>
  </si>
  <si>
    <t>18</t>
  </si>
  <si>
    <t>612321141.1</t>
  </si>
  <si>
    <t>Vápenocementová omítka štuková dvouvrstvá vnitřních stěn nanášená ručně kletovaná</t>
  </si>
  <si>
    <t>26004928</t>
  </si>
  <si>
    <t>krypta</t>
  </si>
  <si>
    <t>20</t>
  </si>
  <si>
    <t>19</t>
  </si>
  <si>
    <t>612321191</t>
  </si>
  <si>
    <t>Příplatek k vápenocementové omítce vnitřních stěn za každých dalších 5 mm tloušťky ručně</t>
  </si>
  <si>
    <t>-162532962</t>
  </si>
  <si>
    <t>612325412</t>
  </si>
  <si>
    <t>Oprava vnitřní vápenocementové hladké omítky stěn v rozsahu plochy do 30%</t>
  </si>
  <si>
    <t>2024103893</t>
  </si>
  <si>
    <t>Oprava vápenocementové nebo vápenné omítky vnitřních ploch hladké, tloušťky do 20 mm stěn, v rozsahu opravované plochy přes 10 do 30%</t>
  </si>
  <si>
    <t>612311131</t>
  </si>
  <si>
    <t>Potažení vnitřních stěn vápenným štukem tloušťky do 3 mm</t>
  </si>
  <si>
    <t>11100980</t>
  </si>
  <si>
    <t>212,923+357,063</t>
  </si>
  <si>
    <t>22</t>
  </si>
  <si>
    <t>619991011</t>
  </si>
  <si>
    <t>Obalení konstrukcí a prvků fólií přilepenou lepící páskou</t>
  </si>
  <si>
    <t>-1906180630</t>
  </si>
  <si>
    <t>Zakrytí vnitřních ploch před znečištěním včetně pozdějšího odkrytí konstrukcí a prvků obalením fólií a přelepením páskou</t>
  </si>
  <si>
    <t>(1,14*2,08+0,89*2,02+1,384*4,1+0,89*2,01+1,16*2,16+0,9*1,93+1,438*2,12+0,9*1,97+0,89*1,97+1,062*2,12+1,167*2,09+1,333*2)</t>
  </si>
  <si>
    <t>(1,43*2,91*3+1,449*2,91+1,39*2,91+1,395*2,91+1,312*2,91+1,384*2,91+1,394*2,91+1,394*2,91+1,4*2,91)</t>
  </si>
  <si>
    <t>62</t>
  </si>
  <si>
    <t>Úprava povrchů vnější</t>
  </si>
  <si>
    <t>23</t>
  </si>
  <si>
    <t>622325409</t>
  </si>
  <si>
    <t>Oprava vnější vápenné nebo vápenocementové štukové omítky složitosti 3 v rozsahu do 100%</t>
  </si>
  <si>
    <t>-1030454686</t>
  </si>
  <si>
    <t>5,5*12</t>
  </si>
  <si>
    <t>24</t>
  </si>
  <si>
    <t>622611132</t>
  </si>
  <si>
    <t>Nátěr silikátový dvojnásobný vnějších omítaných stěn včetně penetrace provedený ručně</t>
  </si>
  <si>
    <t>CS ÚRS 2015 01</t>
  </si>
  <si>
    <t>-572569768</t>
  </si>
  <si>
    <t>25</t>
  </si>
  <si>
    <t>629995101</t>
  </si>
  <si>
    <t>Očištění vnějších ploch tlakovou vodou</t>
  </si>
  <si>
    <t>-1298653474</t>
  </si>
  <si>
    <t>Očištění vnějších ploch tlakovou vodou omytím</t>
  </si>
  <si>
    <t>26</t>
  </si>
  <si>
    <t>629991011</t>
  </si>
  <si>
    <t>Zakrytí výplní otvorů a svislých ploch fólií přilepenou lepící páskou</t>
  </si>
  <si>
    <t>872298230</t>
  </si>
  <si>
    <t>Zakrytí vnějších ploch před znečištěním včetně pozdějšího odkrytí výplní otvorů a svislých ploch fólií přilepenou lepící páskou</t>
  </si>
  <si>
    <t>63</t>
  </si>
  <si>
    <t>Podlahy a podlahové konstrukce</t>
  </si>
  <si>
    <t>27</t>
  </si>
  <si>
    <t>631311125</t>
  </si>
  <si>
    <t>Mazanina tl do 120 mm z betonu prostého bez zvýšených nároků na prostředí tř. C 20/25</t>
  </si>
  <si>
    <t>-1412733175</t>
  </si>
  <si>
    <t>m1.01-03</t>
  </si>
  <si>
    <t>(7,61+3,93+175,42)*0,1</t>
  </si>
  <si>
    <t>po obvodu násyp š. 250</t>
  </si>
  <si>
    <t>-0,25*0,1*(14+20,608+10,5+2,547+0,934+2,745+1,215+3,317+1,987+3,351+0,5+0,933+2,428+0,19+1,209+23,5)</t>
  </si>
  <si>
    <t>-0,25*0,1*(9,55+15,712+8,361+17,5)</t>
  </si>
  <si>
    <t>28</t>
  </si>
  <si>
    <t>631319011</t>
  </si>
  <si>
    <t>Příplatek k mazanině tl do 80 mm za přehlazení povrchu</t>
  </si>
  <si>
    <t>-1261823483</t>
  </si>
  <si>
    <t>Příplatek k cenám mazanin za úpravu povrchu mazaniny přehlazením, mazanina tl. přes 50 do 80 mm</t>
  </si>
  <si>
    <t>29</t>
  </si>
  <si>
    <t>631319171</t>
  </si>
  <si>
    <t>Příplatek k mazanině tl do 80 mm za stržení povrchu spodní vrstvy před vložením výztuže</t>
  </si>
  <si>
    <t>298666018</t>
  </si>
  <si>
    <t>Příplatek k cenám mazanin za stržení povrchu spodní vrstvy mazaniny latí před vložením výztuže nebo pletiva pro tl. obou vrstev mazaniny přes 50 do 80 mm</t>
  </si>
  <si>
    <t>30</t>
  </si>
  <si>
    <t>631351101</t>
  </si>
  <si>
    <t>Zřízení bednění rýh a hran v podlahách</t>
  </si>
  <si>
    <t>1533625797</t>
  </si>
  <si>
    <t>Bednění v podlahách rýh a hran zřízení</t>
  </si>
  <si>
    <t>0,1*(14+20,608+10,5+2,547+0,934+2,745+1,215+3,317+1,987+3,351+0,5+0,933+2,428+0,19+1,209+23,5)</t>
  </si>
  <si>
    <t>0,1*(9,55+15,712+8,361+17,5)</t>
  </si>
  <si>
    <t>31</t>
  </si>
  <si>
    <t>631351102</t>
  </si>
  <si>
    <t>Odstranění bednění rýh a hran v podlahách</t>
  </si>
  <si>
    <t>566640209</t>
  </si>
  <si>
    <t>Bednění v podlahách rýh a hran odstranění</t>
  </si>
  <si>
    <t>32</t>
  </si>
  <si>
    <t>631362021</t>
  </si>
  <si>
    <t>Výztuž mazanin svařovanými sítěmi Kari</t>
  </si>
  <si>
    <t>-615072821</t>
  </si>
  <si>
    <t>(7,61+3,93+175,42)*4,44*1,1/1000</t>
  </si>
  <si>
    <t>-0,25*(14+20,608+10,5+2,547+0,934+2,745+1,215+3,317+1,987+3,351+0,5+0,933+2,428+0,19+1,209+23,5)*4,4*1,1/1000</t>
  </si>
  <si>
    <t>-0,25*(9,55+15,712+8,361+17,5)*4,44*1,1/1000</t>
  </si>
  <si>
    <t>33</t>
  </si>
  <si>
    <t>632451021.1</t>
  </si>
  <si>
    <t>Vyrovnávací potěr tl do 20 mm z MvC 5 provedený v pásu</t>
  </si>
  <si>
    <t>-290683153</t>
  </si>
  <si>
    <t>Potěr maltový vyrovnávací z malty (MvC-5) v pásu o průměrné (střední) tl. od 10 do 20 mm</t>
  </si>
  <si>
    <t>34</t>
  </si>
  <si>
    <t>635111141</t>
  </si>
  <si>
    <t>Násyp pod podlahy z hrubého kameniva 8-16 s udusáním</t>
  </si>
  <si>
    <t>-1688130375</t>
  </si>
  <si>
    <t>0,25*0,1*(14+20,608+10,5+2,547+0,934+2,745+1,215+3,317+1,987+3,351+0,5+0,933+2,428+0,19+1,209+23,5)</t>
  </si>
  <si>
    <t>0,25*0,1*(9,55+15,712+8,361+17,5)</t>
  </si>
  <si>
    <t>35</t>
  </si>
  <si>
    <t>635111142</t>
  </si>
  <si>
    <t>Násyp pod podlahy z hrubého kameniva 16-32 s udusáním</t>
  </si>
  <si>
    <t>1662275638</t>
  </si>
  <si>
    <t>(7,61+3,93+175,42)*0,15</t>
  </si>
  <si>
    <t>36</t>
  </si>
  <si>
    <t>635211121</t>
  </si>
  <si>
    <t>Násyp pod podlahy z keramzitu</t>
  </si>
  <si>
    <t>1995495164</t>
  </si>
  <si>
    <t>Násyp lehký pod podlahy s udusáním a urovnáním povrchu z keramzitu</t>
  </si>
  <si>
    <t>Ostatní konstrukce a práce-bourání</t>
  </si>
  <si>
    <t>37</t>
  </si>
  <si>
    <t>941111111</t>
  </si>
  <si>
    <t>Montáž lešení řadového trubkového lehkého s podlahami zatížení do 200 kg/m2 š do 0,9 m v do 10 m</t>
  </si>
  <si>
    <t>896134411</t>
  </si>
  <si>
    <t>4*(7,2+14,1+6,3+15,3)</t>
  </si>
  <si>
    <t>38</t>
  </si>
  <si>
    <t>941111211</t>
  </si>
  <si>
    <t>Příplatek k lešení řadovému trubkovému lehkému s podlahami š 0,9 m v 10 m za první a ZKD den použití</t>
  </si>
  <si>
    <t>-583000895</t>
  </si>
  <si>
    <t>171,6*30</t>
  </si>
  <si>
    <t>39</t>
  </si>
  <si>
    <t>941111811</t>
  </si>
  <si>
    <t>Demontáž lešení řadového trubkového lehkého s podlahami zatížení do 200 kg/m2 š do 0,9 m v do 10 m</t>
  </si>
  <si>
    <t>1533381389</t>
  </si>
  <si>
    <t>40</t>
  </si>
  <si>
    <t>949101112</t>
  </si>
  <si>
    <t>Lešení pomocné pro objekty pozemních staveb s lešeňovou podlahou v do 3,5 m zatížení do 150 kg/m2</t>
  </si>
  <si>
    <t>181793881</t>
  </si>
  <si>
    <t>Lešení pomocné pracovní pro objekty pozemních staveb pro zatížení do 150 kg/m2, o výšce lešeňové podlahy přes 1,9 do 3,5 m</t>
  </si>
  <si>
    <t>7,61+3,93+175,42</t>
  </si>
  <si>
    <t>41</t>
  </si>
  <si>
    <t>952901111</t>
  </si>
  <si>
    <t>Vyčištění budov bytové a občanské výstavby při výšce podlaží do 4 m</t>
  </si>
  <si>
    <t>-396569725</t>
  </si>
  <si>
    <t>42</t>
  </si>
  <si>
    <t>991</t>
  </si>
  <si>
    <t>Zakrytí stáv konstrukcí a prvků proti poškození</t>
  </si>
  <si>
    <t>hod</t>
  </si>
  <si>
    <t>729837139</t>
  </si>
  <si>
    <t>43</t>
  </si>
  <si>
    <t>992</t>
  </si>
  <si>
    <t>Dmtž stáv rozvodů, koncových zařízení a vybavení inteiéru</t>
  </si>
  <si>
    <t>-282069268</t>
  </si>
  <si>
    <t>44</t>
  </si>
  <si>
    <t>993</t>
  </si>
  <si>
    <t>D+M ocel chráničky D63, vč systémového těsnění, dl.850 - napájení výtahu</t>
  </si>
  <si>
    <t>kus</t>
  </si>
  <si>
    <t>-1043983347</t>
  </si>
  <si>
    <t>96</t>
  </si>
  <si>
    <t>Bourání konstrukcí</t>
  </si>
  <si>
    <t>45</t>
  </si>
  <si>
    <t>962023390</t>
  </si>
  <si>
    <t>Bourání zdiva nadzákladového smíšeného na MV nebo MVC do 1 m3</t>
  </si>
  <si>
    <t>22190318</t>
  </si>
  <si>
    <t>Bourání zdiva nadzákladového kamenného nebo smíšeného smíšeného, na maltu vápennou nebo vápenocementovou, objemu do 1 m3</t>
  </si>
  <si>
    <t>46</t>
  </si>
  <si>
    <t>963032819</t>
  </si>
  <si>
    <t>Bourání schodišťových stupňů cihelných</t>
  </si>
  <si>
    <t>383011525</t>
  </si>
  <si>
    <t>Bourání schodišťových stupňů cihelných jakýchkoliv</t>
  </si>
  <si>
    <t>47</t>
  </si>
  <si>
    <t>963042819</t>
  </si>
  <si>
    <t>Bourání schodišťových stupňů betonových zhotovených na místě</t>
  </si>
  <si>
    <t>-614480629</t>
  </si>
  <si>
    <t>m1,01</t>
  </si>
  <si>
    <t>2*2</t>
  </si>
  <si>
    <t>vnitřní dvůr</t>
  </si>
  <si>
    <t>1,333*2</t>
  </si>
  <si>
    <t>48</t>
  </si>
  <si>
    <t>965024131</t>
  </si>
  <si>
    <t>Bourání kamenných podlah nebo dlažeb z desek nebo mozaiky pl přes 1 m2</t>
  </si>
  <si>
    <t>2037036004</t>
  </si>
  <si>
    <t>Bourání podlah kamenných bez podkladního lože, s jakoukoliv výplní spár z desek nebo mozaiky, plochy přes 1 m2</t>
  </si>
  <si>
    <t>k druhotnému použití - šetrná dmtž</t>
  </si>
  <si>
    <t>186,96</t>
  </si>
  <si>
    <t>49</t>
  </si>
  <si>
    <t>965043341</t>
  </si>
  <si>
    <t>Bourání podkladů pod dlažby betonových s potěrem nebo teracem tl do 100 mm pl přes 4 m2</t>
  </si>
  <si>
    <t>1010494503</t>
  </si>
  <si>
    <t>Bourání podkladů pod dlažby nebo litých celistvých podlah a mazanin betonových s potěrem nebo teracem tl. do 100 mm, plochy přes 4 m2</t>
  </si>
  <si>
    <t>186,96*0,1</t>
  </si>
  <si>
    <t>50</t>
  </si>
  <si>
    <t>965049111</t>
  </si>
  <si>
    <t>Příplatek k bourání betonových mazanin za bourání se svařovanou sítí tl do 100 mm</t>
  </si>
  <si>
    <t>-563352949</t>
  </si>
  <si>
    <t>Bourání podkladů pod dlažby nebo litých celistvých podlah a mazanin Příplatek k cenám za bourání mazanin betonových se svařovanou sítí, tl. do 100 mm</t>
  </si>
  <si>
    <t>51</t>
  </si>
  <si>
    <t>965081333</t>
  </si>
  <si>
    <t>Bourání podlah z dlaždic betonových, teracových nebo čedičových tl do 30 mm plochy přes 1 m2</t>
  </si>
  <si>
    <t>-1262921623</t>
  </si>
  <si>
    <t>52</t>
  </si>
  <si>
    <t>965082933</t>
  </si>
  <si>
    <t>Odstranění násypů pod podlahy tl do 200 mm pl přes 2 m2</t>
  </si>
  <si>
    <t>810724397</t>
  </si>
  <si>
    <t>186,96*0,15</t>
  </si>
  <si>
    <t>53</t>
  </si>
  <si>
    <t>967023693</t>
  </si>
  <si>
    <t>Přisekání kamenných nebo jiných ploch s tvrdým povrchem pl přes 2 m2</t>
  </si>
  <si>
    <t>-450765455</t>
  </si>
  <si>
    <t>Přisekání (špicování) ploch kamenných nebo jiných s tvrdým povrchem pro nové povrchové vrstvy, plochy přes 2 m2</t>
  </si>
  <si>
    <t>sanační omítka - nesoudržné zdivo</t>
  </si>
  <si>
    <t>54</t>
  </si>
  <si>
    <t>967031132</t>
  </si>
  <si>
    <t>Přisekání rovných ostění v cihelném zdivu na MV nebo MVC</t>
  </si>
  <si>
    <t>-270895603</t>
  </si>
  <si>
    <t>Přisekání (špicování) plošné nebo rovných ostění zdiva z cihel pálených rovných ostění, bez odstupu, po hrubém vybourání otvorů, na maltu vápennou nebo vápenocementovou</t>
  </si>
  <si>
    <t>55</t>
  </si>
  <si>
    <t>968062356</t>
  </si>
  <si>
    <t>Vybourání dřevěných rámů oken dvojitých včetně křídel pl do 4 m2</t>
  </si>
  <si>
    <t>250518432</t>
  </si>
  <si>
    <t>Vybourání dřevěných rámů oken s křídly, dveřních zárubní, vrat, stěn, ostění nebo obkladů rámů oken s křídly dvojitých, plochy do 4 m2</t>
  </si>
  <si>
    <t>1,43*2,91*3+1,449*2,91+1,39*2,91+1,395*2,91+1,312*2,91+1,384*2,91+1,394*2,91*2+1,4*2,91</t>
  </si>
  <si>
    <t>56</t>
  </si>
  <si>
    <t>968062455</t>
  </si>
  <si>
    <t>Vybourání dřevěných dveřních zárubní pl do 2 m2</t>
  </si>
  <si>
    <t>-744693670</t>
  </si>
  <si>
    <t>0,89*2,02+0,89*2,01+0,9*1,93+0,9*1,97+0,89*1,97</t>
  </si>
  <si>
    <t>57</t>
  </si>
  <si>
    <t>968062456</t>
  </si>
  <si>
    <t>Vybourání dřevěných dveřních zárubní pl přes 2 m2</t>
  </si>
  <si>
    <t>1358370894</t>
  </si>
  <si>
    <t>1,14*2,08+1,16*2,16+1,438*2,12+1,062*2,12+1,167*2,09+1,32*3,55</t>
  </si>
  <si>
    <t>58</t>
  </si>
  <si>
    <t>976085411</t>
  </si>
  <si>
    <t>Vybourání kanalizačních rámů včetně poklopů nebo mříží pl přes 0,6 m2</t>
  </si>
  <si>
    <t>841250093</t>
  </si>
  <si>
    <t>Vybourání drobných zámečnických a jiných konstrukcí kanalizačních rámů litinových, z rýhovaného plechu nebo betonových včetně poklopů nebo mříží, plochy přes 0,60 m2</t>
  </si>
  <si>
    <t>59</t>
  </si>
  <si>
    <t>972033441</t>
  </si>
  <si>
    <t>Vybourání otvorů v klenbách z cihel pl do 1 m2 tl do 150 mm</t>
  </si>
  <si>
    <t>-365610506</t>
  </si>
  <si>
    <t>Vybourání otvorů v klenbách z cihel bez odstranění podlahy a násypu, plochy do 1 m2, tl. do 150 mm</t>
  </si>
  <si>
    <t>60</t>
  </si>
  <si>
    <t>974031666</t>
  </si>
  <si>
    <t>Vysekání rýh ve zdivu cihelném pro vtahování nosníků hl do 150 mm v do 250 mm</t>
  </si>
  <si>
    <t>264270397</t>
  </si>
  <si>
    <t>Vysekání rýh ve zdivu cihelném na maltu vápennou nebo vápenocementovou pro vtahování nosníků do zdí, před vybouráním otvoru do hl. 150 mm, při v. nosníku do 250 mm</t>
  </si>
  <si>
    <t>1,8*2</t>
  </si>
  <si>
    <t>977151118</t>
  </si>
  <si>
    <t>Jádrové vrty diamantovými korunkami do D 100 mm do stavebních materiálů</t>
  </si>
  <si>
    <t>-903647148</t>
  </si>
  <si>
    <t>napájení výtahu</t>
  </si>
  <si>
    <t>0,85</t>
  </si>
  <si>
    <t>978011141</t>
  </si>
  <si>
    <t>Otlučení vnitřní vápenné nebo vápenocementové omítky stropů v rozsahu do 30 %</t>
  </si>
  <si>
    <t>214326620</t>
  </si>
  <si>
    <t>Otlučení vápenných nebo vápenocementových omítek vnitřních ploch stropů, v rozsahu přes 10 do 30 %</t>
  </si>
  <si>
    <t>stropy</t>
  </si>
  <si>
    <t>1,3*(3,93+175,42)</t>
  </si>
  <si>
    <t>978011191</t>
  </si>
  <si>
    <t>Otlučení vnitřní vápenné nebo vápenocementové omítky stropů v rozsahu do 100 %</t>
  </si>
  <si>
    <t>-136717684</t>
  </si>
  <si>
    <t>Otlučení vápenných nebo vápenocementových omítek vnitřních ploch stropů, v rozsahu přes 50 do 100 %</t>
  </si>
  <si>
    <t>64</t>
  </si>
  <si>
    <t>978013141</t>
  </si>
  <si>
    <t>Otlučení vnitřní vápenné nebo vápenocementové omítky stěn stěn v rozsahu do 30 %</t>
  </si>
  <si>
    <t>-1010390440</t>
  </si>
  <si>
    <t>stěny</t>
  </si>
  <si>
    <t>4,1*(14+20,608+10,5+2,547+0,934+2,745+1,215+3,317+1,987+3,351+0,5+0,933+2,428+0,19+1,209+23,5)</t>
  </si>
  <si>
    <t>0,18*(3,317+1,987+3,8)</t>
  </si>
  <si>
    <t>4,1*(9,55+15,712+8,361+17,5)</t>
  </si>
  <si>
    <t>4,1*(4,7+3,2+6,1+4,8+0,3+4,1)</t>
  </si>
  <si>
    <t>4,1*(0,4*2+0,7*6+0,8*4)*2+0,4*1,7*2+0,7*1,7*6+0,8*1,8*4</t>
  </si>
  <si>
    <t>-(1,14*2,08+0,89*2,02+1,384*4,1+0,89*2,01+1,16*2,16+0,9*1,93+1,438*2,12+0,9*1,97+0,89*1,97+1,062*2,12+1,167*2,09+1,333*2)</t>
  </si>
  <si>
    <t>-(1,43*2,91*3+1,449*2,91+1,39*2,91+1,395*2,91+1,312*2,91+1,384*2,91+1,394*2,91+1,394*2,91+1,4*2,91)</t>
  </si>
  <si>
    <t>m1.04</t>
  </si>
  <si>
    <t>-112,086</t>
  </si>
  <si>
    <t>sanační omítka</t>
  </si>
  <si>
    <t>-212,923</t>
  </si>
  <si>
    <t>65</t>
  </si>
  <si>
    <t>978021191</t>
  </si>
  <si>
    <t>Otlučení cementových omítek vnitřních stěn o rozsahu do 100 %</t>
  </si>
  <si>
    <t>842729376</t>
  </si>
  <si>
    <t>1,5*(14+20,608+10,5+2,547+0,934+2,745+1,215+3,317+1,987+3,351+0,5+0,933+2,428+0,19+1,209+23,5)</t>
  </si>
  <si>
    <t>1,5*(9,55+15,712+8,361+17,5)</t>
  </si>
  <si>
    <t>1,5*(3*1/2+0,4*2+0,7*6+0,8*4)*2</t>
  </si>
  <si>
    <t>-1,5*(1,14+0,89+1,384+0,89+1,16+0,9+1,438+0,9+0,89+1,062+1,167+1,333)</t>
  </si>
  <si>
    <t>-(0,54*(1,43*3+1,449)+0,75*(1,39+1,395)+0,67*(1,312+1,384+1,394)+0,64*(1,394+1,4))</t>
  </si>
  <si>
    <t>66</t>
  </si>
  <si>
    <t>975022241</t>
  </si>
  <si>
    <t>Podchycení nadzákladového zdiva tl do 450 mm dřevěnou výztuhou v do 3 m dl podchycení do 3 m</t>
  </si>
  <si>
    <t>223774876</t>
  </si>
  <si>
    <t>Podchycení nadzákladového zdiva dřevěnou výztuhou v. podchycení do 3 m, při tl. zdiva do 450 mm a délce podchycení do 3 m</t>
  </si>
  <si>
    <t>kamen ostění</t>
  </si>
  <si>
    <t>1,167</t>
  </si>
  <si>
    <t>997</t>
  </si>
  <si>
    <t>Přesun sutě</t>
  </si>
  <si>
    <t>67</t>
  </si>
  <si>
    <t>997013111</t>
  </si>
  <si>
    <t>Vnitrostaveništní doprava suti a vybouraných hmot pro budovy v do 6 m s použitím mechanizace</t>
  </si>
  <si>
    <t>-1724043614</t>
  </si>
  <si>
    <t>68</t>
  </si>
  <si>
    <t>997013501</t>
  </si>
  <si>
    <t>Odvoz suti a vybouraných hmot na skládku nebo meziskládku do 1 km se složením</t>
  </si>
  <si>
    <t>-1987649856</t>
  </si>
  <si>
    <t>Odvoz suti a vybouraných hmot na skládku nebo meziskládku se složením, na vzdálenost do 1 km</t>
  </si>
  <si>
    <t>69</t>
  </si>
  <si>
    <t>997013509</t>
  </si>
  <si>
    <t>Příplatek k odvozu suti a vybouraných hmot na skládku ZKD 1 km přes 1 km</t>
  </si>
  <si>
    <t>-702898016</t>
  </si>
  <si>
    <t>Odvoz suti a vybouraných hmot na skládku nebo meziskládku se složením, na vzdálenost Příplatek k ceně za každý další i započatý 1 km přes 1 km</t>
  </si>
  <si>
    <t>166,23*10 'Přepočtené koeficientem množství</t>
  </si>
  <si>
    <t>70</t>
  </si>
  <si>
    <t>997013801</t>
  </si>
  <si>
    <t>Poplatek za uložení stavebního betonového odpadu na skládce (skládkovné)</t>
  </si>
  <si>
    <t>-1578271806</t>
  </si>
  <si>
    <t>Poplatek za uložení stavebního odpadu na skládce (skládkovné) betonového</t>
  </si>
  <si>
    <t>71</t>
  </si>
  <si>
    <t>997013803</t>
  </si>
  <si>
    <t>Poplatek za uložení stavebního odpadu z keramických materiálů na skládce (skládkovné)</t>
  </si>
  <si>
    <t>1041738018</t>
  </si>
  <si>
    <t>Poplatek za uložení stavebního odpadu na skládce (skládkovné) z keramických materiálů</t>
  </si>
  <si>
    <t>72</t>
  </si>
  <si>
    <t>997013811</t>
  </si>
  <si>
    <t>Poplatek za uložení stavebního dřevěného odpadu na skládce (skládkovné)</t>
  </si>
  <si>
    <t>-1948544300</t>
  </si>
  <si>
    <t>Poplatek za uložení stavebního odpadu na skládce (skládkovné) dřevěného</t>
  </si>
  <si>
    <t>998</t>
  </si>
  <si>
    <t>Přesun hmot</t>
  </si>
  <si>
    <t>73</t>
  </si>
  <si>
    <t>998011001</t>
  </si>
  <si>
    <t>Přesun hmot pro budovy zděné v do 6 m</t>
  </si>
  <si>
    <t>-2087041561</t>
  </si>
  <si>
    <t>PSV</t>
  </si>
  <si>
    <t>Práce a dodávky PSV</t>
  </si>
  <si>
    <t>762</t>
  </si>
  <si>
    <t>Konstrukce tesařské</t>
  </si>
  <si>
    <t>74</t>
  </si>
  <si>
    <t>76291</t>
  </si>
  <si>
    <t>Dmtž stáv dřev schodiště, vč nosné dřev kce, zábradlí - 30 stupňů</t>
  </si>
  <si>
    <t>1834805458</t>
  </si>
  <si>
    <t>75</t>
  </si>
  <si>
    <t>998762201</t>
  </si>
  <si>
    <t>Přesun hmot procentní pro kce tesařské v objektech v do 6 m</t>
  </si>
  <si>
    <t>%</t>
  </si>
  <si>
    <t>-511632832</t>
  </si>
  <si>
    <t>Přesun hmot pro konstrukce tesařské stanovený procentní sazbou z ceny vodorovná dopravní vzdálenost do 50 m v objektech výšky do 6 m</t>
  </si>
  <si>
    <t>764</t>
  </si>
  <si>
    <t>Konstrukce klempířské</t>
  </si>
  <si>
    <t>76</t>
  </si>
  <si>
    <t>764002851</t>
  </si>
  <si>
    <t>Demontáž oplechování parapetů do suti</t>
  </si>
  <si>
    <t>-1072743635</t>
  </si>
  <si>
    <t>Demontáž klempířských konstrukcí oplechování parapetů do suti</t>
  </si>
  <si>
    <t>77</t>
  </si>
  <si>
    <t>764236405</t>
  </si>
  <si>
    <t>Oplechování parapetů rovných mechanicky kotvené z Cu plechu rš 400 mm</t>
  </si>
  <si>
    <t>-1007784983</t>
  </si>
  <si>
    <t>Oplechování parapetů z měděného plechu rovných mechanicky kotvených, bez rohů rš 400 mm</t>
  </si>
  <si>
    <t>kl01-04</t>
  </si>
  <si>
    <t>1,55+1,65*5+1,75+1,8*4</t>
  </si>
  <si>
    <t>78</t>
  </si>
  <si>
    <t>764236465</t>
  </si>
  <si>
    <t>Příplatek za zvýšenou pracnost oplechování rohů rovných parapetů z Cu plechu rš do 400 mm</t>
  </si>
  <si>
    <t>-731331187</t>
  </si>
  <si>
    <t>Oplechování parapetů z měděného plechu rovných celoplošně lepených, bez rohů Příplatek k cenám za zvýšenou pracnost při provedení rohu nebo koutu do rš 400 mm</t>
  </si>
  <si>
    <t>79</t>
  </si>
  <si>
    <t>998764201</t>
  </si>
  <si>
    <t>Přesun hmot procentní pro konstrukce klempířské v objektech v do 6 m</t>
  </si>
  <si>
    <t>-505704466</t>
  </si>
  <si>
    <t>Přesun hmot pro konstrukce klempířské stanovený procentní sazbou z ceny vodorovná dopravní vzdálenost do 50 m v objektech výšky do 6 m</t>
  </si>
  <si>
    <t>766</t>
  </si>
  <si>
    <t>Konstrukce truhlářské</t>
  </si>
  <si>
    <t>80</t>
  </si>
  <si>
    <t>76601</t>
  </si>
  <si>
    <t>D+M vnější dřev okno v barokní podobě, vel. 1310/2910 - O01</t>
  </si>
  <si>
    <t>-1091524648</t>
  </si>
  <si>
    <t>81</t>
  </si>
  <si>
    <t>76602</t>
  </si>
  <si>
    <t>D+M vnější dřev okno v barokní podobě, vel. 1390/2910 - O02</t>
  </si>
  <si>
    <t>-1882993382</t>
  </si>
  <si>
    <t>82</t>
  </si>
  <si>
    <t>76603</t>
  </si>
  <si>
    <t>D+M vnější dřev okno v barokní podobě, vel. 1400/2910 - O03</t>
  </si>
  <si>
    <t>-177192038</t>
  </si>
  <si>
    <t>83</t>
  </si>
  <si>
    <t>76604</t>
  </si>
  <si>
    <t>D+M vnější dřev okno v barokní podobě, vel. 1430/2910 - O04</t>
  </si>
  <si>
    <t>-1238768419</t>
  </si>
  <si>
    <t>84</t>
  </si>
  <si>
    <t>76605</t>
  </si>
  <si>
    <t>D+M vnější dřev okno v barokní podobě, vel. 1450/2910 - O05</t>
  </si>
  <si>
    <t>-1185795833</t>
  </si>
  <si>
    <t>85</t>
  </si>
  <si>
    <t>76606</t>
  </si>
  <si>
    <t>Restaurování a doplnění stáv vnitřní dřev dveře vč obložkové zárubně a kování, vel. 890/2020 - D01*</t>
  </si>
  <si>
    <t>406134950</t>
  </si>
  <si>
    <t>86</t>
  </si>
  <si>
    <t>76607</t>
  </si>
  <si>
    <t>Restaurování a doplnění stáv vnitřní dřev dveře vč obložkové zárubně a kování, vel. 890/2010 - D02*</t>
  </si>
  <si>
    <t>-50253093</t>
  </si>
  <si>
    <t>87</t>
  </si>
  <si>
    <t>76608</t>
  </si>
  <si>
    <t>Restaurování a doplnění stáv vnitřní dřev dveře vč obložkové zárubně a kování, vel. 1160/2160 - D03*</t>
  </si>
  <si>
    <t>1357986930</t>
  </si>
  <si>
    <t>88</t>
  </si>
  <si>
    <t>76609</t>
  </si>
  <si>
    <t>Restaurování a doplnění stáv vnitřní dřev dveře vč obložkové zárubně a kování, vel. 900/1930 - D04*</t>
  </si>
  <si>
    <t>348945144</t>
  </si>
  <si>
    <t>89</t>
  </si>
  <si>
    <t>76610</t>
  </si>
  <si>
    <t>D+M vnitřní dřev dveře, restaurování a doplnění stáv obložkové zárubně a kování, vel. 900/1930 - D05</t>
  </si>
  <si>
    <t>-1398226899</t>
  </si>
  <si>
    <t>90</t>
  </si>
  <si>
    <t>76611</t>
  </si>
  <si>
    <t>D+M vnitřní dřev dveře vč obložkové zárubně a kování, vel. 1440/2120 - D06</t>
  </si>
  <si>
    <t>-1681655275</t>
  </si>
  <si>
    <t>91</t>
  </si>
  <si>
    <t>76612</t>
  </si>
  <si>
    <t>Restaurování a doplnění stáv vnitřní dřev dveře vč obložkové zárubně a kování, vel. 900/1970 - D07*</t>
  </si>
  <si>
    <t>2023717829</t>
  </si>
  <si>
    <t>92</t>
  </si>
  <si>
    <t>76613</t>
  </si>
  <si>
    <t>D+M vnitřní dřev dveře, restaurování a doplnění stáv obložkové zárubně a kování, vel. 890/1970 - D08</t>
  </si>
  <si>
    <t>1240576894</t>
  </si>
  <si>
    <t>93</t>
  </si>
  <si>
    <t>76614</t>
  </si>
  <si>
    <t>D+M vnější dřev dveře, restaurování a doplnění stáv obložkové zárubně, kování a zvodnek nad dveře, vel. 1060/2120 - D09</t>
  </si>
  <si>
    <t>-1003520143</t>
  </si>
  <si>
    <t>94</t>
  </si>
  <si>
    <t>76615</t>
  </si>
  <si>
    <t>Restaurování a doplnění stáv vnitřní dřev dveře vč kování, vel. 1170/2090 - D10*</t>
  </si>
  <si>
    <t>-1346572172</t>
  </si>
  <si>
    <t>95</t>
  </si>
  <si>
    <t>76616</t>
  </si>
  <si>
    <t>Restaurování a doplnění stáv vnitřní dřev dveře vč kování, vel. 1140/2080 - D11*</t>
  </si>
  <si>
    <t>-677261392</t>
  </si>
  <si>
    <t>76617</t>
  </si>
  <si>
    <t>D+M vnitřní dřev schodiště - 30 stupňů, 2 ramena, mezipodesta, zábradlí,  výměny, polštáře - TR1</t>
  </si>
  <si>
    <t>1682280138</t>
  </si>
  <si>
    <t>97</t>
  </si>
  <si>
    <t>76618</t>
  </si>
  <si>
    <t>D+M vnější dřev dveře s nadsvětlíkem, vč obložkové zárubně, kování, vel. 1320/3550 - D12</t>
  </si>
  <si>
    <t>1264034476</t>
  </si>
  <si>
    <t>98</t>
  </si>
  <si>
    <t>766421821</t>
  </si>
  <si>
    <t>Demontáž truhlářského obložení podhledů z palubek</t>
  </si>
  <si>
    <t>-564210877</t>
  </si>
  <si>
    <t>99</t>
  </si>
  <si>
    <t>766421822</t>
  </si>
  <si>
    <t>Demontáž truhlářského obložení podhledů podkladových roštů</t>
  </si>
  <si>
    <t>300398495</t>
  </si>
  <si>
    <t>998766201</t>
  </si>
  <si>
    <t>Přesun hmot procentní pro konstrukce truhlářské v objektech v do 6 m</t>
  </si>
  <si>
    <t>-23057555</t>
  </si>
  <si>
    <t>Přesun hmot pro konstrukce truhlářské stanovený procentní sazbou z ceny vodorovná dopravní vzdálenost do 50 m v objektech výšky do 6 m</t>
  </si>
  <si>
    <t>767</t>
  </si>
  <si>
    <t>Konstrukce zámečnické</t>
  </si>
  <si>
    <t>101</t>
  </si>
  <si>
    <t>76701</t>
  </si>
  <si>
    <t>D+M poštovní schránka na dopisy nerez, bezpečnostní, vel.370/330 - Z01</t>
  </si>
  <si>
    <t>-523727781</t>
  </si>
  <si>
    <t>102</t>
  </si>
  <si>
    <t>76702</t>
  </si>
  <si>
    <t>D+M rohová podomítková lišta, vel.20/20 - Z02</t>
  </si>
  <si>
    <t>134548408</t>
  </si>
  <si>
    <t>103</t>
  </si>
  <si>
    <t>76703</t>
  </si>
  <si>
    <t>Repase a doplnění stáv kovaného závěsu, v.220 - KO01*</t>
  </si>
  <si>
    <t>2108119148</t>
  </si>
  <si>
    <t>104</t>
  </si>
  <si>
    <t>76704</t>
  </si>
  <si>
    <t>Repase a doplnění stáv kovaného závěsu, v.100 - KO02*</t>
  </si>
  <si>
    <t>1049406634</t>
  </si>
  <si>
    <t>105</t>
  </si>
  <si>
    <t>767122811</t>
  </si>
  <si>
    <t>Demontáž stěn s výplní z drátěné sítě, šroubovaných</t>
  </si>
  <si>
    <t>685675763</t>
  </si>
  <si>
    <t>Demontáž stěn a příček s výplní z drátěné sítě šroubovaných</t>
  </si>
  <si>
    <t>106</t>
  </si>
  <si>
    <t>998767201</t>
  </si>
  <si>
    <t>Přesun hmot procentní pro zámečnické konstrukce v objektech v do 6 m</t>
  </si>
  <si>
    <t>417585656</t>
  </si>
  <si>
    <t>Přesun hmot pro zámečnické konstrukce stanovený procentní sazbou z ceny vodorovná dopravní vzdálenost do 50 m v objektech výšky do 6 m</t>
  </si>
  <si>
    <t>772</t>
  </si>
  <si>
    <t>Podlahy z kamene</t>
  </si>
  <si>
    <t>107</t>
  </si>
  <si>
    <t>772523150</t>
  </si>
  <si>
    <t>Kladení dlažby z kamene z pravoúhlých desek a dlaždic diagonálně do malty tl do 50 mm</t>
  </si>
  <si>
    <t>-1090397167</t>
  </si>
  <si>
    <t>Kladení dlažby z kamene do malty diagonálně z nejvýše dvou rozdílných druhů pravoúhlých desek nebo dlaždic ve skladbě se pravidelně opakujících, tl. 40 a 50 mm</t>
  </si>
  <si>
    <t>108</t>
  </si>
  <si>
    <t>583814562</t>
  </si>
  <si>
    <t xml:space="preserve">deska dlažební mat.sk.I/2 smirk.tl 5 cm </t>
  </si>
  <si>
    <t>519264690</t>
  </si>
  <si>
    <t>prvky stavební z přírodního kamene malé (desky dlažební, obkladové, soklové a podobně) desky dlažební materiálová skupina I/2 - žula dlažba formátová - slezská žula povrch smirkovaný tl.  5 cm</t>
  </si>
  <si>
    <t>186,96*1,1 'Přepočtené koeficientem množství</t>
  </si>
  <si>
    <t>109</t>
  </si>
  <si>
    <t>77291</t>
  </si>
  <si>
    <t>Přípl za ruční opracování kamen desek - sražení hrany</t>
  </si>
  <si>
    <t>1041002561</t>
  </si>
  <si>
    <t>110</t>
  </si>
  <si>
    <t>77292</t>
  </si>
  <si>
    <t>Povrchová úprava kamen dlažby - impregnace, konečná porvch úprava</t>
  </si>
  <si>
    <t>-1995880114</t>
  </si>
  <si>
    <t>111</t>
  </si>
  <si>
    <t>998772201</t>
  </si>
  <si>
    <t>Přesun hmot procentní pro podlahy z kamene v objektech v do 6 m</t>
  </si>
  <si>
    <t>-840177886</t>
  </si>
  <si>
    <t>Přesun hmot pro kamenné dlažby, obklady schodišťových stupňů a soklů stanovený procentní sazbou z ceny vodorovná dopravní vzdálenost do 50 m v objektech výšky do 6 m</t>
  </si>
  <si>
    <t>776</t>
  </si>
  <si>
    <t>Podlahy povlakové</t>
  </si>
  <si>
    <t>112</t>
  </si>
  <si>
    <t>776511810</t>
  </si>
  <si>
    <t>Demontáž lepených povlakových podlah bez podložky ručně</t>
  </si>
  <si>
    <t>-2021553214</t>
  </si>
  <si>
    <t>Odstranění povlakových podlah lepených ručně bez podložky</t>
  </si>
  <si>
    <t>113</t>
  </si>
  <si>
    <t>998776201</t>
  </si>
  <si>
    <t>Přesun hmot procentní pro podlahy povlakové v objektech v do 6 m</t>
  </si>
  <si>
    <t>-1262212226</t>
  </si>
  <si>
    <t>Přesun hmot pro podlahy povlakové stanovený procentní sazbou z ceny vodorovná dopravní vzdálenost do 50 m v objektech výšky do 6 m</t>
  </si>
  <si>
    <t>782</t>
  </si>
  <si>
    <t>Dokončovací práce - obklady z kamene</t>
  </si>
  <si>
    <t>114</t>
  </si>
  <si>
    <t>78201</t>
  </si>
  <si>
    <t>D+M kamenný práh, vel.250/200/1300 - KA01</t>
  </si>
  <si>
    <t>1648047689</t>
  </si>
  <si>
    <t>115</t>
  </si>
  <si>
    <t>78202</t>
  </si>
  <si>
    <t>D+M kamenný práh, vel.150/200/1200 - KA02</t>
  </si>
  <si>
    <t>1881722668</t>
  </si>
  <si>
    <t>116</t>
  </si>
  <si>
    <t>78203</t>
  </si>
  <si>
    <t>D+M kamenný práh, vel.300/200/1500 - KA03</t>
  </si>
  <si>
    <t>-411638790</t>
  </si>
  <si>
    <t>117</t>
  </si>
  <si>
    <t>78204</t>
  </si>
  <si>
    <t>D+M kamenný práh, vel.200/200/1150 - KA04</t>
  </si>
  <si>
    <t>-1665163072</t>
  </si>
  <si>
    <t>118</t>
  </si>
  <si>
    <t>78205</t>
  </si>
  <si>
    <t>D+M kamenný práh, vel.220/200/1700 - KA05</t>
  </si>
  <si>
    <t>41766613</t>
  </si>
  <si>
    <t>119</t>
  </si>
  <si>
    <t>78206</t>
  </si>
  <si>
    <t>D+M kamenný práh, vel.250/340/1250 - KA06</t>
  </si>
  <si>
    <t>1404302013</t>
  </si>
  <si>
    <t>120</t>
  </si>
  <si>
    <t>78207</t>
  </si>
  <si>
    <t>D+M kamenný práh, vel.450/340/1250 - KA07</t>
  </si>
  <si>
    <t>903661571</t>
  </si>
  <si>
    <t>121</t>
  </si>
  <si>
    <t>78208</t>
  </si>
  <si>
    <t>D+M kamenný práh, vel.220/200/1550 - KA08</t>
  </si>
  <si>
    <t>-707519586</t>
  </si>
  <si>
    <t>122</t>
  </si>
  <si>
    <t>78209</t>
  </si>
  <si>
    <t>D+M kamenný práh, vel.300/200/1850 - KA09</t>
  </si>
  <si>
    <t>41449270</t>
  </si>
  <si>
    <t>123</t>
  </si>
  <si>
    <t>78210</t>
  </si>
  <si>
    <t>D+M kamenný práh, vel.280/200/1850 - KA10</t>
  </si>
  <si>
    <t>-1848228890</t>
  </si>
  <si>
    <t>124</t>
  </si>
  <si>
    <t>78211</t>
  </si>
  <si>
    <t>Repase a doplnění stáv kamenný práh, vel.550/230/1800 - KA11*</t>
  </si>
  <si>
    <t>-304023761</t>
  </si>
  <si>
    <t>125</t>
  </si>
  <si>
    <t>78212</t>
  </si>
  <si>
    <t>D+M kamenný stupeň, vel.450/300/2200 - KA12</t>
  </si>
  <si>
    <t>-103678808</t>
  </si>
  <si>
    <t>126</t>
  </si>
  <si>
    <t>78213</t>
  </si>
  <si>
    <t>Repase a doplnění stáv kamenné ostění, vel.1900/2590 - KA13*</t>
  </si>
  <si>
    <t>1478436054</t>
  </si>
  <si>
    <t>127</t>
  </si>
  <si>
    <t>78214</t>
  </si>
  <si>
    <t>Repase a doplnění stáv kamenné ostění, vel.1800/2090 - KA14*</t>
  </si>
  <si>
    <t>978827543</t>
  </si>
  <si>
    <t>128</t>
  </si>
  <si>
    <t>78215</t>
  </si>
  <si>
    <t>D+M kamenný práh s ozubem, vel.220/250 - KA15</t>
  </si>
  <si>
    <t>-224653885</t>
  </si>
  <si>
    <t>(0,9+2,15)*2</t>
  </si>
  <si>
    <t>129</t>
  </si>
  <si>
    <t>78216</t>
  </si>
  <si>
    <t>D+M kamenná krycí deska - vstup do krypty, vel.1000/2100, tl.150 - KA16</t>
  </si>
  <si>
    <t>1538442508</t>
  </si>
  <si>
    <t>130</t>
  </si>
  <si>
    <t>78217</t>
  </si>
  <si>
    <t>Repase a doplnění stáv kamenné ostění, vel.1750/2080 - KA17*</t>
  </si>
  <si>
    <t>-1708646667</t>
  </si>
  <si>
    <t>131</t>
  </si>
  <si>
    <t>78218</t>
  </si>
  <si>
    <t>D+M kamenný stupeň, vel.270/345/1500 - KA18</t>
  </si>
  <si>
    <t>400757192</t>
  </si>
  <si>
    <t>132</t>
  </si>
  <si>
    <t>78219</t>
  </si>
  <si>
    <t>D+M kamenný obklad, tl.50 - KA19</t>
  </si>
  <si>
    <t>-2026557838</t>
  </si>
  <si>
    <t>133</t>
  </si>
  <si>
    <t>998782201</t>
  </si>
  <si>
    <t>Přesun hmot procentní pro obklady kamenné v objektech v do 6 m</t>
  </si>
  <si>
    <t>-885775071</t>
  </si>
  <si>
    <t>Přesun hmot pro obklady kamenné stanovený procentní sazbou z ceny vodorovná dopravní vzdálenost do 50 m v objektech výšky do 6 m</t>
  </si>
  <si>
    <t>783</t>
  </si>
  <si>
    <t>Dokončovací práce - nátěry</t>
  </si>
  <si>
    <t>134</t>
  </si>
  <si>
    <t>783314201</t>
  </si>
  <si>
    <t>Základní antikorozní jednonásobný syntetický standardní nátěr zámečnických konstrukcí</t>
  </si>
  <si>
    <t>-2055897343</t>
  </si>
  <si>
    <t>Základní antikorozní nátěr zámečnických konstrukcí jednonásobný syntetický standardní</t>
  </si>
  <si>
    <t>ocel nosník</t>
  </si>
  <si>
    <t>0,07*4*1,8*2</t>
  </si>
  <si>
    <t>135</t>
  </si>
  <si>
    <t>783315101</t>
  </si>
  <si>
    <t>Jednonásobný syntetický standardní mezinátěr zámečnických konstrukcí</t>
  </si>
  <si>
    <t>2099950269</t>
  </si>
  <si>
    <t>Mezinátěr zámečnických konstrukcí jednonásobný syntetický standardní</t>
  </si>
  <si>
    <t>136</t>
  </si>
  <si>
    <t>783317101</t>
  </si>
  <si>
    <t>Krycí jednonásobný syntetický standardní nátěr zámečnických konstrukcí</t>
  </si>
  <si>
    <t>2134754306</t>
  </si>
  <si>
    <t>Krycí nátěr (email) zámečnických konstrukcí jednonásobný syntetický standardní</t>
  </si>
  <si>
    <t>784</t>
  </si>
  <si>
    <t>Dokončovací práce - malby</t>
  </si>
  <si>
    <t>137</t>
  </si>
  <si>
    <t>784121003</t>
  </si>
  <si>
    <t>Oškrabání malby v mísnostech výšky do 5,00 m</t>
  </si>
  <si>
    <t>813047719</t>
  </si>
  <si>
    <t>Oškrabání malby v místnostech výšky přes 3,80 do 5,00 m</t>
  </si>
  <si>
    <t>1,3*(3,93+175,42+20,23)</t>
  </si>
  <si>
    <t>-138,385</t>
  </si>
  <si>
    <t>784121013</t>
  </si>
  <si>
    <t>Rozmývání podkladu po oškrabání malby v místnostech výšky do 5,00 m</t>
  </si>
  <si>
    <t>-892121130</t>
  </si>
  <si>
    <t>Rozmývání podkladu po oškrabání malby v místnostech výšky přes 3,80 do 5,00 m</t>
  </si>
  <si>
    <t>139</t>
  </si>
  <si>
    <t>784312023.1</t>
  </si>
  <si>
    <t>Dvojnásobné bílé vápenné malby v místnostech výšky do 5,00 m ze suchých směsí</t>
  </si>
  <si>
    <t>840910429</t>
  </si>
  <si>
    <t>omítky</t>
  </si>
  <si>
    <t>267,064+682,072</t>
  </si>
  <si>
    <t>799</t>
  </si>
  <si>
    <t>Ostatní práce</t>
  </si>
  <si>
    <t>140</t>
  </si>
  <si>
    <t>79901</t>
  </si>
  <si>
    <t xml:space="preserve">Mobilní rolovací rampa, hlinlík, š.914,4, překonaná výška 140 - M01 </t>
  </si>
  <si>
    <t>1212160722</t>
  </si>
  <si>
    <t>141</t>
  </si>
  <si>
    <t>79902</t>
  </si>
  <si>
    <t>PHP práškový 6kg 21A - PO01</t>
  </si>
  <si>
    <t>2109904829</t>
  </si>
  <si>
    <t>142</t>
  </si>
  <si>
    <t>79903</t>
  </si>
  <si>
    <t>Požárně bezpečnostní tabulky - PO02</t>
  </si>
  <si>
    <t>-249954196</t>
  </si>
  <si>
    <t>03 - Zařízení silnoproudé elektrotechniky</t>
  </si>
  <si>
    <t>M - Práce a dodávky M</t>
  </si>
  <si>
    <t xml:space="preserve">    21-M - Elektromontáže</t>
  </si>
  <si>
    <t xml:space="preserve">      1 - Rozvaděče, zařízení</t>
  </si>
  <si>
    <t xml:space="preserve">      2 - Instalační materiál</t>
  </si>
  <si>
    <t xml:space="preserve">      3 - Ostatní</t>
  </si>
  <si>
    <t>Práce a dodávky M</t>
  </si>
  <si>
    <t>21-M</t>
  </si>
  <si>
    <t>Elektromontáže</t>
  </si>
  <si>
    <t>Rozvaděče, zařízení</t>
  </si>
  <si>
    <t>s</t>
  </si>
  <si>
    <t>rozvaděč RE1-RH1 oceloplechový skříňový 200/800/400 IP20/40 dle výkresové specifikace 2sekce (2x přemístěné měření ČEZ 3x25A + 3x160A a distribuční část)</t>
  </si>
  <si>
    <t>ks</t>
  </si>
  <si>
    <t>1370638732</t>
  </si>
  <si>
    <t>Instalační materiál</t>
  </si>
  <si>
    <t>Pol87</t>
  </si>
  <si>
    <t>krabice KP68 násobná</t>
  </si>
  <si>
    <t>1050642032</t>
  </si>
  <si>
    <t>Pol88</t>
  </si>
  <si>
    <t>krabice KU68</t>
  </si>
  <si>
    <t>1334494318</t>
  </si>
  <si>
    <t>Pol89</t>
  </si>
  <si>
    <t>krabice KO125</t>
  </si>
  <si>
    <t>521306756</t>
  </si>
  <si>
    <t>Pol90</t>
  </si>
  <si>
    <t>CYKY2x1,5</t>
  </si>
  <si>
    <t>2102429860</t>
  </si>
  <si>
    <t>Pol91</t>
  </si>
  <si>
    <t>CYKY3x1,5</t>
  </si>
  <si>
    <t>-788790382</t>
  </si>
  <si>
    <t>Pol92</t>
  </si>
  <si>
    <t>CYKY5x1,5</t>
  </si>
  <si>
    <t>-1003332735</t>
  </si>
  <si>
    <t>Pol93</t>
  </si>
  <si>
    <t>CYKY3x2,5</t>
  </si>
  <si>
    <t>-653114373</t>
  </si>
  <si>
    <t>Pol94</t>
  </si>
  <si>
    <t>CYKY5x2,5</t>
  </si>
  <si>
    <t>-1533798690</t>
  </si>
  <si>
    <t>Pol95</t>
  </si>
  <si>
    <t>CYKY4x10</t>
  </si>
  <si>
    <t>-547207063</t>
  </si>
  <si>
    <t>Pol96</t>
  </si>
  <si>
    <t>plastová trubka 1421/1</t>
  </si>
  <si>
    <t>1181402548</t>
  </si>
  <si>
    <t>Pol97</t>
  </si>
  <si>
    <t>plastová trubka 1423/1</t>
  </si>
  <si>
    <t>-275179905</t>
  </si>
  <si>
    <t>Pol98</t>
  </si>
  <si>
    <t>plastová trubka DN75</t>
  </si>
  <si>
    <t>1966865500</t>
  </si>
  <si>
    <t>Pol99</t>
  </si>
  <si>
    <t>svorka 5P-3P</t>
  </si>
  <si>
    <t>-383262800</t>
  </si>
  <si>
    <t>Ostatní</t>
  </si>
  <si>
    <t>S1</t>
  </si>
  <si>
    <t>LED svítidlo 8W/3000K/230V, korpus bíle lakovaný ocelový plech,t reflektorové, IP0, 137*70mm, plošná optika</t>
  </si>
  <si>
    <t>524662407</t>
  </si>
  <si>
    <t>S2</t>
  </si>
  <si>
    <t>LED svítidlo 8W/3000K/230V, korpus bíle lakovaný ocelový plech,t reflektorové, IP0, 137*70mm, rotačně souměrná optika</t>
  </si>
  <si>
    <t>-1705947621</t>
  </si>
  <si>
    <t>BP</t>
  </si>
  <si>
    <t>přisazené dekorativní svítidlo 18W LED, sekcekoule  triplex opálové sklo , IP20,průměr svítidla cca 300mm</t>
  </si>
  <si>
    <t>-1452285470</t>
  </si>
  <si>
    <t>AZ</t>
  </si>
  <si>
    <t>závěsné dekorativní svítidlo 21W LED, koule  triplex opálové sklo , IP20,průměr svítidla cca 300mm</t>
  </si>
  <si>
    <t>-919801688</t>
  </si>
  <si>
    <t>lištový systém</t>
  </si>
  <si>
    <t>lištový systém 3okruhový na násuvnásvítidla S1 a S2, se samostatným okruhem nepřímého osvětlení linií záživek</t>
  </si>
  <si>
    <t>990334382</t>
  </si>
  <si>
    <t>N0</t>
  </si>
  <si>
    <t>LED nouzové svítidlo 8W LED, IP42, IK04, NM, korpus bíle lakovaný , hliník, optika escape route/anti-panic, rozměry 152x152x32mm, systém kontroly svítidla EST+, samostatnost 1 hodina</t>
  </si>
  <si>
    <t>-867991045</t>
  </si>
  <si>
    <t>Pol100</t>
  </si>
  <si>
    <t>ukončení kabelu v rozvaděči</t>
  </si>
  <si>
    <t>-805667538</t>
  </si>
  <si>
    <t>Pol101</t>
  </si>
  <si>
    <t>drobný montážní a úložný materiál</t>
  </si>
  <si>
    <t>kg</t>
  </si>
  <si>
    <t>-368231259</t>
  </si>
  <si>
    <t>Pol16</t>
  </si>
  <si>
    <t>akumulační kamna 4kW včetně automatiky, bílé provedení, kompletní dodávka</t>
  </si>
  <si>
    <t>1076725236</t>
  </si>
  <si>
    <t>Pol102</t>
  </si>
  <si>
    <t>Tlačítko bezpečnostní se sklem – vypínač HV1</t>
  </si>
  <si>
    <t>1631626742</t>
  </si>
  <si>
    <t>Pol103</t>
  </si>
  <si>
    <t>průraz zdí nad 60cm vč. začištění</t>
  </si>
  <si>
    <t>452052487</t>
  </si>
  <si>
    <t>Pol104</t>
  </si>
  <si>
    <t>doprava osob a materiálu</t>
  </si>
  <si>
    <t>km</t>
  </si>
  <si>
    <t>-1939112987</t>
  </si>
  <si>
    <t>Pol105</t>
  </si>
  <si>
    <t>drobné zednické práce- přípomoc</t>
  </si>
  <si>
    <t>h</t>
  </si>
  <si>
    <t>-1339253829</t>
  </si>
  <si>
    <t>Pol21</t>
  </si>
  <si>
    <t>výchozí revize</t>
  </si>
  <si>
    <t>564526979</t>
  </si>
  <si>
    <t>Pol106</t>
  </si>
  <si>
    <t>demontáže stáv. instalace</t>
  </si>
  <si>
    <t>-2004770577</t>
  </si>
  <si>
    <t>Pol107</t>
  </si>
  <si>
    <t>ekologická likvidace a odvoz odpadu</t>
  </si>
  <si>
    <t>1219510911</t>
  </si>
  <si>
    <t>Pol108</t>
  </si>
  <si>
    <t>HZS, koordinace, inženýrská činnost</t>
  </si>
  <si>
    <t>-1082310148</t>
  </si>
  <si>
    <t>Pol25</t>
  </si>
  <si>
    <t>GZS, sklad materiálu</t>
  </si>
  <si>
    <t>1769625609</t>
  </si>
  <si>
    <t>Pol109</t>
  </si>
  <si>
    <t>- zásuvka 16A/230V</t>
  </si>
  <si>
    <t>1081250972</t>
  </si>
  <si>
    <t>Pol110</t>
  </si>
  <si>
    <t>- vypínač ř.6 + kryt</t>
  </si>
  <si>
    <t>-158292355</t>
  </si>
  <si>
    <t>Pol111</t>
  </si>
  <si>
    <t>- tlačítko 2x1/0so + kryt</t>
  </si>
  <si>
    <t>-1152093268</t>
  </si>
  <si>
    <t>Pol112</t>
  </si>
  <si>
    <t>- tlačítko 1/0so + kryt</t>
  </si>
  <si>
    <t>1623469488</t>
  </si>
  <si>
    <t>Pol113</t>
  </si>
  <si>
    <t>- rámečky a dvojrámečky dle umístění  1x5R, 10x3R, 20x2R, 8x1R</t>
  </si>
  <si>
    <t>-1478409077</t>
  </si>
  <si>
    <t>04 - Zařizení slaboproudé elektrotechniky</t>
  </si>
  <si>
    <t>Soupis:</t>
  </si>
  <si>
    <t xml:space="preserve">04.1 - CCTV + Strukturovaná kabeláž </t>
  </si>
  <si>
    <t xml:space="preserve">      D1 - Datový rozvaděče</t>
  </si>
  <si>
    <t xml:space="preserve">      D2 - Aktivní prvky</t>
  </si>
  <si>
    <t xml:space="preserve">      D3 - Koncové prvky</t>
  </si>
  <si>
    <t xml:space="preserve">      D4 - Kabely</t>
  </si>
  <si>
    <t xml:space="preserve">      D5 - Kabelové trasy</t>
  </si>
  <si>
    <t xml:space="preserve">      D6 - Ostatní</t>
  </si>
  <si>
    <t>D1</t>
  </si>
  <si>
    <t>Datový rozvaděče</t>
  </si>
  <si>
    <t>Pol114</t>
  </si>
  <si>
    <t>Rack 19" - 12U 600/500</t>
  </si>
  <si>
    <t>Pol115</t>
  </si>
  <si>
    <t>Patch panel 24xRJ45 Cat5e včetně konektorů</t>
  </si>
  <si>
    <t>Pol116</t>
  </si>
  <si>
    <t>Telef.  panel 24xRJ45 Cat5e včetně konektorů</t>
  </si>
  <si>
    <t>Pol117</t>
  </si>
  <si>
    <t>Vyvazovací horizontální háčkový panel kovové provedení</t>
  </si>
  <si>
    <t>Pol118</t>
  </si>
  <si>
    <t>Rozvodný panel 8 x 230 V s vaničkou, vypínač, 19", 2m, 1U</t>
  </si>
  <si>
    <t>Pol119</t>
  </si>
  <si>
    <t>Police výsuvná hloubka 450mm</t>
  </si>
  <si>
    <t>Pol120</t>
  </si>
  <si>
    <t>Krabice se svorkovniocí pro ukončení napájecího přívodu a napojení zásuvkových panelů 230V</t>
  </si>
  <si>
    <t>Pol121</t>
  </si>
  <si>
    <t>UPS-1000VA/600W, GreenPower Office LCD Rackmount, 1UKapacita – 1000VA/600W, Napěťový rozsah – 160-270V, Výstupní napětí – Simulovaný sinusový 230VAC +/- 10%, Datová ochrana – RJ45/RJ11 - 1x In, 1x Out, Přepěťová ochrana – 1030J, Čas přepnutí – 4ms, Typ ba</t>
  </si>
  <si>
    <t>UPS-1000VA/600W, GreenPower Office LCD Rackmount, 1UKapacita – 1000VA/600W, Napěťový rozsah – 160-270V, Výstupní napětí – Simulovaný sinusový 230VAC +/- 10%, Datová ochrana – RJ45/RJ11 - 1x In, 1x Out, Přepěťová ochrana – 1030J, Čas přepnutí – 4ms, Typ baterie (počet) – 6V/7Ah (4)</t>
  </si>
  <si>
    <t>Pol122</t>
  </si>
  <si>
    <t>Patch cord UTP 0,5m, Cat.5e</t>
  </si>
  <si>
    <t>D2</t>
  </si>
  <si>
    <t>Aktivní prvky</t>
  </si>
  <si>
    <t>Pol123</t>
  </si>
  <si>
    <t>Switch C-Small Business, což znamená vysoký výkon a lehké nastavení. Tento switch je možno dát do, racku, v balení je přibalena montážní sada. Switch je možno nastavit nebo použít způsobem plug’n’play., • 8x10/100/1000 portů (RJ45), • 2xcombo port (SFP-RJ</t>
  </si>
  <si>
    <t>Switch C-Small Business, což znamená vysoký výkon a lehké nastavení. Tento switch je možno dát do, racku, v balení je přibalena montážní sada. Switch je možno nastavit nebo použít způsobem plug’n’play., • 8x10/100/1000 portů (RJ45), • 2xcombo port (SFP-RJ45), • QoS, VLAN, • RADIUS</t>
  </si>
  <si>
    <t>Pol124</t>
  </si>
  <si>
    <t>SFP modul, LC, SM, 10km</t>
  </si>
  <si>
    <t>Pol125</t>
  </si>
  <si>
    <t>Injektor POE, 16 linek, 15W na port, instalace do Racku</t>
  </si>
  <si>
    <t>D3</t>
  </si>
  <si>
    <t>Koncové prvky</t>
  </si>
  <si>
    <t>Pol126</t>
  </si>
  <si>
    <t>Zásuvka  2xRJ45 Cat5e kompletní včetně krabice, typ zásuvky a krabice dle způsobu montáže.</t>
  </si>
  <si>
    <t>Pol127</t>
  </si>
  <si>
    <t>Zásuvka  1xRJ45 Cat5e kompletní včetně krabice, typ zásuvky a krabice dle způsobu montáže.</t>
  </si>
  <si>
    <t>D4</t>
  </si>
  <si>
    <t>Kabely</t>
  </si>
  <si>
    <t>Pol128</t>
  </si>
  <si>
    <t>Instalační kabel  CAT5e UTP PVC</t>
  </si>
  <si>
    <t>Pol129</t>
  </si>
  <si>
    <t>Konektorování konců metalických kabelů</t>
  </si>
  <si>
    <t>Pol130</t>
  </si>
  <si>
    <t>Měření metal.  kabelů včetně protokolů</t>
  </si>
  <si>
    <t>D5</t>
  </si>
  <si>
    <t>Kabelové trasy</t>
  </si>
  <si>
    <t>2340</t>
  </si>
  <si>
    <t>Trubka pod omítku pr. 40</t>
  </si>
  <si>
    <t>2332</t>
  </si>
  <si>
    <t>Trubka pod omítku pr. 25</t>
  </si>
  <si>
    <t>2325</t>
  </si>
  <si>
    <t>Trubka pod omítku pr. 20</t>
  </si>
  <si>
    <t>KO125E</t>
  </si>
  <si>
    <t>Krabice instalační pod omíku 125</t>
  </si>
  <si>
    <t>KO100E</t>
  </si>
  <si>
    <t>Krabice instalační pod omíku 100</t>
  </si>
  <si>
    <t>KO97/5</t>
  </si>
  <si>
    <t>Krabice instalační pod omíku 97</t>
  </si>
  <si>
    <t>KU68-1902</t>
  </si>
  <si>
    <t>Krabice instalační pod omíku 68</t>
  </si>
  <si>
    <t>KU67/2</t>
  </si>
  <si>
    <t>Krabice instalační pod omíku přístrojová</t>
  </si>
  <si>
    <t>Pol131</t>
  </si>
  <si>
    <t>PVC lišta 13x18</t>
  </si>
  <si>
    <t>D6</t>
  </si>
  <si>
    <t>Pol132</t>
  </si>
  <si>
    <t>Sekání drážky pro trubku včetně záhozu a začištění</t>
  </si>
  <si>
    <t>bm</t>
  </si>
  <si>
    <t>Pol133</t>
  </si>
  <si>
    <t>Průrazy do 150mm</t>
  </si>
  <si>
    <t>Pol134</t>
  </si>
  <si>
    <t>Průrazy od 150mm do 300mm</t>
  </si>
  <si>
    <t>Pol135</t>
  </si>
  <si>
    <t>Průrazy od 300mm do 800mm</t>
  </si>
  <si>
    <t>Pol53</t>
  </si>
  <si>
    <t>Požární ucpávky</t>
  </si>
  <si>
    <t>kpl</t>
  </si>
  <si>
    <t>Pol136</t>
  </si>
  <si>
    <t>Drobný el.instalační materiál</t>
  </si>
  <si>
    <t>soubor</t>
  </si>
  <si>
    <t>Pol137</t>
  </si>
  <si>
    <t>Dokumentace DSS (3 paré)</t>
  </si>
  <si>
    <t>Pol138</t>
  </si>
  <si>
    <t>Oživení systému</t>
  </si>
  <si>
    <t>Pol139</t>
  </si>
  <si>
    <t>Dopravné</t>
  </si>
  <si>
    <t>Pol140</t>
  </si>
  <si>
    <t>Revize systému včetně funkčních zkoušek</t>
  </si>
  <si>
    <t>04.2 - Poplachový zabezpečovací systém (PZS)</t>
  </si>
  <si>
    <t xml:space="preserve">      D1 - Ústředna</t>
  </si>
  <si>
    <t xml:space="preserve">      D2 - Detektory</t>
  </si>
  <si>
    <t xml:space="preserve">      D3 - KABELY</t>
  </si>
  <si>
    <t xml:space="preserve">      D4 - Kabelové trasy</t>
  </si>
  <si>
    <t xml:space="preserve">      D5 - Ostatní</t>
  </si>
  <si>
    <t>Ústředna</t>
  </si>
  <si>
    <t>Pol31</t>
  </si>
  <si>
    <t>Ústředna EZS, RAM 496kB 4 sloty pro zásuvné karty, 256 modulů, 1000 podsystémů, &gt;2000 vstupů, &gt;5000 výstupů, zdroj 14V/5A</t>
  </si>
  <si>
    <t>Pol32</t>
  </si>
  <si>
    <t>Karta 2 linek typu DN-BUS. Každá linka připojuje až 32 rozšiřujících modulů v libovolné kombinaci.</t>
  </si>
  <si>
    <t>Pol33</t>
  </si>
  <si>
    <t>Karta určená pro instalaci do slotu ústředny převádí komunikační rozhraní na síťové rozhraní Ethernet 10/100Mb (autosensing) s protokolem TCP/IP</t>
  </si>
  <si>
    <t>Pol34</t>
  </si>
  <si>
    <t>Karta řadiče přijímače přesného času signálu DCF nebo GPS do expanzního slotu ústředen MU3N a MU4N. Karta, obsahuje rozhraní s ochranami pro připojení doporučených přijímačů.</t>
  </si>
  <si>
    <t>Pol35</t>
  </si>
  <si>
    <t>Klávesnice bez řadiče a vstupů, světle šedá, bílý displej + uzamykatelný kryt</t>
  </si>
  <si>
    <t>Pol36</t>
  </si>
  <si>
    <t>Nová verze expanderu pro DM, 8 dvojitě vyvážených vstupů, 1 reléový výstup 30V/2A, tamper kontakt, plechový box na povrch</t>
  </si>
  <si>
    <t>Pol37</t>
  </si>
  <si>
    <t>Rozšiřující deska elektroniky 7x reléový výstup se zatížením kontaktů 30V/1A pro moduly MM2.</t>
  </si>
  <si>
    <t>Pol38</t>
  </si>
  <si>
    <t>Záložní impulsní zdroj , 13,8 V/10 A, 3x poruchové výstupy (síť, baterie, zkrat výst.zdroje), v boxu pro bat.12 V/65 Ah,, tamper kontakt</t>
  </si>
  <si>
    <t>Pol67</t>
  </si>
  <si>
    <t>Program určený pro uživatele systému PZS DM, který umožní vzdálenou obsluhu a dohled nad systémem, prostřednictvím virtuální klávesnice. Umožňuje i stažení a prohlížení historie.</t>
  </si>
  <si>
    <t>Pol68</t>
  </si>
  <si>
    <t>Externí kryt pro akumulátor 40Ah</t>
  </si>
  <si>
    <t>Pol69</t>
  </si>
  <si>
    <t>akumulátor 12V / 38 Ah</t>
  </si>
  <si>
    <t>Pol39</t>
  </si>
  <si>
    <t>autonomní GSM/GPRS komunikátor, 2x SIM, USB, 4 vstupy, 2 výstupy, rozhraní tlf. linky, detekce rušiček, integrovaná, anténa</t>
  </si>
  <si>
    <t>Pol40</t>
  </si>
  <si>
    <t>externí anténa pro komunikátory Gemino s 30cm kablíkem</t>
  </si>
  <si>
    <t>Detektory</t>
  </si>
  <si>
    <t>Pol41</t>
  </si>
  <si>
    <t>digitální DUAL PIR+MW, antimasking, dosah 15m/85°, stojánky, vyvažovací rezistory</t>
  </si>
  <si>
    <t>Pol42</t>
  </si>
  <si>
    <t>tísňový hlásič</t>
  </si>
  <si>
    <t>Pol43</t>
  </si>
  <si>
    <t>předmětový detektor závěsový</t>
  </si>
  <si>
    <t>Pol44</t>
  </si>
  <si>
    <t>Vnitřníá siréna, bílá s červenou optickou signalizací</t>
  </si>
  <si>
    <t>KABELY</t>
  </si>
  <si>
    <t>Pol45</t>
  </si>
  <si>
    <t>Sdělovací kabel 4 x 0,22 + 2 x 0,5 provedení lanko, stínění hliníkovou fólií, barevné rozlišení jednotlivých vodičů</t>
  </si>
  <si>
    <t>Pol46</t>
  </si>
  <si>
    <t>Sdělovací kabel 6 x 0,22 provedení lanko, stínění hliníkovou fólií, barevné rozlišení jednotlivých vodičů</t>
  </si>
  <si>
    <t>Pol47</t>
  </si>
  <si>
    <t>Kabel 2x1,5</t>
  </si>
  <si>
    <t>Pol48</t>
  </si>
  <si>
    <t>Trubka pod omítku pr. 16</t>
  </si>
  <si>
    <t>Pol54</t>
  </si>
  <si>
    <t>Pol55</t>
  </si>
  <si>
    <t>Pol81</t>
  </si>
  <si>
    <t>Pol56</t>
  </si>
  <si>
    <t>Pol57</t>
  </si>
  <si>
    <t>Pol84</t>
  </si>
  <si>
    <t>Pol85</t>
  </si>
  <si>
    <t>Pol86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</si>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</sst>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22</v>
      </c>
      <c r="AO7" s="29"/>
      <c r="AP7" s="29"/>
      <c r="AQ7" s="31"/>
      <c r="BE7" s="39"/>
      <c r="BS7" s="24" t="s">
        <v>24</v>
      </c>
    </row>
    <row r="8" spans="2:71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30</v>
      </c>
    </row>
    <row r="10" spans="2:71" ht="14.4" customHeight="1">
      <c r="B10" s="28"/>
      <c r="C10" s="29"/>
      <c r="D10" s="40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32</v>
      </c>
      <c r="AL10" s="29"/>
      <c r="AM10" s="29"/>
      <c r="AN10" s="35" t="s">
        <v>22</v>
      </c>
      <c r="AO10" s="29"/>
      <c r="AP10" s="29"/>
      <c r="AQ10" s="31"/>
      <c r="BE10" s="39"/>
      <c r="BS10" s="24" t="s">
        <v>20</v>
      </c>
    </row>
    <row r="11" spans="2:71" ht="18.45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34</v>
      </c>
      <c r="AL11" s="29"/>
      <c r="AM11" s="29"/>
      <c r="AN11" s="35" t="s">
        <v>22</v>
      </c>
      <c r="AO11" s="29"/>
      <c r="AP11" s="29"/>
      <c r="AQ11" s="31"/>
      <c r="BE11" s="3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spans="2:71" ht="14.4" customHeight="1">
      <c r="B13" s="28"/>
      <c r="C13" s="29"/>
      <c r="D13" s="40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32</v>
      </c>
      <c r="AL13" s="29"/>
      <c r="AM13" s="29"/>
      <c r="AN13" s="42" t="s">
        <v>36</v>
      </c>
      <c r="AO13" s="29"/>
      <c r="AP13" s="29"/>
      <c r="AQ13" s="31"/>
      <c r="BE13" s="39"/>
      <c r="BS13" s="24" t="s">
        <v>20</v>
      </c>
    </row>
    <row r="14" spans="2:71" ht="13.5">
      <c r="B14" s="28"/>
      <c r="C14" s="29"/>
      <c r="D14" s="29"/>
      <c r="E14" s="42" t="s">
        <v>36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34</v>
      </c>
      <c r="AL14" s="29"/>
      <c r="AM14" s="29"/>
      <c r="AN14" s="42" t="s">
        <v>36</v>
      </c>
      <c r="AO14" s="29"/>
      <c r="AP14" s="29"/>
      <c r="AQ14" s="31"/>
      <c r="BE14" s="3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32</v>
      </c>
      <c r="AL16" s="29"/>
      <c r="AM16" s="29"/>
      <c r="AN16" s="35" t="s">
        <v>22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34</v>
      </c>
      <c r="AL17" s="29"/>
      <c r="AM17" s="29"/>
      <c r="AN17" s="35" t="s">
        <v>22</v>
      </c>
      <c r="AO17" s="29"/>
      <c r="AP17" s="29"/>
      <c r="AQ17" s="31"/>
      <c r="BE17" s="39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42.75" customHeight="1">
      <c r="B20" s="28"/>
      <c r="C20" s="29"/>
      <c r="D20" s="29"/>
      <c r="E20" s="44" t="s">
        <v>41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42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43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44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45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46</v>
      </c>
      <c r="E26" s="54"/>
      <c r="F26" s="55" t="s">
        <v>47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48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49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50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51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52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53</v>
      </c>
      <c r="U32" s="61"/>
      <c r="V32" s="61"/>
      <c r="W32" s="61"/>
      <c r="X32" s="63" t="s">
        <v>54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55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138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 xml:space="preserve">Stavební úpravy křížové chodby,  Muzeum Českého lesa, Tachov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25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Tachov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27</v>
      </c>
      <c r="AJ44" s="74"/>
      <c r="AK44" s="74"/>
      <c r="AL44" s="74"/>
      <c r="AM44" s="85" t="str">
        <f>IF(AN8="","",AN8)</f>
        <v>24. 5. 2018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31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Muzeum Českého lesa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37</v>
      </c>
      <c r="AJ46" s="74"/>
      <c r="AK46" s="74"/>
      <c r="AL46" s="74"/>
      <c r="AM46" s="77" t="str">
        <f>IF(E17="","",E17)</f>
        <v>Ateliér Soukup Opl Švehla s.r.o.</v>
      </c>
      <c r="AN46" s="77"/>
      <c r="AO46" s="77"/>
      <c r="AP46" s="77"/>
      <c r="AQ46" s="74"/>
      <c r="AR46" s="72"/>
      <c r="AS46" s="86" t="s">
        <v>56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35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57</v>
      </c>
      <c r="D49" s="97"/>
      <c r="E49" s="97"/>
      <c r="F49" s="97"/>
      <c r="G49" s="97"/>
      <c r="H49" s="98"/>
      <c r="I49" s="99" t="s">
        <v>58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59</v>
      </c>
      <c r="AH49" s="97"/>
      <c r="AI49" s="97"/>
      <c r="AJ49" s="97"/>
      <c r="AK49" s="97"/>
      <c r="AL49" s="97"/>
      <c r="AM49" s="97"/>
      <c r="AN49" s="99" t="s">
        <v>60</v>
      </c>
      <c r="AO49" s="97"/>
      <c r="AP49" s="97"/>
      <c r="AQ49" s="101" t="s">
        <v>61</v>
      </c>
      <c r="AR49" s="72"/>
      <c r="AS49" s="102" t="s">
        <v>62</v>
      </c>
      <c r="AT49" s="103" t="s">
        <v>63</v>
      </c>
      <c r="AU49" s="103" t="s">
        <v>64</v>
      </c>
      <c r="AV49" s="103" t="s">
        <v>65</v>
      </c>
      <c r="AW49" s="103" t="s">
        <v>66</v>
      </c>
      <c r="AX49" s="103" t="s">
        <v>67</v>
      </c>
      <c r="AY49" s="103" t="s">
        <v>68</v>
      </c>
      <c r="AZ49" s="103" t="s">
        <v>69</v>
      </c>
      <c r="BA49" s="103" t="s">
        <v>70</v>
      </c>
      <c r="BB49" s="103" t="s">
        <v>71</v>
      </c>
      <c r="BC49" s="103" t="s">
        <v>72</v>
      </c>
      <c r="BD49" s="104" t="s">
        <v>73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74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ROUND(AG52+SUM(AG53:AG55),2)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22</v>
      </c>
      <c r="AR51" s="83"/>
      <c r="AS51" s="113">
        <f>ROUND(AS52+SUM(AS53:AS55),2)</f>
        <v>0</v>
      </c>
      <c r="AT51" s="114">
        <f>ROUND(SUM(AV51:AW51),2)</f>
        <v>0</v>
      </c>
      <c r="AU51" s="115">
        <f>ROUND(AU52+SUM(AU53:AU55),5)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ROUND(AZ52+SUM(AZ53:AZ55),2)</f>
        <v>0</v>
      </c>
      <c r="BA51" s="114">
        <f>ROUND(BA52+SUM(BA53:BA55),2)</f>
        <v>0</v>
      </c>
      <c r="BB51" s="114">
        <f>ROUND(BB52+SUM(BB53:BB55),2)</f>
        <v>0</v>
      </c>
      <c r="BC51" s="114">
        <f>ROUND(BC52+SUM(BC53:BC55),2)</f>
        <v>0</v>
      </c>
      <c r="BD51" s="116">
        <f>ROUND(BD52+SUM(BD53:BD55),2)</f>
        <v>0</v>
      </c>
      <c r="BS51" s="117" t="s">
        <v>75</v>
      </c>
      <c r="BT51" s="117" t="s">
        <v>76</v>
      </c>
      <c r="BU51" s="118" t="s">
        <v>77</v>
      </c>
      <c r="BV51" s="117" t="s">
        <v>78</v>
      </c>
      <c r="BW51" s="117" t="s">
        <v>7</v>
      </c>
      <c r="BX51" s="117" t="s">
        <v>79</v>
      </c>
      <c r="CL51" s="117" t="s">
        <v>22</v>
      </c>
    </row>
    <row r="52" spans="1:91" s="5" customFormat="1" ht="16.5" customHeight="1">
      <c r="A52" s="119" t="s">
        <v>80</v>
      </c>
      <c r="B52" s="120"/>
      <c r="C52" s="121"/>
      <c r="D52" s="122" t="s">
        <v>81</v>
      </c>
      <c r="E52" s="122"/>
      <c r="F52" s="122"/>
      <c r="G52" s="122"/>
      <c r="H52" s="122"/>
      <c r="I52" s="123"/>
      <c r="J52" s="122" t="s">
        <v>82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'00 - Vedlejší náklady'!J27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83</v>
      </c>
      <c r="AR52" s="126"/>
      <c r="AS52" s="127">
        <v>0</v>
      </c>
      <c r="AT52" s="128">
        <f>ROUND(SUM(AV52:AW52),2)</f>
        <v>0</v>
      </c>
      <c r="AU52" s="129">
        <f>'00 - Vedlejší náklady'!P77</f>
        <v>0</v>
      </c>
      <c r="AV52" s="128">
        <f>'00 - Vedlejší náklady'!J30</f>
        <v>0</v>
      </c>
      <c r="AW52" s="128">
        <f>'00 - Vedlejší náklady'!J31</f>
        <v>0</v>
      </c>
      <c r="AX52" s="128">
        <f>'00 - Vedlejší náklady'!J32</f>
        <v>0</v>
      </c>
      <c r="AY52" s="128">
        <f>'00 - Vedlejší náklady'!J33</f>
        <v>0</v>
      </c>
      <c r="AZ52" s="128">
        <f>'00 - Vedlejší náklady'!F30</f>
        <v>0</v>
      </c>
      <c r="BA52" s="128">
        <f>'00 - Vedlejší náklady'!F31</f>
        <v>0</v>
      </c>
      <c r="BB52" s="128">
        <f>'00 - Vedlejší náklady'!F32</f>
        <v>0</v>
      </c>
      <c r="BC52" s="128">
        <f>'00 - Vedlejší náklady'!F33</f>
        <v>0</v>
      </c>
      <c r="BD52" s="130">
        <f>'00 - Vedlejší náklady'!F34</f>
        <v>0</v>
      </c>
      <c r="BT52" s="131" t="s">
        <v>24</v>
      </c>
      <c r="BV52" s="131" t="s">
        <v>78</v>
      </c>
      <c r="BW52" s="131" t="s">
        <v>84</v>
      </c>
      <c r="BX52" s="131" t="s">
        <v>7</v>
      </c>
      <c r="CL52" s="131" t="s">
        <v>22</v>
      </c>
      <c r="CM52" s="131" t="s">
        <v>85</v>
      </c>
    </row>
    <row r="53" spans="1:91" s="5" customFormat="1" ht="16.5" customHeight="1">
      <c r="A53" s="119" t="s">
        <v>80</v>
      </c>
      <c r="B53" s="120"/>
      <c r="C53" s="121"/>
      <c r="D53" s="122" t="s">
        <v>86</v>
      </c>
      <c r="E53" s="122"/>
      <c r="F53" s="122"/>
      <c r="G53" s="122"/>
      <c r="H53" s="122"/>
      <c r="I53" s="123"/>
      <c r="J53" s="122" t="s">
        <v>87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'01 - Architektonicko stav...'!J27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88</v>
      </c>
      <c r="AR53" s="126"/>
      <c r="AS53" s="127">
        <v>0</v>
      </c>
      <c r="AT53" s="128">
        <f>ROUND(SUM(AV53:AW53),2)</f>
        <v>0</v>
      </c>
      <c r="AU53" s="129">
        <f>'01 - Architektonicko stav...'!P98</f>
        <v>0</v>
      </c>
      <c r="AV53" s="128">
        <f>'01 - Architektonicko stav...'!J30</f>
        <v>0</v>
      </c>
      <c r="AW53" s="128">
        <f>'01 - Architektonicko stav...'!J31</f>
        <v>0</v>
      </c>
      <c r="AX53" s="128">
        <f>'01 - Architektonicko stav...'!J32</f>
        <v>0</v>
      </c>
      <c r="AY53" s="128">
        <f>'01 - Architektonicko stav...'!J33</f>
        <v>0</v>
      </c>
      <c r="AZ53" s="128">
        <f>'01 - Architektonicko stav...'!F30</f>
        <v>0</v>
      </c>
      <c r="BA53" s="128">
        <f>'01 - Architektonicko stav...'!F31</f>
        <v>0</v>
      </c>
      <c r="BB53" s="128">
        <f>'01 - Architektonicko stav...'!F32</f>
        <v>0</v>
      </c>
      <c r="BC53" s="128">
        <f>'01 - Architektonicko stav...'!F33</f>
        <v>0</v>
      </c>
      <c r="BD53" s="130">
        <f>'01 - Architektonicko stav...'!F34</f>
        <v>0</v>
      </c>
      <c r="BT53" s="131" t="s">
        <v>24</v>
      </c>
      <c r="BV53" s="131" t="s">
        <v>78</v>
      </c>
      <c r="BW53" s="131" t="s">
        <v>89</v>
      </c>
      <c r="BX53" s="131" t="s">
        <v>7</v>
      </c>
      <c r="CL53" s="131" t="s">
        <v>22</v>
      </c>
      <c r="CM53" s="131" t="s">
        <v>85</v>
      </c>
    </row>
    <row r="54" spans="1:91" s="5" customFormat="1" ht="16.5" customHeight="1">
      <c r="A54" s="119" t="s">
        <v>80</v>
      </c>
      <c r="B54" s="120"/>
      <c r="C54" s="121"/>
      <c r="D54" s="122" t="s">
        <v>90</v>
      </c>
      <c r="E54" s="122"/>
      <c r="F54" s="122"/>
      <c r="G54" s="122"/>
      <c r="H54" s="122"/>
      <c r="I54" s="123"/>
      <c r="J54" s="122" t="s">
        <v>91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'03 - Zařízení silnoproudé...'!J27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88</v>
      </c>
      <c r="AR54" s="126"/>
      <c r="AS54" s="127">
        <v>0</v>
      </c>
      <c r="AT54" s="128">
        <f>ROUND(SUM(AV54:AW54),2)</f>
        <v>0</v>
      </c>
      <c r="AU54" s="129">
        <f>'03 - Zařízení silnoproudé...'!P81</f>
        <v>0</v>
      </c>
      <c r="AV54" s="128">
        <f>'03 - Zařízení silnoproudé...'!J30</f>
        <v>0</v>
      </c>
      <c r="AW54" s="128">
        <f>'03 - Zařízení silnoproudé...'!J31</f>
        <v>0</v>
      </c>
      <c r="AX54" s="128">
        <f>'03 - Zařízení silnoproudé...'!J32</f>
        <v>0</v>
      </c>
      <c r="AY54" s="128">
        <f>'03 - Zařízení silnoproudé...'!J33</f>
        <v>0</v>
      </c>
      <c r="AZ54" s="128">
        <f>'03 - Zařízení silnoproudé...'!F30</f>
        <v>0</v>
      </c>
      <c r="BA54" s="128">
        <f>'03 - Zařízení silnoproudé...'!F31</f>
        <v>0</v>
      </c>
      <c r="BB54" s="128">
        <f>'03 - Zařízení silnoproudé...'!F32</f>
        <v>0</v>
      </c>
      <c r="BC54" s="128">
        <f>'03 - Zařízení silnoproudé...'!F33</f>
        <v>0</v>
      </c>
      <c r="BD54" s="130">
        <f>'03 - Zařízení silnoproudé...'!F34</f>
        <v>0</v>
      </c>
      <c r="BT54" s="131" t="s">
        <v>24</v>
      </c>
      <c r="BV54" s="131" t="s">
        <v>78</v>
      </c>
      <c r="BW54" s="131" t="s">
        <v>92</v>
      </c>
      <c r="BX54" s="131" t="s">
        <v>7</v>
      </c>
      <c r="CL54" s="131" t="s">
        <v>22</v>
      </c>
      <c r="CM54" s="131" t="s">
        <v>85</v>
      </c>
    </row>
    <row r="55" spans="2:91" s="5" customFormat="1" ht="16.5" customHeight="1">
      <c r="B55" s="120"/>
      <c r="C55" s="121"/>
      <c r="D55" s="122" t="s">
        <v>93</v>
      </c>
      <c r="E55" s="122"/>
      <c r="F55" s="122"/>
      <c r="G55" s="122"/>
      <c r="H55" s="122"/>
      <c r="I55" s="123"/>
      <c r="J55" s="122" t="s">
        <v>94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32">
        <f>ROUND(SUM(AG56:AG57),2)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88</v>
      </c>
      <c r="AR55" s="126"/>
      <c r="AS55" s="127">
        <f>ROUND(SUM(AS56:AS57),2)</f>
        <v>0</v>
      </c>
      <c r="AT55" s="128">
        <f>ROUND(SUM(AV55:AW55),2)</f>
        <v>0</v>
      </c>
      <c r="AU55" s="129">
        <f>ROUND(SUM(AU56:AU57),5)</f>
        <v>0</v>
      </c>
      <c r="AV55" s="128">
        <f>ROUND(AZ55*L26,2)</f>
        <v>0</v>
      </c>
      <c r="AW55" s="128">
        <f>ROUND(BA55*L27,2)</f>
        <v>0</v>
      </c>
      <c r="AX55" s="128">
        <f>ROUND(BB55*L26,2)</f>
        <v>0</v>
      </c>
      <c r="AY55" s="128">
        <f>ROUND(BC55*L27,2)</f>
        <v>0</v>
      </c>
      <c r="AZ55" s="128">
        <f>ROUND(SUM(AZ56:AZ57),2)</f>
        <v>0</v>
      </c>
      <c r="BA55" s="128">
        <f>ROUND(SUM(BA56:BA57),2)</f>
        <v>0</v>
      </c>
      <c r="BB55" s="128">
        <f>ROUND(SUM(BB56:BB57),2)</f>
        <v>0</v>
      </c>
      <c r="BC55" s="128">
        <f>ROUND(SUM(BC56:BC57),2)</f>
        <v>0</v>
      </c>
      <c r="BD55" s="130">
        <f>ROUND(SUM(BD56:BD57),2)</f>
        <v>0</v>
      </c>
      <c r="BS55" s="131" t="s">
        <v>75</v>
      </c>
      <c r="BT55" s="131" t="s">
        <v>24</v>
      </c>
      <c r="BU55" s="131" t="s">
        <v>77</v>
      </c>
      <c r="BV55" s="131" t="s">
        <v>78</v>
      </c>
      <c r="BW55" s="131" t="s">
        <v>95</v>
      </c>
      <c r="BX55" s="131" t="s">
        <v>7</v>
      </c>
      <c r="CL55" s="131" t="s">
        <v>22</v>
      </c>
      <c r="CM55" s="131" t="s">
        <v>85</v>
      </c>
    </row>
    <row r="56" spans="1:90" s="6" customFormat="1" ht="16.5" customHeight="1">
      <c r="A56" s="119" t="s">
        <v>80</v>
      </c>
      <c r="B56" s="133"/>
      <c r="C56" s="134"/>
      <c r="D56" s="134"/>
      <c r="E56" s="135" t="s">
        <v>96</v>
      </c>
      <c r="F56" s="135"/>
      <c r="G56" s="135"/>
      <c r="H56" s="135"/>
      <c r="I56" s="135"/>
      <c r="J56" s="134"/>
      <c r="K56" s="135" t="s">
        <v>97</v>
      </c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>
        <f>'04.1 - CCTV + Strukturova...'!J29</f>
        <v>0</v>
      </c>
      <c r="AH56" s="134"/>
      <c r="AI56" s="134"/>
      <c r="AJ56" s="134"/>
      <c r="AK56" s="134"/>
      <c r="AL56" s="134"/>
      <c r="AM56" s="134"/>
      <c r="AN56" s="136">
        <f>SUM(AG56,AT56)</f>
        <v>0</v>
      </c>
      <c r="AO56" s="134"/>
      <c r="AP56" s="134"/>
      <c r="AQ56" s="137" t="s">
        <v>98</v>
      </c>
      <c r="AR56" s="138"/>
      <c r="AS56" s="139">
        <v>0</v>
      </c>
      <c r="AT56" s="140">
        <f>ROUND(SUM(AV56:AW56),2)</f>
        <v>0</v>
      </c>
      <c r="AU56" s="141">
        <f>'04.1 - CCTV + Strukturova...'!P90</f>
        <v>0</v>
      </c>
      <c r="AV56" s="140">
        <f>'04.1 - CCTV + Strukturova...'!J32</f>
        <v>0</v>
      </c>
      <c r="AW56" s="140">
        <f>'04.1 - CCTV + Strukturova...'!J33</f>
        <v>0</v>
      </c>
      <c r="AX56" s="140">
        <f>'04.1 - CCTV + Strukturova...'!J34</f>
        <v>0</v>
      </c>
      <c r="AY56" s="140">
        <f>'04.1 - CCTV + Strukturova...'!J35</f>
        <v>0</v>
      </c>
      <c r="AZ56" s="140">
        <f>'04.1 - CCTV + Strukturova...'!F32</f>
        <v>0</v>
      </c>
      <c r="BA56" s="140">
        <f>'04.1 - CCTV + Strukturova...'!F33</f>
        <v>0</v>
      </c>
      <c r="BB56" s="140">
        <f>'04.1 - CCTV + Strukturova...'!F34</f>
        <v>0</v>
      </c>
      <c r="BC56" s="140">
        <f>'04.1 - CCTV + Strukturova...'!F35</f>
        <v>0</v>
      </c>
      <c r="BD56" s="142">
        <f>'04.1 - CCTV + Strukturova...'!F36</f>
        <v>0</v>
      </c>
      <c r="BT56" s="143" t="s">
        <v>85</v>
      </c>
      <c r="BV56" s="143" t="s">
        <v>78</v>
      </c>
      <c r="BW56" s="143" t="s">
        <v>99</v>
      </c>
      <c r="BX56" s="143" t="s">
        <v>95</v>
      </c>
      <c r="CL56" s="143" t="s">
        <v>22</v>
      </c>
    </row>
    <row r="57" spans="1:90" s="6" customFormat="1" ht="16.5" customHeight="1">
      <c r="A57" s="119" t="s">
        <v>80</v>
      </c>
      <c r="B57" s="133"/>
      <c r="C57" s="134"/>
      <c r="D57" s="134"/>
      <c r="E57" s="135" t="s">
        <v>100</v>
      </c>
      <c r="F57" s="135"/>
      <c r="G57" s="135"/>
      <c r="H57" s="135"/>
      <c r="I57" s="135"/>
      <c r="J57" s="134"/>
      <c r="K57" s="135" t="s">
        <v>101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'04.2 - Poplachový zabezpe...'!J29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98</v>
      </c>
      <c r="AR57" s="138"/>
      <c r="AS57" s="144">
        <v>0</v>
      </c>
      <c r="AT57" s="145">
        <f>ROUND(SUM(AV57:AW57),2)</f>
        <v>0</v>
      </c>
      <c r="AU57" s="146">
        <f>'04.2 - Poplachový zabezpe...'!P89</f>
        <v>0</v>
      </c>
      <c r="AV57" s="145">
        <f>'04.2 - Poplachový zabezpe...'!J32</f>
        <v>0</v>
      </c>
      <c r="AW57" s="145">
        <f>'04.2 - Poplachový zabezpe...'!J33</f>
        <v>0</v>
      </c>
      <c r="AX57" s="145">
        <f>'04.2 - Poplachový zabezpe...'!J34</f>
        <v>0</v>
      </c>
      <c r="AY57" s="145">
        <f>'04.2 - Poplachový zabezpe...'!J35</f>
        <v>0</v>
      </c>
      <c r="AZ57" s="145">
        <f>'04.2 - Poplachový zabezpe...'!F32</f>
        <v>0</v>
      </c>
      <c r="BA57" s="145">
        <f>'04.2 - Poplachový zabezpe...'!F33</f>
        <v>0</v>
      </c>
      <c r="BB57" s="145">
        <f>'04.2 - Poplachový zabezpe...'!F34</f>
        <v>0</v>
      </c>
      <c r="BC57" s="145">
        <f>'04.2 - Poplachový zabezpe...'!F35</f>
        <v>0</v>
      </c>
      <c r="BD57" s="147">
        <f>'04.2 - Poplachový zabezpe...'!F36</f>
        <v>0</v>
      </c>
      <c r="BT57" s="143" t="s">
        <v>85</v>
      </c>
      <c r="BV57" s="143" t="s">
        <v>78</v>
      </c>
      <c r="BW57" s="143" t="s">
        <v>102</v>
      </c>
      <c r="BX57" s="143" t="s">
        <v>95</v>
      </c>
      <c r="CL57" s="143" t="s">
        <v>22</v>
      </c>
    </row>
    <row r="58" spans="2:44" s="1" customFormat="1" ht="30" customHeight="1">
      <c r="B58" s="46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2"/>
    </row>
    <row r="59" spans="2:44" s="1" customFormat="1" ht="6.95" customHeight="1"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72"/>
    </row>
  </sheetData>
  <sheetProtection password="CC35" sheet="1" objects="1" scenarios="1" formatColumns="0" formatRows="0"/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 - Vedlejší náklady'!C2" display="/"/>
    <hyperlink ref="A53" location="'01 - Architektonicko stav...'!C2" display="/"/>
    <hyperlink ref="A54" location="'03 - Zařízení silnoproudé...'!C2" display="/"/>
    <hyperlink ref="A56" location="'04.1 - CCTV + Strukturova...'!C2" display="/"/>
    <hyperlink ref="A57" location="'04.2 - Poplachový zabezpe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103</v>
      </c>
      <c r="G1" s="151" t="s">
        <v>104</v>
      </c>
      <c r="H1" s="151"/>
      <c r="I1" s="152"/>
      <c r="J1" s="151" t="s">
        <v>105</v>
      </c>
      <c r="K1" s="150" t="s">
        <v>106</v>
      </c>
      <c r="L1" s="151" t="s">
        <v>107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85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 xml:space="preserve">Stavební úpravy křížové chodby,  Muzeum Českého lesa, Tachov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109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110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111</v>
      </c>
      <c r="G12" s="47"/>
      <c r="H12" s="47"/>
      <c r="I12" s="158" t="s">
        <v>27</v>
      </c>
      <c r="J12" s="159" t="str">
        <f>'Rekapitulace stavby'!AN8</f>
        <v>24. 5. 2018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>Muzeum Českého lesa</v>
      </c>
      <c r="F15" s="47"/>
      <c r="G15" s="47"/>
      <c r="H15" s="47"/>
      <c r="I15" s="158" t="s">
        <v>34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35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34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37</v>
      </c>
      <c r="E20" s="47"/>
      <c r="F20" s="47"/>
      <c r="G20" s="47"/>
      <c r="H20" s="47"/>
      <c r="I20" s="158" t="s">
        <v>32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>Ateliér Soukup Opl Švehla s.r.o.</v>
      </c>
      <c r="F21" s="47"/>
      <c r="G21" s="47"/>
      <c r="H21" s="47"/>
      <c r="I21" s="158" t="s">
        <v>34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6.5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42</v>
      </c>
      <c r="E27" s="47"/>
      <c r="F27" s="47"/>
      <c r="G27" s="47"/>
      <c r="H27" s="47"/>
      <c r="I27" s="156"/>
      <c r="J27" s="167">
        <f>ROUND(J77,2)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44</v>
      </c>
      <c r="G29" s="47"/>
      <c r="H29" s="47"/>
      <c r="I29" s="168" t="s">
        <v>43</v>
      </c>
      <c r="J29" s="52" t="s">
        <v>45</v>
      </c>
      <c r="K29" s="51"/>
    </row>
    <row r="30" spans="2:11" s="1" customFormat="1" ht="14.4" customHeight="1">
      <c r="B30" s="46"/>
      <c r="C30" s="47"/>
      <c r="D30" s="55" t="s">
        <v>46</v>
      </c>
      <c r="E30" s="55" t="s">
        <v>47</v>
      </c>
      <c r="F30" s="169">
        <f>ROUND(SUM(BE77:BE94),2)</f>
        <v>0</v>
      </c>
      <c r="G30" s="47"/>
      <c r="H30" s="47"/>
      <c r="I30" s="170">
        <v>0.21</v>
      </c>
      <c r="J30" s="169">
        <f>ROUND(ROUND((SUM(BE77:BE94)),2)*I30,2)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48</v>
      </c>
      <c r="F31" s="169">
        <f>ROUND(SUM(BF77:BF94),2)</f>
        <v>0</v>
      </c>
      <c r="G31" s="47"/>
      <c r="H31" s="47"/>
      <c r="I31" s="170">
        <v>0.15</v>
      </c>
      <c r="J31" s="169">
        <f>ROUND(ROUND((SUM(BF77:BF94)),2)*I31,2)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49</v>
      </c>
      <c r="F32" s="169">
        <f>ROUND(SUM(BG77:BG94),2)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50</v>
      </c>
      <c r="F33" s="169">
        <f>ROUND(SUM(BH77:BH94),2)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51</v>
      </c>
      <c r="F34" s="169">
        <f>ROUND(SUM(BI77:BI94),2)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52</v>
      </c>
      <c r="E36" s="98"/>
      <c r="F36" s="98"/>
      <c r="G36" s="173" t="s">
        <v>53</v>
      </c>
      <c r="H36" s="174" t="s">
        <v>54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112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6.5" customHeight="1">
      <c r="B45" s="46"/>
      <c r="C45" s="47"/>
      <c r="D45" s="47"/>
      <c r="E45" s="155" t="str">
        <f>E7</f>
        <v xml:space="preserve">Stavební úpravy křížové chodby,  Muzeum Českého lesa, Tachov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109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7.25" customHeight="1">
      <c r="B47" s="46"/>
      <c r="C47" s="47"/>
      <c r="D47" s="47"/>
      <c r="E47" s="157" t="str">
        <f>E9</f>
        <v>00 - Vedlejší náklady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24. 5. 2018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>Muzeum Českého lesa</v>
      </c>
      <c r="G51" s="47"/>
      <c r="H51" s="47"/>
      <c r="I51" s="158" t="s">
        <v>37</v>
      </c>
      <c r="J51" s="44" t="str">
        <f>E21</f>
        <v>Ateliér Soukup Opl Švehla s.r.o.</v>
      </c>
      <c r="K51" s="51"/>
    </row>
    <row r="52" spans="2:11" s="1" customFormat="1" ht="14.4" customHeight="1">
      <c r="B52" s="46"/>
      <c r="C52" s="40" t="s">
        <v>35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113</v>
      </c>
      <c r="D54" s="171"/>
      <c r="E54" s="171"/>
      <c r="F54" s="171"/>
      <c r="G54" s="171"/>
      <c r="H54" s="171"/>
      <c r="I54" s="185"/>
      <c r="J54" s="186" t="s">
        <v>114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115</v>
      </c>
      <c r="D56" s="47"/>
      <c r="E56" s="47"/>
      <c r="F56" s="47"/>
      <c r="G56" s="47"/>
      <c r="H56" s="47"/>
      <c r="I56" s="156"/>
      <c r="J56" s="167">
        <f>J77</f>
        <v>0</v>
      </c>
      <c r="K56" s="51"/>
      <c r="AU56" s="24" t="s">
        <v>116</v>
      </c>
    </row>
    <row r="57" spans="2:11" s="8" customFormat="1" ht="24.95" customHeight="1">
      <c r="B57" s="189"/>
      <c r="C57" s="190"/>
      <c r="D57" s="191" t="s">
        <v>117</v>
      </c>
      <c r="E57" s="192"/>
      <c r="F57" s="192"/>
      <c r="G57" s="192"/>
      <c r="H57" s="192"/>
      <c r="I57" s="193"/>
      <c r="J57" s="194">
        <f>J78</f>
        <v>0</v>
      </c>
      <c r="K57" s="195"/>
    </row>
    <row r="58" spans="2:11" s="1" customFormat="1" ht="21.8" customHeight="1">
      <c r="B58" s="46"/>
      <c r="C58" s="47"/>
      <c r="D58" s="47"/>
      <c r="E58" s="47"/>
      <c r="F58" s="47"/>
      <c r="G58" s="47"/>
      <c r="H58" s="47"/>
      <c r="I58" s="156"/>
      <c r="J58" s="47"/>
      <c r="K58" s="51"/>
    </row>
    <row r="59" spans="2:11" s="1" customFormat="1" ht="6.95" customHeight="1">
      <c r="B59" s="67"/>
      <c r="C59" s="68"/>
      <c r="D59" s="68"/>
      <c r="E59" s="68"/>
      <c r="F59" s="68"/>
      <c r="G59" s="68"/>
      <c r="H59" s="68"/>
      <c r="I59" s="178"/>
      <c r="J59" s="68"/>
      <c r="K59" s="69"/>
    </row>
    <row r="63" spans="2:12" s="1" customFormat="1" ht="6.95" customHeight="1">
      <c r="B63" s="70"/>
      <c r="C63" s="71"/>
      <c r="D63" s="71"/>
      <c r="E63" s="71"/>
      <c r="F63" s="71"/>
      <c r="G63" s="71"/>
      <c r="H63" s="71"/>
      <c r="I63" s="181"/>
      <c r="J63" s="71"/>
      <c r="K63" s="71"/>
      <c r="L63" s="72"/>
    </row>
    <row r="64" spans="2:12" s="1" customFormat="1" ht="36.95" customHeight="1">
      <c r="B64" s="46"/>
      <c r="C64" s="73" t="s">
        <v>118</v>
      </c>
      <c r="D64" s="74"/>
      <c r="E64" s="74"/>
      <c r="F64" s="74"/>
      <c r="G64" s="74"/>
      <c r="H64" s="74"/>
      <c r="I64" s="196"/>
      <c r="J64" s="74"/>
      <c r="K64" s="74"/>
      <c r="L64" s="72"/>
    </row>
    <row r="65" spans="2:12" s="1" customFormat="1" ht="6.95" customHeight="1">
      <c r="B65" s="46"/>
      <c r="C65" s="74"/>
      <c r="D65" s="74"/>
      <c r="E65" s="74"/>
      <c r="F65" s="74"/>
      <c r="G65" s="74"/>
      <c r="H65" s="74"/>
      <c r="I65" s="196"/>
      <c r="J65" s="74"/>
      <c r="K65" s="74"/>
      <c r="L65" s="72"/>
    </row>
    <row r="66" spans="2:12" s="1" customFormat="1" ht="14.4" customHeight="1">
      <c r="B66" s="46"/>
      <c r="C66" s="76" t="s">
        <v>18</v>
      </c>
      <c r="D66" s="74"/>
      <c r="E66" s="74"/>
      <c r="F66" s="74"/>
      <c r="G66" s="74"/>
      <c r="H66" s="74"/>
      <c r="I66" s="196"/>
      <c r="J66" s="74"/>
      <c r="K66" s="74"/>
      <c r="L66" s="72"/>
    </row>
    <row r="67" spans="2:12" s="1" customFormat="1" ht="16.5" customHeight="1">
      <c r="B67" s="46"/>
      <c r="C67" s="74"/>
      <c r="D67" s="74"/>
      <c r="E67" s="197" t="str">
        <f>E7</f>
        <v xml:space="preserve">Stavební úpravy křížové chodby,  Muzeum Českého lesa, Tachov</v>
      </c>
      <c r="F67" s="76"/>
      <c r="G67" s="76"/>
      <c r="H67" s="76"/>
      <c r="I67" s="196"/>
      <c r="J67" s="74"/>
      <c r="K67" s="74"/>
      <c r="L67" s="72"/>
    </row>
    <row r="68" spans="2:12" s="1" customFormat="1" ht="14.4" customHeight="1">
      <c r="B68" s="46"/>
      <c r="C68" s="76" t="s">
        <v>109</v>
      </c>
      <c r="D68" s="74"/>
      <c r="E68" s="74"/>
      <c r="F68" s="74"/>
      <c r="G68" s="74"/>
      <c r="H68" s="74"/>
      <c r="I68" s="196"/>
      <c r="J68" s="74"/>
      <c r="K68" s="74"/>
      <c r="L68" s="72"/>
    </row>
    <row r="69" spans="2:12" s="1" customFormat="1" ht="17.25" customHeight="1">
      <c r="B69" s="46"/>
      <c r="C69" s="74"/>
      <c r="D69" s="74"/>
      <c r="E69" s="82" t="str">
        <f>E9</f>
        <v>00 - Vedlejší náklady</v>
      </c>
      <c r="F69" s="74"/>
      <c r="G69" s="74"/>
      <c r="H69" s="74"/>
      <c r="I69" s="196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96"/>
      <c r="J70" s="74"/>
      <c r="K70" s="74"/>
      <c r="L70" s="72"/>
    </row>
    <row r="71" spans="2:12" s="1" customFormat="1" ht="18" customHeight="1">
      <c r="B71" s="46"/>
      <c r="C71" s="76" t="s">
        <v>25</v>
      </c>
      <c r="D71" s="74"/>
      <c r="E71" s="74"/>
      <c r="F71" s="198" t="str">
        <f>F12</f>
        <v xml:space="preserve"> </v>
      </c>
      <c r="G71" s="74"/>
      <c r="H71" s="74"/>
      <c r="I71" s="199" t="s">
        <v>27</v>
      </c>
      <c r="J71" s="85" t="str">
        <f>IF(J12="","",J12)</f>
        <v>24. 5. 2018</v>
      </c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6"/>
      <c r="J72" s="74"/>
      <c r="K72" s="74"/>
      <c r="L72" s="72"/>
    </row>
    <row r="73" spans="2:12" s="1" customFormat="1" ht="13.5">
      <c r="B73" s="46"/>
      <c r="C73" s="76" t="s">
        <v>31</v>
      </c>
      <c r="D73" s="74"/>
      <c r="E73" s="74"/>
      <c r="F73" s="198" t="str">
        <f>E15</f>
        <v>Muzeum Českého lesa</v>
      </c>
      <c r="G73" s="74"/>
      <c r="H73" s="74"/>
      <c r="I73" s="199" t="s">
        <v>37</v>
      </c>
      <c r="J73" s="198" t="str">
        <f>E21</f>
        <v>Ateliér Soukup Opl Švehla s.r.o.</v>
      </c>
      <c r="K73" s="74"/>
      <c r="L73" s="72"/>
    </row>
    <row r="74" spans="2:12" s="1" customFormat="1" ht="14.4" customHeight="1">
      <c r="B74" s="46"/>
      <c r="C74" s="76" t="s">
        <v>35</v>
      </c>
      <c r="D74" s="74"/>
      <c r="E74" s="74"/>
      <c r="F74" s="198" t="str">
        <f>IF(E18="","",E18)</f>
        <v/>
      </c>
      <c r="G74" s="74"/>
      <c r="H74" s="74"/>
      <c r="I74" s="196"/>
      <c r="J74" s="74"/>
      <c r="K74" s="74"/>
      <c r="L74" s="72"/>
    </row>
    <row r="75" spans="2:12" s="1" customFormat="1" ht="10.3" customHeight="1">
      <c r="B75" s="46"/>
      <c r="C75" s="74"/>
      <c r="D75" s="74"/>
      <c r="E75" s="74"/>
      <c r="F75" s="74"/>
      <c r="G75" s="74"/>
      <c r="H75" s="74"/>
      <c r="I75" s="196"/>
      <c r="J75" s="74"/>
      <c r="K75" s="74"/>
      <c r="L75" s="72"/>
    </row>
    <row r="76" spans="2:20" s="9" customFormat="1" ht="29.25" customHeight="1">
      <c r="B76" s="200"/>
      <c r="C76" s="201" t="s">
        <v>119</v>
      </c>
      <c r="D76" s="202" t="s">
        <v>61</v>
      </c>
      <c r="E76" s="202" t="s">
        <v>57</v>
      </c>
      <c r="F76" s="202" t="s">
        <v>120</v>
      </c>
      <c r="G76" s="202" t="s">
        <v>121</v>
      </c>
      <c r="H76" s="202" t="s">
        <v>122</v>
      </c>
      <c r="I76" s="203" t="s">
        <v>123</v>
      </c>
      <c r="J76" s="202" t="s">
        <v>114</v>
      </c>
      <c r="K76" s="204" t="s">
        <v>124</v>
      </c>
      <c r="L76" s="205"/>
      <c r="M76" s="102" t="s">
        <v>125</v>
      </c>
      <c r="N76" s="103" t="s">
        <v>46</v>
      </c>
      <c r="O76" s="103" t="s">
        <v>126</v>
      </c>
      <c r="P76" s="103" t="s">
        <v>127</v>
      </c>
      <c r="Q76" s="103" t="s">
        <v>128</v>
      </c>
      <c r="R76" s="103" t="s">
        <v>129</v>
      </c>
      <c r="S76" s="103" t="s">
        <v>130</v>
      </c>
      <c r="T76" s="104" t="s">
        <v>131</v>
      </c>
    </row>
    <row r="77" spans="2:63" s="1" customFormat="1" ht="29.25" customHeight="1">
      <c r="B77" s="46"/>
      <c r="C77" s="108" t="s">
        <v>115</v>
      </c>
      <c r="D77" s="74"/>
      <c r="E77" s="74"/>
      <c r="F77" s="74"/>
      <c r="G77" s="74"/>
      <c r="H77" s="74"/>
      <c r="I77" s="196"/>
      <c r="J77" s="206">
        <f>BK77</f>
        <v>0</v>
      </c>
      <c r="K77" s="74"/>
      <c r="L77" s="72"/>
      <c r="M77" s="105"/>
      <c r="N77" s="106"/>
      <c r="O77" s="106"/>
      <c r="P77" s="207">
        <f>P78</f>
        <v>0</v>
      </c>
      <c r="Q77" s="106"/>
      <c r="R77" s="207">
        <f>R78</f>
        <v>0</v>
      </c>
      <c r="S77" s="106"/>
      <c r="T77" s="208">
        <f>T78</f>
        <v>0</v>
      </c>
      <c r="AT77" s="24" t="s">
        <v>75</v>
      </c>
      <c r="AU77" s="24" t="s">
        <v>116</v>
      </c>
      <c r="BK77" s="209">
        <f>BK78</f>
        <v>0</v>
      </c>
    </row>
    <row r="78" spans="2:63" s="10" customFormat="1" ht="37.4" customHeight="1">
      <c r="B78" s="210"/>
      <c r="C78" s="211"/>
      <c r="D78" s="212" t="s">
        <v>75</v>
      </c>
      <c r="E78" s="213" t="s">
        <v>132</v>
      </c>
      <c r="F78" s="213" t="s">
        <v>133</v>
      </c>
      <c r="G78" s="211"/>
      <c r="H78" s="211"/>
      <c r="I78" s="214"/>
      <c r="J78" s="215">
        <f>BK78</f>
        <v>0</v>
      </c>
      <c r="K78" s="211"/>
      <c r="L78" s="216"/>
      <c r="M78" s="217"/>
      <c r="N78" s="218"/>
      <c r="O78" s="218"/>
      <c r="P78" s="219">
        <f>SUM(P79:P94)</f>
        <v>0</v>
      </c>
      <c r="Q78" s="218"/>
      <c r="R78" s="219">
        <f>SUM(R79:R94)</f>
        <v>0</v>
      </c>
      <c r="S78" s="218"/>
      <c r="T78" s="220">
        <f>SUM(T79:T94)</f>
        <v>0</v>
      </c>
      <c r="AR78" s="221" t="s">
        <v>134</v>
      </c>
      <c r="AT78" s="222" t="s">
        <v>75</v>
      </c>
      <c r="AU78" s="222" t="s">
        <v>76</v>
      </c>
      <c r="AY78" s="221" t="s">
        <v>135</v>
      </c>
      <c r="BK78" s="223">
        <f>SUM(BK79:BK94)</f>
        <v>0</v>
      </c>
    </row>
    <row r="79" spans="2:65" s="1" customFormat="1" ht="16.5" customHeight="1">
      <c r="B79" s="46"/>
      <c r="C79" s="224" t="s">
        <v>24</v>
      </c>
      <c r="D79" s="224" t="s">
        <v>136</v>
      </c>
      <c r="E79" s="225" t="s">
        <v>137</v>
      </c>
      <c r="F79" s="226" t="s">
        <v>138</v>
      </c>
      <c r="G79" s="227" t="s">
        <v>139</v>
      </c>
      <c r="H79" s="228">
        <v>1</v>
      </c>
      <c r="I79" s="229"/>
      <c r="J79" s="230">
        <f>ROUND(I79*H79,2)</f>
        <v>0</v>
      </c>
      <c r="K79" s="226" t="s">
        <v>140</v>
      </c>
      <c r="L79" s="72"/>
      <c r="M79" s="231" t="s">
        <v>22</v>
      </c>
      <c r="N79" s="232" t="s">
        <v>47</v>
      </c>
      <c r="O79" s="47"/>
      <c r="P79" s="233">
        <f>O79*H79</f>
        <v>0</v>
      </c>
      <c r="Q79" s="233">
        <v>0</v>
      </c>
      <c r="R79" s="233">
        <f>Q79*H79</f>
        <v>0</v>
      </c>
      <c r="S79" s="233">
        <v>0</v>
      </c>
      <c r="T79" s="234">
        <f>S79*H79</f>
        <v>0</v>
      </c>
      <c r="AR79" s="24" t="s">
        <v>141</v>
      </c>
      <c r="AT79" s="24" t="s">
        <v>136</v>
      </c>
      <c r="AU79" s="24" t="s">
        <v>24</v>
      </c>
      <c r="AY79" s="24" t="s">
        <v>135</v>
      </c>
      <c r="BE79" s="235">
        <f>IF(N79="základní",J79,0)</f>
        <v>0</v>
      </c>
      <c r="BF79" s="235">
        <f>IF(N79="snížená",J79,0)</f>
        <v>0</v>
      </c>
      <c r="BG79" s="235">
        <f>IF(N79="zákl. přenesená",J79,0)</f>
        <v>0</v>
      </c>
      <c r="BH79" s="235">
        <f>IF(N79="sníž. přenesená",J79,0)</f>
        <v>0</v>
      </c>
      <c r="BI79" s="235">
        <f>IF(N79="nulová",J79,0)</f>
        <v>0</v>
      </c>
      <c r="BJ79" s="24" t="s">
        <v>24</v>
      </c>
      <c r="BK79" s="235">
        <f>ROUND(I79*H79,2)</f>
        <v>0</v>
      </c>
      <c r="BL79" s="24" t="s">
        <v>141</v>
      </c>
      <c r="BM79" s="24" t="s">
        <v>142</v>
      </c>
    </row>
    <row r="80" spans="2:47" s="1" customFormat="1" ht="13.5">
      <c r="B80" s="46"/>
      <c r="C80" s="74"/>
      <c r="D80" s="236" t="s">
        <v>143</v>
      </c>
      <c r="E80" s="74"/>
      <c r="F80" s="237" t="s">
        <v>144</v>
      </c>
      <c r="G80" s="74"/>
      <c r="H80" s="74"/>
      <c r="I80" s="196"/>
      <c r="J80" s="74"/>
      <c r="K80" s="74"/>
      <c r="L80" s="72"/>
      <c r="M80" s="238"/>
      <c r="N80" s="47"/>
      <c r="O80" s="47"/>
      <c r="P80" s="47"/>
      <c r="Q80" s="47"/>
      <c r="R80" s="47"/>
      <c r="S80" s="47"/>
      <c r="T80" s="95"/>
      <c r="AT80" s="24" t="s">
        <v>143</v>
      </c>
      <c r="AU80" s="24" t="s">
        <v>24</v>
      </c>
    </row>
    <row r="81" spans="2:65" s="1" customFormat="1" ht="16.5" customHeight="1">
      <c r="B81" s="46"/>
      <c r="C81" s="224" t="s">
        <v>85</v>
      </c>
      <c r="D81" s="224" t="s">
        <v>136</v>
      </c>
      <c r="E81" s="225" t="s">
        <v>145</v>
      </c>
      <c r="F81" s="226" t="s">
        <v>146</v>
      </c>
      <c r="G81" s="227" t="s">
        <v>139</v>
      </c>
      <c r="H81" s="228">
        <v>1</v>
      </c>
      <c r="I81" s="229"/>
      <c r="J81" s="230">
        <f>ROUND(I81*H81,2)</f>
        <v>0</v>
      </c>
      <c r="K81" s="226" t="s">
        <v>140</v>
      </c>
      <c r="L81" s="72"/>
      <c r="M81" s="231" t="s">
        <v>22</v>
      </c>
      <c r="N81" s="232" t="s">
        <v>47</v>
      </c>
      <c r="O81" s="47"/>
      <c r="P81" s="233">
        <f>O81*H81</f>
        <v>0</v>
      </c>
      <c r="Q81" s="233">
        <v>0</v>
      </c>
      <c r="R81" s="233">
        <f>Q81*H81</f>
        <v>0</v>
      </c>
      <c r="S81" s="233">
        <v>0</v>
      </c>
      <c r="T81" s="234">
        <f>S81*H81</f>
        <v>0</v>
      </c>
      <c r="AR81" s="24" t="s">
        <v>141</v>
      </c>
      <c r="AT81" s="24" t="s">
        <v>136</v>
      </c>
      <c r="AU81" s="24" t="s">
        <v>24</v>
      </c>
      <c r="AY81" s="24" t="s">
        <v>135</v>
      </c>
      <c r="BE81" s="235">
        <f>IF(N81="základní",J81,0)</f>
        <v>0</v>
      </c>
      <c r="BF81" s="235">
        <f>IF(N81="snížená",J81,0)</f>
        <v>0</v>
      </c>
      <c r="BG81" s="235">
        <f>IF(N81="zákl. přenesená",J81,0)</f>
        <v>0</v>
      </c>
      <c r="BH81" s="235">
        <f>IF(N81="sníž. přenesená",J81,0)</f>
        <v>0</v>
      </c>
      <c r="BI81" s="235">
        <f>IF(N81="nulová",J81,0)</f>
        <v>0</v>
      </c>
      <c r="BJ81" s="24" t="s">
        <v>24</v>
      </c>
      <c r="BK81" s="235">
        <f>ROUND(I81*H81,2)</f>
        <v>0</v>
      </c>
      <c r="BL81" s="24" t="s">
        <v>141</v>
      </c>
      <c r="BM81" s="24" t="s">
        <v>147</v>
      </c>
    </row>
    <row r="82" spans="2:47" s="1" customFormat="1" ht="13.5">
      <c r="B82" s="46"/>
      <c r="C82" s="74"/>
      <c r="D82" s="236" t="s">
        <v>143</v>
      </c>
      <c r="E82" s="74"/>
      <c r="F82" s="237" t="s">
        <v>146</v>
      </c>
      <c r="G82" s="74"/>
      <c r="H82" s="74"/>
      <c r="I82" s="196"/>
      <c r="J82" s="74"/>
      <c r="K82" s="74"/>
      <c r="L82" s="72"/>
      <c r="M82" s="238"/>
      <c r="N82" s="47"/>
      <c r="O82" s="47"/>
      <c r="P82" s="47"/>
      <c r="Q82" s="47"/>
      <c r="R82" s="47"/>
      <c r="S82" s="47"/>
      <c r="T82" s="95"/>
      <c r="AT82" s="24" t="s">
        <v>143</v>
      </c>
      <c r="AU82" s="24" t="s">
        <v>24</v>
      </c>
    </row>
    <row r="83" spans="2:65" s="1" customFormat="1" ht="16.5" customHeight="1">
      <c r="B83" s="46"/>
      <c r="C83" s="224" t="s">
        <v>148</v>
      </c>
      <c r="D83" s="224" t="s">
        <v>136</v>
      </c>
      <c r="E83" s="225" t="s">
        <v>149</v>
      </c>
      <c r="F83" s="226" t="s">
        <v>150</v>
      </c>
      <c r="G83" s="227" t="s">
        <v>139</v>
      </c>
      <c r="H83" s="228">
        <v>1</v>
      </c>
      <c r="I83" s="229"/>
      <c r="J83" s="230">
        <f>ROUND(I83*H83,2)</f>
        <v>0</v>
      </c>
      <c r="K83" s="226" t="s">
        <v>140</v>
      </c>
      <c r="L83" s="72"/>
      <c r="M83" s="231" t="s">
        <v>22</v>
      </c>
      <c r="N83" s="232" t="s">
        <v>47</v>
      </c>
      <c r="O83" s="47"/>
      <c r="P83" s="233">
        <f>O83*H83</f>
        <v>0</v>
      </c>
      <c r="Q83" s="233">
        <v>0</v>
      </c>
      <c r="R83" s="233">
        <f>Q83*H83</f>
        <v>0</v>
      </c>
      <c r="S83" s="233">
        <v>0</v>
      </c>
      <c r="T83" s="234">
        <f>S83*H83</f>
        <v>0</v>
      </c>
      <c r="AR83" s="24" t="s">
        <v>141</v>
      </c>
      <c r="AT83" s="24" t="s">
        <v>136</v>
      </c>
      <c r="AU83" s="24" t="s">
        <v>24</v>
      </c>
      <c r="AY83" s="24" t="s">
        <v>135</v>
      </c>
      <c r="BE83" s="235">
        <f>IF(N83="základní",J83,0)</f>
        <v>0</v>
      </c>
      <c r="BF83" s="235">
        <f>IF(N83="snížená",J83,0)</f>
        <v>0</v>
      </c>
      <c r="BG83" s="235">
        <f>IF(N83="zákl. přenesená",J83,0)</f>
        <v>0</v>
      </c>
      <c r="BH83" s="235">
        <f>IF(N83="sníž. přenesená",J83,0)</f>
        <v>0</v>
      </c>
      <c r="BI83" s="235">
        <f>IF(N83="nulová",J83,0)</f>
        <v>0</v>
      </c>
      <c r="BJ83" s="24" t="s">
        <v>24</v>
      </c>
      <c r="BK83" s="235">
        <f>ROUND(I83*H83,2)</f>
        <v>0</v>
      </c>
      <c r="BL83" s="24" t="s">
        <v>141</v>
      </c>
      <c r="BM83" s="24" t="s">
        <v>151</v>
      </c>
    </row>
    <row r="84" spans="2:47" s="1" customFormat="1" ht="13.5">
      <c r="B84" s="46"/>
      <c r="C84" s="74"/>
      <c r="D84" s="236" t="s">
        <v>143</v>
      </c>
      <c r="E84" s="74"/>
      <c r="F84" s="237" t="s">
        <v>150</v>
      </c>
      <c r="G84" s="74"/>
      <c r="H84" s="74"/>
      <c r="I84" s="196"/>
      <c r="J84" s="74"/>
      <c r="K84" s="74"/>
      <c r="L84" s="72"/>
      <c r="M84" s="238"/>
      <c r="N84" s="47"/>
      <c r="O84" s="47"/>
      <c r="P84" s="47"/>
      <c r="Q84" s="47"/>
      <c r="R84" s="47"/>
      <c r="S84" s="47"/>
      <c r="T84" s="95"/>
      <c r="AT84" s="24" t="s">
        <v>143</v>
      </c>
      <c r="AU84" s="24" t="s">
        <v>24</v>
      </c>
    </row>
    <row r="85" spans="2:65" s="1" customFormat="1" ht="16.5" customHeight="1">
      <c r="B85" s="46"/>
      <c r="C85" s="224" t="s">
        <v>152</v>
      </c>
      <c r="D85" s="224" t="s">
        <v>136</v>
      </c>
      <c r="E85" s="225" t="s">
        <v>153</v>
      </c>
      <c r="F85" s="226" t="s">
        <v>154</v>
      </c>
      <c r="G85" s="227" t="s">
        <v>139</v>
      </c>
      <c r="H85" s="228">
        <v>1</v>
      </c>
      <c r="I85" s="229"/>
      <c r="J85" s="230">
        <f>ROUND(I85*H85,2)</f>
        <v>0</v>
      </c>
      <c r="K85" s="226" t="s">
        <v>140</v>
      </c>
      <c r="L85" s="72"/>
      <c r="M85" s="231" t="s">
        <v>22</v>
      </c>
      <c r="N85" s="232" t="s">
        <v>47</v>
      </c>
      <c r="O85" s="47"/>
      <c r="P85" s="233">
        <f>O85*H85</f>
        <v>0</v>
      </c>
      <c r="Q85" s="233">
        <v>0</v>
      </c>
      <c r="R85" s="233">
        <f>Q85*H85</f>
        <v>0</v>
      </c>
      <c r="S85" s="233">
        <v>0</v>
      </c>
      <c r="T85" s="234">
        <f>S85*H85</f>
        <v>0</v>
      </c>
      <c r="AR85" s="24" t="s">
        <v>141</v>
      </c>
      <c r="AT85" s="24" t="s">
        <v>136</v>
      </c>
      <c r="AU85" s="24" t="s">
        <v>24</v>
      </c>
      <c r="AY85" s="24" t="s">
        <v>135</v>
      </c>
      <c r="BE85" s="235">
        <f>IF(N85="základní",J85,0)</f>
        <v>0</v>
      </c>
      <c r="BF85" s="235">
        <f>IF(N85="snížená",J85,0)</f>
        <v>0</v>
      </c>
      <c r="BG85" s="235">
        <f>IF(N85="zákl. přenesená",J85,0)</f>
        <v>0</v>
      </c>
      <c r="BH85" s="235">
        <f>IF(N85="sníž. přenesená",J85,0)</f>
        <v>0</v>
      </c>
      <c r="BI85" s="235">
        <f>IF(N85="nulová",J85,0)</f>
        <v>0</v>
      </c>
      <c r="BJ85" s="24" t="s">
        <v>24</v>
      </c>
      <c r="BK85" s="235">
        <f>ROUND(I85*H85,2)</f>
        <v>0</v>
      </c>
      <c r="BL85" s="24" t="s">
        <v>141</v>
      </c>
      <c r="BM85" s="24" t="s">
        <v>155</v>
      </c>
    </row>
    <row r="86" spans="2:47" s="1" customFormat="1" ht="13.5">
      <c r="B86" s="46"/>
      <c r="C86" s="74"/>
      <c r="D86" s="236" t="s">
        <v>143</v>
      </c>
      <c r="E86" s="74"/>
      <c r="F86" s="237" t="s">
        <v>154</v>
      </c>
      <c r="G86" s="74"/>
      <c r="H86" s="74"/>
      <c r="I86" s="196"/>
      <c r="J86" s="74"/>
      <c r="K86" s="74"/>
      <c r="L86" s="72"/>
      <c r="M86" s="238"/>
      <c r="N86" s="47"/>
      <c r="O86" s="47"/>
      <c r="P86" s="47"/>
      <c r="Q86" s="47"/>
      <c r="R86" s="47"/>
      <c r="S86" s="47"/>
      <c r="T86" s="95"/>
      <c r="AT86" s="24" t="s">
        <v>143</v>
      </c>
      <c r="AU86" s="24" t="s">
        <v>24</v>
      </c>
    </row>
    <row r="87" spans="2:65" s="1" customFormat="1" ht="16.5" customHeight="1">
      <c r="B87" s="46"/>
      <c r="C87" s="224" t="s">
        <v>134</v>
      </c>
      <c r="D87" s="224" t="s">
        <v>136</v>
      </c>
      <c r="E87" s="225" t="s">
        <v>156</v>
      </c>
      <c r="F87" s="226" t="s">
        <v>157</v>
      </c>
      <c r="G87" s="227" t="s">
        <v>139</v>
      </c>
      <c r="H87" s="228">
        <v>1</v>
      </c>
      <c r="I87" s="229"/>
      <c r="J87" s="230">
        <f>ROUND(I87*H87,2)</f>
        <v>0</v>
      </c>
      <c r="K87" s="226" t="s">
        <v>140</v>
      </c>
      <c r="L87" s="72"/>
      <c r="M87" s="231" t="s">
        <v>22</v>
      </c>
      <c r="N87" s="232" t="s">
        <v>47</v>
      </c>
      <c r="O87" s="47"/>
      <c r="P87" s="233">
        <f>O87*H87</f>
        <v>0</v>
      </c>
      <c r="Q87" s="233">
        <v>0</v>
      </c>
      <c r="R87" s="233">
        <f>Q87*H87</f>
        <v>0</v>
      </c>
      <c r="S87" s="233">
        <v>0</v>
      </c>
      <c r="T87" s="234">
        <f>S87*H87</f>
        <v>0</v>
      </c>
      <c r="AR87" s="24" t="s">
        <v>141</v>
      </c>
      <c r="AT87" s="24" t="s">
        <v>136</v>
      </c>
      <c r="AU87" s="24" t="s">
        <v>24</v>
      </c>
      <c r="AY87" s="24" t="s">
        <v>135</v>
      </c>
      <c r="BE87" s="235">
        <f>IF(N87="základní",J87,0)</f>
        <v>0</v>
      </c>
      <c r="BF87" s="235">
        <f>IF(N87="snížená",J87,0)</f>
        <v>0</v>
      </c>
      <c r="BG87" s="235">
        <f>IF(N87="zákl. přenesená",J87,0)</f>
        <v>0</v>
      </c>
      <c r="BH87" s="235">
        <f>IF(N87="sníž. přenesená",J87,0)</f>
        <v>0</v>
      </c>
      <c r="BI87" s="235">
        <f>IF(N87="nulová",J87,0)</f>
        <v>0</v>
      </c>
      <c r="BJ87" s="24" t="s">
        <v>24</v>
      </c>
      <c r="BK87" s="235">
        <f>ROUND(I87*H87,2)</f>
        <v>0</v>
      </c>
      <c r="BL87" s="24" t="s">
        <v>141</v>
      </c>
      <c r="BM87" s="24" t="s">
        <v>158</v>
      </c>
    </row>
    <row r="88" spans="2:47" s="1" customFormat="1" ht="13.5">
      <c r="B88" s="46"/>
      <c r="C88" s="74"/>
      <c r="D88" s="236" t="s">
        <v>143</v>
      </c>
      <c r="E88" s="74"/>
      <c r="F88" s="237" t="s">
        <v>157</v>
      </c>
      <c r="G88" s="74"/>
      <c r="H88" s="74"/>
      <c r="I88" s="196"/>
      <c r="J88" s="74"/>
      <c r="K88" s="74"/>
      <c r="L88" s="72"/>
      <c r="M88" s="238"/>
      <c r="N88" s="47"/>
      <c r="O88" s="47"/>
      <c r="P88" s="47"/>
      <c r="Q88" s="47"/>
      <c r="R88" s="47"/>
      <c r="S88" s="47"/>
      <c r="T88" s="95"/>
      <c r="AT88" s="24" t="s">
        <v>143</v>
      </c>
      <c r="AU88" s="24" t="s">
        <v>24</v>
      </c>
    </row>
    <row r="89" spans="2:65" s="1" customFormat="1" ht="25.5" customHeight="1">
      <c r="B89" s="46"/>
      <c r="C89" s="224" t="s">
        <v>159</v>
      </c>
      <c r="D89" s="224" t="s">
        <v>136</v>
      </c>
      <c r="E89" s="225" t="s">
        <v>160</v>
      </c>
      <c r="F89" s="226" t="s">
        <v>161</v>
      </c>
      <c r="G89" s="227" t="s">
        <v>139</v>
      </c>
      <c r="H89" s="228">
        <v>1</v>
      </c>
      <c r="I89" s="229"/>
      <c r="J89" s="230">
        <f>ROUND(I89*H89,2)</f>
        <v>0</v>
      </c>
      <c r="K89" s="226" t="s">
        <v>140</v>
      </c>
      <c r="L89" s="72"/>
      <c r="M89" s="231" t="s">
        <v>22</v>
      </c>
      <c r="N89" s="232" t="s">
        <v>47</v>
      </c>
      <c r="O89" s="47"/>
      <c r="P89" s="233">
        <f>O89*H89</f>
        <v>0</v>
      </c>
      <c r="Q89" s="233">
        <v>0</v>
      </c>
      <c r="R89" s="233">
        <f>Q89*H89</f>
        <v>0</v>
      </c>
      <c r="S89" s="233">
        <v>0</v>
      </c>
      <c r="T89" s="234">
        <f>S89*H89</f>
        <v>0</v>
      </c>
      <c r="AR89" s="24" t="s">
        <v>141</v>
      </c>
      <c r="AT89" s="24" t="s">
        <v>136</v>
      </c>
      <c r="AU89" s="24" t="s">
        <v>24</v>
      </c>
      <c r="AY89" s="24" t="s">
        <v>135</v>
      </c>
      <c r="BE89" s="235">
        <f>IF(N89="základní",J89,0)</f>
        <v>0</v>
      </c>
      <c r="BF89" s="235">
        <f>IF(N89="snížená",J89,0)</f>
        <v>0</v>
      </c>
      <c r="BG89" s="235">
        <f>IF(N89="zákl. přenesená",J89,0)</f>
        <v>0</v>
      </c>
      <c r="BH89" s="235">
        <f>IF(N89="sníž. přenesená",J89,0)</f>
        <v>0</v>
      </c>
      <c r="BI89" s="235">
        <f>IF(N89="nulová",J89,0)</f>
        <v>0</v>
      </c>
      <c r="BJ89" s="24" t="s">
        <v>24</v>
      </c>
      <c r="BK89" s="235">
        <f>ROUND(I89*H89,2)</f>
        <v>0</v>
      </c>
      <c r="BL89" s="24" t="s">
        <v>141</v>
      </c>
      <c r="BM89" s="24" t="s">
        <v>162</v>
      </c>
    </row>
    <row r="90" spans="2:47" s="1" customFormat="1" ht="13.5">
      <c r="B90" s="46"/>
      <c r="C90" s="74"/>
      <c r="D90" s="236" t="s">
        <v>143</v>
      </c>
      <c r="E90" s="74"/>
      <c r="F90" s="237" t="s">
        <v>163</v>
      </c>
      <c r="G90" s="74"/>
      <c r="H90" s="74"/>
      <c r="I90" s="196"/>
      <c r="J90" s="74"/>
      <c r="K90" s="74"/>
      <c r="L90" s="72"/>
      <c r="M90" s="238"/>
      <c r="N90" s="47"/>
      <c r="O90" s="47"/>
      <c r="P90" s="47"/>
      <c r="Q90" s="47"/>
      <c r="R90" s="47"/>
      <c r="S90" s="47"/>
      <c r="T90" s="95"/>
      <c r="AT90" s="24" t="s">
        <v>143</v>
      </c>
      <c r="AU90" s="24" t="s">
        <v>24</v>
      </c>
    </row>
    <row r="91" spans="2:65" s="1" customFormat="1" ht="16.5" customHeight="1">
      <c r="B91" s="46"/>
      <c r="C91" s="224" t="s">
        <v>164</v>
      </c>
      <c r="D91" s="224" t="s">
        <v>136</v>
      </c>
      <c r="E91" s="225" t="s">
        <v>165</v>
      </c>
      <c r="F91" s="226" t="s">
        <v>166</v>
      </c>
      <c r="G91" s="227" t="s">
        <v>139</v>
      </c>
      <c r="H91" s="228">
        <v>1</v>
      </c>
      <c r="I91" s="229"/>
      <c r="J91" s="230">
        <f>ROUND(I91*H91,2)</f>
        <v>0</v>
      </c>
      <c r="K91" s="226" t="s">
        <v>140</v>
      </c>
      <c r="L91" s="72"/>
      <c r="M91" s="231" t="s">
        <v>22</v>
      </c>
      <c r="N91" s="232" t="s">
        <v>47</v>
      </c>
      <c r="O91" s="47"/>
      <c r="P91" s="233">
        <f>O91*H91</f>
        <v>0</v>
      </c>
      <c r="Q91" s="233">
        <v>0</v>
      </c>
      <c r="R91" s="233">
        <f>Q91*H91</f>
        <v>0</v>
      </c>
      <c r="S91" s="233">
        <v>0</v>
      </c>
      <c r="T91" s="234">
        <f>S91*H91</f>
        <v>0</v>
      </c>
      <c r="AR91" s="24" t="s">
        <v>141</v>
      </c>
      <c r="AT91" s="24" t="s">
        <v>136</v>
      </c>
      <c r="AU91" s="24" t="s">
        <v>24</v>
      </c>
      <c r="AY91" s="24" t="s">
        <v>135</v>
      </c>
      <c r="BE91" s="235">
        <f>IF(N91="základní",J91,0)</f>
        <v>0</v>
      </c>
      <c r="BF91" s="235">
        <f>IF(N91="snížená",J91,0)</f>
        <v>0</v>
      </c>
      <c r="BG91" s="235">
        <f>IF(N91="zákl. přenesená",J91,0)</f>
        <v>0</v>
      </c>
      <c r="BH91" s="235">
        <f>IF(N91="sníž. přenesená",J91,0)</f>
        <v>0</v>
      </c>
      <c r="BI91" s="235">
        <f>IF(N91="nulová",J91,0)</f>
        <v>0</v>
      </c>
      <c r="BJ91" s="24" t="s">
        <v>24</v>
      </c>
      <c r="BK91" s="235">
        <f>ROUND(I91*H91,2)</f>
        <v>0</v>
      </c>
      <c r="BL91" s="24" t="s">
        <v>141</v>
      </c>
      <c r="BM91" s="24" t="s">
        <v>167</v>
      </c>
    </row>
    <row r="92" spans="2:47" s="1" customFormat="1" ht="13.5">
      <c r="B92" s="46"/>
      <c r="C92" s="74"/>
      <c r="D92" s="236" t="s">
        <v>143</v>
      </c>
      <c r="E92" s="74"/>
      <c r="F92" s="237" t="s">
        <v>166</v>
      </c>
      <c r="G92" s="74"/>
      <c r="H92" s="74"/>
      <c r="I92" s="196"/>
      <c r="J92" s="74"/>
      <c r="K92" s="74"/>
      <c r="L92" s="72"/>
      <c r="M92" s="238"/>
      <c r="N92" s="47"/>
      <c r="O92" s="47"/>
      <c r="P92" s="47"/>
      <c r="Q92" s="47"/>
      <c r="R92" s="47"/>
      <c r="S92" s="47"/>
      <c r="T92" s="95"/>
      <c r="AT92" s="24" t="s">
        <v>143</v>
      </c>
      <c r="AU92" s="24" t="s">
        <v>24</v>
      </c>
    </row>
    <row r="93" spans="2:65" s="1" customFormat="1" ht="16.5" customHeight="1">
      <c r="B93" s="46"/>
      <c r="C93" s="224" t="s">
        <v>168</v>
      </c>
      <c r="D93" s="224" t="s">
        <v>136</v>
      </c>
      <c r="E93" s="225" t="s">
        <v>169</v>
      </c>
      <c r="F93" s="226" t="s">
        <v>170</v>
      </c>
      <c r="G93" s="227" t="s">
        <v>139</v>
      </c>
      <c r="H93" s="228">
        <v>1</v>
      </c>
      <c r="I93" s="229"/>
      <c r="J93" s="230">
        <f>ROUND(I93*H93,2)</f>
        <v>0</v>
      </c>
      <c r="K93" s="226" t="s">
        <v>22</v>
      </c>
      <c r="L93" s="72"/>
      <c r="M93" s="231" t="s">
        <v>22</v>
      </c>
      <c r="N93" s="232" t="s">
        <v>47</v>
      </c>
      <c r="O93" s="47"/>
      <c r="P93" s="233">
        <f>O93*H93</f>
        <v>0</v>
      </c>
      <c r="Q93" s="233">
        <v>0</v>
      </c>
      <c r="R93" s="233">
        <f>Q93*H93</f>
        <v>0</v>
      </c>
      <c r="S93" s="233">
        <v>0</v>
      </c>
      <c r="T93" s="234">
        <f>S93*H93</f>
        <v>0</v>
      </c>
      <c r="AR93" s="24" t="s">
        <v>141</v>
      </c>
      <c r="AT93" s="24" t="s">
        <v>136</v>
      </c>
      <c r="AU93" s="24" t="s">
        <v>24</v>
      </c>
      <c r="AY93" s="24" t="s">
        <v>135</v>
      </c>
      <c r="BE93" s="235">
        <f>IF(N93="základní",J93,0)</f>
        <v>0</v>
      </c>
      <c r="BF93" s="235">
        <f>IF(N93="snížená",J93,0)</f>
        <v>0</v>
      </c>
      <c r="BG93" s="235">
        <f>IF(N93="zákl. přenesená",J93,0)</f>
        <v>0</v>
      </c>
      <c r="BH93" s="235">
        <f>IF(N93="sníž. přenesená",J93,0)</f>
        <v>0</v>
      </c>
      <c r="BI93" s="235">
        <f>IF(N93="nulová",J93,0)</f>
        <v>0</v>
      </c>
      <c r="BJ93" s="24" t="s">
        <v>24</v>
      </c>
      <c r="BK93" s="235">
        <f>ROUND(I93*H93,2)</f>
        <v>0</v>
      </c>
      <c r="BL93" s="24" t="s">
        <v>141</v>
      </c>
      <c r="BM93" s="24" t="s">
        <v>171</v>
      </c>
    </row>
    <row r="94" spans="2:47" s="1" customFormat="1" ht="13.5">
      <c r="B94" s="46"/>
      <c r="C94" s="74"/>
      <c r="D94" s="236" t="s">
        <v>143</v>
      </c>
      <c r="E94" s="74"/>
      <c r="F94" s="237" t="s">
        <v>172</v>
      </c>
      <c r="G94" s="74"/>
      <c r="H94" s="74"/>
      <c r="I94" s="196"/>
      <c r="J94" s="74"/>
      <c r="K94" s="74"/>
      <c r="L94" s="72"/>
      <c r="M94" s="239"/>
      <c r="N94" s="240"/>
      <c r="O94" s="240"/>
      <c r="P94" s="240"/>
      <c r="Q94" s="240"/>
      <c r="R94" s="240"/>
      <c r="S94" s="240"/>
      <c r="T94" s="241"/>
      <c r="AT94" s="24" t="s">
        <v>143</v>
      </c>
      <c r="AU94" s="24" t="s">
        <v>24</v>
      </c>
    </row>
    <row r="95" spans="2:12" s="1" customFormat="1" ht="6.95" customHeight="1">
      <c r="B95" s="67"/>
      <c r="C95" s="68"/>
      <c r="D95" s="68"/>
      <c r="E95" s="68"/>
      <c r="F95" s="68"/>
      <c r="G95" s="68"/>
      <c r="H95" s="68"/>
      <c r="I95" s="178"/>
      <c r="J95" s="68"/>
      <c r="K95" s="68"/>
      <c r="L95" s="72"/>
    </row>
  </sheetData>
  <sheetProtection password="CC35" sheet="1" objects="1" scenarios="1" formatColumns="0" formatRows="0" autoFilter="0"/>
  <autoFilter ref="C76:K94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103</v>
      </c>
      <c r="G1" s="151" t="s">
        <v>104</v>
      </c>
      <c r="H1" s="151"/>
      <c r="I1" s="152"/>
      <c r="J1" s="151" t="s">
        <v>105</v>
      </c>
      <c r="K1" s="150" t="s">
        <v>106</v>
      </c>
      <c r="L1" s="151" t="s">
        <v>107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85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 xml:space="preserve">Stavební úpravy křížové chodby,  Muzeum Českého lesa, Tachov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109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173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111</v>
      </c>
      <c r="G12" s="47"/>
      <c r="H12" s="47"/>
      <c r="I12" s="158" t="s">
        <v>27</v>
      </c>
      <c r="J12" s="159" t="str">
        <f>'Rekapitulace stavby'!AN8</f>
        <v>24. 5. 2018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>Muzeum Českého lesa</v>
      </c>
      <c r="F15" s="47"/>
      <c r="G15" s="47"/>
      <c r="H15" s="47"/>
      <c r="I15" s="158" t="s">
        <v>34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35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34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37</v>
      </c>
      <c r="E20" s="47"/>
      <c r="F20" s="47"/>
      <c r="G20" s="47"/>
      <c r="H20" s="47"/>
      <c r="I20" s="158" t="s">
        <v>32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>Ateliér Soukup Opl Švehla s.r.o.</v>
      </c>
      <c r="F21" s="47"/>
      <c r="G21" s="47"/>
      <c r="H21" s="47"/>
      <c r="I21" s="158" t="s">
        <v>34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6.5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42</v>
      </c>
      <c r="E27" s="47"/>
      <c r="F27" s="47"/>
      <c r="G27" s="47"/>
      <c r="H27" s="47"/>
      <c r="I27" s="156"/>
      <c r="J27" s="167">
        <f>ROUND(J98,2)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44</v>
      </c>
      <c r="G29" s="47"/>
      <c r="H29" s="47"/>
      <c r="I29" s="168" t="s">
        <v>43</v>
      </c>
      <c r="J29" s="52" t="s">
        <v>45</v>
      </c>
      <c r="K29" s="51"/>
    </row>
    <row r="30" spans="2:11" s="1" customFormat="1" ht="14.4" customHeight="1">
      <c r="B30" s="46"/>
      <c r="C30" s="47"/>
      <c r="D30" s="55" t="s">
        <v>46</v>
      </c>
      <c r="E30" s="55" t="s">
        <v>47</v>
      </c>
      <c r="F30" s="169">
        <f>ROUND(SUM(BE98:BE489),2)</f>
        <v>0</v>
      </c>
      <c r="G30" s="47"/>
      <c r="H30" s="47"/>
      <c r="I30" s="170">
        <v>0.21</v>
      </c>
      <c r="J30" s="169">
        <f>ROUND(ROUND((SUM(BE98:BE489)),2)*I30,2)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48</v>
      </c>
      <c r="F31" s="169">
        <f>ROUND(SUM(BF98:BF489),2)</f>
        <v>0</v>
      </c>
      <c r="G31" s="47"/>
      <c r="H31" s="47"/>
      <c r="I31" s="170">
        <v>0.15</v>
      </c>
      <c r="J31" s="169">
        <f>ROUND(ROUND((SUM(BF98:BF489)),2)*I31,2)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49</v>
      </c>
      <c r="F32" s="169">
        <f>ROUND(SUM(BG98:BG489),2)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50</v>
      </c>
      <c r="F33" s="169">
        <f>ROUND(SUM(BH98:BH489),2)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51</v>
      </c>
      <c r="F34" s="169">
        <f>ROUND(SUM(BI98:BI489),2)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52</v>
      </c>
      <c r="E36" s="98"/>
      <c r="F36" s="98"/>
      <c r="G36" s="173" t="s">
        <v>53</v>
      </c>
      <c r="H36" s="174" t="s">
        <v>54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112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6.5" customHeight="1">
      <c r="B45" s="46"/>
      <c r="C45" s="47"/>
      <c r="D45" s="47"/>
      <c r="E45" s="155" t="str">
        <f>E7</f>
        <v xml:space="preserve">Stavební úpravy křížové chodby,  Muzeum Českého lesa, Tachov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109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7.25" customHeight="1">
      <c r="B47" s="46"/>
      <c r="C47" s="47"/>
      <c r="D47" s="47"/>
      <c r="E47" s="157" t="str">
        <f>E9</f>
        <v>01 - Architektonicko stavební řešení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24. 5. 2018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>Muzeum Českého lesa</v>
      </c>
      <c r="G51" s="47"/>
      <c r="H51" s="47"/>
      <c r="I51" s="158" t="s">
        <v>37</v>
      </c>
      <c r="J51" s="44" t="str">
        <f>E21</f>
        <v>Ateliér Soukup Opl Švehla s.r.o.</v>
      </c>
      <c r="K51" s="51"/>
    </row>
    <row r="52" spans="2:11" s="1" customFormat="1" ht="14.4" customHeight="1">
      <c r="B52" s="46"/>
      <c r="C52" s="40" t="s">
        <v>35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113</v>
      </c>
      <c r="D54" s="171"/>
      <c r="E54" s="171"/>
      <c r="F54" s="171"/>
      <c r="G54" s="171"/>
      <c r="H54" s="171"/>
      <c r="I54" s="185"/>
      <c r="J54" s="186" t="s">
        <v>114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115</v>
      </c>
      <c r="D56" s="47"/>
      <c r="E56" s="47"/>
      <c r="F56" s="47"/>
      <c r="G56" s="47"/>
      <c r="H56" s="47"/>
      <c r="I56" s="156"/>
      <c r="J56" s="167">
        <f>J98</f>
        <v>0</v>
      </c>
      <c r="K56" s="51"/>
      <c r="AU56" s="24" t="s">
        <v>116</v>
      </c>
    </row>
    <row r="57" spans="2:11" s="8" customFormat="1" ht="24.95" customHeight="1">
      <c r="B57" s="189"/>
      <c r="C57" s="190"/>
      <c r="D57" s="191" t="s">
        <v>174</v>
      </c>
      <c r="E57" s="192"/>
      <c r="F57" s="192"/>
      <c r="G57" s="192"/>
      <c r="H57" s="192"/>
      <c r="I57" s="193"/>
      <c r="J57" s="194">
        <f>J99</f>
        <v>0</v>
      </c>
      <c r="K57" s="195"/>
    </row>
    <row r="58" spans="2:11" s="11" customFormat="1" ht="19.9" customHeight="1">
      <c r="B58" s="242"/>
      <c r="C58" s="243"/>
      <c r="D58" s="244" t="s">
        <v>175</v>
      </c>
      <c r="E58" s="245"/>
      <c r="F58" s="245"/>
      <c r="G58" s="245"/>
      <c r="H58" s="245"/>
      <c r="I58" s="246"/>
      <c r="J58" s="247">
        <f>J100</f>
        <v>0</v>
      </c>
      <c r="K58" s="248"/>
    </row>
    <row r="59" spans="2:11" s="11" customFormat="1" ht="19.9" customHeight="1">
      <c r="B59" s="242"/>
      <c r="C59" s="243"/>
      <c r="D59" s="244" t="s">
        <v>176</v>
      </c>
      <c r="E59" s="245"/>
      <c r="F59" s="245"/>
      <c r="G59" s="245"/>
      <c r="H59" s="245"/>
      <c r="I59" s="246"/>
      <c r="J59" s="247">
        <f>J107</f>
        <v>0</v>
      </c>
      <c r="K59" s="248"/>
    </row>
    <row r="60" spans="2:11" s="11" customFormat="1" ht="19.9" customHeight="1">
      <c r="B60" s="242"/>
      <c r="C60" s="243"/>
      <c r="D60" s="244" t="s">
        <v>177</v>
      </c>
      <c r="E60" s="245"/>
      <c r="F60" s="245"/>
      <c r="G60" s="245"/>
      <c r="H60" s="245"/>
      <c r="I60" s="246"/>
      <c r="J60" s="247">
        <f>J135</f>
        <v>0</v>
      </c>
      <c r="K60" s="248"/>
    </row>
    <row r="61" spans="2:11" s="11" customFormat="1" ht="19.9" customHeight="1">
      <c r="B61" s="242"/>
      <c r="C61" s="243"/>
      <c r="D61" s="244" t="s">
        <v>178</v>
      </c>
      <c r="E61" s="245"/>
      <c r="F61" s="245"/>
      <c r="G61" s="245"/>
      <c r="H61" s="245"/>
      <c r="I61" s="246"/>
      <c r="J61" s="247">
        <f>J140</f>
        <v>0</v>
      </c>
      <c r="K61" s="248"/>
    </row>
    <row r="62" spans="2:11" s="11" customFormat="1" ht="19.9" customHeight="1">
      <c r="B62" s="242"/>
      <c r="C62" s="243"/>
      <c r="D62" s="244" t="s">
        <v>179</v>
      </c>
      <c r="E62" s="245"/>
      <c r="F62" s="245"/>
      <c r="G62" s="245"/>
      <c r="H62" s="245"/>
      <c r="I62" s="246"/>
      <c r="J62" s="247">
        <f>J174</f>
        <v>0</v>
      </c>
      <c r="K62" s="248"/>
    </row>
    <row r="63" spans="2:11" s="11" customFormat="1" ht="19.9" customHeight="1">
      <c r="B63" s="242"/>
      <c r="C63" s="243"/>
      <c r="D63" s="244" t="s">
        <v>180</v>
      </c>
      <c r="E63" s="245"/>
      <c r="F63" s="245"/>
      <c r="G63" s="245"/>
      <c r="H63" s="245"/>
      <c r="I63" s="246"/>
      <c r="J63" s="247">
        <f>J183</f>
        <v>0</v>
      </c>
      <c r="K63" s="248"/>
    </row>
    <row r="64" spans="2:11" s="11" customFormat="1" ht="19.9" customHeight="1">
      <c r="B64" s="242"/>
      <c r="C64" s="243"/>
      <c r="D64" s="244" t="s">
        <v>181</v>
      </c>
      <c r="E64" s="245"/>
      <c r="F64" s="245"/>
      <c r="G64" s="245"/>
      <c r="H64" s="245"/>
      <c r="I64" s="246"/>
      <c r="J64" s="247">
        <f>J223</f>
        <v>0</v>
      </c>
      <c r="K64" s="248"/>
    </row>
    <row r="65" spans="2:11" s="11" customFormat="1" ht="19.9" customHeight="1">
      <c r="B65" s="242"/>
      <c r="C65" s="243"/>
      <c r="D65" s="244" t="s">
        <v>182</v>
      </c>
      <c r="E65" s="245"/>
      <c r="F65" s="245"/>
      <c r="G65" s="245"/>
      <c r="H65" s="245"/>
      <c r="I65" s="246"/>
      <c r="J65" s="247">
        <f>J241</f>
        <v>0</v>
      </c>
      <c r="K65" s="248"/>
    </row>
    <row r="66" spans="2:11" s="11" customFormat="1" ht="19.9" customHeight="1">
      <c r="B66" s="242"/>
      <c r="C66" s="243"/>
      <c r="D66" s="244" t="s">
        <v>183</v>
      </c>
      <c r="E66" s="245"/>
      <c r="F66" s="245"/>
      <c r="G66" s="245"/>
      <c r="H66" s="245"/>
      <c r="I66" s="246"/>
      <c r="J66" s="247">
        <f>J335</f>
        <v>0</v>
      </c>
      <c r="K66" s="248"/>
    </row>
    <row r="67" spans="2:11" s="11" customFormat="1" ht="19.9" customHeight="1">
      <c r="B67" s="242"/>
      <c r="C67" s="243"/>
      <c r="D67" s="244" t="s">
        <v>184</v>
      </c>
      <c r="E67" s="245"/>
      <c r="F67" s="245"/>
      <c r="G67" s="245"/>
      <c r="H67" s="245"/>
      <c r="I67" s="246"/>
      <c r="J67" s="247">
        <f>J348</f>
        <v>0</v>
      </c>
      <c r="K67" s="248"/>
    </row>
    <row r="68" spans="2:11" s="8" customFormat="1" ht="24.95" customHeight="1">
      <c r="B68" s="189"/>
      <c r="C68" s="190"/>
      <c r="D68" s="191" t="s">
        <v>185</v>
      </c>
      <c r="E68" s="192"/>
      <c r="F68" s="192"/>
      <c r="G68" s="192"/>
      <c r="H68" s="192"/>
      <c r="I68" s="193"/>
      <c r="J68" s="194">
        <f>J350</f>
        <v>0</v>
      </c>
      <c r="K68" s="195"/>
    </row>
    <row r="69" spans="2:11" s="11" customFormat="1" ht="19.9" customHeight="1">
      <c r="B69" s="242"/>
      <c r="C69" s="243"/>
      <c r="D69" s="244" t="s">
        <v>186</v>
      </c>
      <c r="E69" s="245"/>
      <c r="F69" s="245"/>
      <c r="G69" s="245"/>
      <c r="H69" s="245"/>
      <c r="I69" s="246"/>
      <c r="J69" s="247">
        <f>J351</f>
        <v>0</v>
      </c>
      <c r="K69" s="248"/>
    </row>
    <row r="70" spans="2:11" s="11" customFormat="1" ht="19.9" customHeight="1">
      <c r="B70" s="242"/>
      <c r="C70" s="243"/>
      <c r="D70" s="244" t="s">
        <v>187</v>
      </c>
      <c r="E70" s="245"/>
      <c r="F70" s="245"/>
      <c r="G70" s="245"/>
      <c r="H70" s="245"/>
      <c r="I70" s="246"/>
      <c r="J70" s="247">
        <f>J355</f>
        <v>0</v>
      </c>
      <c r="K70" s="248"/>
    </row>
    <row r="71" spans="2:11" s="11" customFormat="1" ht="19.9" customHeight="1">
      <c r="B71" s="242"/>
      <c r="C71" s="243"/>
      <c r="D71" s="244" t="s">
        <v>188</v>
      </c>
      <c r="E71" s="245"/>
      <c r="F71" s="245"/>
      <c r="G71" s="245"/>
      <c r="H71" s="245"/>
      <c r="I71" s="246"/>
      <c r="J71" s="247">
        <f>J366</f>
        <v>0</v>
      </c>
      <c r="K71" s="248"/>
    </row>
    <row r="72" spans="2:11" s="11" customFormat="1" ht="19.9" customHeight="1">
      <c r="B72" s="242"/>
      <c r="C72" s="243"/>
      <c r="D72" s="244" t="s">
        <v>189</v>
      </c>
      <c r="E72" s="245"/>
      <c r="F72" s="245"/>
      <c r="G72" s="245"/>
      <c r="H72" s="245"/>
      <c r="I72" s="246"/>
      <c r="J72" s="247">
        <f>J391</f>
        <v>0</v>
      </c>
      <c r="K72" s="248"/>
    </row>
    <row r="73" spans="2:11" s="11" customFormat="1" ht="19.9" customHeight="1">
      <c r="B73" s="242"/>
      <c r="C73" s="243"/>
      <c r="D73" s="244" t="s">
        <v>190</v>
      </c>
      <c r="E73" s="245"/>
      <c r="F73" s="245"/>
      <c r="G73" s="245"/>
      <c r="H73" s="245"/>
      <c r="I73" s="246"/>
      <c r="J73" s="247">
        <f>J400</f>
        <v>0</v>
      </c>
      <c r="K73" s="248"/>
    </row>
    <row r="74" spans="2:11" s="11" customFormat="1" ht="19.9" customHeight="1">
      <c r="B74" s="242"/>
      <c r="C74" s="243"/>
      <c r="D74" s="244" t="s">
        <v>191</v>
      </c>
      <c r="E74" s="245"/>
      <c r="F74" s="245"/>
      <c r="G74" s="245"/>
      <c r="H74" s="245"/>
      <c r="I74" s="246"/>
      <c r="J74" s="247">
        <f>J412</f>
        <v>0</v>
      </c>
      <c r="K74" s="248"/>
    </row>
    <row r="75" spans="2:11" s="11" customFormat="1" ht="19.9" customHeight="1">
      <c r="B75" s="242"/>
      <c r="C75" s="243"/>
      <c r="D75" s="244" t="s">
        <v>192</v>
      </c>
      <c r="E75" s="245"/>
      <c r="F75" s="245"/>
      <c r="G75" s="245"/>
      <c r="H75" s="245"/>
      <c r="I75" s="246"/>
      <c r="J75" s="247">
        <f>J417</f>
        <v>0</v>
      </c>
      <c r="K75" s="248"/>
    </row>
    <row r="76" spans="2:11" s="11" customFormat="1" ht="19.9" customHeight="1">
      <c r="B76" s="242"/>
      <c r="C76" s="243"/>
      <c r="D76" s="244" t="s">
        <v>193</v>
      </c>
      <c r="E76" s="245"/>
      <c r="F76" s="245"/>
      <c r="G76" s="245"/>
      <c r="H76" s="245"/>
      <c r="I76" s="246"/>
      <c r="J76" s="247">
        <f>J451</f>
        <v>0</v>
      </c>
      <c r="K76" s="248"/>
    </row>
    <row r="77" spans="2:11" s="11" customFormat="1" ht="19.9" customHeight="1">
      <c r="B77" s="242"/>
      <c r="C77" s="243"/>
      <c r="D77" s="244" t="s">
        <v>194</v>
      </c>
      <c r="E77" s="245"/>
      <c r="F77" s="245"/>
      <c r="G77" s="245"/>
      <c r="H77" s="245"/>
      <c r="I77" s="246"/>
      <c r="J77" s="247">
        <f>J460</f>
        <v>0</v>
      </c>
      <c r="K77" s="248"/>
    </row>
    <row r="78" spans="2:11" s="11" customFormat="1" ht="19.9" customHeight="1">
      <c r="B78" s="242"/>
      <c r="C78" s="243"/>
      <c r="D78" s="244" t="s">
        <v>195</v>
      </c>
      <c r="E78" s="245"/>
      <c r="F78" s="245"/>
      <c r="G78" s="245"/>
      <c r="H78" s="245"/>
      <c r="I78" s="246"/>
      <c r="J78" s="247">
        <f>J486</f>
        <v>0</v>
      </c>
      <c r="K78" s="248"/>
    </row>
    <row r="79" spans="2:11" s="1" customFormat="1" ht="21.8" customHeight="1">
      <c r="B79" s="46"/>
      <c r="C79" s="47"/>
      <c r="D79" s="47"/>
      <c r="E79" s="47"/>
      <c r="F79" s="47"/>
      <c r="G79" s="47"/>
      <c r="H79" s="47"/>
      <c r="I79" s="156"/>
      <c r="J79" s="47"/>
      <c r="K79" s="51"/>
    </row>
    <row r="80" spans="2:11" s="1" customFormat="1" ht="6.95" customHeight="1">
      <c r="B80" s="67"/>
      <c r="C80" s="68"/>
      <c r="D80" s="68"/>
      <c r="E80" s="68"/>
      <c r="F80" s="68"/>
      <c r="G80" s="68"/>
      <c r="H80" s="68"/>
      <c r="I80" s="178"/>
      <c r="J80" s="68"/>
      <c r="K80" s="69"/>
    </row>
    <row r="84" spans="2:12" s="1" customFormat="1" ht="6.95" customHeight="1">
      <c r="B84" s="70"/>
      <c r="C84" s="71"/>
      <c r="D84" s="71"/>
      <c r="E84" s="71"/>
      <c r="F84" s="71"/>
      <c r="G84" s="71"/>
      <c r="H84" s="71"/>
      <c r="I84" s="181"/>
      <c r="J84" s="71"/>
      <c r="K84" s="71"/>
      <c r="L84" s="72"/>
    </row>
    <row r="85" spans="2:12" s="1" customFormat="1" ht="36.95" customHeight="1">
      <c r="B85" s="46"/>
      <c r="C85" s="73" t="s">
        <v>118</v>
      </c>
      <c r="D85" s="74"/>
      <c r="E85" s="74"/>
      <c r="F85" s="74"/>
      <c r="G85" s="74"/>
      <c r="H85" s="74"/>
      <c r="I85" s="196"/>
      <c r="J85" s="74"/>
      <c r="K85" s="74"/>
      <c r="L85" s="72"/>
    </row>
    <row r="86" spans="2:12" s="1" customFormat="1" ht="6.95" customHeight="1">
      <c r="B86" s="46"/>
      <c r="C86" s="74"/>
      <c r="D86" s="74"/>
      <c r="E86" s="74"/>
      <c r="F86" s="74"/>
      <c r="G86" s="74"/>
      <c r="H86" s="74"/>
      <c r="I86" s="196"/>
      <c r="J86" s="74"/>
      <c r="K86" s="74"/>
      <c r="L86" s="72"/>
    </row>
    <row r="87" spans="2:12" s="1" customFormat="1" ht="14.4" customHeight="1">
      <c r="B87" s="46"/>
      <c r="C87" s="76" t="s">
        <v>18</v>
      </c>
      <c r="D87" s="74"/>
      <c r="E87" s="74"/>
      <c r="F87" s="74"/>
      <c r="G87" s="74"/>
      <c r="H87" s="74"/>
      <c r="I87" s="196"/>
      <c r="J87" s="74"/>
      <c r="K87" s="74"/>
      <c r="L87" s="72"/>
    </row>
    <row r="88" spans="2:12" s="1" customFormat="1" ht="16.5" customHeight="1">
      <c r="B88" s="46"/>
      <c r="C88" s="74"/>
      <c r="D88" s="74"/>
      <c r="E88" s="197" t="str">
        <f>E7</f>
        <v xml:space="preserve">Stavební úpravy křížové chodby,  Muzeum Českého lesa, Tachov</v>
      </c>
      <c r="F88" s="76"/>
      <c r="G88" s="76"/>
      <c r="H88" s="76"/>
      <c r="I88" s="196"/>
      <c r="J88" s="74"/>
      <c r="K88" s="74"/>
      <c r="L88" s="72"/>
    </row>
    <row r="89" spans="2:12" s="1" customFormat="1" ht="14.4" customHeight="1">
      <c r="B89" s="46"/>
      <c r="C89" s="76" t="s">
        <v>109</v>
      </c>
      <c r="D89" s="74"/>
      <c r="E89" s="74"/>
      <c r="F89" s="74"/>
      <c r="G89" s="74"/>
      <c r="H89" s="74"/>
      <c r="I89" s="196"/>
      <c r="J89" s="74"/>
      <c r="K89" s="74"/>
      <c r="L89" s="72"/>
    </row>
    <row r="90" spans="2:12" s="1" customFormat="1" ht="17.25" customHeight="1">
      <c r="B90" s="46"/>
      <c r="C90" s="74"/>
      <c r="D90" s="74"/>
      <c r="E90" s="82" t="str">
        <f>E9</f>
        <v>01 - Architektonicko stavební řešení</v>
      </c>
      <c r="F90" s="74"/>
      <c r="G90" s="74"/>
      <c r="H90" s="74"/>
      <c r="I90" s="196"/>
      <c r="J90" s="74"/>
      <c r="K90" s="74"/>
      <c r="L90" s="72"/>
    </row>
    <row r="91" spans="2:12" s="1" customFormat="1" ht="6.95" customHeight="1">
      <c r="B91" s="46"/>
      <c r="C91" s="74"/>
      <c r="D91" s="74"/>
      <c r="E91" s="74"/>
      <c r="F91" s="74"/>
      <c r="G91" s="74"/>
      <c r="H91" s="74"/>
      <c r="I91" s="196"/>
      <c r="J91" s="74"/>
      <c r="K91" s="74"/>
      <c r="L91" s="72"/>
    </row>
    <row r="92" spans="2:12" s="1" customFormat="1" ht="18" customHeight="1">
      <c r="B92" s="46"/>
      <c r="C92" s="76" t="s">
        <v>25</v>
      </c>
      <c r="D92" s="74"/>
      <c r="E92" s="74"/>
      <c r="F92" s="198" t="str">
        <f>F12</f>
        <v xml:space="preserve"> </v>
      </c>
      <c r="G92" s="74"/>
      <c r="H92" s="74"/>
      <c r="I92" s="199" t="s">
        <v>27</v>
      </c>
      <c r="J92" s="85" t="str">
        <f>IF(J12="","",J12)</f>
        <v>24. 5. 2018</v>
      </c>
      <c r="K92" s="74"/>
      <c r="L92" s="72"/>
    </row>
    <row r="93" spans="2:12" s="1" customFormat="1" ht="6.95" customHeight="1">
      <c r="B93" s="46"/>
      <c r="C93" s="74"/>
      <c r="D93" s="74"/>
      <c r="E93" s="74"/>
      <c r="F93" s="74"/>
      <c r="G93" s="74"/>
      <c r="H93" s="74"/>
      <c r="I93" s="196"/>
      <c r="J93" s="74"/>
      <c r="K93" s="74"/>
      <c r="L93" s="72"/>
    </row>
    <row r="94" spans="2:12" s="1" customFormat="1" ht="13.5">
      <c r="B94" s="46"/>
      <c r="C94" s="76" t="s">
        <v>31</v>
      </c>
      <c r="D94" s="74"/>
      <c r="E94" s="74"/>
      <c r="F94" s="198" t="str">
        <f>E15</f>
        <v>Muzeum Českého lesa</v>
      </c>
      <c r="G94" s="74"/>
      <c r="H94" s="74"/>
      <c r="I94" s="199" t="s">
        <v>37</v>
      </c>
      <c r="J94" s="198" t="str">
        <f>E21</f>
        <v>Ateliér Soukup Opl Švehla s.r.o.</v>
      </c>
      <c r="K94" s="74"/>
      <c r="L94" s="72"/>
    </row>
    <row r="95" spans="2:12" s="1" customFormat="1" ht="14.4" customHeight="1">
      <c r="B95" s="46"/>
      <c r="C95" s="76" t="s">
        <v>35</v>
      </c>
      <c r="D95" s="74"/>
      <c r="E95" s="74"/>
      <c r="F95" s="198" t="str">
        <f>IF(E18="","",E18)</f>
        <v/>
      </c>
      <c r="G95" s="74"/>
      <c r="H95" s="74"/>
      <c r="I95" s="196"/>
      <c r="J95" s="74"/>
      <c r="K95" s="74"/>
      <c r="L95" s="72"/>
    </row>
    <row r="96" spans="2:12" s="1" customFormat="1" ht="10.3" customHeight="1">
      <c r="B96" s="46"/>
      <c r="C96" s="74"/>
      <c r="D96" s="74"/>
      <c r="E96" s="74"/>
      <c r="F96" s="74"/>
      <c r="G96" s="74"/>
      <c r="H96" s="74"/>
      <c r="I96" s="196"/>
      <c r="J96" s="74"/>
      <c r="K96" s="74"/>
      <c r="L96" s="72"/>
    </row>
    <row r="97" spans="2:20" s="9" customFormat="1" ht="29.25" customHeight="1">
      <c r="B97" s="200"/>
      <c r="C97" s="201" t="s">
        <v>119</v>
      </c>
      <c r="D97" s="202" t="s">
        <v>61</v>
      </c>
      <c r="E97" s="202" t="s">
        <v>57</v>
      </c>
      <c r="F97" s="202" t="s">
        <v>120</v>
      </c>
      <c r="G97" s="202" t="s">
        <v>121</v>
      </c>
      <c r="H97" s="202" t="s">
        <v>122</v>
      </c>
      <c r="I97" s="203" t="s">
        <v>123</v>
      </c>
      <c r="J97" s="202" t="s">
        <v>114</v>
      </c>
      <c r="K97" s="204" t="s">
        <v>124</v>
      </c>
      <c r="L97" s="205"/>
      <c r="M97" s="102" t="s">
        <v>125</v>
      </c>
      <c r="N97" s="103" t="s">
        <v>46</v>
      </c>
      <c r="O97" s="103" t="s">
        <v>126</v>
      </c>
      <c r="P97" s="103" t="s">
        <v>127</v>
      </c>
      <c r="Q97" s="103" t="s">
        <v>128</v>
      </c>
      <c r="R97" s="103" t="s">
        <v>129</v>
      </c>
      <c r="S97" s="103" t="s">
        <v>130</v>
      </c>
      <c r="T97" s="104" t="s">
        <v>131</v>
      </c>
    </row>
    <row r="98" spans="2:63" s="1" customFormat="1" ht="29.25" customHeight="1">
      <c r="B98" s="46"/>
      <c r="C98" s="108" t="s">
        <v>115</v>
      </c>
      <c r="D98" s="74"/>
      <c r="E98" s="74"/>
      <c r="F98" s="74"/>
      <c r="G98" s="74"/>
      <c r="H98" s="74"/>
      <c r="I98" s="196"/>
      <c r="J98" s="206">
        <f>BK98</f>
        <v>0</v>
      </c>
      <c r="K98" s="74"/>
      <c r="L98" s="72"/>
      <c r="M98" s="105"/>
      <c r="N98" s="106"/>
      <c r="O98" s="106"/>
      <c r="P98" s="207">
        <f>P99+P350</f>
        <v>0</v>
      </c>
      <c r="Q98" s="106"/>
      <c r="R98" s="207">
        <f>R99+R350</f>
        <v>179.02902459999999</v>
      </c>
      <c r="S98" s="106"/>
      <c r="T98" s="208">
        <f>T99+T350</f>
        <v>166.23024088000003</v>
      </c>
      <c r="AT98" s="24" t="s">
        <v>75</v>
      </c>
      <c r="AU98" s="24" t="s">
        <v>116</v>
      </c>
      <c r="BK98" s="209">
        <f>BK99+BK350</f>
        <v>0</v>
      </c>
    </row>
    <row r="99" spans="2:63" s="10" customFormat="1" ht="37.4" customHeight="1">
      <c r="B99" s="210"/>
      <c r="C99" s="211"/>
      <c r="D99" s="212" t="s">
        <v>75</v>
      </c>
      <c r="E99" s="213" t="s">
        <v>196</v>
      </c>
      <c r="F99" s="213" t="s">
        <v>197</v>
      </c>
      <c r="G99" s="211"/>
      <c r="H99" s="211"/>
      <c r="I99" s="214"/>
      <c r="J99" s="215">
        <f>BK99</f>
        <v>0</v>
      </c>
      <c r="K99" s="211"/>
      <c r="L99" s="216"/>
      <c r="M99" s="217"/>
      <c r="N99" s="218"/>
      <c r="O99" s="218"/>
      <c r="P99" s="219">
        <f>P100+P107+P135+P140+P174+P183+P223+P241+P335+P348</f>
        <v>0</v>
      </c>
      <c r="Q99" s="218"/>
      <c r="R99" s="219">
        <f>R100+R107+R135+R140+R174+R183+R223+R241+R335+R348</f>
        <v>147.97003292</v>
      </c>
      <c r="S99" s="218"/>
      <c r="T99" s="220">
        <f>T100+T107+T135+T140+T174+T183+T223+T241+T335+T348</f>
        <v>165.87152300000002</v>
      </c>
      <c r="AR99" s="221" t="s">
        <v>24</v>
      </c>
      <c r="AT99" s="222" t="s">
        <v>75</v>
      </c>
      <c r="AU99" s="222" t="s">
        <v>76</v>
      </c>
      <c r="AY99" s="221" t="s">
        <v>135</v>
      </c>
      <c r="BK99" s="223">
        <f>BK100+BK107+BK135+BK140+BK174+BK183+BK223+BK241+BK335+BK348</f>
        <v>0</v>
      </c>
    </row>
    <row r="100" spans="2:63" s="10" customFormat="1" ht="19.9" customHeight="1">
      <c r="B100" s="210"/>
      <c r="C100" s="211"/>
      <c r="D100" s="212" t="s">
        <v>75</v>
      </c>
      <c r="E100" s="249" t="s">
        <v>24</v>
      </c>
      <c r="F100" s="249" t="s">
        <v>198</v>
      </c>
      <c r="G100" s="211"/>
      <c r="H100" s="211"/>
      <c r="I100" s="214"/>
      <c r="J100" s="250">
        <f>BK100</f>
        <v>0</v>
      </c>
      <c r="K100" s="211"/>
      <c r="L100" s="216"/>
      <c r="M100" s="217"/>
      <c r="N100" s="218"/>
      <c r="O100" s="218"/>
      <c r="P100" s="219">
        <f>SUM(P101:P106)</f>
        <v>0</v>
      </c>
      <c r="Q100" s="218"/>
      <c r="R100" s="219">
        <f>SUM(R101:R106)</f>
        <v>0</v>
      </c>
      <c r="S100" s="218"/>
      <c r="T100" s="220">
        <f>SUM(T101:T106)</f>
        <v>0</v>
      </c>
      <c r="AR100" s="221" t="s">
        <v>24</v>
      </c>
      <c r="AT100" s="222" t="s">
        <v>75</v>
      </c>
      <c r="AU100" s="222" t="s">
        <v>24</v>
      </c>
      <c r="AY100" s="221" t="s">
        <v>135</v>
      </c>
      <c r="BK100" s="223">
        <f>SUM(BK101:BK106)</f>
        <v>0</v>
      </c>
    </row>
    <row r="101" spans="2:65" s="1" customFormat="1" ht="16.5" customHeight="1">
      <c r="B101" s="46"/>
      <c r="C101" s="224" t="s">
        <v>24</v>
      </c>
      <c r="D101" s="224" t="s">
        <v>136</v>
      </c>
      <c r="E101" s="225" t="s">
        <v>199</v>
      </c>
      <c r="F101" s="226" t="s">
        <v>200</v>
      </c>
      <c r="G101" s="227" t="s">
        <v>201</v>
      </c>
      <c r="H101" s="228">
        <v>11.218</v>
      </c>
      <c r="I101" s="229"/>
      <c r="J101" s="230">
        <f>ROUND(I101*H101,2)</f>
        <v>0</v>
      </c>
      <c r="K101" s="226" t="s">
        <v>140</v>
      </c>
      <c r="L101" s="72"/>
      <c r="M101" s="231" t="s">
        <v>22</v>
      </c>
      <c r="N101" s="232" t="s">
        <v>47</v>
      </c>
      <c r="O101" s="47"/>
      <c r="P101" s="233">
        <f>O101*H101</f>
        <v>0</v>
      </c>
      <c r="Q101" s="233">
        <v>0</v>
      </c>
      <c r="R101" s="233">
        <f>Q101*H101</f>
        <v>0</v>
      </c>
      <c r="S101" s="233">
        <v>0</v>
      </c>
      <c r="T101" s="234">
        <f>S101*H101</f>
        <v>0</v>
      </c>
      <c r="AR101" s="24" t="s">
        <v>152</v>
      </c>
      <c r="AT101" s="24" t="s">
        <v>136</v>
      </c>
      <c r="AU101" s="24" t="s">
        <v>85</v>
      </c>
      <c r="AY101" s="24" t="s">
        <v>135</v>
      </c>
      <c r="BE101" s="235">
        <f>IF(N101="základní",J101,0)</f>
        <v>0</v>
      </c>
      <c r="BF101" s="235">
        <f>IF(N101="snížená",J101,0)</f>
        <v>0</v>
      </c>
      <c r="BG101" s="235">
        <f>IF(N101="zákl. přenesená",J101,0)</f>
        <v>0</v>
      </c>
      <c r="BH101" s="235">
        <f>IF(N101="sníž. přenesená",J101,0)</f>
        <v>0</v>
      </c>
      <c r="BI101" s="235">
        <f>IF(N101="nulová",J101,0)</f>
        <v>0</v>
      </c>
      <c r="BJ101" s="24" t="s">
        <v>24</v>
      </c>
      <c r="BK101" s="235">
        <f>ROUND(I101*H101,2)</f>
        <v>0</v>
      </c>
      <c r="BL101" s="24" t="s">
        <v>152</v>
      </c>
      <c r="BM101" s="24" t="s">
        <v>202</v>
      </c>
    </row>
    <row r="102" spans="2:47" s="1" customFormat="1" ht="13.5">
      <c r="B102" s="46"/>
      <c r="C102" s="74"/>
      <c r="D102" s="236" t="s">
        <v>143</v>
      </c>
      <c r="E102" s="74"/>
      <c r="F102" s="237" t="s">
        <v>203</v>
      </c>
      <c r="G102" s="74"/>
      <c r="H102" s="74"/>
      <c r="I102" s="196"/>
      <c r="J102" s="74"/>
      <c r="K102" s="74"/>
      <c r="L102" s="72"/>
      <c r="M102" s="238"/>
      <c r="N102" s="47"/>
      <c r="O102" s="47"/>
      <c r="P102" s="47"/>
      <c r="Q102" s="47"/>
      <c r="R102" s="47"/>
      <c r="S102" s="47"/>
      <c r="T102" s="95"/>
      <c r="AT102" s="24" t="s">
        <v>143</v>
      </c>
      <c r="AU102" s="24" t="s">
        <v>85</v>
      </c>
    </row>
    <row r="103" spans="2:51" s="12" customFormat="1" ht="13.5">
      <c r="B103" s="251"/>
      <c r="C103" s="252"/>
      <c r="D103" s="236" t="s">
        <v>204</v>
      </c>
      <c r="E103" s="253" t="s">
        <v>22</v>
      </c>
      <c r="F103" s="254" t="s">
        <v>205</v>
      </c>
      <c r="G103" s="252"/>
      <c r="H103" s="253" t="s">
        <v>22</v>
      </c>
      <c r="I103" s="255"/>
      <c r="J103" s="252"/>
      <c r="K103" s="252"/>
      <c r="L103" s="256"/>
      <c r="M103" s="257"/>
      <c r="N103" s="258"/>
      <c r="O103" s="258"/>
      <c r="P103" s="258"/>
      <c r="Q103" s="258"/>
      <c r="R103" s="258"/>
      <c r="S103" s="258"/>
      <c r="T103" s="259"/>
      <c r="AT103" s="260" t="s">
        <v>204</v>
      </c>
      <c r="AU103" s="260" t="s">
        <v>85</v>
      </c>
      <c r="AV103" s="12" t="s">
        <v>24</v>
      </c>
      <c r="AW103" s="12" t="s">
        <v>39</v>
      </c>
      <c r="AX103" s="12" t="s">
        <v>76</v>
      </c>
      <c r="AY103" s="260" t="s">
        <v>135</v>
      </c>
    </row>
    <row r="104" spans="2:51" s="13" customFormat="1" ht="13.5">
      <c r="B104" s="261"/>
      <c r="C104" s="262"/>
      <c r="D104" s="236" t="s">
        <v>204</v>
      </c>
      <c r="E104" s="263" t="s">
        <v>22</v>
      </c>
      <c r="F104" s="264" t="s">
        <v>206</v>
      </c>
      <c r="G104" s="262"/>
      <c r="H104" s="265">
        <v>11.218</v>
      </c>
      <c r="I104" s="266"/>
      <c r="J104" s="262"/>
      <c r="K104" s="262"/>
      <c r="L104" s="267"/>
      <c r="M104" s="268"/>
      <c r="N104" s="269"/>
      <c r="O104" s="269"/>
      <c r="P104" s="269"/>
      <c r="Q104" s="269"/>
      <c r="R104" s="269"/>
      <c r="S104" s="269"/>
      <c r="T104" s="270"/>
      <c r="AT104" s="271" t="s">
        <v>204</v>
      </c>
      <c r="AU104" s="271" t="s">
        <v>85</v>
      </c>
      <c r="AV104" s="13" t="s">
        <v>85</v>
      </c>
      <c r="AW104" s="13" t="s">
        <v>39</v>
      </c>
      <c r="AX104" s="13" t="s">
        <v>24</v>
      </c>
      <c r="AY104" s="271" t="s">
        <v>135</v>
      </c>
    </row>
    <row r="105" spans="2:65" s="1" customFormat="1" ht="16.5" customHeight="1">
      <c r="B105" s="46"/>
      <c r="C105" s="224" t="s">
        <v>85</v>
      </c>
      <c r="D105" s="224" t="s">
        <v>136</v>
      </c>
      <c r="E105" s="225" t="s">
        <v>207</v>
      </c>
      <c r="F105" s="226" t="s">
        <v>208</v>
      </c>
      <c r="G105" s="227" t="s">
        <v>209</v>
      </c>
      <c r="H105" s="228">
        <v>186.96</v>
      </c>
      <c r="I105" s="229"/>
      <c r="J105" s="230">
        <f>ROUND(I105*H105,2)</f>
        <v>0</v>
      </c>
      <c r="K105" s="226" t="s">
        <v>140</v>
      </c>
      <c r="L105" s="72"/>
      <c r="M105" s="231" t="s">
        <v>22</v>
      </c>
      <c r="N105" s="232" t="s">
        <v>47</v>
      </c>
      <c r="O105" s="47"/>
      <c r="P105" s="233">
        <f>O105*H105</f>
        <v>0</v>
      </c>
      <c r="Q105" s="233">
        <v>0</v>
      </c>
      <c r="R105" s="233">
        <f>Q105*H105</f>
        <v>0</v>
      </c>
      <c r="S105" s="233">
        <v>0</v>
      </c>
      <c r="T105" s="234">
        <f>S105*H105</f>
        <v>0</v>
      </c>
      <c r="AR105" s="24" t="s">
        <v>152</v>
      </c>
      <c r="AT105" s="24" t="s">
        <v>136</v>
      </c>
      <c r="AU105" s="24" t="s">
        <v>85</v>
      </c>
      <c r="AY105" s="24" t="s">
        <v>135</v>
      </c>
      <c r="BE105" s="235">
        <f>IF(N105="základní",J105,0)</f>
        <v>0</v>
      </c>
      <c r="BF105" s="235">
        <f>IF(N105="snížená",J105,0)</f>
        <v>0</v>
      </c>
      <c r="BG105" s="235">
        <f>IF(N105="zákl. přenesená",J105,0)</f>
        <v>0</v>
      </c>
      <c r="BH105" s="235">
        <f>IF(N105="sníž. přenesená",J105,0)</f>
        <v>0</v>
      </c>
      <c r="BI105" s="235">
        <f>IF(N105="nulová",J105,0)</f>
        <v>0</v>
      </c>
      <c r="BJ105" s="24" t="s">
        <v>24</v>
      </c>
      <c r="BK105" s="235">
        <f>ROUND(I105*H105,2)</f>
        <v>0</v>
      </c>
      <c r="BL105" s="24" t="s">
        <v>152</v>
      </c>
      <c r="BM105" s="24" t="s">
        <v>210</v>
      </c>
    </row>
    <row r="106" spans="2:47" s="1" customFormat="1" ht="13.5">
      <c r="B106" s="46"/>
      <c r="C106" s="74"/>
      <c r="D106" s="236" t="s">
        <v>143</v>
      </c>
      <c r="E106" s="74"/>
      <c r="F106" s="237" t="s">
        <v>211</v>
      </c>
      <c r="G106" s="74"/>
      <c r="H106" s="74"/>
      <c r="I106" s="196"/>
      <c r="J106" s="74"/>
      <c r="K106" s="74"/>
      <c r="L106" s="72"/>
      <c r="M106" s="238"/>
      <c r="N106" s="47"/>
      <c r="O106" s="47"/>
      <c r="P106" s="47"/>
      <c r="Q106" s="47"/>
      <c r="R106" s="47"/>
      <c r="S106" s="47"/>
      <c r="T106" s="95"/>
      <c r="AT106" s="24" t="s">
        <v>143</v>
      </c>
      <c r="AU106" s="24" t="s">
        <v>85</v>
      </c>
    </row>
    <row r="107" spans="2:63" s="10" customFormat="1" ht="29.85" customHeight="1">
      <c r="B107" s="210"/>
      <c r="C107" s="211"/>
      <c r="D107" s="212" t="s">
        <v>75</v>
      </c>
      <c r="E107" s="249" t="s">
        <v>148</v>
      </c>
      <c r="F107" s="249" t="s">
        <v>212</v>
      </c>
      <c r="G107" s="211"/>
      <c r="H107" s="211"/>
      <c r="I107" s="214"/>
      <c r="J107" s="250">
        <f>BK107</f>
        <v>0</v>
      </c>
      <c r="K107" s="211"/>
      <c r="L107" s="216"/>
      <c r="M107" s="217"/>
      <c r="N107" s="218"/>
      <c r="O107" s="218"/>
      <c r="P107" s="219">
        <f>SUM(P108:P134)</f>
        <v>0</v>
      </c>
      <c r="Q107" s="218"/>
      <c r="R107" s="219">
        <f>SUM(R108:R134)</f>
        <v>24.922164300000002</v>
      </c>
      <c r="S107" s="218"/>
      <c r="T107" s="220">
        <f>SUM(T108:T134)</f>
        <v>0</v>
      </c>
      <c r="AR107" s="221" t="s">
        <v>24</v>
      </c>
      <c r="AT107" s="222" t="s">
        <v>75</v>
      </c>
      <c r="AU107" s="222" t="s">
        <v>24</v>
      </c>
      <c r="AY107" s="221" t="s">
        <v>135</v>
      </c>
      <c r="BK107" s="223">
        <f>SUM(BK108:BK134)</f>
        <v>0</v>
      </c>
    </row>
    <row r="108" spans="2:65" s="1" customFormat="1" ht="25.5" customHeight="1">
      <c r="B108" s="46"/>
      <c r="C108" s="224" t="s">
        <v>148</v>
      </c>
      <c r="D108" s="224" t="s">
        <v>136</v>
      </c>
      <c r="E108" s="225" t="s">
        <v>213</v>
      </c>
      <c r="F108" s="226" t="s">
        <v>214</v>
      </c>
      <c r="G108" s="227" t="s">
        <v>201</v>
      </c>
      <c r="H108" s="228">
        <v>5.4</v>
      </c>
      <c r="I108" s="229"/>
      <c r="J108" s="230">
        <f>ROUND(I108*H108,2)</f>
        <v>0</v>
      </c>
      <c r="K108" s="226" t="s">
        <v>140</v>
      </c>
      <c r="L108" s="72"/>
      <c r="M108" s="231" t="s">
        <v>22</v>
      </c>
      <c r="N108" s="232" t="s">
        <v>47</v>
      </c>
      <c r="O108" s="47"/>
      <c r="P108" s="233">
        <f>O108*H108</f>
        <v>0</v>
      </c>
      <c r="Q108" s="233">
        <v>1.8775</v>
      </c>
      <c r="R108" s="233">
        <f>Q108*H108</f>
        <v>10.1385</v>
      </c>
      <c r="S108" s="233">
        <v>0</v>
      </c>
      <c r="T108" s="234">
        <f>S108*H108</f>
        <v>0</v>
      </c>
      <c r="AR108" s="24" t="s">
        <v>152</v>
      </c>
      <c r="AT108" s="24" t="s">
        <v>136</v>
      </c>
      <c r="AU108" s="24" t="s">
        <v>85</v>
      </c>
      <c r="AY108" s="24" t="s">
        <v>135</v>
      </c>
      <c r="BE108" s="235">
        <f>IF(N108="základní",J108,0)</f>
        <v>0</v>
      </c>
      <c r="BF108" s="235">
        <f>IF(N108="snížená",J108,0)</f>
        <v>0</v>
      </c>
      <c r="BG108" s="235">
        <f>IF(N108="zákl. přenesená",J108,0)</f>
        <v>0</v>
      </c>
      <c r="BH108" s="235">
        <f>IF(N108="sníž. přenesená",J108,0)</f>
        <v>0</v>
      </c>
      <c r="BI108" s="235">
        <f>IF(N108="nulová",J108,0)</f>
        <v>0</v>
      </c>
      <c r="BJ108" s="24" t="s">
        <v>24</v>
      </c>
      <c r="BK108" s="235">
        <f>ROUND(I108*H108,2)</f>
        <v>0</v>
      </c>
      <c r="BL108" s="24" t="s">
        <v>152</v>
      </c>
      <c r="BM108" s="24" t="s">
        <v>215</v>
      </c>
    </row>
    <row r="109" spans="2:51" s="12" customFormat="1" ht="13.5">
      <c r="B109" s="251"/>
      <c r="C109" s="252"/>
      <c r="D109" s="236" t="s">
        <v>204</v>
      </c>
      <c r="E109" s="253" t="s">
        <v>22</v>
      </c>
      <c r="F109" s="254" t="s">
        <v>216</v>
      </c>
      <c r="G109" s="252"/>
      <c r="H109" s="253" t="s">
        <v>22</v>
      </c>
      <c r="I109" s="255"/>
      <c r="J109" s="252"/>
      <c r="K109" s="252"/>
      <c r="L109" s="256"/>
      <c r="M109" s="257"/>
      <c r="N109" s="258"/>
      <c r="O109" s="258"/>
      <c r="P109" s="258"/>
      <c r="Q109" s="258"/>
      <c r="R109" s="258"/>
      <c r="S109" s="258"/>
      <c r="T109" s="259"/>
      <c r="AT109" s="260" t="s">
        <v>204</v>
      </c>
      <c r="AU109" s="260" t="s">
        <v>85</v>
      </c>
      <c r="AV109" s="12" t="s">
        <v>24</v>
      </c>
      <c r="AW109" s="12" t="s">
        <v>39</v>
      </c>
      <c r="AX109" s="12" t="s">
        <v>76</v>
      </c>
      <c r="AY109" s="260" t="s">
        <v>135</v>
      </c>
    </row>
    <row r="110" spans="2:51" s="13" customFormat="1" ht="13.5">
      <c r="B110" s="261"/>
      <c r="C110" s="262"/>
      <c r="D110" s="236" t="s">
        <v>204</v>
      </c>
      <c r="E110" s="263" t="s">
        <v>22</v>
      </c>
      <c r="F110" s="264" t="s">
        <v>217</v>
      </c>
      <c r="G110" s="262"/>
      <c r="H110" s="265">
        <v>3.6</v>
      </c>
      <c r="I110" s="266"/>
      <c r="J110" s="262"/>
      <c r="K110" s="262"/>
      <c r="L110" s="267"/>
      <c r="M110" s="268"/>
      <c r="N110" s="269"/>
      <c r="O110" s="269"/>
      <c r="P110" s="269"/>
      <c r="Q110" s="269"/>
      <c r="R110" s="269"/>
      <c r="S110" s="269"/>
      <c r="T110" s="270"/>
      <c r="AT110" s="271" t="s">
        <v>204</v>
      </c>
      <c r="AU110" s="271" t="s">
        <v>85</v>
      </c>
      <c r="AV110" s="13" t="s">
        <v>85</v>
      </c>
      <c r="AW110" s="13" t="s">
        <v>39</v>
      </c>
      <c r="AX110" s="13" t="s">
        <v>76</v>
      </c>
      <c r="AY110" s="271" t="s">
        <v>135</v>
      </c>
    </row>
    <row r="111" spans="2:51" s="12" customFormat="1" ht="13.5">
      <c r="B111" s="251"/>
      <c r="C111" s="252"/>
      <c r="D111" s="236" t="s">
        <v>204</v>
      </c>
      <c r="E111" s="253" t="s">
        <v>22</v>
      </c>
      <c r="F111" s="254" t="s">
        <v>218</v>
      </c>
      <c r="G111" s="252"/>
      <c r="H111" s="253" t="s">
        <v>22</v>
      </c>
      <c r="I111" s="255"/>
      <c r="J111" s="252"/>
      <c r="K111" s="252"/>
      <c r="L111" s="256"/>
      <c r="M111" s="257"/>
      <c r="N111" s="258"/>
      <c r="O111" s="258"/>
      <c r="P111" s="258"/>
      <c r="Q111" s="258"/>
      <c r="R111" s="258"/>
      <c r="S111" s="258"/>
      <c r="T111" s="259"/>
      <c r="AT111" s="260" t="s">
        <v>204</v>
      </c>
      <c r="AU111" s="260" t="s">
        <v>85</v>
      </c>
      <c r="AV111" s="12" t="s">
        <v>24</v>
      </c>
      <c r="AW111" s="12" t="s">
        <v>39</v>
      </c>
      <c r="AX111" s="12" t="s">
        <v>76</v>
      </c>
      <c r="AY111" s="260" t="s">
        <v>135</v>
      </c>
    </row>
    <row r="112" spans="2:51" s="13" customFormat="1" ht="13.5">
      <c r="B112" s="261"/>
      <c r="C112" s="262"/>
      <c r="D112" s="236" t="s">
        <v>204</v>
      </c>
      <c r="E112" s="263" t="s">
        <v>22</v>
      </c>
      <c r="F112" s="264" t="s">
        <v>219</v>
      </c>
      <c r="G112" s="262"/>
      <c r="H112" s="265">
        <v>1.8</v>
      </c>
      <c r="I112" s="266"/>
      <c r="J112" s="262"/>
      <c r="K112" s="262"/>
      <c r="L112" s="267"/>
      <c r="M112" s="268"/>
      <c r="N112" s="269"/>
      <c r="O112" s="269"/>
      <c r="P112" s="269"/>
      <c r="Q112" s="269"/>
      <c r="R112" s="269"/>
      <c r="S112" s="269"/>
      <c r="T112" s="270"/>
      <c r="AT112" s="271" t="s">
        <v>204</v>
      </c>
      <c r="AU112" s="271" t="s">
        <v>85</v>
      </c>
      <c r="AV112" s="13" t="s">
        <v>85</v>
      </c>
      <c r="AW112" s="13" t="s">
        <v>39</v>
      </c>
      <c r="AX112" s="13" t="s">
        <v>76</v>
      </c>
      <c r="AY112" s="271" t="s">
        <v>135</v>
      </c>
    </row>
    <row r="113" spans="2:51" s="14" customFormat="1" ht="13.5">
      <c r="B113" s="272"/>
      <c r="C113" s="273"/>
      <c r="D113" s="236" t="s">
        <v>204</v>
      </c>
      <c r="E113" s="274" t="s">
        <v>22</v>
      </c>
      <c r="F113" s="275" t="s">
        <v>220</v>
      </c>
      <c r="G113" s="273"/>
      <c r="H113" s="276">
        <v>5.4</v>
      </c>
      <c r="I113" s="277"/>
      <c r="J113" s="273"/>
      <c r="K113" s="273"/>
      <c r="L113" s="278"/>
      <c r="M113" s="279"/>
      <c r="N113" s="280"/>
      <c r="O113" s="280"/>
      <c r="P113" s="280"/>
      <c r="Q113" s="280"/>
      <c r="R113" s="280"/>
      <c r="S113" s="280"/>
      <c r="T113" s="281"/>
      <c r="AT113" s="282" t="s">
        <v>204</v>
      </c>
      <c r="AU113" s="282" t="s">
        <v>85</v>
      </c>
      <c r="AV113" s="14" t="s">
        <v>152</v>
      </c>
      <c r="AW113" s="14" t="s">
        <v>39</v>
      </c>
      <c r="AX113" s="14" t="s">
        <v>24</v>
      </c>
      <c r="AY113" s="282" t="s">
        <v>135</v>
      </c>
    </row>
    <row r="114" spans="2:65" s="1" customFormat="1" ht="16.5" customHeight="1">
      <c r="B114" s="46"/>
      <c r="C114" s="224" t="s">
        <v>152</v>
      </c>
      <c r="D114" s="224" t="s">
        <v>136</v>
      </c>
      <c r="E114" s="225" t="s">
        <v>221</v>
      </c>
      <c r="F114" s="226" t="s">
        <v>222</v>
      </c>
      <c r="G114" s="227" t="s">
        <v>201</v>
      </c>
      <c r="H114" s="228">
        <v>0.135</v>
      </c>
      <c r="I114" s="229"/>
      <c r="J114" s="230">
        <f>ROUND(I114*H114,2)</f>
        <v>0</v>
      </c>
      <c r="K114" s="226" t="s">
        <v>140</v>
      </c>
      <c r="L114" s="72"/>
      <c r="M114" s="231" t="s">
        <v>22</v>
      </c>
      <c r="N114" s="232" t="s">
        <v>47</v>
      </c>
      <c r="O114" s="47"/>
      <c r="P114" s="233">
        <f>O114*H114</f>
        <v>0</v>
      </c>
      <c r="Q114" s="233">
        <v>1.94302</v>
      </c>
      <c r="R114" s="233">
        <f>Q114*H114</f>
        <v>0.26230770000000003</v>
      </c>
      <c r="S114" s="233">
        <v>0</v>
      </c>
      <c r="T114" s="234">
        <f>S114*H114</f>
        <v>0</v>
      </c>
      <c r="AR114" s="24" t="s">
        <v>152</v>
      </c>
      <c r="AT114" s="24" t="s">
        <v>136</v>
      </c>
      <c r="AU114" s="24" t="s">
        <v>85</v>
      </c>
      <c r="AY114" s="24" t="s">
        <v>135</v>
      </c>
      <c r="BE114" s="235">
        <f>IF(N114="základní",J114,0)</f>
        <v>0</v>
      </c>
      <c r="BF114" s="235">
        <f>IF(N114="snížená",J114,0)</f>
        <v>0</v>
      </c>
      <c r="BG114" s="235">
        <f>IF(N114="zákl. přenesená",J114,0)</f>
        <v>0</v>
      </c>
      <c r="BH114" s="235">
        <f>IF(N114="sníž. přenesená",J114,0)</f>
        <v>0</v>
      </c>
      <c r="BI114" s="235">
        <f>IF(N114="nulová",J114,0)</f>
        <v>0</v>
      </c>
      <c r="BJ114" s="24" t="s">
        <v>24</v>
      </c>
      <c r="BK114" s="235">
        <f>ROUND(I114*H114,2)</f>
        <v>0</v>
      </c>
      <c r="BL114" s="24" t="s">
        <v>152</v>
      </c>
      <c r="BM114" s="24" t="s">
        <v>223</v>
      </c>
    </row>
    <row r="115" spans="2:47" s="1" customFormat="1" ht="13.5">
      <c r="B115" s="46"/>
      <c r="C115" s="74"/>
      <c r="D115" s="236" t="s">
        <v>143</v>
      </c>
      <c r="E115" s="74"/>
      <c r="F115" s="237" t="s">
        <v>224</v>
      </c>
      <c r="G115" s="74"/>
      <c r="H115" s="74"/>
      <c r="I115" s="196"/>
      <c r="J115" s="74"/>
      <c r="K115" s="74"/>
      <c r="L115" s="72"/>
      <c r="M115" s="238"/>
      <c r="N115" s="47"/>
      <c r="O115" s="47"/>
      <c r="P115" s="47"/>
      <c r="Q115" s="47"/>
      <c r="R115" s="47"/>
      <c r="S115" s="47"/>
      <c r="T115" s="95"/>
      <c r="AT115" s="24" t="s">
        <v>143</v>
      </c>
      <c r="AU115" s="24" t="s">
        <v>85</v>
      </c>
    </row>
    <row r="116" spans="2:51" s="13" customFormat="1" ht="13.5">
      <c r="B116" s="261"/>
      <c r="C116" s="262"/>
      <c r="D116" s="236" t="s">
        <v>204</v>
      </c>
      <c r="E116" s="263" t="s">
        <v>22</v>
      </c>
      <c r="F116" s="264" t="s">
        <v>225</v>
      </c>
      <c r="G116" s="262"/>
      <c r="H116" s="265">
        <v>0.135</v>
      </c>
      <c r="I116" s="266"/>
      <c r="J116" s="262"/>
      <c r="K116" s="262"/>
      <c r="L116" s="267"/>
      <c r="M116" s="268"/>
      <c r="N116" s="269"/>
      <c r="O116" s="269"/>
      <c r="P116" s="269"/>
      <c r="Q116" s="269"/>
      <c r="R116" s="269"/>
      <c r="S116" s="269"/>
      <c r="T116" s="270"/>
      <c r="AT116" s="271" t="s">
        <v>204</v>
      </c>
      <c r="AU116" s="271" t="s">
        <v>85</v>
      </c>
      <c r="AV116" s="13" t="s">
        <v>85</v>
      </c>
      <c r="AW116" s="13" t="s">
        <v>39</v>
      </c>
      <c r="AX116" s="13" t="s">
        <v>24</v>
      </c>
      <c r="AY116" s="271" t="s">
        <v>135</v>
      </c>
    </row>
    <row r="117" spans="2:65" s="1" customFormat="1" ht="25.5" customHeight="1">
      <c r="B117" s="46"/>
      <c r="C117" s="224" t="s">
        <v>134</v>
      </c>
      <c r="D117" s="224" t="s">
        <v>136</v>
      </c>
      <c r="E117" s="225" t="s">
        <v>226</v>
      </c>
      <c r="F117" s="226" t="s">
        <v>227</v>
      </c>
      <c r="G117" s="227" t="s">
        <v>228</v>
      </c>
      <c r="H117" s="228">
        <v>0.023</v>
      </c>
      <c r="I117" s="229"/>
      <c r="J117" s="230">
        <f>ROUND(I117*H117,2)</f>
        <v>0</v>
      </c>
      <c r="K117" s="226" t="s">
        <v>140</v>
      </c>
      <c r="L117" s="72"/>
      <c r="M117" s="231" t="s">
        <v>22</v>
      </c>
      <c r="N117" s="232" t="s">
        <v>47</v>
      </c>
      <c r="O117" s="47"/>
      <c r="P117" s="233">
        <f>O117*H117</f>
        <v>0</v>
      </c>
      <c r="Q117" s="233">
        <v>0.01954</v>
      </c>
      <c r="R117" s="233">
        <f>Q117*H117</f>
        <v>0.00044941999999999996</v>
      </c>
      <c r="S117" s="233">
        <v>0</v>
      </c>
      <c r="T117" s="234">
        <f>S117*H117</f>
        <v>0</v>
      </c>
      <c r="AR117" s="24" t="s">
        <v>152</v>
      </c>
      <c r="AT117" s="24" t="s">
        <v>136</v>
      </c>
      <c r="AU117" s="24" t="s">
        <v>85</v>
      </c>
      <c r="AY117" s="24" t="s">
        <v>135</v>
      </c>
      <c r="BE117" s="235">
        <f>IF(N117="základní",J117,0)</f>
        <v>0</v>
      </c>
      <c r="BF117" s="235">
        <f>IF(N117="snížená",J117,0)</f>
        <v>0</v>
      </c>
      <c r="BG117" s="235">
        <f>IF(N117="zákl. přenesená",J117,0)</f>
        <v>0</v>
      </c>
      <c r="BH117" s="235">
        <f>IF(N117="sníž. přenesená",J117,0)</f>
        <v>0</v>
      </c>
      <c r="BI117" s="235">
        <f>IF(N117="nulová",J117,0)</f>
        <v>0</v>
      </c>
      <c r="BJ117" s="24" t="s">
        <v>24</v>
      </c>
      <c r="BK117" s="235">
        <f>ROUND(I117*H117,2)</f>
        <v>0</v>
      </c>
      <c r="BL117" s="24" t="s">
        <v>152</v>
      </c>
      <c r="BM117" s="24" t="s">
        <v>229</v>
      </c>
    </row>
    <row r="118" spans="2:47" s="1" customFormat="1" ht="13.5">
      <c r="B118" s="46"/>
      <c r="C118" s="74"/>
      <c r="D118" s="236" t="s">
        <v>143</v>
      </c>
      <c r="E118" s="74"/>
      <c r="F118" s="237" t="s">
        <v>230</v>
      </c>
      <c r="G118" s="74"/>
      <c r="H118" s="74"/>
      <c r="I118" s="196"/>
      <c r="J118" s="74"/>
      <c r="K118" s="74"/>
      <c r="L118" s="72"/>
      <c r="M118" s="238"/>
      <c r="N118" s="47"/>
      <c r="O118" s="47"/>
      <c r="P118" s="47"/>
      <c r="Q118" s="47"/>
      <c r="R118" s="47"/>
      <c r="S118" s="47"/>
      <c r="T118" s="95"/>
      <c r="AT118" s="24" t="s">
        <v>143</v>
      </c>
      <c r="AU118" s="24" t="s">
        <v>85</v>
      </c>
    </row>
    <row r="119" spans="2:51" s="13" customFormat="1" ht="13.5">
      <c r="B119" s="261"/>
      <c r="C119" s="262"/>
      <c r="D119" s="236" t="s">
        <v>204</v>
      </c>
      <c r="E119" s="263" t="s">
        <v>22</v>
      </c>
      <c r="F119" s="264" t="s">
        <v>231</v>
      </c>
      <c r="G119" s="262"/>
      <c r="H119" s="265">
        <v>0.023</v>
      </c>
      <c r="I119" s="266"/>
      <c r="J119" s="262"/>
      <c r="K119" s="262"/>
      <c r="L119" s="267"/>
      <c r="M119" s="268"/>
      <c r="N119" s="269"/>
      <c r="O119" s="269"/>
      <c r="P119" s="269"/>
      <c r="Q119" s="269"/>
      <c r="R119" s="269"/>
      <c r="S119" s="269"/>
      <c r="T119" s="270"/>
      <c r="AT119" s="271" t="s">
        <v>204</v>
      </c>
      <c r="AU119" s="271" t="s">
        <v>85</v>
      </c>
      <c r="AV119" s="13" t="s">
        <v>85</v>
      </c>
      <c r="AW119" s="13" t="s">
        <v>39</v>
      </c>
      <c r="AX119" s="13" t="s">
        <v>24</v>
      </c>
      <c r="AY119" s="271" t="s">
        <v>135</v>
      </c>
    </row>
    <row r="120" spans="2:65" s="1" customFormat="1" ht="16.5" customHeight="1">
      <c r="B120" s="46"/>
      <c r="C120" s="283" t="s">
        <v>159</v>
      </c>
      <c r="D120" s="283" t="s">
        <v>232</v>
      </c>
      <c r="E120" s="284" t="s">
        <v>233</v>
      </c>
      <c r="F120" s="285" t="s">
        <v>234</v>
      </c>
      <c r="G120" s="286" t="s">
        <v>228</v>
      </c>
      <c r="H120" s="287">
        <v>0.025</v>
      </c>
      <c r="I120" s="288"/>
      <c r="J120" s="289">
        <f>ROUND(I120*H120,2)</f>
        <v>0</v>
      </c>
      <c r="K120" s="285" t="s">
        <v>140</v>
      </c>
      <c r="L120" s="290"/>
      <c r="M120" s="291" t="s">
        <v>22</v>
      </c>
      <c r="N120" s="292" t="s">
        <v>47</v>
      </c>
      <c r="O120" s="47"/>
      <c r="P120" s="233">
        <f>O120*H120</f>
        <v>0</v>
      </c>
      <c r="Q120" s="233">
        <v>1</v>
      </c>
      <c r="R120" s="233">
        <f>Q120*H120</f>
        <v>0.025</v>
      </c>
      <c r="S120" s="233">
        <v>0</v>
      </c>
      <c r="T120" s="234">
        <f>S120*H120</f>
        <v>0</v>
      </c>
      <c r="AR120" s="24" t="s">
        <v>168</v>
      </c>
      <c r="AT120" s="24" t="s">
        <v>232</v>
      </c>
      <c r="AU120" s="24" t="s">
        <v>85</v>
      </c>
      <c r="AY120" s="24" t="s">
        <v>135</v>
      </c>
      <c r="BE120" s="235">
        <f>IF(N120="základní",J120,0)</f>
        <v>0</v>
      </c>
      <c r="BF120" s="235">
        <f>IF(N120="snížená",J120,0)</f>
        <v>0</v>
      </c>
      <c r="BG120" s="235">
        <f>IF(N120="zákl. přenesená",J120,0)</f>
        <v>0</v>
      </c>
      <c r="BH120" s="235">
        <f>IF(N120="sníž. přenesená",J120,0)</f>
        <v>0</v>
      </c>
      <c r="BI120" s="235">
        <f>IF(N120="nulová",J120,0)</f>
        <v>0</v>
      </c>
      <c r="BJ120" s="24" t="s">
        <v>24</v>
      </c>
      <c r="BK120" s="235">
        <f>ROUND(I120*H120,2)</f>
        <v>0</v>
      </c>
      <c r="BL120" s="24" t="s">
        <v>152</v>
      </c>
      <c r="BM120" s="24" t="s">
        <v>235</v>
      </c>
    </row>
    <row r="121" spans="2:47" s="1" customFormat="1" ht="13.5">
      <c r="B121" s="46"/>
      <c r="C121" s="74"/>
      <c r="D121" s="236" t="s">
        <v>143</v>
      </c>
      <c r="E121" s="74"/>
      <c r="F121" s="237" t="s">
        <v>236</v>
      </c>
      <c r="G121" s="74"/>
      <c r="H121" s="74"/>
      <c r="I121" s="196"/>
      <c r="J121" s="74"/>
      <c r="K121" s="74"/>
      <c r="L121" s="72"/>
      <c r="M121" s="238"/>
      <c r="N121" s="47"/>
      <c r="O121" s="47"/>
      <c r="P121" s="47"/>
      <c r="Q121" s="47"/>
      <c r="R121" s="47"/>
      <c r="S121" s="47"/>
      <c r="T121" s="95"/>
      <c r="AT121" s="24" t="s">
        <v>143</v>
      </c>
      <c r="AU121" s="24" t="s">
        <v>85</v>
      </c>
    </row>
    <row r="122" spans="2:47" s="1" customFormat="1" ht="13.5">
      <c r="B122" s="46"/>
      <c r="C122" s="74"/>
      <c r="D122" s="236" t="s">
        <v>237</v>
      </c>
      <c r="E122" s="74"/>
      <c r="F122" s="293" t="s">
        <v>238</v>
      </c>
      <c r="G122" s="74"/>
      <c r="H122" s="74"/>
      <c r="I122" s="196"/>
      <c r="J122" s="74"/>
      <c r="K122" s="74"/>
      <c r="L122" s="72"/>
      <c r="M122" s="238"/>
      <c r="N122" s="47"/>
      <c r="O122" s="47"/>
      <c r="P122" s="47"/>
      <c r="Q122" s="47"/>
      <c r="R122" s="47"/>
      <c r="S122" s="47"/>
      <c r="T122" s="95"/>
      <c r="AT122" s="24" t="s">
        <v>237</v>
      </c>
      <c r="AU122" s="24" t="s">
        <v>85</v>
      </c>
    </row>
    <row r="123" spans="2:51" s="13" customFormat="1" ht="13.5">
      <c r="B123" s="261"/>
      <c r="C123" s="262"/>
      <c r="D123" s="236" t="s">
        <v>204</v>
      </c>
      <c r="E123" s="263" t="s">
        <v>22</v>
      </c>
      <c r="F123" s="264" t="s">
        <v>239</v>
      </c>
      <c r="G123" s="262"/>
      <c r="H123" s="265">
        <v>0.025</v>
      </c>
      <c r="I123" s="266"/>
      <c r="J123" s="262"/>
      <c r="K123" s="262"/>
      <c r="L123" s="267"/>
      <c r="M123" s="268"/>
      <c r="N123" s="269"/>
      <c r="O123" s="269"/>
      <c r="P123" s="269"/>
      <c r="Q123" s="269"/>
      <c r="R123" s="269"/>
      <c r="S123" s="269"/>
      <c r="T123" s="270"/>
      <c r="AT123" s="271" t="s">
        <v>204</v>
      </c>
      <c r="AU123" s="271" t="s">
        <v>85</v>
      </c>
      <c r="AV123" s="13" t="s">
        <v>85</v>
      </c>
      <c r="AW123" s="13" t="s">
        <v>39</v>
      </c>
      <c r="AX123" s="13" t="s">
        <v>24</v>
      </c>
      <c r="AY123" s="271" t="s">
        <v>135</v>
      </c>
    </row>
    <row r="124" spans="2:65" s="1" customFormat="1" ht="16.5" customHeight="1">
      <c r="B124" s="46"/>
      <c r="C124" s="224" t="s">
        <v>164</v>
      </c>
      <c r="D124" s="224" t="s">
        <v>136</v>
      </c>
      <c r="E124" s="225" t="s">
        <v>240</v>
      </c>
      <c r="F124" s="226" t="s">
        <v>241</v>
      </c>
      <c r="G124" s="227" t="s">
        <v>209</v>
      </c>
      <c r="H124" s="228">
        <v>31.938</v>
      </c>
      <c r="I124" s="229"/>
      <c r="J124" s="230">
        <f>ROUND(I124*H124,2)</f>
        <v>0</v>
      </c>
      <c r="K124" s="226" t="s">
        <v>140</v>
      </c>
      <c r="L124" s="72"/>
      <c r="M124" s="231" t="s">
        <v>22</v>
      </c>
      <c r="N124" s="232" t="s">
        <v>47</v>
      </c>
      <c r="O124" s="47"/>
      <c r="P124" s="233">
        <f>O124*H124</f>
        <v>0</v>
      </c>
      <c r="Q124" s="233">
        <v>0.11576</v>
      </c>
      <c r="R124" s="233">
        <f>Q124*H124</f>
        <v>3.69714288</v>
      </c>
      <c r="S124" s="233">
        <v>0</v>
      </c>
      <c r="T124" s="234">
        <f>S124*H124</f>
        <v>0</v>
      </c>
      <c r="AR124" s="24" t="s">
        <v>152</v>
      </c>
      <c r="AT124" s="24" t="s">
        <v>136</v>
      </c>
      <c r="AU124" s="24" t="s">
        <v>85</v>
      </c>
      <c r="AY124" s="24" t="s">
        <v>135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24" t="s">
        <v>24</v>
      </c>
      <c r="BK124" s="235">
        <f>ROUND(I124*H124,2)</f>
        <v>0</v>
      </c>
      <c r="BL124" s="24" t="s">
        <v>152</v>
      </c>
      <c r="BM124" s="24" t="s">
        <v>242</v>
      </c>
    </row>
    <row r="125" spans="2:47" s="1" customFormat="1" ht="13.5">
      <c r="B125" s="46"/>
      <c r="C125" s="74"/>
      <c r="D125" s="236" t="s">
        <v>143</v>
      </c>
      <c r="E125" s="74"/>
      <c r="F125" s="237" t="s">
        <v>243</v>
      </c>
      <c r="G125" s="74"/>
      <c r="H125" s="74"/>
      <c r="I125" s="196"/>
      <c r="J125" s="74"/>
      <c r="K125" s="74"/>
      <c r="L125" s="72"/>
      <c r="M125" s="238"/>
      <c r="N125" s="47"/>
      <c r="O125" s="47"/>
      <c r="P125" s="47"/>
      <c r="Q125" s="47"/>
      <c r="R125" s="47"/>
      <c r="S125" s="47"/>
      <c r="T125" s="95"/>
      <c r="AT125" s="24" t="s">
        <v>143</v>
      </c>
      <c r="AU125" s="24" t="s">
        <v>85</v>
      </c>
    </row>
    <row r="126" spans="2:51" s="12" customFormat="1" ht="13.5">
      <c r="B126" s="251"/>
      <c r="C126" s="252"/>
      <c r="D126" s="236" t="s">
        <v>204</v>
      </c>
      <c r="E126" s="253" t="s">
        <v>22</v>
      </c>
      <c r="F126" s="254" t="s">
        <v>244</v>
      </c>
      <c r="G126" s="252"/>
      <c r="H126" s="253" t="s">
        <v>22</v>
      </c>
      <c r="I126" s="255"/>
      <c r="J126" s="252"/>
      <c r="K126" s="252"/>
      <c r="L126" s="256"/>
      <c r="M126" s="257"/>
      <c r="N126" s="258"/>
      <c r="O126" s="258"/>
      <c r="P126" s="258"/>
      <c r="Q126" s="258"/>
      <c r="R126" s="258"/>
      <c r="S126" s="258"/>
      <c r="T126" s="259"/>
      <c r="AT126" s="260" t="s">
        <v>204</v>
      </c>
      <c r="AU126" s="260" t="s">
        <v>85</v>
      </c>
      <c r="AV126" s="12" t="s">
        <v>24</v>
      </c>
      <c r="AW126" s="12" t="s">
        <v>39</v>
      </c>
      <c r="AX126" s="12" t="s">
        <v>76</v>
      </c>
      <c r="AY126" s="260" t="s">
        <v>135</v>
      </c>
    </row>
    <row r="127" spans="2:51" s="13" customFormat="1" ht="13.5">
      <c r="B127" s="261"/>
      <c r="C127" s="262"/>
      <c r="D127" s="236" t="s">
        <v>204</v>
      </c>
      <c r="E127" s="263" t="s">
        <v>22</v>
      </c>
      <c r="F127" s="264" t="s">
        <v>245</v>
      </c>
      <c r="G127" s="262"/>
      <c r="H127" s="265">
        <v>31.938</v>
      </c>
      <c r="I127" s="266"/>
      <c r="J127" s="262"/>
      <c r="K127" s="262"/>
      <c r="L127" s="267"/>
      <c r="M127" s="268"/>
      <c r="N127" s="269"/>
      <c r="O127" s="269"/>
      <c r="P127" s="269"/>
      <c r="Q127" s="269"/>
      <c r="R127" s="269"/>
      <c r="S127" s="269"/>
      <c r="T127" s="270"/>
      <c r="AT127" s="271" t="s">
        <v>204</v>
      </c>
      <c r="AU127" s="271" t="s">
        <v>85</v>
      </c>
      <c r="AV127" s="13" t="s">
        <v>85</v>
      </c>
      <c r="AW127" s="13" t="s">
        <v>39</v>
      </c>
      <c r="AX127" s="13" t="s">
        <v>24</v>
      </c>
      <c r="AY127" s="271" t="s">
        <v>135</v>
      </c>
    </row>
    <row r="128" spans="2:65" s="1" customFormat="1" ht="16.5" customHeight="1">
      <c r="B128" s="46"/>
      <c r="C128" s="224" t="s">
        <v>168</v>
      </c>
      <c r="D128" s="224" t="s">
        <v>136</v>
      </c>
      <c r="E128" s="225" t="s">
        <v>246</v>
      </c>
      <c r="F128" s="226" t="s">
        <v>247</v>
      </c>
      <c r="G128" s="227" t="s">
        <v>209</v>
      </c>
      <c r="H128" s="228">
        <v>40.41</v>
      </c>
      <c r="I128" s="229"/>
      <c r="J128" s="230">
        <f>ROUND(I128*H128,2)</f>
        <v>0</v>
      </c>
      <c r="K128" s="226" t="s">
        <v>140</v>
      </c>
      <c r="L128" s="72"/>
      <c r="M128" s="231" t="s">
        <v>22</v>
      </c>
      <c r="N128" s="232" t="s">
        <v>47</v>
      </c>
      <c r="O128" s="47"/>
      <c r="P128" s="233">
        <f>O128*H128</f>
        <v>0</v>
      </c>
      <c r="Q128" s="233">
        <v>0.26723</v>
      </c>
      <c r="R128" s="233">
        <f>Q128*H128</f>
        <v>10.7987643</v>
      </c>
      <c r="S128" s="233">
        <v>0</v>
      </c>
      <c r="T128" s="234">
        <f>S128*H128</f>
        <v>0</v>
      </c>
      <c r="AR128" s="24" t="s">
        <v>152</v>
      </c>
      <c r="AT128" s="24" t="s">
        <v>136</v>
      </c>
      <c r="AU128" s="24" t="s">
        <v>85</v>
      </c>
      <c r="AY128" s="24" t="s">
        <v>135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24" t="s">
        <v>24</v>
      </c>
      <c r="BK128" s="235">
        <f>ROUND(I128*H128,2)</f>
        <v>0</v>
      </c>
      <c r="BL128" s="24" t="s">
        <v>152</v>
      </c>
      <c r="BM128" s="24" t="s">
        <v>248</v>
      </c>
    </row>
    <row r="129" spans="2:47" s="1" customFormat="1" ht="13.5">
      <c r="B129" s="46"/>
      <c r="C129" s="74"/>
      <c r="D129" s="236" t="s">
        <v>143</v>
      </c>
      <c r="E129" s="74"/>
      <c r="F129" s="237" t="s">
        <v>249</v>
      </c>
      <c r="G129" s="74"/>
      <c r="H129" s="74"/>
      <c r="I129" s="196"/>
      <c r="J129" s="74"/>
      <c r="K129" s="74"/>
      <c r="L129" s="72"/>
      <c r="M129" s="238"/>
      <c r="N129" s="47"/>
      <c r="O129" s="47"/>
      <c r="P129" s="47"/>
      <c r="Q129" s="47"/>
      <c r="R129" s="47"/>
      <c r="S129" s="47"/>
      <c r="T129" s="95"/>
      <c r="AT129" s="24" t="s">
        <v>143</v>
      </c>
      <c r="AU129" s="24" t="s">
        <v>85</v>
      </c>
    </row>
    <row r="130" spans="2:51" s="12" customFormat="1" ht="13.5">
      <c r="B130" s="251"/>
      <c r="C130" s="252"/>
      <c r="D130" s="236" t="s">
        <v>204</v>
      </c>
      <c r="E130" s="253" t="s">
        <v>22</v>
      </c>
      <c r="F130" s="254" t="s">
        <v>250</v>
      </c>
      <c r="G130" s="252"/>
      <c r="H130" s="253" t="s">
        <v>22</v>
      </c>
      <c r="I130" s="255"/>
      <c r="J130" s="252"/>
      <c r="K130" s="252"/>
      <c r="L130" s="256"/>
      <c r="M130" s="257"/>
      <c r="N130" s="258"/>
      <c r="O130" s="258"/>
      <c r="P130" s="258"/>
      <c r="Q130" s="258"/>
      <c r="R130" s="258"/>
      <c r="S130" s="258"/>
      <c r="T130" s="259"/>
      <c r="AT130" s="260" t="s">
        <v>204</v>
      </c>
      <c r="AU130" s="260" t="s">
        <v>85</v>
      </c>
      <c r="AV130" s="12" t="s">
        <v>24</v>
      </c>
      <c r="AW130" s="12" t="s">
        <v>39</v>
      </c>
      <c r="AX130" s="12" t="s">
        <v>76</v>
      </c>
      <c r="AY130" s="260" t="s">
        <v>135</v>
      </c>
    </row>
    <row r="131" spans="2:51" s="13" customFormat="1" ht="13.5">
      <c r="B131" s="261"/>
      <c r="C131" s="262"/>
      <c r="D131" s="236" t="s">
        <v>204</v>
      </c>
      <c r="E131" s="263" t="s">
        <v>22</v>
      </c>
      <c r="F131" s="264" t="s">
        <v>251</v>
      </c>
      <c r="G131" s="262"/>
      <c r="H131" s="265">
        <v>28.451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AT131" s="271" t="s">
        <v>204</v>
      </c>
      <c r="AU131" s="271" t="s">
        <v>85</v>
      </c>
      <c r="AV131" s="13" t="s">
        <v>85</v>
      </c>
      <c r="AW131" s="13" t="s">
        <v>39</v>
      </c>
      <c r="AX131" s="13" t="s">
        <v>76</v>
      </c>
      <c r="AY131" s="271" t="s">
        <v>135</v>
      </c>
    </row>
    <row r="132" spans="2:51" s="12" customFormat="1" ht="13.5">
      <c r="B132" s="251"/>
      <c r="C132" s="252"/>
      <c r="D132" s="236" t="s">
        <v>204</v>
      </c>
      <c r="E132" s="253" t="s">
        <v>22</v>
      </c>
      <c r="F132" s="254" t="s">
        <v>252</v>
      </c>
      <c r="G132" s="252"/>
      <c r="H132" s="253" t="s">
        <v>22</v>
      </c>
      <c r="I132" s="255"/>
      <c r="J132" s="252"/>
      <c r="K132" s="252"/>
      <c r="L132" s="256"/>
      <c r="M132" s="257"/>
      <c r="N132" s="258"/>
      <c r="O132" s="258"/>
      <c r="P132" s="258"/>
      <c r="Q132" s="258"/>
      <c r="R132" s="258"/>
      <c r="S132" s="258"/>
      <c r="T132" s="259"/>
      <c r="AT132" s="260" t="s">
        <v>204</v>
      </c>
      <c r="AU132" s="260" t="s">
        <v>85</v>
      </c>
      <c r="AV132" s="12" t="s">
        <v>24</v>
      </c>
      <c r="AW132" s="12" t="s">
        <v>39</v>
      </c>
      <c r="AX132" s="12" t="s">
        <v>76</v>
      </c>
      <c r="AY132" s="260" t="s">
        <v>135</v>
      </c>
    </row>
    <row r="133" spans="2:51" s="13" customFormat="1" ht="13.5">
      <c r="B133" s="261"/>
      <c r="C133" s="262"/>
      <c r="D133" s="236" t="s">
        <v>204</v>
      </c>
      <c r="E133" s="263" t="s">
        <v>22</v>
      </c>
      <c r="F133" s="264" t="s">
        <v>253</v>
      </c>
      <c r="G133" s="262"/>
      <c r="H133" s="265">
        <v>11.959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AT133" s="271" t="s">
        <v>204</v>
      </c>
      <c r="AU133" s="271" t="s">
        <v>85</v>
      </c>
      <c r="AV133" s="13" t="s">
        <v>85</v>
      </c>
      <c r="AW133" s="13" t="s">
        <v>39</v>
      </c>
      <c r="AX133" s="13" t="s">
        <v>76</v>
      </c>
      <c r="AY133" s="271" t="s">
        <v>135</v>
      </c>
    </row>
    <row r="134" spans="2:51" s="14" customFormat="1" ht="13.5">
      <c r="B134" s="272"/>
      <c r="C134" s="273"/>
      <c r="D134" s="236" t="s">
        <v>204</v>
      </c>
      <c r="E134" s="274" t="s">
        <v>22</v>
      </c>
      <c r="F134" s="275" t="s">
        <v>220</v>
      </c>
      <c r="G134" s="273"/>
      <c r="H134" s="276">
        <v>40.41</v>
      </c>
      <c r="I134" s="277"/>
      <c r="J134" s="273"/>
      <c r="K134" s="273"/>
      <c r="L134" s="278"/>
      <c r="M134" s="279"/>
      <c r="N134" s="280"/>
      <c r="O134" s="280"/>
      <c r="P134" s="280"/>
      <c r="Q134" s="280"/>
      <c r="R134" s="280"/>
      <c r="S134" s="280"/>
      <c r="T134" s="281"/>
      <c r="AT134" s="282" t="s">
        <v>204</v>
      </c>
      <c r="AU134" s="282" t="s">
        <v>85</v>
      </c>
      <c r="AV134" s="14" t="s">
        <v>152</v>
      </c>
      <c r="AW134" s="14" t="s">
        <v>39</v>
      </c>
      <c r="AX134" s="14" t="s">
        <v>24</v>
      </c>
      <c r="AY134" s="282" t="s">
        <v>135</v>
      </c>
    </row>
    <row r="135" spans="2:63" s="10" customFormat="1" ht="29.85" customHeight="1">
      <c r="B135" s="210"/>
      <c r="C135" s="211"/>
      <c r="D135" s="212" t="s">
        <v>75</v>
      </c>
      <c r="E135" s="249" t="s">
        <v>152</v>
      </c>
      <c r="F135" s="249" t="s">
        <v>254</v>
      </c>
      <c r="G135" s="211"/>
      <c r="H135" s="211"/>
      <c r="I135" s="214"/>
      <c r="J135" s="250">
        <f>BK135</f>
        <v>0</v>
      </c>
      <c r="K135" s="211"/>
      <c r="L135" s="216"/>
      <c r="M135" s="217"/>
      <c r="N135" s="218"/>
      <c r="O135" s="218"/>
      <c r="P135" s="219">
        <f>SUM(P136:P139)</f>
        <v>0</v>
      </c>
      <c r="Q135" s="218"/>
      <c r="R135" s="219">
        <f>SUM(R136:R139)</f>
        <v>0</v>
      </c>
      <c r="S135" s="218"/>
      <c r="T135" s="220">
        <f>SUM(T136:T139)</f>
        <v>0</v>
      </c>
      <c r="AR135" s="221" t="s">
        <v>24</v>
      </c>
      <c r="AT135" s="222" t="s">
        <v>75</v>
      </c>
      <c r="AU135" s="222" t="s">
        <v>24</v>
      </c>
      <c r="AY135" s="221" t="s">
        <v>135</v>
      </c>
      <c r="BK135" s="223">
        <f>SUM(BK136:BK139)</f>
        <v>0</v>
      </c>
    </row>
    <row r="136" spans="2:65" s="1" customFormat="1" ht="16.5" customHeight="1">
      <c r="B136" s="46"/>
      <c r="C136" s="224" t="s">
        <v>255</v>
      </c>
      <c r="D136" s="224" t="s">
        <v>136</v>
      </c>
      <c r="E136" s="225" t="s">
        <v>256</v>
      </c>
      <c r="F136" s="226" t="s">
        <v>257</v>
      </c>
      <c r="G136" s="227" t="s">
        <v>209</v>
      </c>
      <c r="H136" s="228">
        <v>0</v>
      </c>
      <c r="I136" s="229"/>
      <c r="J136" s="230">
        <f>ROUND(I136*H136,2)</f>
        <v>0</v>
      </c>
      <c r="K136" s="226" t="s">
        <v>140</v>
      </c>
      <c r="L136" s="72"/>
      <c r="M136" s="231" t="s">
        <v>22</v>
      </c>
      <c r="N136" s="232" t="s">
        <v>47</v>
      </c>
      <c r="O136" s="47"/>
      <c r="P136" s="233">
        <f>O136*H136</f>
        <v>0</v>
      </c>
      <c r="Q136" s="233">
        <v>0.27224</v>
      </c>
      <c r="R136" s="233">
        <f>Q136*H136</f>
        <v>0</v>
      </c>
      <c r="S136" s="233">
        <v>0</v>
      </c>
      <c r="T136" s="234">
        <f>S136*H136</f>
        <v>0</v>
      </c>
      <c r="AR136" s="24" t="s">
        <v>152</v>
      </c>
      <c r="AT136" s="24" t="s">
        <v>136</v>
      </c>
      <c r="AU136" s="24" t="s">
        <v>85</v>
      </c>
      <c r="AY136" s="24" t="s">
        <v>135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24" t="s">
        <v>24</v>
      </c>
      <c r="BK136" s="235">
        <f>ROUND(I136*H136,2)</f>
        <v>0</v>
      </c>
      <c r="BL136" s="24" t="s">
        <v>152</v>
      </c>
      <c r="BM136" s="24" t="s">
        <v>258</v>
      </c>
    </row>
    <row r="137" spans="2:47" s="1" customFormat="1" ht="13.5">
      <c r="B137" s="46"/>
      <c r="C137" s="74"/>
      <c r="D137" s="236" t="s">
        <v>143</v>
      </c>
      <c r="E137" s="74"/>
      <c r="F137" s="237" t="s">
        <v>259</v>
      </c>
      <c r="G137" s="74"/>
      <c r="H137" s="74"/>
      <c r="I137" s="196"/>
      <c r="J137" s="74"/>
      <c r="K137" s="74"/>
      <c r="L137" s="72"/>
      <c r="M137" s="238"/>
      <c r="N137" s="47"/>
      <c r="O137" s="47"/>
      <c r="P137" s="47"/>
      <c r="Q137" s="47"/>
      <c r="R137" s="47"/>
      <c r="S137" s="47"/>
      <c r="T137" s="95"/>
      <c r="AT137" s="24" t="s">
        <v>143</v>
      </c>
      <c r="AU137" s="24" t="s">
        <v>85</v>
      </c>
    </row>
    <row r="138" spans="2:65" s="1" customFormat="1" ht="16.5" customHeight="1">
      <c r="B138" s="46"/>
      <c r="C138" s="224" t="s">
        <v>29</v>
      </c>
      <c r="D138" s="224" t="s">
        <v>136</v>
      </c>
      <c r="E138" s="225" t="s">
        <v>260</v>
      </c>
      <c r="F138" s="226" t="s">
        <v>261</v>
      </c>
      <c r="G138" s="227" t="s">
        <v>262</v>
      </c>
      <c r="H138" s="228">
        <v>0</v>
      </c>
      <c r="I138" s="229"/>
      <c r="J138" s="230">
        <f>ROUND(I138*H138,2)</f>
        <v>0</v>
      </c>
      <c r="K138" s="226" t="s">
        <v>22</v>
      </c>
      <c r="L138" s="72"/>
      <c r="M138" s="231" t="s">
        <v>22</v>
      </c>
      <c r="N138" s="232" t="s">
        <v>47</v>
      </c>
      <c r="O138" s="47"/>
      <c r="P138" s="233">
        <f>O138*H138</f>
        <v>0</v>
      </c>
      <c r="Q138" s="233">
        <v>0.13677</v>
      </c>
      <c r="R138" s="233">
        <f>Q138*H138</f>
        <v>0</v>
      </c>
      <c r="S138" s="233">
        <v>0</v>
      </c>
      <c r="T138" s="234">
        <f>S138*H138</f>
        <v>0</v>
      </c>
      <c r="AR138" s="24" t="s">
        <v>152</v>
      </c>
      <c r="AT138" s="24" t="s">
        <v>136</v>
      </c>
      <c r="AU138" s="24" t="s">
        <v>85</v>
      </c>
      <c r="AY138" s="24" t="s">
        <v>135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24" t="s">
        <v>24</v>
      </c>
      <c r="BK138" s="235">
        <f>ROUND(I138*H138,2)</f>
        <v>0</v>
      </c>
      <c r="BL138" s="24" t="s">
        <v>152</v>
      </c>
      <c r="BM138" s="24" t="s">
        <v>263</v>
      </c>
    </row>
    <row r="139" spans="2:47" s="1" customFormat="1" ht="13.5">
      <c r="B139" s="46"/>
      <c r="C139" s="74"/>
      <c r="D139" s="236" t="s">
        <v>143</v>
      </c>
      <c r="E139" s="74"/>
      <c r="F139" s="237" t="s">
        <v>264</v>
      </c>
      <c r="G139" s="74"/>
      <c r="H139" s="74"/>
      <c r="I139" s="196"/>
      <c r="J139" s="74"/>
      <c r="K139" s="74"/>
      <c r="L139" s="72"/>
      <c r="M139" s="238"/>
      <c r="N139" s="47"/>
      <c r="O139" s="47"/>
      <c r="P139" s="47"/>
      <c r="Q139" s="47"/>
      <c r="R139" s="47"/>
      <c r="S139" s="47"/>
      <c r="T139" s="95"/>
      <c r="AT139" s="24" t="s">
        <v>143</v>
      </c>
      <c r="AU139" s="24" t="s">
        <v>85</v>
      </c>
    </row>
    <row r="140" spans="2:63" s="10" customFormat="1" ht="29.85" customHeight="1">
      <c r="B140" s="210"/>
      <c r="C140" s="211"/>
      <c r="D140" s="212" t="s">
        <v>75</v>
      </c>
      <c r="E140" s="249" t="s">
        <v>265</v>
      </c>
      <c r="F140" s="249" t="s">
        <v>266</v>
      </c>
      <c r="G140" s="211"/>
      <c r="H140" s="211"/>
      <c r="I140" s="214"/>
      <c r="J140" s="250">
        <f>BK140</f>
        <v>0</v>
      </c>
      <c r="K140" s="211"/>
      <c r="L140" s="216"/>
      <c r="M140" s="217"/>
      <c r="N140" s="218"/>
      <c r="O140" s="218"/>
      <c r="P140" s="219">
        <f>SUM(P141:P173)</f>
        <v>0</v>
      </c>
      <c r="Q140" s="218"/>
      <c r="R140" s="219">
        <f>SUM(R141:R173)</f>
        <v>22.49025332</v>
      </c>
      <c r="S140" s="218"/>
      <c r="T140" s="220">
        <f>SUM(T141:T173)</f>
        <v>0</v>
      </c>
      <c r="AR140" s="221" t="s">
        <v>24</v>
      </c>
      <c r="AT140" s="222" t="s">
        <v>75</v>
      </c>
      <c r="AU140" s="222" t="s">
        <v>24</v>
      </c>
      <c r="AY140" s="221" t="s">
        <v>135</v>
      </c>
      <c r="BK140" s="223">
        <f>SUM(BK141:BK173)</f>
        <v>0</v>
      </c>
    </row>
    <row r="141" spans="2:65" s="1" customFormat="1" ht="25.5" customHeight="1">
      <c r="B141" s="46"/>
      <c r="C141" s="224" t="s">
        <v>267</v>
      </c>
      <c r="D141" s="224" t="s">
        <v>136</v>
      </c>
      <c r="E141" s="225" t="s">
        <v>268</v>
      </c>
      <c r="F141" s="226" t="s">
        <v>269</v>
      </c>
      <c r="G141" s="227" t="s">
        <v>209</v>
      </c>
      <c r="H141" s="228">
        <v>7.61</v>
      </c>
      <c r="I141" s="229"/>
      <c r="J141" s="230">
        <f>ROUND(I141*H141,2)</f>
        <v>0</v>
      </c>
      <c r="K141" s="226" t="s">
        <v>140</v>
      </c>
      <c r="L141" s="72"/>
      <c r="M141" s="231" t="s">
        <v>22</v>
      </c>
      <c r="N141" s="232" t="s">
        <v>47</v>
      </c>
      <c r="O141" s="47"/>
      <c r="P141" s="233">
        <f>O141*H141</f>
        <v>0</v>
      </c>
      <c r="Q141" s="233">
        <v>0.0147</v>
      </c>
      <c r="R141" s="233">
        <f>Q141*H141</f>
        <v>0.111867</v>
      </c>
      <c r="S141" s="233">
        <v>0</v>
      </c>
      <c r="T141" s="234">
        <f>S141*H141</f>
        <v>0</v>
      </c>
      <c r="AR141" s="24" t="s">
        <v>152</v>
      </c>
      <c r="AT141" s="24" t="s">
        <v>136</v>
      </c>
      <c r="AU141" s="24" t="s">
        <v>85</v>
      </c>
      <c r="AY141" s="24" t="s">
        <v>135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24" t="s">
        <v>24</v>
      </c>
      <c r="BK141" s="235">
        <f>ROUND(I141*H141,2)</f>
        <v>0</v>
      </c>
      <c r="BL141" s="24" t="s">
        <v>152</v>
      </c>
      <c r="BM141" s="24" t="s">
        <v>270</v>
      </c>
    </row>
    <row r="142" spans="2:51" s="12" customFormat="1" ht="13.5">
      <c r="B142" s="251"/>
      <c r="C142" s="252"/>
      <c r="D142" s="236" t="s">
        <v>204</v>
      </c>
      <c r="E142" s="253" t="s">
        <v>22</v>
      </c>
      <c r="F142" s="254" t="s">
        <v>271</v>
      </c>
      <c r="G142" s="252"/>
      <c r="H142" s="253" t="s">
        <v>22</v>
      </c>
      <c r="I142" s="255"/>
      <c r="J142" s="252"/>
      <c r="K142" s="252"/>
      <c r="L142" s="256"/>
      <c r="M142" s="257"/>
      <c r="N142" s="258"/>
      <c r="O142" s="258"/>
      <c r="P142" s="258"/>
      <c r="Q142" s="258"/>
      <c r="R142" s="258"/>
      <c r="S142" s="258"/>
      <c r="T142" s="259"/>
      <c r="AT142" s="260" t="s">
        <v>204</v>
      </c>
      <c r="AU142" s="260" t="s">
        <v>85</v>
      </c>
      <c r="AV142" s="12" t="s">
        <v>24</v>
      </c>
      <c r="AW142" s="12" t="s">
        <v>39</v>
      </c>
      <c r="AX142" s="12" t="s">
        <v>76</v>
      </c>
      <c r="AY142" s="260" t="s">
        <v>135</v>
      </c>
    </row>
    <row r="143" spans="2:51" s="13" customFormat="1" ht="13.5">
      <c r="B143" s="261"/>
      <c r="C143" s="262"/>
      <c r="D143" s="236" t="s">
        <v>204</v>
      </c>
      <c r="E143" s="263" t="s">
        <v>22</v>
      </c>
      <c r="F143" s="264" t="s">
        <v>272</v>
      </c>
      <c r="G143" s="262"/>
      <c r="H143" s="265">
        <v>7.61</v>
      </c>
      <c r="I143" s="266"/>
      <c r="J143" s="262"/>
      <c r="K143" s="262"/>
      <c r="L143" s="267"/>
      <c r="M143" s="268"/>
      <c r="N143" s="269"/>
      <c r="O143" s="269"/>
      <c r="P143" s="269"/>
      <c r="Q143" s="269"/>
      <c r="R143" s="269"/>
      <c r="S143" s="269"/>
      <c r="T143" s="270"/>
      <c r="AT143" s="271" t="s">
        <v>204</v>
      </c>
      <c r="AU143" s="271" t="s">
        <v>85</v>
      </c>
      <c r="AV143" s="13" t="s">
        <v>85</v>
      </c>
      <c r="AW143" s="13" t="s">
        <v>39</v>
      </c>
      <c r="AX143" s="13" t="s">
        <v>24</v>
      </c>
      <c r="AY143" s="271" t="s">
        <v>135</v>
      </c>
    </row>
    <row r="144" spans="2:65" s="1" customFormat="1" ht="25.5" customHeight="1">
      <c r="B144" s="46"/>
      <c r="C144" s="224" t="s">
        <v>273</v>
      </c>
      <c r="D144" s="224" t="s">
        <v>136</v>
      </c>
      <c r="E144" s="225" t="s">
        <v>274</v>
      </c>
      <c r="F144" s="226" t="s">
        <v>275</v>
      </c>
      <c r="G144" s="227" t="s">
        <v>209</v>
      </c>
      <c r="H144" s="228">
        <v>30.44</v>
      </c>
      <c r="I144" s="229"/>
      <c r="J144" s="230">
        <f>ROUND(I144*H144,2)</f>
        <v>0</v>
      </c>
      <c r="K144" s="226" t="s">
        <v>140</v>
      </c>
      <c r="L144" s="72"/>
      <c r="M144" s="231" t="s">
        <v>22</v>
      </c>
      <c r="N144" s="232" t="s">
        <v>47</v>
      </c>
      <c r="O144" s="47"/>
      <c r="P144" s="233">
        <f>O144*H144</f>
        <v>0</v>
      </c>
      <c r="Q144" s="233">
        <v>0.00735</v>
      </c>
      <c r="R144" s="233">
        <f>Q144*H144</f>
        <v>0.223734</v>
      </c>
      <c r="S144" s="233">
        <v>0</v>
      </c>
      <c r="T144" s="234">
        <f>S144*H144</f>
        <v>0</v>
      </c>
      <c r="AR144" s="24" t="s">
        <v>152</v>
      </c>
      <c r="AT144" s="24" t="s">
        <v>136</v>
      </c>
      <c r="AU144" s="24" t="s">
        <v>85</v>
      </c>
      <c r="AY144" s="24" t="s">
        <v>135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24" t="s">
        <v>24</v>
      </c>
      <c r="BK144" s="235">
        <f>ROUND(I144*H144,2)</f>
        <v>0</v>
      </c>
      <c r="BL144" s="24" t="s">
        <v>152</v>
      </c>
      <c r="BM144" s="24" t="s">
        <v>276</v>
      </c>
    </row>
    <row r="145" spans="2:47" s="1" customFormat="1" ht="13.5">
      <c r="B145" s="46"/>
      <c r="C145" s="74"/>
      <c r="D145" s="236" t="s">
        <v>143</v>
      </c>
      <c r="E145" s="74"/>
      <c r="F145" s="237" t="s">
        <v>277</v>
      </c>
      <c r="G145" s="74"/>
      <c r="H145" s="74"/>
      <c r="I145" s="196"/>
      <c r="J145" s="74"/>
      <c r="K145" s="74"/>
      <c r="L145" s="72"/>
      <c r="M145" s="238"/>
      <c r="N145" s="47"/>
      <c r="O145" s="47"/>
      <c r="P145" s="47"/>
      <c r="Q145" s="47"/>
      <c r="R145" s="47"/>
      <c r="S145" s="47"/>
      <c r="T145" s="95"/>
      <c r="AT145" s="24" t="s">
        <v>143</v>
      </c>
      <c r="AU145" s="24" t="s">
        <v>85</v>
      </c>
    </row>
    <row r="146" spans="2:51" s="13" customFormat="1" ht="13.5">
      <c r="B146" s="261"/>
      <c r="C146" s="262"/>
      <c r="D146" s="236" t="s">
        <v>204</v>
      </c>
      <c r="E146" s="263" t="s">
        <v>22</v>
      </c>
      <c r="F146" s="264" t="s">
        <v>278</v>
      </c>
      <c r="G146" s="262"/>
      <c r="H146" s="265">
        <v>30.44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AT146" s="271" t="s">
        <v>204</v>
      </c>
      <c r="AU146" s="271" t="s">
        <v>85</v>
      </c>
      <c r="AV146" s="13" t="s">
        <v>85</v>
      </c>
      <c r="AW146" s="13" t="s">
        <v>39</v>
      </c>
      <c r="AX146" s="13" t="s">
        <v>24</v>
      </c>
      <c r="AY146" s="271" t="s">
        <v>135</v>
      </c>
    </row>
    <row r="147" spans="2:65" s="1" customFormat="1" ht="25.5" customHeight="1">
      <c r="B147" s="46"/>
      <c r="C147" s="224" t="s">
        <v>279</v>
      </c>
      <c r="D147" s="224" t="s">
        <v>136</v>
      </c>
      <c r="E147" s="225" t="s">
        <v>280</v>
      </c>
      <c r="F147" s="226" t="s">
        <v>281</v>
      </c>
      <c r="G147" s="227" t="s">
        <v>209</v>
      </c>
      <c r="H147" s="228">
        <v>233.155</v>
      </c>
      <c r="I147" s="229"/>
      <c r="J147" s="230">
        <f>ROUND(I147*H147,2)</f>
        <v>0</v>
      </c>
      <c r="K147" s="226" t="s">
        <v>140</v>
      </c>
      <c r="L147" s="72"/>
      <c r="M147" s="231" t="s">
        <v>22</v>
      </c>
      <c r="N147" s="232" t="s">
        <v>47</v>
      </c>
      <c r="O147" s="47"/>
      <c r="P147" s="233">
        <f>O147*H147</f>
        <v>0</v>
      </c>
      <c r="Q147" s="233">
        <v>0.0169</v>
      </c>
      <c r="R147" s="233">
        <f>Q147*H147</f>
        <v>3.9403194999999998</v>
      </c>
      <c r="S147" s="233">
        <v>0</v>
      </c>
      <c r="T147" s="234">
        <f>S147*H147</f>
        <v>0</v>
      </c>
      <c r="AR147" s="24" t="s">
        <v>152</v>
      </c>
      <c r="AT147" s="24" t="s">
        <v>136</v>
      </c>
      <c r="AU147" s="24" t="s">
        <v>85</v>
      </c>
      <c r="AY147" s="24" t="s">
        <v>135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24" t="s">
        <v>24</v>
      </c>
      <c r="BK147" s="235">
        <f>ROUND(I147*H147,2)</f>
        <v>0</v>
      </c>
      <c r="BL147" s="24" t="s">
        <v>152</v>
      </c>
      <c r="BM147" s="24" t="s">
        <v>282</v>
      </c>
    </row>
    <row r="148" spans="2:47" s="1" customFormat="1" ht="13.5">
      <c r="B148" s="46"/>
      <c r="C148" s="74"/>
      <c r="D148" s="236" t="s">
        <v>143</v>
      </c>
      <c r="E148" s="74"/>
      <c r="F148" s="237" t="s">
        <v>283</v>
      </c>
      <c r="G148" s="74"/>
      <c r="H148" s="74"/>
      <c r="I148" s="196"/>
      <c r="J148" s="74"/>
      <c r="K148" s="74"/>
      <c r="L148" s="72"/>
      <c r="M148" s="238"/>
      <c r="N148" s="47"/>
      <c r="O148" s="47"/>
      <c r="P148" s="47"/>
      <c r="Q148" s="47"/>
      <c r="R148" s="47"/>
      <c r="S148" s="47"/>
      <c r="T148" s="95"/>
      <c r="AT148" s="24" t="s">
        <v>143</v>
      </c>
      <c r="AU148" s="24" t="s">
        <v>85</v>
      </c>
    </row>
    <row r="149" spans="2:65" s="1" customFormat="1" ht="16.5" customHeight="1">
      <c r="B149" s="46"/>
      <c r="C149" s="224" t="s">
        <v>284</v>
      </c>
      <c r="D149" s="224" t="s">
        <v>136</v>
      </c>
      <c r="E149" s="225" t="s">
        <v>285</v>
      </c>
      <c r="F149" s="226" t="s">
        <v>286</v>
      </c>
      <c r="G149" s="227" t="s">
        <v>209</v>
      </c>
      <c r="H149" s="228">
        <v>240.765</v>
      </c>
      <c r="I149" s="229"/>
      <c r="J149" s="230">
        <f>ROUND(I149*H149,2)</f>
        <v>0</v>
      </c>
      <c r="K149" s="226" t="s">
        <v>140</v>
      </c>
      <c r="L149" s="72"/>
      <c r="M149" s="231" t="s">
        <v>22</v>
      </c>
      <c r="N149" s="232" t="s">
        <v>47</v>
      </c>
      <c r="O149" s="47"/>
      <c r="P149" s="233">
        <f>O149*H149</f>
        <v>0</v>
      </c>
      <c r="Q149" s="233">
        <v>0.003</v>
      </c>
      <c r="R149" s="233">
        <f>Q149*H149</f>
        <v>0.722295</v>
      </c>
      <c r="S149" s="233">
        <v>0</v>
      </c>
      <c r="T149" s="234">
        <f>S149*H149</f>
        <v>0</v>
      </c>
      <c r="AR149" s="24" t="s">
        <v>152</v>
      </c>
      <c r="AT149" s="24" t="s">
        <v>136</v>
      </c>
      <c r="AU149" s="24" t="s">
        <v>85</v>
      </c>
      <c r="AY149" s="24" t="s">
        <v>135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24" t="s">
        <v>24</v>
      </c>
      <c r="BK149" s="235">
        <f>ROUND(I149*H149,2)</f>
        <v>0</v>
      </c>
      <c r="BL149" s="24" t="s">
        <v>152</v>
      </c>
      <c r="BM149" s="24" t="s">
        <v>287</v>
      </c>
    </row>
    <row r="150" spans="2:47" s="1" customFormat="1" ht="13.5">
      <c r="B150" s="46"/>
      <c r="C150" s="74"/>
      <c r="D150" s="236" t="s">
        <v>143</v>
      </c>
      <c r="E150" s="74"/>
      <c r="F150" s="237" t="s">
        <v>288</v>
      </c>
      <c r="G150" s="74"/>
      <c r="H150" s="74"/>
      <c r="I150" s="196"/>
      <c r="J150" s="74"/>
      <c r="K150" s="74"/>
      <c r="L150" s="72"/>
      <c r="M150" s="238"/>
      <c r="N150" s="47"/>
      <c r="O150" s="47"/>
      <c r="P150" s="47"/>
      <c r="Q150" s="47"/>
      <c r="R150" s="47"/>
      <c r="S150" s="47"/>
      <c r="T150" s="95"/>
      <c r="AT150" s="24" t="s">
        <v>143</v>
      </c>
      <c r="AU150" s="24" t="s">
        <v>85</v>
      </c>
    </row>
    <row r="151" spans="2:51" s="13" customFormat="1" ht="13.5">
      <c r="B151" s="261"/>
      <c r="C151" s="262"/>
      <c r="D151" s="236" t="s">
        <v>204</v>
      </c>
      <c r="E151" s="263" t="s">
        <v>22</v>
      </c>
      <c r="F151" s="264" t="s">
        <v>289</v>
      </c>
      <c r="G151" s="262"/>
      <c r="H151" s="265">
        <v>240.765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204</v>
      </c>
      <c r="AU151" s="271" t="s">
        <v>85</v>
      </c>
      <c r="AV151" s="13" t="s">
        <v>85</v>
      </c>
      <c r="AW151" s="13" t="s">
        <v>39</v>
      </c>
      <c r="AX151" s="13" t="s">
        <v>24</v>
      </c>
      <c r="AY151" s="271" t="s">
        <v>135</v>
      </c>
    </row>
    <row r="152" spans="2:65" s="1" customFormat="1" ht="16.5" customHeight="1">
      <c r="B152" s="46"/>
      <c r="C152" s="224" t="s">
        <v>10</v>
      </c>
      <c r="D152" s="224" t="s">
        <v>136</v>
      </c>
      <c r="E152" s="225" t="s">
        <v>290</v>
      </c>
      <c r="F152" s="226" t="s">
        <v>291</v>
      </c>
      <c r="G152" s="227" t="s">
        <v>209</v>
      </c>
      <c r="H152" s="228">
        <v>1139.972</v>
      </c>
      <c r="I152" s="229"/>
      <c r="J152" s="230">
        <f>ROUND(I152*H152,2)</f>
        <v>0</v>
      </c>
      <c r="K152" s="226" t="s">
        <v>140</v>
      </c>
      <c r="L152" s="72"/>
      <c r="M152" s="231" t="s">
        <v>22</v>
      </c>
      <c r="N152" s="232" t="s">
        <v>47</v>
      </c>
      <c r="O152" s="47"/>
      <c r="P152" s="233">
        <f>O152*H152</f>
        <v>0</v>
      </c>
      <c r="Q152" s="233">
        <v>0.00026</v>
      </c>
      <c r="R152" s="233">
        <f>Q152*H152</f>
        <v>0.29639271999999994</v>
      </c>
      <c r="S152" s="233">
        <v>0</v>
      </c>
      <c r="T152" s="234">
        <f>S152*H152</f>
        <v>0</v>
      </c>
      <c r="AR152" s="24" t="s">
        <v>152</v>
      </c>
      <c r="AT152" s="24" t="s">
        <v>136</v>
      </c>
      <c r="AU152" s="24" t="s">
        <v>85</v>
      </c>
      <c r="AY152" s="24" t="s">
        <v>135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24" t="s">
        <v>24</v>
      </c>
      <c r="BK152" s="235">
        <f>ROUND(I152*H152,2)</f>
        <v>0</v>
      </c>
      <c r="BL152" s="24" t="s">
        <v>152</v>
      </c>
      <c r="BM152" s="24" t="s">
        <v>292</v>
      </c>
    </row>
    <row r="153" spans="2:47" s="1" customFormat="1" ht="13.5">
      <c r="B153" s="46"/>
      <c r="C153" s="74"/>
      <c r="D153" s="236" t="s">
        <v>143</v>
      </c>
      <c r="E153" s="74"/>
      <c r="F153" s="237" t="s">
        <v>293</v>
      </c>
      <c r="G153" s="74"/>
      <c r="H153" s="74"/>
      <c r="I153" s="196"/>
      <c r="J153" s="74"/>
      <c r="K153" s="74"/>
      <c r="L153" s="72"/>
      <c r="M153" s="238"/>
      <c r="N153" s="47"/>
      <c r="O153" s="47"/>
      <c r="P153" s="47"/>
      <c r="Q153" s="47"/>
      <c r="R153" s="47"/>
      <c r="S153" s="47"/>
      <c r="T153" s="95"/>
      <c r="AT153" s="24" t="s">
        <v>143</v>
      </c>
      <c r="AU153" s="24" t="s">
        <v>85</v>
      </c>
    </row>
    <row r="154" spans="2:51" s="13" customFormat="1" ht="13.5">
      <c r="B154" s="261"/>
      <c r="C154" s="262"/>
      <c r="D154" s="236" t="s">
        <v>204</v>
      </c>
      <c r="E154" s="263" t="s">
        <v>22</v>
      </c>
      <c r="F154" s="264" t="s">
        <v>294</v>
      </c>
      <c r="G154" s="262"/>
      <c r="H154" s="265">
        <v>1139.972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AT154" s="271" t="s">
        <v>204</v>
      </c>
      <c r="AU154" s="271" t="s">
        <v>85</v>
      </c>
      <c r="AV154" s="13" t="s">
        <v>85</v>
      </c>
      <c r="AW154" s="13" t="s">
        <v>39</v>
      </c>
      <c r="AX154" s="13" t="s">
        <v>24</v>
      </c>
      <c r="AY154" s="271" t="s">
        <v>135</v>
      </c>
    </row>
    <row r="155" spans="2:65" s="1" customFormat="1" ht="16.5" customHeight="1">
      <c r="B155" s="46"/>
      <c r="C155" s="224" t="s">
        <v>295</v>
      </c>
      <c r="D155" s="224" t="s">
        <v>136</v>
      </c>
      <c r="E155" s="225" t="s">
        <v>296</v>
      </c>
      <c r="F155" s="226" t="s">
        <v>297</v>
      </c>
      <c r="G155" s="227" t="s">
        <v>209</v>
      </c>
      <c r="H155" s="228">
        <v>212.923</v>
      </c>
      <c r="I155" s="229"/>
      <c r="J155" s="230">
        <f>ROUND(I155*H155,2)</f>
        <v>0</v>
      </c>
      <c r="K155" s="226" t="s">
        <v>140</v>
      </c>
      <c r="L155" s="72"/>
      <c r="M155" s="231" t="s">
        <v>22</v>
      </c>
      <c r="N155" s="232" t="s">
        <v>47</v>
      </c>
      <c r="O155" s="47"/>
      <c r="P155" s="233">
        <f>O155*H155</f>
        <v>0</v>
      </c>
      <c r="Q155" s="233">
        <v>0.0147</v>
      </c>
      <c r="R155" s="233">
        <f>Q155*H155</f>
        <v>3.1299681</v>
      </c>
      <c r="S155" s="233">
        <v>0</v>
      </c>
      <c r="T155" s="234">
        <f>S155*H155</f>
        <v>0</v>
      </c>
      <c r="AR155" s="24" t="s">
        <v>152</v>
      </c>
      <c r="AT155" s="24" t="s">
        <v>136</v>
      </c>
      <c r="AU155" s="24" t="s">
        <v>85</v>
      </c>
      <c r="AY155" s="24" t="s">
        <v>135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24" t="s">
        <v>24</v>
      </c>
      <c r="BK155" s="235">
        <f>ROUND(I155*H155,2)</f>
        <v>0</v>
      </c>
      <c r="BL155" s="24" t="s">
        <v>152</v>
      </c>
      <c r="BM155" s="24" t="s">
        <v>298</v>
      </c>
    </row>
    <row r="156" spans="2:51" s="12" customFormat="1" ht="13.5">
      <c r="B156" s="251"/>
      <c r="C156" s="252"/>
      <c r="D156" s="236" t="s">
        <v>204</v>
      </c>
      <c r="E156" s="253" t="s">
        <v>22</v>
      </c>
      <c r="F156" s="254" t="s">
        <v>299</v>
      </c>
      <c r="G156" s="252"/>
      <c r="H156" s="253" t="s">
        <v>22</v>
      </c>
      <c r="I156" s="255"/>
      <c r="J156" s="252"/>
      <c r="K156" s="252"/>
      <c r="L156" s="256"/>
      <c r="M156" s="257"/>
      <c r="N156" s="258"/>
      <c r="O156" s="258"/>
      <c r="P156" s="258"/>
      <c r="Q156" s="258"/>
      <c r="R156" s="258"/>
      <c r="S156" s="258"/>
      <c r="T156" s="259"/>
      <c r="AT156" s="260" t="s">
        <v>204</v>
      </c>
      <c r="AU156" s="260" t="s">
        <v>85</v>
      </c>
      <c r="AV156" s="12" t="s">
        <v>24</v>
      </c>
      <c r="AW156" s="12" t="s">
        <v>39</v>
      </c>
      <c r="AX156" s="12" t="s">
        <v>76</v>
      </c>
      <c r="AY156" s="260" t="s">
        <v>135</v>
      </c>
    </row>
    <row r="157" spans="2:51" s="13" customFormat="1" ht="13.5">
      <c r="B157" s="261"/>
      <c r="C157" s="262"/>
      <c r="D157" s="236" t="s">
        <v>204</v>
      </c>
      <c r="E157" s="263" t="s">
        <v>22</v>
      </c>
      <c r="F157" s="264" t="s">
        <v>300</v>
      </c>
      <c r="G157" s="262"/>
      <c r="H157" s="265">
        <v>212.923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AT157" s="271" t="s">
        <v>204</v>
      </c>
      <c r="AU157" s="271" t="s">
        <v>85</v>
      </c>
      <c r="AV157" s="13" t="s">
        <v>85</v>
      </c>
      <c r="AW157" s="13" t="s">
        <v>39</v>
      </c>
      <c r="AX157" s="13" t="s">
        <v>24</v>
      </c>
      <c r="AY157" s="271" t="s">
        <v>135</v>
      </c>
    </row>
    <row r="158" spans="2:65" s="1" customFormat="1" ht="25.5" customHeight="1">
      <c r="B158" s="46"/>
      <c r="C158" s="224" t="s">
        <v>301</v>
      </c>
      <c r="D158" s="224" t="s">
        <v>136</v>
      </c>
      <c r="E158" s="225" t="s">
        <v>302</v>
      </c>
      <c r="F158" s="226" t="s">
        <v>303</v>
      </c>
      <c r="G158" s="227" t="s">
        <v>209</v>
      </c>
      <c r="H158" s="228">
        <v>851.692</v>
      </c>
      <c r="I158" s="229"/>
      <c r="J158" s="230">
        <f>ROUND(I158*H158,2)</f>
        <v>0</v>
      </c>
      <c r="K158" s="226" t="s">
        <v>140</v>
      </c>
      <c r="L158" s="72"/>
      <c r="M158" s="231" t="s">
        <v>22</v>
      </c>
      <c r="N158" s="232" t="s">
        <v>47</v>
      </c>
      <c r="O158" s="47"/>
      <c r="P158" s="233">
        <f>O158*H158</f>
        <v>0</v>
      </c>
      <c r="Q158" s="233">
        <v>0.00735</v>
      </c>
      <c r="R158" s="233">
        <f>Q158*H158</f>
        <v>6.2599362</v>
      </c>
      <c r="S158" s="233">
        <v>0</v>
      </c>
      <c r="T158" s="234">
        <f>S158*H158</f>
        <v>0</v>
      </c>
      <c r="AR158" s="24" t="s">
        <v>152</v>
      </c>
      <c r="AT158" s="24" t="s">
        <v>136</v>
      </c>
      <c r="AU158" s="24" t="s">
        <v>85</v>
      </c>
      <c r="AY158" s="24" t="s">
        <v>135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24" t="s">
        <v>24</v>
      </c>
      <c r="BK158" s="235">
        <f>ROUND(I158*H158,2)</f>
        <v>0</v>
      </c>
      <c r="BL158" s="24" t="s">
        <v>152</v>
      </c>
      <c r="BM158" s="24" t="s">
        <v>304</v>
      </c>
    </row>
    <row r="159" spans="2:47" s="1" customFormat="1" ht="13.5">
      <c r="B159" s="46"/>
      <c r="C159" s="74"/>
      <c r="D159" s="236" t="s">
        <v>143</v>
      </c>
      <c r="E159" s="74"/>
      <c r="F159" s="237" t="s">
        <v>305</v>
      </c>
      <c r="G159" s="74"/>
      <c r="H159" s="74"/>
      <c r="I159" s="196"/>
      <c r="J159" s="74"/>
      <c r="K159" s="74"/>
      <c r="L159" s="72"/>
      <c r="M159" s="238"/>
      <c r="N159" s="47"/>
      <c r="O159" s="47"/>
      <c r="P159" s="47"/>
      <c r="Q159" s="47"/>
      <c r="R159" s="47"/>
      <c r="S159" s="47"/>
      <c r="T159" s="95"/>
      <c r="AT159" s="24" t="s">
        <v>143</v>
      </c>
      <c r="AU159" s="24" t="s">
        <v>85</v>
      </c>
    </row>
    <row r="160" spans="2:51" s="13" customFormat="1" ht="13.5">
      <c r="B160" s="261"/>
      <c r="C160" s="262"/>
      <c r="D160" s="236" t="s">
        <v>204</v>
      </c>
      <c r="E160" s="263" t="s">
        <v>22</v>
      </c>
      <c r="F160" s="264" t="s">
        <v>306</v>
      </c>
      <c r="G160" s="262"/>
      <c r="H160" s="265">
        <v>851.692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204</v>
      </c>
      <c r="AU160" s="271" t="s">
        <v>85</v>
      </c>
      <c r="AV160" s="13" t="s">
        <v>85</v>
      </c>
      <c r="AW160" s="13" t="s">
        <v>39</v>
      </c>
      <c r="AX160" s="13" t="s">
        <v>24</v>
      </c>
      <c r="AY160" s="271" t="s">
        <v>135</v>
      </c>
    </row>
    <row r="161" spans="2:65" s="1" customFormat="1" ht="25.5" customHeight="1">
      <c r="B161" s="46"/>
      <c r="C161" s="224" t="s">
        <v>307</v>
      </c>
      <c r="D161" s="224" t="s">
        <v>136</v>
      </c>
      <c r="E161" s="225" t="s">
        <v>308</v>
      </c>
      <c r="F161" s="226" t="s">
        <v>309</v>
      </c>
      <c r="G161" s="227" t="s">
        <v>209</v>
      </c>
      <c r="H161" s="228">
        <v>20</v>
      </c>
      <c r="I161" s="229"/>
      <c r="J161" s="230">
        <f>ROUND(I161*H161,2)</f>
        <v>0</v>
      </c>
      <c r="K161" s="226" t="s">
        <v>22</v>
      </c>
      <c r="L161" s="72"/>
      <c r="M161" s="231" t="s">
        <v>22</v>
      </c>
      <c r="N161" s="232" t="s">
        <v>47</v>
      </c>
      <c r="O161" s="47"/>
      <c r="P161" s="233">
        <f>O161*H161</f>
        <v>0</v>
      </c>
      <c r="Q161" s="233">
        <v>0.01838</v>
      </c>
      <c r="R161" s="233">
        <f>Q161*H161</f>
        <v>0.36760000000000004</v>
      </c>
      <c r="S161" s="233">
        <v>0</v>
      </c>
      <c r="T161" s="234">
        <f>S161*H161</f>
        <v>0</v>
      </c>
      <c r="AR161" s="24" t="s">
        <v>152</v>
      </c>
      <c r="AT161" s="24" t="s">
        <v>136</v>
      </c>
      <c r="AU161" s="24" t="s">
        <v>85</v>
      </c>
      <c r="AY161" s="24" t="s">
        <v>135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24" t="s">
        <v>24</v>
      </c>
      <c r="BK161" s="235">
        <f>ROUND(I161*H161,2)</f>
        <v>0</v>
      </c>
      <c r="BL161" s="24" t="s">
        <v>152</v>
      </c>
      <c r="BM161" s="24" t="s">
        <v>310</v>
      </c>
    </row>
    <row r="162" spans="2:51" s="12" customFormat="1" ht="13.5">
      <c r="B162" s="251"/>
      <c r="C162" s="252"/>
      <c r="D162" s="236" t="s">
        <v>204</v>
      </c>
      <c r="E162" s="253" t="s">
        <v>22</v>
      </c>
      <c r="F162" s="254" t="s">
        <v>311</v>
      </c>
      <c r="G162" s="252"/>
      <c r="H162" s="253" t="s">
        <v>22</v>
      </c>
      <c r="I162" s="255"/>
      <c r="J162" s="252"/>
      <c r="K162" s="252"/>
      <c r="L162" s="256"/>
      <c r="M162" s="257"/>
      <c r="N162" s="258"/>
      <c r="O162" s="258"/>
      <c r="P162" s="258"/>
      <c r="Q162" s="258"/>
      <c r="R162" s="258"/>
      <c r="S162" s="258"/>
      <c r="T162" s="259"/>
      <c r="AT162" s="260" t="s">
        <v>204</v>
      </c>
      <c r="AU162" s="260" t="s">
        <v>85</v>
      </c>
      <c r="AV162" s="12" t="s">
        <v>24</v>
      </c>
      <c r="AW162" s="12" t="s">
        <v>39</v>
      </c>
      <c r="AX162" s="12" t="s">
        <v>76</v>
      </c>
      <c r="AY162" s="260" t="s">
        <v>135</v>
      </c>
    </row>
    <row r="163" spans="2:51" s="13" customFormat="1" ht="13.5">
      <c r="B163" s="261"/>
      <c r="C163" s="262"/>
      <c r="D163" s="236" t="s">
        <v>204</v>
      </c>
      <c r="E163" s="263" t="s">
        <v>22</v>
      </c>
      <c r="F163" s="264" t="s">
        <v>312</v>
      </c>
      <c r="G163" s="262"/>
      <c r="H163" s="265">
        <v>20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AT163" s="271" t="s">
        <v>204</v>
      </c>
      <c r="AU163" s="271" t="s">
        <v>85</v>
      </c>
      <c r="AV163" s="13" t="s">
        <v>85</v>
      </c>
      <c r="AW163" s="13" t="s">
        <v>39</v>
      </c>
      <c r="AX163" s="13" t="s">
        <v>24</v>
      </c>
      <c r="AY163" s="271" t="s">
        <v>135</v>
      </c>
    </row>
    <row r="164" spans="2:65" s="1" customFormat="1" ht="25.5" customHeight="1">
      <c r="B164" s="46"/>
      <c r="C164" s="224" t="s">
        <v>313</v>
      </c>
      <c r="D164" s="224" t="s">
        <v>136</v>
      </c>
      <c r="E164" s="225" t="s">
        <v>314</v>
      </c>
      <c r="F164" s="226" t="s">
        <v>315</v>
      </c>
      <c r="G164" s="227" t="s">
        <v>209</v>
      </c>
      <c r="H164" s="228">
        <v>20</v>
      </c>
      <c r="I164" s="229"/>
      <c r="J164" s="230">
        <f>ROUND(I164*H164,2)</f>
        <v>0</v>
      </c>
      <c r="K164" s="226" t="s">
        <v>140</v>
      </c>
      <c r="L164" s="72"/>
      <c r="M164" s="231" t="s">
        <v>22</v>
      </c>
      <c r="N164" s="232" t="s">
        <v>47</v>
      </c>
      <c r="O164" s="47"/>
      <c r="P164" s="233">
        <f>O164*H164</f>
        <v>0</v>
      </c>
      <c r="Q164" s="233">
        <v>0.0079</v>
      </c>
      <c r="R164" s="233">
        <f>Q164*H164</f>
        <v>0.15800000000000003</v>
      </c>
      <c r="S164" s="233">
        <v>0</v>
      </c>
      <c r="T164" s="234">
        <f>S164*H164</f>
        <v>0</v>
      </c>
      <c r="AR164" s="24" t="s">
        <v>152</v>
      </c>
      <c r="AT164" s="24" t="s">
        <v>136</v>
      </c>
      <c r="AU164" s="24" t="s">
        <v>85</v>
      </c>
      <c r="AY164" s="24" t="s">
        <v>135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24" t="s">
        <v>24</v>
      </c>
      <c r="BK164" s="235">
        <f>ROUND(I164*H164,2)</f>
        <v>0</v>
      </c>
      <c r="BL164" s="24" t="s">
        <v>152</v>
      </c>
      <c r="BM164" s="24" t="s">
        <v>316</v>
      </c>
    </row>
    <row r="165" spans="2:65" s="1" customFormat="1" ht="25.5" customHeight="1">
      <c r="B165" s="46"/>
      <c r="C165" s="224" t="s">
        <v>312</v>
      </c>
      <c r="D165" s="224" t="s">
        <v>136</v>
      </c>
      <c r="E165" s="225" t="s">
        <v>317</v>
      </c>
      <c r="F165" s="226" t="s">
        <v>318</v>
      </c>
      <c r="G165" s="227" t="s">
        <v>209</v>
      </c>
      <c r="H165" s="228">
        <v>357.063</v>
      </c>
      <c r="I165" s="229"/>
      <c r="J165" s="230">
        <f>ROUND(I165*H165,2)</f>
        <v>0</v>
      </c>
      <c r="K165" s="226" t="s">
        <v>140</v>
      </c>
      <c r="L165" s="72"/>
      <c r="M165" s="231" t="s">
        <v>22</v>
      </c>
      <c r="N165" s="232" t="s">
        <v>47</v>
      </c>
      <c r="O165" s="47"/>
      <c r="P165" s="233">
        <f>O165*H165</f>
        <v>0</v>
      </c>
      <c r="Q165" s="233">
        <v>0.0156</v>
      </c>
      <c r="R165" s="233">
        <f>Q165*H165</f>
        <v>5.5701827999999995</v>
      </c>
      <c r="S165" s="233">
        <v>0</v>
      </c>
      <c r="T165" s="234">
        <f>S165*H165</f>
        <v>0</v>
      </c>
      <c r="AR165" s="24" t="s">
        <v>152</v>
      </c>
      <c r="AT165" s="24" t="s">
        <v>136</v>
      </c>
      <c r="AU165" s="24" t="s">
        <v>85</v>
      </c>
      <c r="AY165" s="24" t="s">
        <v>135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24" t="s">
        <v>24</v>
      </c>
      <c r="BK165" s="235">
        <f>ROUND(I165*H165,2)</f>
        <v>0</v>
      </c>
      <c r="BL165" s="24" t="s">
        <v>152</v>
      </c>
      <c r="BM165" s="24" t="s">
        <v>319</v>
      </c>
    </row>
    <row r="166" spans="2:47" s="1" customFormat="1" ht="13.5">
      <c r="B166" s="46"/>
      <c r="C166" s="74"/>
      <c r="D166" s="236" t="s">
        <v>143</v>
      </c>
      <c r="E166" s="74"/>
      <c r="F166" s="237" t="s">
        <v>320</v>
      </c>
      <c r="G166" s="74"/>
      <c r="H166" s="74"/>
      <c r="I166" s="196"/>
      <c r="J166" s="74"/>
      <c r="K166" s="74"/>
      <c r="L166" s="72"/>
      <c r="M166" s="238"/>
      <c r="N166" s="47"/>
      <c r="O166" s="47"/>
      <c r="P166" s="47"/>
      <c r="Q166" s="47"/>
      <c r="R166" s="47"/>
      <c r="S166" s="47"/>
      <c r="T166" s="95"/>
      <c r="AT166" s="24" t="s">
        <v>143</v>
      </c>
      <c r="AU166" s="24" t="s">
        <v>85</v>
      </c>
    </row>
    <row r="167" spans="2:65" s="1" customFormat="1" ht="16.5" customHeight="1">
      <c r="B167" s="46"/>
      <c r="C167" s="224" t="s">
        <v>9</v>
      </c>
      <c r="D167" s="224" t="s">
        <v>136</v>
      </c>
      <c r="E167" s="225" t="s">
        <v>321</v>
      </c>
      <c r="F167" s="226" t="s">
        <v>322</v>
      </c>
      <c r="G167" s="227" t="s">
        <v>209</v>
      </c>
      <c r="H167" s="228">
        <v>569.986</v>
      </c>
      <c r="I167" s="229"/>
      <c r="J167" s="230">
        <f>ROUND(I167*H167,2)</f>
        <v>0</v>
      </c>
      <c r="K167" s="226" t="s">
        <v>140</v>
      </c>
      <c r="L167" s="72"/>
      <c r="M167" s="231" t="s">
        <v>22</v>
      </c>
      <c r="N167" s="232" t="s">
        <v>47</v>
      </c>
      <c r="O167" s="47"/>
      <c r="P167" s="233">
        <f>O167*H167</f>
        <v>0</v>
      </c>
      <c r="Q167" s="233">
        <v>0.003</v>
      </c>
      <c r="R167" s="233">
        <f>Q167*H167</f>
        <v>1.709958</v>
      </c>
      <c r="S167" s="233">
        <v>0</v>
      </c>
      <c r="T167" s="234">
        <f>S167*H167</f>
        <v>0</v>
      </c>
      <c r="AR167" s="24" t="s">
        <v>152</v>
      </c>
      <c r="AT167" s="24" t="s">
        <v>136</v>
      </c>
      <c r="AU167" s="24" t="s">
        <v>85</v>
      </c>
      <c r="AY167" s="24" t="s">
        <v>135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24" t="s">
        <v>24</v>
      </c>
      <c r="BK167" s="235">
        <f>ROUND(I167*H167,2)</f>
        <v>0</v>
      </c>
      <c r="BL167" s="24" t="s">
        <v>152</v>
      </c>
      <c r="BM167" s="24" t="s">
        <v>323</v>
      </c>
    </row>
    <row r="168" spans="2:51" s="13" customFormat="1" ht="13.5">
      <c r="B168" s="261"/>
      <c r="C168" s="262"/>
      <c r="D168" s="236" t="s">
        <v>204</v>
      </c>
      <c r="E168" s="263" t="s">
        <v>22</v>
      </c>
      <c r="F168" s="264" t="s">
        <v>324</v>
      </c>
      <c r="G168" s="262"/>
      <c r="H168" s="265">
        <v>569.986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AT168" s="271" t="s">
        <v>204</v>
      </c>
      <c r="AU168" s="271" t="s">
        <v>85</v>
      </c>
      <c r="AV168" s="13" t="s">
        <v>85</v>
      </c>
      <c r="AW168" s="13" t="s">
        <v>39</v>
      </c>
      <c r="AX168" s="13" t="s">
        <v>24</v>
      </c>
      <c r="AY168" s="271" t="s">
        <v>135</v>
      </c>
    </row>
    <row r="169" spans="2:65" s="1" customFormat="1" ht="16.5" customHeight="1">
      <c r="B169" s="46"/>
      <c r="C169" s="224" t="s">
        <v>325</v>
      </c>
      <c r="D169" s="224" t="s">
        <v>136</v>
      </c>
      <c r="E169" s="225" t="s">
        <v>326</v>
      </c>
      <c r="F169" s="226" t="s">
        <v>327</v>
      </c>
      <c r="G169" s="227" t="s">
        <v>209</v>
      </c>
      <c r="H169" s="228">
        <v>74.643</v>
      </c>
      <c r="I169" s="229"/>
      <c r="J169" s="230">
        <f>ROUND(I169*H169,2)</f>
        <v>0</v>
      </c>
      <c r="K169" s="226" t="s">
        <v>140</v>
      </c>
      <c r="L169" s="72"/>
      <c r="M169" s="231" t="s">
        <v>22</v>
      </c>
      <c r="N169" s="232" t="s">
        <v>47</v>
      </c>
      <c r="O169" s="47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4" t="s">
        <v>152</v>
      </c>
      <c r="AT169" s="24" t="s">
        <v>136</v>
      </c>
      <c r="AU169" s="24" t="s">
        <v>85</v>
      </c>
      <c r="AY169" s="24" t="s">
        <v>135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24" t="s">
        <v>24</v>
      </c>
      <c r="BK169" s="235">
        <f>ROUND(I169*H169,2)</f>
        <v>0</v>
      </c>
      <c r="BL169" s="24" t="s">
        <v>152</v>
      </c>
      <c r="BM169" s="24" t="s">
        <v>328</v>
      </c>
    </row>
    <row r="170" spans="2:47" s="1" customFormat="1" ht="13.5">
      <c r="B170" s="46"/>
      <c r="C170" s="74"/>
      <c r="D170" s="236" t="s">
        <v>143</v>
      </c>
      <c r="E170" s="74"/>
      <c r="F170" s="237" t="s">
        <v>329</v>
      </c>
      <c r="G170" s="74"/>
      <c r="H170" s="74"/>
      <c r="I170" s="196"/>
      <c r="J170" s="74"/>
      <c r="K170" s="74"/>
      <c r="L170" s="72"/>
      <c r="M170" s="238"/>
      <c r="N170" s="47"/>
      <c r="O170" s="47"/>
      <c r="P170" s="47"/>
      <c r="Q170" s="47"/>
      <c r="R170" s="47"/>
      <c r="S170" s="47"/>
      <c r="T170" s="95"/>
      <c r="AT170" s="24" t="s">
        <v>143</v>
      </c>
      <c r="AU170" s="24" t="s">
        <v>85</v>
      </c>
    </row>
    <row r="171" spans="2:51" s="13" customFormat="1" ht="13.5">
      <c r="B171" s="261"/>
      <c r="C171" s="262"/>
      <c r="D171" s="236" t="s">
        <v>204</v>
      </c>
      <c r="E171" s="263" t="s">
        <v>22</v>
      </c>
      <c r="F171" s="264" t="s">
        <v>330</v>
      </c>
      <c r="G171" s="262"/>
      <c r="H171" s="265">
        <v>29.806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AT171" s="271" t="s">
        <v>204</v>
      </c>
      <c r="AU171" s="271" t="s">
        <v>85</v>
      </c>
      <c r="AV171" s="13" t="s">
        <v>85</v>
      </c>
      <c r="AW171" s="13" t="s">
        <v>39</v>
      </c>
      <c r="AX171" s="13" t="s">
        <v>76</v>
      </c>
      <c r="AY171" s="271" t="s">
        <v>135</v>
      </c>
    </row>
    <row r="172" spans="2:51" s="13" customFormat="1" ht="13.5">
      <c r="B172" s="261"/>
      <c r="C172" s="262"/>
      <c r="D172" s="236" t="s">
        <v>204</v>
      </c>
      <c r="E172" s="263" t="s">
        <v>22</v>
      </c>
      <c r="F172" s="264" t="s">
        <v>331</v>
      </c>
      <c r="G172" s="262"/>
      <c r="H172" s="265">
        <v>44.837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AT172" s="271" t="s">
        <v>204</v>
      </c>
      <c r="AU172" s="271" t="s">
        <v>85</v>
      </c>
      <c r="AV172" s="13" t="s">
        <v>85</v>
      </c>
      <c r="AW172" s="13" t="s">
        <v>39</v>
      </c>
      <c r="AX172" s="13" t="s">
        <v>76</v>
      </c>
      <c r="AY172" s="271" t="s">
        <v>135</v>
      </c>
    </row>
    <row r="173" spans="2:51" s="14" customFormat="1" ht="13.5">
      <c r="B173" s="272"/>
      <c r="C173" s="273"/>
      <c r="D173" s="236" t="s">
        <v>204</v>
      </c>
      <c r="E173" s="274" t="s">
        <v>22</v>
      </c>
      <c r="F173" s="275" t="s">
        <v>220</v>
      </c>
      <c r="G173" s="273"/>
      <c r="H173" s="276">
        <v>74.643</v>
      </c>
      <c r="I173" s="277"/>
      <c r="J173" s="273"/>
      <c r="K173" s="273"/>
      <c r="L173" s="278"/>
      <c r="M173" s="279"/>
      <c r="N173" s="280"/>
      <c r="O173" s="280"/>
      <c r="P173" s="280"/>
      <c r="Q173" s="280"/>
      <c r="R173" s="280"/>
      <c r="S173" s="280"/>
      <c r="T173" s="281"/>
      <c r="AT173" s="282" t="s">
        <v>204</v>
      </c>
      <c r="AU173" s="282" t="s">
        <v>85</v>
      </c>
      <c r="AV173" s="14" t="s">
        <v>152</v>
      </c>
      <c r="AW173" s="14" t="s">
        <v>39</v>
      </c>
      <c r="AX173" s="14" t="s">
        <v>24</v>
      </c>
      <c r="AY173" s="282" t="s">
        <v>135</v>
      </c>
    </row>
    <row r="174" spans="2:63" s="10" customFormat="1" ht="29.85" customHeight="1">
      <c r="B174" s="210"/>
      <c r="C174" s="211"/>
      <c r="D174" s="212" t="s">
        <v>75</v>
      </c>
      <c r="E174" s="249" t="s">
        <v>332</v>
      </c>
      <c r="F174" s="249" t="s">
        <v>333</v>
      </c>
      <c r="G174" s="211"/>
      <c r="H174" s="211"/>
      <c r="I174" s="214"/>
      <c r="J174" s="250">
        <f>BK174</f>
        <v>0</v>
      </c>
      <c r="K174" s="211"/>
      <c r="L174" s="216"/>
      <c r="M174" s="217"/>
      <c r="N174" s="218"/>
      <c r="O174" s="218"/>
      <c r="P174" s="219">
        <f>SUM(P175:P182)</f>
        <v>0</v>
      </c>
      <c r="Q174" s="218"/>
      <c r="R174" s="219">
        <f>SUM(R175:R182)</f>
        <v>4.26558</v>
      </c>
      <c r="S174" s="218"/>
      <c r="T174" s="220">
        <f>SUM(T175:T182)</f>
        <v>0</v>
      </c>
      <c r="AR174" s="221" t="s">
        <v>24</v>
      </c>
      <c r="AT174" s="222" t="s">
        <v>75</v>
      </c>
      <c r="AU174" s="222" t="s">
        <v>24</v>
      </c>
      <c r="AY174" s="221" t="s">
        <v>135</v>
      </c>
      <c r="BK174" s="223">
        <f>SUM(BK175:BK182)</f>
        <v>0</v>
      </c>
    </row>
    <row r="175" spans="2:65" s="1" customFormat="1" ht="25.5" customHeight="1">
      <c r="B175" s="46"/>
      <c r="C175" s="224" t="s">
        <v>334</v>
      </c>
      <c r="D175" s="224" t="s">
        <v>136</v>
      </c>
      <c r="E175" s="225" t="s">
        <v>335</v>
      </c>
      <c r="F175" s="226" t="s">
        <v>336</v>
      </c>
      <c r="G175" s="227" t="s">
        <v>209</v>
      </c>
      <c r="H175" s="228">
        <v>66</v>
      </c>
      <c r="I175" s="229"/>
      <c r="J175" s="230">
        <f>ROUND(I175*H175,2)</f>
        <v>0</v>
      </c>
      <c r="K175" s="226" t="s">
        <v>140</v>
      </c>
      <c r="L175" s="72"/>
      <c r="M175" s="231" t="s">
        <v>22</v>
      </c>
      <c r="N175" s="232" t="s">
        <v>47</v>
      </c>
      <c r="O175" s="47"/>
      <c r="P175" s="233">
        <f>O175*H175</f>
        <v>0</v>
      </c>
      <c r="Q175" s="233">
        <v>0.06403</v>
      </c>
      <c r="R175" s="233">
        <f>Q175*H175</f>
        <v>4.22598</v>
      </c>
      <c r="S175" s="233">
        <v>0</v>
      </c>
      <c r="T175" s="234">
        <f>S175*H175</f>
        <v>0</v>
      </c>
      <c r="AR175" s="24" t="s">
        <v>152</v>
      </c>
      <c r="AT175" s="24" t="s">
        <v>136</v>
      </c>
      <c r="AU175" s="24" t="s">
        <v>85</v>
      </c>
      <c r="AY175" s="24" t="s">
        <v>135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24" t="s">
        <v>24</v>
      </c>
      <c r="BK175" s="235">
        <f>ROUND(I175*H175,2)</f>
        <v>0</v>
      </c>
      <c r="BL175" s="24" t="s">
        <v>152</v>
      </c>
      <c r="BM175" s="24" t="s">
        <v>337</v>
      </c>
    </row>
    <row r="176" spans="2:51" s="12" customFormat="1" ht="13.5">
      <c r="B176" s="251"/>
      <c r="C176" s="252"/>
      <c r="D176" s="236" t="s">
        <v>204</v>
      </c>
      <c r="E176" s="253" t="s">
        <v>22</v>
      </c>
      <c r="F176" s="254" t="s">
        <v>216</v>
      </c>
      <c r="G176" s="252"/>
      <c r="H176" s="253" t="s">
        <v>22</v>
      </c>
      <c r="I176" s="255"/>
      <c r="J176" s="252"/>
      <c r="K176" s="252"/>
      <c r="L176" s="256"/>
      <c r="M176" s="257"/>
      <c r="N176" s="258"/>
      <c r="O176" s="258"/>
      <c r="P176" s="258"/>
      <c r="Q176" s="258"/>
      <c r="R176" s="258"/>
      <c r="S176" s="258"/>
      <c r="T176" s="259"/>
      <c r="AT176" s="260" t="s">
        <v>204</v>
      </c>
      <c r="AU176" s="260" t="s">
        <v>85</v>
      </c>
      <c r="AV176" s="12" t="s">
        <v>24</v>
      </c>
      <c r="AW176" s="12" t="s">
        <v>39</v>
      </c>
      <c r="AX176" s="12" t="s">
        <v>76</v>
      </c>
      <c r="AY176" s="260" t="s">
        <v>135</v>
      </c>
    </row>
    <row r="177" spans="2:51" s="13" customFormat="1" ht="13.5">
      <c r="B177" s="261"/>
      <c r="C177" s="262"/>
      <c r="D177" s="236" t="s">
        <v>204</v>
      </c>
      <c r="E177" s="263" t="s">
        <v>22</v>
      </c>
      <c r="F177" s="264" t="s">
        <v>338</v>
      </c>
      <c r="G177" s="262"/>
      <c r="H177" s="265">
        <v>66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AT177" s="271" t="s">
        <v>204</v>
      </c>
      <c r="AU177" s="271" t="s">
        <v>85</v>
      </c>
      <c r="AV177" s="13" t="s">
        <v>85</v>
      </c>
      <c r="AW177" s="13" t="s">
        <v>39</v>
      </c>
      <c r="AX177" s="13" t="s">
        <v>24</v>
      </c>
      <c r="AY177" s="271" t="s">
        <v>135</v>
      </c>
    </row>
    <row r="178" spans="2:65" s="1" customFormat="1" ht="25.5" customHeight="1">
      <c r="B178" s="46"/>
      <c r="C178" s="224" t="s">
        <v>339</v>
      </c>
      <c r="D178" s="224" t="s">
        <v>136</v>
      </c>
      <c r="E178" s="225" t="s">
        <v>340</v>
      </c>
      <c r="F178" s="226" t="s">
        <v>341</v>
      </c>
      <c r="G178" s="227" t="s">
        <v>209</v>
      </c>
      <c r="H178" s="228">
        <v>66</v>
      </c>
      <c r="I178" s="229"/>
      <c r="J178" s="230">
        <f>ROUND(I178*H178,2)</f>
        <v>0</v>
      </c>
      <c r="K178" s="226" t="s">
        <v>342</v>
      </c>
      <c r="L178" s="72"/>
      <c r="M178" s="231" t="s">
        <v>22</v>
      </c>
      <c r="N178" s="232" t="s">
        <v>47</v>
      </c>
      <c r="O178" s="47"/>
      <c r="P178" s="233">
        <f>O178*H178</f>
        <v>0</v>
      </c>
      <c r="Q178" s="233">
        <v>0.0006</v>
      </c>
      <c r="R178" s="233">
        <f>Q178*H178</f>
        <v>0.039599999999999996</v>
      </c>
      <c r="S178" s="233">
        <v>0</v>
      </c>
      <c r="T178" s="234">
        <f>S178*H178</f>
        <v>0</v>
      </c>
      <c r="AR178" s="24" t="s">
        <v>152</v>
      </c>
      <c r="AT178" s="24" t="s">
        <v>136</v>
      </c>
      <c r="AU178" s="24" t="s">
        <v>85</v>
      </c>
      <c r="AY178" s="24" t="s">
        <v>135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24" t="s">
        <v>24</v>
      </c>
      <c r="BK178" s="235">
        <f>ROUND(I178*H178,2)</f>
        <v>0</v>
      </c>
      <c r="BL178" s="24" t="s">
        <v>152</v>
      </c>
      <c r="BM178" s="24" t="s">
        <v>343</v>
      </c>
    </row>
    <row r="179" spans="2:65" s="1" customFormat="1" ht="16.5" customHeight="1">
      <c r="B179" s="46"/>
      <c r="C179" s="224" t="s">
        <v>344</v>
      </c>
      <c r="D179" s="224" t="s">
        <v>136</v>
      </c>
      <c r="E179" s="225" t="s">
        <v>345</v>
      </c>
      <c r="F179" s="226" t="s">
        <v>346</v>
      </c>
      <c r="G179" s="227" t="s">
        <v>209</v>
      </c>
      <c r="H179" s="228">
        <v>66</v>
      </c>
      <c r="I179" s="229"/>
      <c r="J179" s="230">
        <f>ROUND(I179*H179,2)</f>
        <v>0</v>
      </c>
      <c r="K179" s="226" t="s">
        <v>140</v>
      </c>
      <c r="L179" s="72"/>
      <c r="M179" s="231" t="s">
        <v>22</v>
      </c>
      <c r="N179" s="232" t="s">
        <v>47</v>
      </c>
      <c r="O179" s="47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4" t="s">
        <v>152</v>
      </c>
      <c r="AT179" s="24" t="s">
        <v>136</v>
      </c>
      <c r="AU179" s="24" t="s">
        <v>85</v>
      </c>
      <c r="AY179" s="24" t="s">
        <v>135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24" t="s">
        <v>24</v>
      </c>
      <c r="BK179" s="235">
        <f>ROUND(I179*H179,2)</f>
        <v>0</v>
      </c>
      <c r="BL179" s="24" t="s">
        <v>152</v>
      </c>
      <c r="BM179" s="24" t="s">
        <v>347</v>
      </c>
    </row>
    <row r="180" spans="2:47" s="1" customFormat="1" ht="13.5">
      <c r="B180" s="46"/>
      <c r="C180" s="74"/>
      <c r="D180" s="236" t="s">
        <v>143</v>
      </c>
      <c r="E180" s="74"/>
      <c r="F180" s="237" t="s">
        <v>348</v>
      </c>
      <c r="G180" s="74"/>
      <c r="H180" s="74"/>
      <c r="I180" s="196"/>
      <c r="J180" s="74"/>
      <c r="K180" s="74"/>
      <c r="L180" s="72"/>
      <c r="M180" s="238"/>
      <c r="N180" s="47"/>
      <c r="O180" s="47"/>
      <c r="P180" s="47"/>
      <c r="Q180" s="47"/>
      <c r="R180" s="47"/>
      <c r="S180" s="47"/>
      <c r="T180" s="95"/>
      <c r="AT180" s="24" t="s">
        <v>143</v>
      </c>
      <c r="AU180" s="24" t="s">
        <v>85</v>
      </c>
    </row>
    <row r="181" spans="2:65" s="1" customFormat="1" ht="16.5" customHeight="1">
      <c r="B181" s="46"/>
      <c r="C181" s="224" t="s">
        <v>349</v>
      </c>
      <c r="D181" s="224" t="s">
        <v>136</v>
      </c>
      <c r="E181" s="225" t="s">
        <v>350</v>
      </c>
      <c r="F181" s="226" t="s">
        <v>351</v>
      </c>
      <c r="G181" s="227" t="s">
        <v>209</v>
      </c>
      <c r="H181" s="228">
        <v>74.643</v>
      </c>
      <c r="I181" s="229"/>
      <c r="J181" s="230">
        <f>ROUND(I181*H181,2)</f>
        <v>0</v>
      </c>
      <c r="K181" s="226" t="s">
        <v>140</v>
      </c>
      <c r="L181" s="72"/>
      <c r="M181" s="231" t="s">
        <v>22</v>
      </c>
      <c r="N181" s="232" t="s">
        <v>47</v>
      </c>
      <c r="O181" s="47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4" t="s">
        <v>152</v>
      </c>
      <c r="AT181" s="24" t="s">
        <v>136</v>
      </c>
      <c r="AU181" s="24" t="s">
        <v>85</v>
      </c>
      <c r="AY181" s="24" t="s">
        <v>135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24" t="s">
        <v>24</v>
      </c>
      <c r="BK181" s="235">
        <f>ROUND(I181*H181,2)</f>
        <v>0</v>
      </c>
      <c r="BL181" s="24" t="s">
        <v>152</v>
      </c>
      <c r="BM181" s="24" t="s">
        <v>352</v>
      </c>
    </row>
    <row r="182" spans="2:47" s="1" customFormat="1" ht="13.5">
      <c r="B182" s="46"/>
      <c r="C182" s="74"/>
      <c r="D182" s="236" t="s">
        <v>143</v>
      </c>
      <c r="E182" s="74"/>
      <c r="F182" s="237" t="s">
        <v>353</v>
      </c>
      <c r="G182" s="74"/>
      <c r="H182" s="74"/>
      <c r="I182" s="196"/>
      <c r="J182" s="74"/>
      <c r="K182" s="74"/>
      <c r="L182" s="72"/>
      <c r="M182" s="238"/>
      <c r="N182" s="47"/>
      <c r="O182" s="47"/>
      <c r="P182" s="47"/>
      <c r="Q182" s="47"/>
      <c r="R182" s="47"/>
      <c r="S182" s="47"/>
      <c r="T182" s="95"/>
      <c r="AT182" s="24" t="s">
        <v>143</v>
      </c>
      <c r="AU182" s="24" t="s">
        <v>85</v>
      </c>
    </row>
    <row r="183" spans="2:63" s="10" customFormat="1" ht="29.85" customHeight="1">
      <c r="B183" s="210"/>
      <c r="C183" s="211"/>
      <c r="D183" s="212" t="s">
        <v>75</v>
      </c>
      <c r="E183" s="249" t="s">
        <v>354</v>
      </c>
      <c r="F183" s="249" t="s">
        <v>355</v>
      </c>
      <c r="G183" s="211"/>
      <c r="H183" s="211"/>
      <c r="I183" s="214"/>
      <c r="J183" s="250">
        <f>BK183</f>
        <v>0</v>
      </c>
      <c r="K183" s="211"/>
      <c r="L183" s="216"/>
      <c r="M183" s="217"/>
      <c r="N183" s="218"/>
      <c r="O183" s="218"/>
      <c r="P183" s="219">
        <f>SUM(P184:P222)</f>
        <v>0</v>
      </c>
      <c r="Q183" s="218"/>
      <c r="R183" s="219">
        <f>SUM(R184:R222)</f>
        <v>96.18919851</v>
      </c>
      <c r="S183" s="218"/>
      <c r="T183" s="220">
        <f>SUM(T184:T222)</f>
        <v>0</v>
      </c>
      <c r="AR183" s="221" t="s">
        <v>24</v>
      </c>
      <c r="AT183" s="222" t="s">
        <v>75</v>
      </c>
      <c r="AU183" s="222" t="s">
        <v>24</v>
      </c>
      <c r="AY183" s="221" t="s">
        <v>135</v>
      </c>
      <c r="BK183" s="223">
        <f>SUM(BK184:BK222)</f>
        <v>0</v>
      </c>
    </row>
    <row r="184" spans="2:65" s="1" customFormat="1" ht="25.5" customHeight="1">
      <c r="B184" s="46"/>
      <c r="C184" s="224" t="s">
        <v>356</v>
      </c>
      <c r="D184" s="224" t="s">
        <v>136</v>
      </c>
      <c r="E184" s="225" t="s">
        <v>357</v>
      </c>
      <c r="F184" s="226" t="s">
        <v>358</v>
      </c>
      <c r="G184" s="227" t="s">
        <v>201</v>
      </c>
      <c r="H184" s="228">
        <v>15.169</v>
      </c>
      <c r="I184" s="229"/>
      <c r="J184" s="230">
        <f>ROUND(I184*H184,2)</f>
        <v>0</v>
      </c>
      <c r="K184" s="226" t="s">
        <v>140</v>
      </c>
      <c r="L184" s="72"/>
      <c r="M184" s="231" t="s">
        <v>22</v>
      </c>
      <c r="N184" s="232" t="s">
        <v>47</v>
      </c>
      <c r="O184" s="47"/>
      <c r="P184" s="233">
        <f>O184*H184</f>
        <v>0</v>
      </c>
      <c r="Q184" s="233">
        <v>2.45329</v>
      </c>
      <c r="R184" s="233">
        <f>Q184*H184</f>
        <v>37.213956010000004</v>
      </c>
      <c r="S184" s="233">
        <v>0</v>
      </c>
      <c r="T184" s="234">
        <f>S184*H184</f>
        <v>0</v>
      </c>
      <c r="AR184" s="24" t="s">
        <v>152</v>
      </c>
      <c r="AT184" s="24" t="s">
        <v>136</v>
      </c>
      <c r="AU184" s="24" t="s">
        <v>85</v>
      </c>
      <c r="AY184" s="24" t="s">
        <v>135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24" t="s">
        <v>24</v>
      </c>
      <c r="BK184" s="235">
        <f>ROUND(I184*H184,2)</f>
        <v>0</v>
      </c>
      <c r="BL184" s="24" t="s">
        <v>152</v>
      </c>
      <c r="BM184" s="24" t="s">
        <v>359</v>
      </c>
    </row>
    <row r="185" spans="2:51" s="12" customFormat="1" ht="13.5">
      <c r="B185" s="251"/>
      <c r="C185" s="252"/>
      <c r="D185" s="236" t="s">
        <v>204</v>
      </c>
      <c r="E185" s="253" t="s">
        <v>22</v>
      </c>
      <c r="F185" s="254" t="s">
        <v>360</v>
      </c>
      <c r="G185" s="252"/>
      <c r="H185" s="253" t="s">
        <v>22</v>
      </c>
      <c r="I185" s="255"/>
      <c r="J185" s="252"/>
      <c r="K185" s="252"/>
      <c r="L185" s="256"/>
      <c r="M185" s="257"/>
      <c r="N185" s="258"/>
      <c r="O185" s="258"/>
      <c r="P185" s="258"/>
      <c r="Q185" s="258"/>
      <c r="R185" s="258"/>
      <c r="S185" s="258"/>
      <c r="T185" s="259"/>
      <c r="AT185" s="260" t="s">
        <v>204</v>
      </c>
      <c r="AU185" s="260" t="s">
        <v>85</v>
      </c>
      <c r="AV185" s="12" t="s">
        <v>24</v>
      </c>
      <c r="AW185" s="12" t="s">
        <v>39</v>
      </c>
      <c r="AX185" s="12" t="s">
        <v>76</v>
      </c>
      <c r="AY185" s="260" t="s">
        <v>135</v>
      </c>
    </row>
    <row r="186" spans="2:51" s="13" customFormat="1" ht="13.5">
      <c r="B186" s="261"/>
      <c r="C186" s="262"/>
      <c r="D186" s="236" t="s">
        <v>204</v>
      </c>
      <c r="E186" s="263" t="s">
        <v>22</v>
      </c>
      <c r="F186" s="264" t="s">
        <v>361</v>
      </c>
      <c r="G186" s="262"/>
      <c r="H186" s="265">
        <v>18.696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AT186" s="271" t="s">
        <v>204</v>
      </c>
      <c r="AU186" s="271" t="s">
        <v>85</v>
      </c>
      <c r="AV186" s="13" t="s">
        <v>85</v>
      </c>
      <c r="AW186" s="13" t="s">
        <v>39</v>
      </c>
      <c r="AX186" s="13" t="s">
        <v>76</v>
      </c>
      <c r="AY186" s="271" t="s">
        <v>135</v>
      </c>
    </row>
    <row r="187" spans="2:51" s="12" customFormat="1" ht="13.5">
      <c r="B187" s="251"/>
      <c r="C187" s="252"/>
      <c r="D187" s="236" t="s">
        <v>204</v>
      </c>
      <c r="E187" s="253" t="s">
        <v>22</v>
      </c>
      <c r="F187" s="254" t="s">
        <v>362</v>
      </c>
      <c r="G187" s="252"/>
      <c r="H187" s="253" t="s">
        <v>22</v>
      </c>
      <c r="I187" s="255"/>
      <c r="J187" s="252"/>
      <c r="K187" s="252"/>
      <c r="L187" s="256"/>
      <c r="M187" s="257"/>
      <c r="N187" s="258"/>
      <c r="O187" s="258"/>
      <c r="P187" s="258"/>
      <c r="Q187" s="258"/>
      <c r="R187" s="258"/>
      <c r="S187" s="258"/>
      <c r="T187" s="259"/>
      <c r="AT187" s="260" t="s">
        <v>204</v>
      </c>
      <c r="AU187" s="260" t="s">
        <v>85</v>
      </c>
      <c r="AV187" s="12" t="s">
        <v>24</v>
      </c>
      <c r="AW187" s="12" t="s">
        <v>39</v>
      </c>
      <c r="AX187" s="12" t="s">
        <v>76</v>
      </c>
      <c r="AY187" s="260" t="s">
        <v>135</v>
      </c>
    </row>
    <row r="188" spans="2:51" s="13" customFormat="1" ht="13.5">
      <c r="B188" s="261"/>
      <c r="C188" s="262"/>
      <c r="D188" s="236" t="s">
        <v>204</v>
      </c>
      <c r="E188" s="263" t="s">
        <v>22</v>
      </c>
      <c r="F188" s="264" t="s">
        <v>363</v>
      </c>
      <c r="G188" s="262"/>
      <c r="H188" s="265">
        <v>-2.249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AT188" s="271" t="s">
        <v>204</v>
      </c>
      <c r="AU188" s="271" t="s">
        <v>85</v>
      </c>
      <c r="AV188" s="13" t="s">
        <v>85</v>
      </c>
      <c r="AW188" s="13" t="s">
        <v>39</v>
      </c>
      <c r="AX188" s="13" t="s">
        <v>76</v>
      </c>
      <c r="AY188" s="271" t="s">
        <v>135</v>
      </c>
    </row>
    <row r="189" spans="2:51" s="13" customFormat="1" ht="13.5">
      <c r="B189" s="261"/>
      <c r="C189" s="262"/>
      <c r="D189" s="236" t="s">
        <v>204</v>
      </c>
      <c r="E189" s="263" t="s">
        <v>22</v>
      </c>
      <c r="F189" s="264" t="s">
        <v>364</v>
      </c>
      <c r="G189" s="262"/>
      <c r="H189" s="265">
        <v>-1.278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AT189" s="271" t="s">
        <v>204</v>
      </c>
      <c r="AU189" s="271" t="s">
        <v>85</v>
      </c>
      <c r="AV189" s="13" t="s">
        <v>85</v>
      </c>
      <c r="AW189" s="13" t="s">
        <v>39</v>
      </c>
      <c r="AX189" s="13" t="s">
        <v>76</v>
      </c>
      <c r="AY189" s="271" t="s">
        <v>135</v>
      </c>
    </row>
    <row r="190" spans="2:51" s="14" customFormat="1" ht="13.5">
      <c r="B190" s="272"/>
      <c r="C190" s="273"/>
      <c r="D190" s="236" t="s">
        <v>204</v>
      </c>
      <c r="E190" s="274" t="s">
        <v>22</v>
      </c>
      <c r="F190" s="275" t="s">
        <v>220</v>
      </c>
      <c r="G190" s="273"/>
      <c r="H190" s="276">
        <v>15.169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AT190" s="282" t="s">
        <v>204</v>
      </c>
      <c r="AU190" s="282" t="s">
        <v>85</v>
      </c>
      <c r="AV190" s="14" t="s">
        <v>152</v>
      </c>
      <c r="AW190" s="14" t="s">
        <v>39</v>
      </c>
      <c r="AX190" s="14" t="s">
        <v>24</v>
      </c>
      <c r="AY190" s="282" t="s">
        <v>135</v>
      </c>
    </row>
    <row r="191" spans="2:65" s="1" customFormat="1" ht="16.5" customHeight="1">
      <c r="B191" s="46"/>
      <c r="C191" s="224" t="s">
        <v>365</v>
      </c>
      <c r="D191" s="224" t="s">
        <v>136</v>
      </c>
      <c r="E191" s="225" t="s">
        <v>366</v>
      </c>
      <c r="F191" s="226" t="s">
        <v>367</v>
      </c>
      <c r="G191" s="227" t="s">
        <v>201</v>
      </c>
      <c r="H191" s="228">
        <v>15.169</v>
      </c>
      <c r="I191" s="229"/>
      <c r="J191" s="230">
        <f>ROUND(I191*H191,2)</f>
        <v>0</v>
      </c>
      <c r="K191" s="226" t="s">
        <v>140</v>
      </c>
      <c r="L191" s="72"/>
      <c r="M191" s="231" t="s">
        <v>22</v>
      </c>
      <c r="N191" s="232" t="s">
        <v>47</v>
      </c>
      <c r="O191" s="47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4" t="s">
        <v>152</v>
      </c>
      <c r="AT191" s="24" t="s">
        <v>136</v>
      </c>
      <c r="AU191" s="24" t="s">
        <v>85</v>
      </c>
      <c r="AY191" s="24" t="s">
        <v>135</v>
      </c>
      <c r="BE191" s="235">
        <f>IF(N191="základní",J191,0)</f>
        <v>0</v>
      </c>
      <c r="BF191" s="235">
        <f>IF(N191="snížená",J191,0)</f>
        <v>0</v>
      </c>
      <c r="BG191" s="235">
        <f>IF(N191="zákl. přenesená",J191,0)</f>
        <v>0</v>
      </c>
      <c r="BH191" s="235">
        <f>IF(N191="sníž. přenesená",J191,0)</f>
        <v>0</v>
      </c>
      <c r="BI191" s="235">
        <f>IF(N191="nulová",J191,0)</f>
        <v>0</v>
      </c>
      <c r="BJ191" s="24" t="s">
        <v>24</v>
      </c>
      <c r="BK191" s="235">
        <f>ROUND(I191*H191,2)</f>
        <v>0</v>
      </c>
      <c r="BL191" s="24" t="s">
        <v>152</v>
      </c>
      <c r="BM191" s="24" t="s">
        <v>368</v>
      </c>
    </row>
    <row r="192" spans="2:47" s="1" customFormat="1" ht="13.5">
      <c r="B192" s="46"/>
      <c r="C192" s="74"/>
      <c r="D192" s="236" t="s">
        <v>143</v>
      </c>
      <c r="E192" s="74"/>
      <c r="F192" s="237" t="s">
        <v>369</v>
      </c>
      <c r="G192" s="74"/>
      <c r="H192" s="74"/>
      <c r="I192" s="196"/>
      <c r="J192" s="74"/>
      <c r="K192" s="74"/>
      <c r="L192" s="72"/>
      <c r="M192" s="238"/>
      <c r="N192" s="47"/>
      <c r="O192" s="47"/>
      <c r="P192" s="47"/>
      <c r="Q192" s="47"/>
      <c r="R192" s="47"/>
      <c r="S192" s="47"/>
      <c r="T192" s="95"/>
      <c r="AT192" s="24" t="s">
        <v>143</v>
      </c>
      <c r="AU192" s="24" t="s">
        <v>85</v>
      </c>
    </row>
    <row r="193" spans="2:65" s="1" customFormat="1" ht="25.5" customHeight="1">
      <c r="B193" s="46"/>
      <c r="C193" s="224" t="s">
        <v>370</v>
      </c>
      <c r="D193" s="224" t="s">
        <v>136</v>
      </c>
      <c r="E193" s="225" t="s">
        <v>371</v>
      </c>
      <c r="F193" s="226" t="s">
        <v>372</v>
      </c>
      <c r="G193" s="227" t="s">
        <v>201</v>
      </c>
      <c r="H193" s="228">
        <v>15.169</v>
      </c>
      <c r="I193" s="229"/>
      <c r="J193" s="230">
        <f>ROUND(I193*H193,2)</f>
        <v>0</v>
      </c>
      <c r="K193" s="226" t="s">
        <v>140</v>
      </c>
      <c r="L193" s="72"/>
      <c r="M193" s="231" t="s">
        <v>22</v>
      </c>
      <c r="N193" s="232" t="s">
        <v>47</v>
      </c>
      <c r="O193" s="47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4" t="s">
        <v>152</v>
      </c>
      <c r="AT193" s="24" t="s">
        <v>136</v>
      </c>
      <c r="AU193" s="24" t="s">
        <v>85</v>
      </c>
      <c r="AY193" s="24" t="s">
        <v>135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24" t="s">
        <v>24</v>
      </c>
      <c r="BK193" s="235">
        <f>ROUND(I193*H193,2)</f>
        <v>0</v>
      </c>
      <c r="BL193" s="24" t="s">
        <v>152</v>
      </c>
      <c r="BM193" s="24" t="s">
        <v>373</v>
      </c>
    </row>
    <row r="194" spans="2:47" s="1" customFormat="1" ht="13.5">
      <c r="B194" s="46"/>
      <c r="C194" s="74"/>
      <c r="D194" s="236" t="s">
        <v>143</v>
      </c>
      <c r="E194" s="74"/>
      <c r="F194" s="237" t="s">
        <v>374</v>
      </c>
      <c r="G194" s="74"/>
      <c r="H194" s="74"/>
      <c r="I194" s="196"/>
      <c r="J194" s="74"/>
      <c r="K194" s="74"/>
      <c r="L194" s="72"/>
      <c r="M194" s="238"/>
      <c r="N194" s="47"/>
      <c r="O194" s="47"/>
      <c r="P194" s="47"/>
      <c r="Q194" s="47"/>
      <c r="R194" s="47"/>
      <c r="S194" s="47"/>
      <c r="T194" s="95"/>
      <c r="AT194" s="24" t="s">
        <v>143</v>
      </c>
      <c r="AU194" s="24" t="s">
        <v>85</v>
      </c>
    </row>
    <row r="195" spans="2:65" s="1" customFormat="1" ht="16.5" customHeight="1">
      <c r="B195" s="46"/>
      <c r="C195" s="224" t="s">
        <v>375</v>
      </c>
      <c r="D195" s="224" t="s">
        <v>136</v>
      </c>
      <c r="E195" s="225" t="s">
        <v>376</v>
      </c>
      <c r="F195" s="226" t="s">
        <v>377</v>
      </c>
      <c r="G195" s="227" t="s">
        <v>209</v>
      </c>
      <c r="H195" s="228">
        <v>14.108</v>
      </c>
      <c r="I195" s="229"/>
      <c r="J195" s="230">
        <f>ROUND(I195*H195,2)</f>
        <v>0</v>
      </c>
      <c r="K195" s="226" t="s">
        <v>140</v>
      </c>
      <c r="L195" s="72"/>
      <c r="M195" s="231" t="s">
        <v>22</v>
      </c>
      <c r="N195" s="232" t="s">
        <v>47</v>
      </c>
      <c r="O195" s="47"/>
      <c r="P195" s="233">
        <f>O195*H195</f>
        <v>0</v>
      </c>
      <c r="Q195" s="233">
        <v>0.01352</v>
      </c>
      <c r="R195" s="233">
        <f>Q195*H195</f>
        <v>0.19074016000000002</v>
      </c>
      <c r="S195" s="233">
        <v>0</v>
      </c>
      <c r="T195" s="234">
        <f>S195*H195</f>
        <v>0</v>
      </c>
      <c r="AR195" s="24" t="s">
        <v>152</v>
      </c>
      <c r="AT195" s="24" t="s">
        <v>136</v>
      </c>
      <c r="AU195" s="24" t="s">
        <v>85</v>
      </c>
      <c r="AY195" s="24" t="s">
        <v>135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24" t="s">
        <v>24</v>
      </c>
      <c r="BK195" s="235">
        <f>ROUND(I195*H195,2)</f>
        <v>0</v>
      </c>
      <c r="BL195" s="24" t="s">
        <v>152</v>
      </c>
      <c r="BM195" s="24" t="s">
        <v>378</v>
      </c>
    </row>
    <row r="196" spans="2:47" s="1" customFormat="1" ht="13.5">
      <c r="B196" s="46"/>
      <c r="C196" s="74"/>
      <c r="D196" s="236" t="s">
        <v>143</v>
      </c>
      <c r="E196" s="74"/>
      <c r="F196" s="237" t="s">
        <v>379</v>
      </c>
      <c r="G196" s="74"/>
      <c r="H196" s="74"/>
      <c r="I196" s="196"/>
      <c r="J196" s="74"/>
      <c r="K196" s="74"/>
      <c r="L196" s="72"/>
      <c r="M196" s="238"/>
      <c r="N196" s="47"/>
      <c r="O196" s="47"/>
      <c r="P196" s="47"/>
      <c r="Q196" s="47"/>
      <c r="R196" s="47"/>
      <c r="S196" s="47"/>
      <c r="T196" s="95"/>
      <c r="AT196" s="24" t="s">
        <v>143</v>
      </c>
      <c r="AU196" s="24" t="s">
        <v>85</v>
      </c>
    </row>
    <row r="197" spans="2:51" s="12" customFormat="1" ht="13.5">
      <c r="B197" s="251"/>
      <c r="C197" s="252"/>
      <c r="D197" s="236" t="s">
        <v>204</v>
      </c>
      <c r="E197" s="253" t="s">
        <v>22</v>
      </c>
      <c r="F197" s="254" t="s">
        <v>362</v>
      </c>
      <c r="G197" s="252"/>
      <c r="H197" s="253" t="s">
        <v>22</v>
      </c>
      <c r="I197" s="255"/>
      <c r="J197" s="252"/>
      <c r="K197" s="252"/>
      <c r="L197" s="256"/>
      <c r="M197" s="257"/>
      <c r="N197" s="258"/>
      <c r="O197" s="258"/>
      <c r="P197" s="258"/>
      <c r="Q197" s="258"/>
      <c r="R197" s="258"/>
      <c r="S197" s="258"/>
      <c r="T197" s="259"/>
      <c r="AT197" s="260" t="s">
        <v>204</v>
      </c>
      <c r="AU197" s="260" t="s">
        <v>85</v>
      </c>
      <c r="AV197" s="12" t="s">
        <v>24</v>
      </c>
      <c r="AW197" s="12" t="s">
        <v>39</v>
      </c>
      <c r="AX197" s="12" t="s">
        <v>76</v>
      </c>
      <c r="AY197" s="260" t="s">
        <v>135</v>
      </c>
    </row>
    <row r="198" spans="2:51" s="13" customFormat="1" ht="13.5">
      <c r="B198" s="261"/>
      <c r="C198" s="262"/>
      <c r="D198" s="236" t="s">
        <v>204</v>
      </c>
      <c r="E198" s="263" t="s">
        <v>22</v>
      </c>
      <c r="F198" s="264" t="s">
        <v>380</v>
      </c>
      <c r="G198" s="262"/>
      <c r="H198" s="265">
        <v>8.996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AT198" s="271" t="s">
        <v>204</v>
      </c>
      <c r="AU198" s="271" t="s">
        <v>85</v>
      </c>
      <c r="AV198" s="13" t="s">
        <v>85</v>
      </c>
      <c r="AW198" s="13" t="s">
        <v>39</v>
      </c>
      <c r="AX198" s="13" t="s">
        <v>76</v>
      </c>
      <c r="AY198" s="271" t="s">
        <v>135</v>
      </c>
    </row>
    <row r="199" spans="2:51" s="13" customFormat="1" ht="13.5">
      <c r="B199" s="261"/>
      <c r="C199" s="262"/>
      <c r="D199" s="236" t="s">
        <v>204</v>
      </c>
      <c r="E199" s="263" t="s">
        <v>22</v>
      </c>
      <c r="F199" s="264" t="s">
        <v>381</v>
      </c>
      <c r="G199" s="262"/>
      <c r="H199" s="265">
        <v>5.112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AT199" s="271" t="s">
        <v>204</v>
      </c>
      <c r="AU199" s="271" t="s">
        <v>85</v>
      </c>
      <c r="AV199" s="13" t="s">
        <v>85</v>
      </c>
      <c r="AW199" s="13" t="s">
        <v>39</v>
      </c>
      <c r="AX199" s="13" t="s">
        <v>76</v>
      </c>
      <c r="AY199" s="271" t="s">
        <v>135</v>
      </c>
    </row>
    <row r="200" spans="2:51" s="14" customFormat="1" ht="13.5">
      <c r="B200" s="272"/>
      <c r="C200" s="273"/>
      <c r="D200" s="236" t="s">
        <v>204</v>
      </c>
      <c r="E200" s="274" t="s">
        <v>22</v>
      </c>
      <c r="F200" s="275" t="s">
        <v>220</v>
      </c>
      <c r="G200" s="273"/>
      <c r="H200" s="276">
        <v>14.108</v>
      </c>
      <c r="I200" s="277"/>
      <c r="J200" s="273"/>
      <c r="K200" s="273"/>
      <c r="L200" s="278"/>
      <c r="M200" s="279"/>
      <c r="N200" s="280"/>
      <c r="O200" s="280"/>
      <c r="P200" s="280"/>
      <c r="Q200" s="280"/>
      <c r="R200" s="280"/>
      <c r="S200" s="280"/>
      <c r="T200" s="281"/>
      <c r="AT200" s="282" t="s">
        <v>204</v>
      </c>
      <c r="AU200" s="282" t="s">
        <v>85</v>
      </c>
      <c r="AV200" s="14" t="s">
        <v>152</v>
      </c>
      <c r="AW200" s="14" t="s">
        <v>39</v>
      </c>
      <c r="AX200" s="14" t="s">
        <v>24</v>
      </c>
      <c r="AY200" s="282" t="s">
        <v>135</v>
      </c>
    </row>
    <row r="201" spans="2:65" s="1" customFormat="1" ht="16.5" customHeight="1">
      <c r="B201" s="46"/>
      <c r="C201" s="224" t="s">
        <v>382</v>
      </c>
      <c r="D201" s="224" t="s">
        <v>136</v>
      </c>
      <c r="E201" s="225" t="s">
        <v>383</v>
      </c>
      <c r="F201" s="226" t="s">
        <v>384</v>
      </c>
      <c r="G201" s="227" t="s">
        <v>209</v>
      </c>
      <c r="H201" s="228">
        <v>14.108</v>
      </c>
      <c r="I201" s="229"/>
      <c r="J201" s="230">
        <f>ROUND(I201*H201,2)</f>
        <v>0</v>
      </c>
      <c r="K201" s="226" t="s">
        <v>140</v>
      </c>
      <c r="L201" s="72"/>
      <c r="M201" s="231" t="s">
        <v>22</v>
      </c>
      <c r="N201" s="232" t="s">
        <v>47</v>
      </c>
      <c r="O201" s="47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4" t="s">
        <v>152</v>
      </c>
      <c r="AT201" s="24" t="s">
        <v>136</v>
      </c>
      <c r="AU201" s="24" t="s">
        <v>85</v>
      </c>
      <c r="AY201" s="24" t="s">
        <v>135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24" t="s">
        <v>24</v>
      </c>
      <c r="BK201" s="235">
        <f>ROUND(I201*H201,2)</f>
        <v>0</v>
      </c>
      <c r="BL201" s="24" t="s">
        <v>152</v>
      </c>
      <c r="BM201" s="24" t="s">
        <v>385</v>
      </c>
    </row>
    <row r="202" spans="2:47" s="1" customFormat="1" ht="13.5">
      <c r="B202" s="46"/>
      <c r="C202" s="74"/>
      <c r="D202" s="236" t="s">
        <v>143</v>
      </c>
      <c r="E202" s="74"/>
      <c r="F202" s="237" t="s">
        <v>386</v>
      </c>
      <c r="G202" s="74"/>
      <c r="H202" s="74"/>
      <c r="I202" s="196"/>
      <c r="J202" s="74"/>
      <c r="K202" s="74"/>
      <c r="L202" s="72"/>
      <c r="M202" s="238"/>
      <c r="N202" s="47"/>
      <c r="O202" s="47"/>
      <c r="P202" s="47"/>
      <c r="Q202" s="47"/>
      <c r="R202" s="47"/>
      <c r="S202" s="47"/>
      <c r="T202" s="95"/>
      <c r="AT202" s="24" t="s">
        <v>143</v>
      </c>
      <c r="AU202" s="24" t="s">
        <v>85</v>
      </c>
    </row>
    <row r="203" spans="2:65" s="1" customFormat="1" ht="16.5" customHeight="1">
      <c r="B203" s="46"/>
      <c r="C203" s="224" t="s">
        <v>387</v>
      </c>
      <c r="D203" s="224" t="s">
        <v>136</v>
      </c>
      <c r="E203" s="225" t="s">
        <v>388</v>
      </c>
      <c r="F203" s="226" t="s">
        <v>389</v>
      </c>
      <c r="G203" s="227" t="s">
        <v>228</v>
      </c>
      <c r="H203" s="228">
        <v>0.742</v>
      </c>
      <c r="I203" s="229"/>
      <c r="J203" s="230">
        <f>ROUND(I203*H203,2)</f>
        <v>0</v>
      </c>
      <c r="K203" s="226" t="s">
        <v>140</v>
      </c>
      <c r="L203" s="72"/>
      <c r="M203" s="231" t="s">
        <v>22</v>
      </c>
      <c r="N203" s="232" t="s">
        <v>47</v>
      </c>
      <c r="O203" s="47"/>
      <c r="P203" s="233">
        <f>O203*H203</f>
        <v>0</v>
      </c>
      <c r="Q203" s="233">
        <v>1.06277</v>
      </c>
      <c r="R203" s="233">
        <f>Q203*H203</f>
        <v>0.78857534</v>
      </c>
      <c r="S203" s="233">
        <v>0</v>
      </c>
      <c r="T203" s="234">
        <f>S203*H203</f>
        <v>0</v>
      </c>
      <c r="AR203" s="24" t="s">
        <v>152</v>
      </c>
      <c r="AT203" s="24" t="s">
        <v>136</v>
      </c>
      <c r="AU203" s="24" t="s">
        <v>85</v>
      </c>
      <c r="AY203" s="24" t="s">
        <v>135</v>
      </c>
      <c r="BE203" s="235">
        <f>IF(N203="základní",J203,0)</f>
        <v>0</v>
      </c>
      <c r="BF203" s="235">
        <f>IF(N203="snížená",J203,0)</f>
        <v>0</v>
      </c>
      <c r="BG203" s="235">
        <f>IF(N203="zákl. přenesená",J203,0)</f>
        <v>0</v>
      </c>
      <c r="BH203" s="235">
        <f>IF(N203="sníž. přenesená",J203,0)</f>
        <v>0</v>
      </c>
      <c r="BI203" s="235">
        <f>IF(N203="nulová",J203,0)</f>
        <v>0</v>
      </c>
      <c r="BJ203" s="24" t="s">
        <v>24</v>
      </c>
      <c r="BK203" s="235">
        <f>ROUND(I203*H203,2)</f>
        <v>0</v>
      </c>
      <c r="BL203" s="24" t="s">
        <v>152</v>
      </c>
      <c r="BM203" s="24" t="s">
        <v>390</v>
      </c>
    </row>
    <row r="204" spans="2:47" s="1" customFormat="1" ht="13.5">
      <c r="B204" s="46"/>
      <c r="C204" s="74"/>
      <c r="D204" s="236" t="s">
        <v>143</v>
      </c>
      <c r="E204" s="74"/>
      <c r="F204" s="237" t="s">
        <v>389</v>
      </c>
      <c r="G204" s="74"/>
      <c r="H204" s="74"/>
      <c r="I204" s="196"/>
      <c r="J204" s="74"/>
      <c r="K204" s="74"/>
      <c r="L204" s="72"/>
      <c r="M204" s="238"/>
      <c r="N204" s="47"/>
      <c r="O204" s="47"/>
      <c r="P204" s="47"/>
      <c r="Q204" s="47"/>
      <c r="R204" s="47"/>
      <c r="S204" s="47"/>
      <c r="T204" s="95"/>
      <c r="AT204" s="24" t="s">
        <v>143</v>
      </c>
      <c r="AU204" s="24" t="s">
        <v>85</v>
      </c>
    </row>
    <row r="205" spans="2:51" s="12" customFormat="1" ht="13.5">
      <c r="B205" s="251"/>
      <c r="C205" s="252"/>
      <c r="D205" s="236" t="s">
        <v>204</v>
      </c>
      <c r="E205" s="253" t="s">
        <v>22</v>
      </c>
      <c r="F205" s="254" t="s">
        <v>360</v>
      </c>
      <c r="G205" s="252"/>
      <c r="H205" s="253" t="s">
        <v>22</v>
      </c>
      <c r="I205" s="255"/>
      <c r="J205" s="252"/>
      <c r="K205" s="252"/>
      <c r="L205" s="256"/>
      <c r="M205" s="257"/>
      <c r="N205" s="258"/>
      <c r="O205" s="258"/>
      <c r="P205" s="258"/>
      <c r="Q205" s="258"/>
      <c r="R205" s="258"/>
      <c r="S205" s="258"/>
      <c r="T205" s="259"/>
      <c r="AT205" s="260" t="s">
        <v>204</v>
      </c>
      <c r="AU205" s="260" t="s">
        <v>85</v>
      </c>
      <c r="AV205" s="12" t="s">
        <v>24</v>
      </c>
      <c r="AW205" s="12" t="s">
        <v>39</v>
      </c>
      <c r="AX205" s="12" t="s">
        <v>76</v>
      </c>
      <c r="AY205" s="260" t="s">
        <v>135</v>
      </c>
    </row>
    <row r="206" spans="2:51" s="13" customFormat="1" ht="13.5">
      <c r="B206" s="261"/>
      <c r="C206" s="262"/>
      <c r="D206" s="236" t="s">
        <v>204</v>
      </c>
      <c r="E206" s="263" t="s">
        <v>22</v>
      </c>
      <c r="F206" s="264" t="s">
        <v>391</v>
      </c>
      <c r="G206" s="262"/>
      <c r="H206" s="265">
        <v>0.913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AT206" s="271" t="s">
        <v>204</v>
      </c>
      <c r="AU206" s="271" t="s">
        <v>85</v>
      </c>
      <c r="AV206" s="13" t="s">
        <v>85</v>
      </c>
      <c r="AW206" s="13" t="s">
        <v>39</v>
      </c>
      <c r="AX206" s="13" t="s">
        <v>76</v>
      </c>
      <c r="AY206" s="271" t="s">
        <v>135</v>
      </c>
    </row>
    <row r="207" spans="2:51" s="12" customFormat="1" ht="13.5">
      <c r="B207" s="251"/>
      <c r="C207" s="252"/>
      <c r="D207" s="236" t="s">
        <v>204</v>
      </c>
      <c r="E207" s="253" t="s">
        <v>22</v>
      </c>
      <c r="F207" s="254" t="s">
        <v>362</v>
      </c>
      <c r="G207" s="252"/>
      <c r="H207" s="253" t="s">
        <v>22</v>
      </c>
      <c r="I207" s="255"/>
      <c r="J207" s="252"/>
      <c r="K207" s="252"/>
      <c r="L207" s="256"/>
      <c r="M207" s="257"/>
      <c r="N207" s="258"/>
      <c r="O207" s="258"/>
      <c r="P207" s="258"/>
      <c r="Q207" s="258"/>
      <c r="R207" s="258"/>
      <c r="S207" s="258"/>
      <c r="T207" s="259"/>
      <c r="AT207" s="260" t="s">
        <v>204</v>
      </c>
      <c r="AU207" s="260" t="s">
        <v>85</v>
      </c>
      <c r="AV207" s="12" t="s">
        <v>24</v>
      </c>
      <c r="AW207" s="12" t="s">
        <v>39</v>
      </c>
      <c r="AX207" s="12" t="s">
        <v>76</v>
      </c>
      <c r="AY207" s="260" t="s">
        <v>135</v>
      </c>
    </row>
    <row r="208" spans="2:51" s="13" customFormat="1" ht="13.5">
      <c r="B208" s="261"/>
      <c r="C208" s="262"/>
      <c r="D208" s="236" t="s">
        <v>204</v>
      </c>
      <c r="E208" s="263" t="s">
        <v>22</v>
      </c>
      <c r="F208" s="264" t="s">
        <v>392</v>
      </c>
      <c r="G208" s="262"/>
      <c r="H208" s="265">
        <v>-0.109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AT208" s="271" t="s">
        <v>204</v>
      </c>
      <c r="AU208" s="271" t="s">
        <v>85</v>
      </c>
      <c r="AV208" s="13" t="s">
        <v>85</v>
      </c>
      <c r="AW208" s="13" t="s">
        <v>39</v>
      </c>
      <c r="AX208" s="13" t="s">
        <v>76</v>
      </c>
      <c r="AY208" s="271" t="s">
        <v>135</v>
      </c>
    </row>
    <row r="209" spans="2:51" s="13" customFormat="1" ht="13.5">
      <c r="B209" s="261"/>
      <c r="C209" s="262"/>
      <c r="D209" s="236" t="s">
        <v>204</v>
      </c>
      <c r="E209" s="263" t="s">
        <v>22</v>
      </c>
      <c r="F209" s="264" t="s">
        <v>393</v>
      </c>
      <c r="G209" s="262"/>
      <c r="H209" s="265">
        <v>-0.062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AT209" s="271" t="s">
        <v>204</v>
      </c>
      <c r="AU209" s="271" t="s">
        <v>85</v>
      </c>
      <c r="AV209" s="13" t="s">
        <v>85</v>
      </c>
      <c r="AW209" s="13" t="s">
        <v>39</v>
      </c>
      <c r="AX209" s="13" t="s">
        <v>76</v>
      </c>
      <c r="AY209" s="271" t="s">
        <v>135</v>
      </c>
    </row>
    <row r="210" spans="2:51" s="14" customFormat="1" ht="13.5">
      <c r="B210" s="272"/>
      <c r="C210" s="273"/>
      <c r="D210" s="236" t="s">
        <v>204</v>
      </c>
      <c r="E210" s="274" t="s">
        <v>22</v>
      </c>
      <c r="F210" s="275" t="s">
        <v>220</v>
      </c>
      <c r="G210" s="273"/>
      <c r="H210" s="276">
        <v>0.742</v>
      </c>
      <c r="I210" s="277"/>
      <c r="J210" s="273"/>
      <c r="K210" s="273"/>
      <c r="L210" s="278"/>
      <c r="M210" s="279"/>
      <c r="N210" s="280"/>
      <c r="O210" s="280"/>
      <c r="P210" s="280"/>
      <c r="Q210" s="280"/>
      <c r="R210" s="280"/>
      <c r="S210" s="280"/>
      <c r="T210" s="281"/>
      <c r="AT210" s="282" t="s">
        <v>204</v>
      </c>
      <c r="AU210" s="282" t="s">
        <v>85</v>
      </c>
      <c r="AV210" s="14" t="s">
        <v>152</v>
      </c>
      <c r="AW210" s="14" t="s">
        <v>39</v>
      </c>
      <c r="AX210" s="14" t="s">
        <v>24</v>
      </c>
      <c r="AY210" s="282" t="s">
        <v>135</v>
      </c>
    </row>
    <row r="211" spans="2:65" s="1" customFormat="1" ht="16.5" customHeight="1">
      <c r="B211" s="46"/>
      <c r="C211" s="224" t="s">
        <v>394</v>
      </c>
      <c r="D211" s="224" t="s">
        <v>136</v>
      </c>
      <c r="E211" s="225" t="s">
        <v>395</v>
      </c>
      <c r="F211" s="226" t="s">
        <v>396</v>
      </c>
      <c r="G211" s="227" t="s">
        <v>209</v>
      </c>
      <c r="H211" s="228">
        <v>0</v>
      </c>
      <c r="I211" s="229"/>
      <c r="J211" s="230">
        <f>ROUND(I211*H211,2)</f>
        <v>0</v>
      </c>
      <c r="K211" s="226" t="s">
        <v>22</v>
      </c>
      <c r="L211" s="72"/>
      <c r="M211" s="231" t="s">
        <v>22</v>
      </c>
      <c r="N211" s="232" t="s">
        <v>47</v>
      </c>
      <c r="O211" s="47"/>
      <c r="P211" s="233">
        <f>O211*H211</f>
        <v>0</v>
      </c>
      <c r="Q211" s="233">
        <v>0.04984</v>
      </c>
      <c r="R211" s="233">
        <f>Q211*H211</f>
        <v>0</v>
      </c>
      <c r="S211" s="233">
        <v>0</v>
      </c>
      <c r="T211" s="234">
        <f>S211*H211</f>
        <v>0</v>
      </c>
      <c r="AR211" s="24" t="s">
        <v>152</v>
      </c>
      <c r="AT211" s="24" t="s">
        <v>136</v>
      </c>
      <c r="AU211" s="24" t="s">
        <v>85</v>
      </c>
      <c r="AY211" s="24" t="s">
        <v>135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24" t="s">
        <v>24</v>
      </c>
      <c r="BK211" s="235">
        <f>ROUND(I211*H211,2)</f>
        <v>0</v>
      </c>
      <c r="BL211" s="24" t="s">
        <v>152</v>
      </c>
      <c r="BM211" s="24" t="s">
        <v>397</v>
      </c>
    </row>
    <row r="212" spans="2:47" s="1" customFormat="1" ht="13.5">
      <c r="B212" s="46"/>
      <c r="C212" s="74"/>
      <c r="D212" s="236" t="s">
        <v>143</v>
      </c>
      <c r="E212" s="74"/>
      <c r="F212" s="237" t="s">
        <v>398</v>
      </c>
      <c r="G212" s="74"/>
      <c r="H212" s="74"/>
      <c r="I212" s="196"/>
      <c r="J212" s="74"/>
      <c r="K212" s="74"/>
      <c r="L212" s="72"/>
      <c r="M212" s="238"/>
      <c r="N212" s="47"/>
      <c r="O212" s="47"/>
      <c r="P212" s="47"/>
      <c r="Q212" s="47"/>
      <c r="R212" s="47"/>
      <c r="S212" s="47"/>
      <c r="T212" s="95"/>
      <c r="AT212" s="24" t="s">
        <v>143</v>
      </c>
      <c r="AU212" s="24" t="s">
        <v>85</v>
      </c>
    </row>
    <row r="213" spans="2:65" s="1" customFormat="1" ht="16.5" customHeight="1">
      <c r="B213" s="46"/>
      <c r="C213" s="224" t="s">
        <v>399</v>
      </c>
      <c r="D213" s="224" t="s">
        <v>136</v>
      </c>
      <c r="E213" s="225" t="s">
        <v>400</v>
      </c>
      <c r="F213" s="226" t="s">
        <v>401</v>
      </c>
      <c r="G213" s="227" t="s">
        <v>201</v>
      </c>
      <c r="H213" s="228">
        <v>3.527</v>
      </c>
      <c r="I213" s="229"/>
      <c r="J213" s="230">
        <f>ROUND(I213*H213,2)</f>
        <v>0</v>
      </c>
      <c r="K213" s="226" t="s">
        <v>140</v>
      </c>
      <c r="L213" s="72"/>
      <c r="M213" s="231" t="s">
        <v>22</v>
      </c>
      <c r="N213" s="232" t="s">
        <v>47</v>
      </c>
      <c r="O213" s="47"/>
      <c r="P213" s="233">
        <f>O213*H213</f>
        <v>0</v>
      </c>
      <c r="Q213" s="233">
        <v>1.837</v>
      </c>
      <c r="R213" s="233">
        <f>Q213*H213</f>
        <v>6.479099</v>
      </c>
      <c r="S213" s="233">
        <v>0</v>
      </c>
      <c r="T213" s="234">
        <f>S213*H213</f>
        <v>0</v>
      </c>
      <c r="AR213" s="24" t="s">
        <v>152</v>
      </c>
      <c r="AT213" s="24" t="s">
        <v>136</v>
      </c>
      <c r="AU213" s="24" t="s">
        <v>85</v>
      </c>
      <c r="AY213" s="24" t="s">
        <v>135</v>
      </c>
      <c r="BE213" s="235">
        <f>IF(N213="základní",J213,0)</f>
        <v>0</v>
      </c>
      <c r="BF213" s="235">
        <f>IF(N213="snížená",J213,0)</f>
        <v>0</v>
      </c>
      <c r="BG213" s="235">
        <f>IF(N213="zákl. přenesená",J213,0)</f>
        <v>0</v>
      </c>
      <c r="BH213" s="235">
        <f>IF(N213="sníž. přenesená",J213,0)</f>
        <v>0</v>
      </c>
      <c r="BI213" s="235">
        <f>IF(N213="nulová",J213,0)</f>
        <v>0</v>
      </c>
      <c r="BJ213" s="24" t="s">
        <v>24</v>
      </c>
      <c r="BK213" s="235">
        <f>ROUND(I213*H213,2)</f>
        <v>0</v>
      </c>
      <c r="BL213" s="24" t="s">
        <v>152</v>
      </c>
      <c r="BM213" s="24" t="s">
        <v>402</v>
      </c>
    </row>
    <row r="214" spans="2:51" s="12" customFormat="1" ht="13.5">
      <c r="B214" s="251"/>
      <c r="C214" s="252"/>
      <c r="D214" s="236" t="s">
        <v>204</v>
      </c>
      <c r="E214" s="253" t="s">
        <v>22</v>
      </c>
      <c r="F214" s="254" t="s">
        <v>362</v>
      </c>
      <c r="G214" s="252"/>
      <c r="H214" s="253" t="s">
        <v>22</v>
      </c>
      <c r="I214" s="255"/>
      <c r="J214" s="252"/>
      <c r="K214" s="252"/>
      <c r="L214" s="256"/>
      <c r="M214" s="257"/>
      <c r="N214" s="258"/>
      <c r="O214" s="258"/>
      <c r="P214" s="258"/>
      <c r="Q214" s="258"/>
      <c r="R214" s="258"/>
      <c r="S214" s="258"/>
      <c r="T214" s="259"/>
      <c r="AT214" s="260" t="s">
        <v>204</v>
      </c>
      <c r="AU214" s="260" t="s">
        <v>85</v>
      </c>
      <c r="AV214" s="12" t="s">
        <v>24</v>
      </c>
      <c r="AW214" s="12" t="s">
        <v>39</v>
      </c>
      <c r="AX214" s="12" t="s">
        <v>76</v>
      </c>
      <c r="AY214" s="260" t="s">
        <v>135</v>
      </c>
    </row>
    <row r="215" spans="2:51" s="13" customFormat="1" ht="13.5">
      <c r="B215" s="261"/>
      <c r="C215" s="262"/>
      <c r="D215" s="236" t="s">
        <v>204</v>
      </c>
      <c r="E215" s="263" t="s">
        <v>22</v>
      </c>
      <c r="F215" s="264" t="s">
        <v>403</v>
      </c>
      <c r="G215" s="262"/>
      <c r="H215" s="265">
        <v>2.249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AT215" s="271" t="s">
        <v>204</v>
      </c>
      <c r="AU215" s="271" t="s">
        <v>85</v>
      </c>
      <c r="AV215" s="13" t="s">
        <v>85</v>
      </c>
      <c r="AW215" s="13" t="s">
        <v>39</v>
      </c>
      <c r="AX215" s="13" t="s">
        <v>76</v>
      </c>
      <c r="AY215" s="271" t="s">
        <v>135</v>
      </c>
    </row>
    <row r="216" spans="2:51" s="13" customFormat="1" ht="13.5">
      <c r="B216" s="261"/>
      <c r="C216" s="262"/>
      <c r="D216" s="236" t="s">
        <v>204</v>
      </c>
      <c r="E216" s="263" t="s">
        <v>22</v>
      </c>
      <c r="F216" s="264" t="s">
        <v>404</v>
      </c>
      <c r="G216" s="262"/>
      <c r="H216" s="265">
        <v>1.278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AT216" s="271" t="s">
        <v>204</v>
      </c>
      <c r="AU216" s="271" t="s">
        <v>85</v>
      </c>
      <c r="AV216" s="13" t="s">
        <v>85</v>
      </c>
      <c r="AW216" s="13" t="s">
        <v>39</v>
      </c>
      <c r="AX216" s="13" t="s">
        <v>76</v>
      </c>
      <c r="AY216" s="271" t="s">
        <v>135</v>
      </c>
    </row>
    <row r="217" spans="2:51" s="14" customFormat="1" ht="13.5">
      <c r="B217" s="272"/>
      <c r="C217" s="273"/>
      <c r="D217" s="236" t="s">
        <v>204</v>
      </c>
      <c r="E217" s="274" t="s">
        <v>22</v>
      </c>
      <c r="F217" s="275" t="s">
        <v>220</v>
      </c>
      <c r="G217" s="273"/>
      <c r="H217" s="276">
        <v>3.527</v>
      </c>
      <c r="I217" s="277"/>
      <c r="J217" s="273"/>
      <c r="K217" s="273"/>
      <c r="L217" s="278"/>
      <c r="M217" s="279"/>
      <c r="N217" s="280"/>
      <c r="O217" s="280"/>
      <c r="P217" s="280"/>
      <c r="Q217" s="280"/>
      <c r="R217" s="280"/>
      <c r="S217" s="280"/>
      <c r="T217" s="281"/>
      <c r="AT217" s="282" t="s">
        <v>204</v>
      </c>
      <c r="AU217" s="282" t="s">
        <v>85</v>
      </c>
      <c r="AV217" s="14" t="s">
        <v>152</v>
      </c>
      <c r="AW217" s="14" t="s">
        <v>39</v>
      </c>
      <c r="AX217" s="14" t="s">
        <v>24</v>
      </c>
      <c r="AY217" s="282" t="s">
        <v>135</v>
      </c>
    </row>
    <row r="218" spans="2:65" s="1" customFormat="1" ht="16.5" customHeight="1">
      <c r="B218" s="46"/>
      <c r="C218" s="224" t="s">
        <v>405</v>
      </c>
      <c r="D218" s="224" t="s">
        <v>136</v>
      </c>
      <c r="E218" s="225" t="s">
        <v>406</v>
      </c>
      <c r="F218" s="226" t="s">
        <v>407</v>
      </c>
      <c r="G218" s="227" t="s">
        <v>201</v>
      </c>
      <c r="H218" s="228">
        <v>28.044</v>
      </c>
      <c r="I218" s="229"/>
      <c r="J218" s="230">
        <f>ROUND(I218*H218,2)</f>
        <v>0</v>
      </c>
      <c r="K218" s="226" t="s">
        <v>140</v>
      </c>
      <c r="L218" s="72"/>
      <c r="M218" s="231" t="s">
        <v>22</v>
      </c>
      <c r="N218" s="232" t="s">
        <v>47</v>
      </c>
      <c r="O218" s="47"/>
      <c r="P218" s="233">
        <f>O218*H218</f>
        <v>0</v>
      </c>
      <c r="Q218" s="233">
        <v>1.837</v>
      </c>
      <c r="R218" s="233">
        <f>Q218*H218</f>
        <v>51.516828</v>
      </c>
      <c r="S218" s="233">
        <v>0</v>
      </c>
      <c r="T218" s="234">
        <f>S218*H218</f>
        <v>0</v>
      </c>
      <c r="AR218" s="24" t="s">
        <v>152</v>
      </c>
      <c r="AT218" s="24" t="s">
        <v>136</v>
      </c>
      <c r="AU218" s="24" t="s">
        <v>85</v>
      </c>
      <c r="AY218" s="24" t="s">
        <v>135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24" t="s">
        <v>24</v>
      </c>
      <c r="BK218" s="235">
        <f>ROUND(I218*H218,2)</f>
        <v>0</v>
      </c>
      <c r="BL218" s="24" t="s">
        <v>152</v>
      </c>
      <c r="BM218" s="24" t="s">
        <v>408</v>
      </c>
    </row>
    <row r="219" spans="2:51" s="12" customFormat="1" ht="13.5">
      <c r="B219" s="251"/>
      <c r="C219" s="252"/>
      <c r="D219" s="236" t="s">
        <v>204</v>
      </c>
      <c r="E219" s="253" t="s">
        <v>22</v>
      </c>
      <c r="F219" s="254" t="s">
        <v>360</v>
      </c>
      <c r="G219" s="252"/>
      <c r="H219" s="253" t="s">
        <v>22</v>
      </c>
      <c r="I219" s="255"/>
      <c r="J219" s="252"/>
      <c r="K219" s="252"/>
      <c r="L219" s="256"/>
      <c r="M219" s="257"/>
      <c r="N219" s="258"/>
      <c r="O219" s="258"/>
      <c r="P219" s="258"/>
      <c r="Q219" s="258"/>
      <c r="R219" s="258"/>
      <c r="S219" s="258"/>
      <c r="T219" s="259"/>
      <c r="AT219" s="260" t="s">
        <v>204</v>
      </c>
      <c r="AU219" s="260" t="s">
        <v>85</v>
      </c>
      <c r="AV219" s="12" t="s">
        <v>24</v>
      </c>
      <c r="AW219" s="12" t="s">
        <v>39</v>
      </c>
      <c r="AX219" s="12" t="s">
        <v>76</v>
      </c>
      <c r="AY219" s="260" t="s">
        <v>135</v>
      </c>
    </row>
    <row r="220" spans="2:51" s="13" customFormat="1" ht="13.5">
      <c r="B220" s="261"/>
      <c r="C220" s="262"/>
      <c r="D220" s="236" t="s">
        <v>204</v>
      </c>
      <c r="E220" s="263" t="s">
        <v>22</v>
      </c>
      <c r="F220" s="264" t="s">
        <v>409</v>
      </c>
      <c r="G220" s="262"/>
      <c r="H220" s="265">
        <v>28.044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AT220" s="271" t="s">
        <v>204</v>
      </c>
      <c r="AU220" s="271" t="s">
        <v>85</v>
      </c>
      <c r="AV220" s="13" t="s">
        <v>85</v>
      </c>
      <c r="AW220" s="13" t="s">
        <v>39</v>
      </c>
      <c r="AX220" s="13" t="s">
        <v>24</v>
      </c>
      <c r="AY220" s="271" t="s">
        <v>135</v>
      </c>
    </row>
    <row r="221" spans="2:65" s="1" customFormat="1" ht="16.5" customHeight="1">
      <c r="B221" s="46"/>
      <c r="C221" s="224" t="s">
        <v>410</v>
      </c>
      <c r="D221" s="224" t="s">
        <v>136</v>
      </c>
      <c r="E221" s="225" t="s">
        <v>411</v>
      </c>
      <c r="F221" s="226" t="s">
        <v>412</v>
      </c>
      <c r="G221" s="227" t="s">
        <v>201</v>
      </c>
      <c r="H221" s="228">
        <v>0</v>
      </c>
      <c r="I221" s="229"/>
      <c r="J221" s="230">
        <f>ROUND(I221*H221,2)</f>
        <v>0</v>
      </c>
      <c r="K221" s="226" t="s">
        <v>140</v>
      </c>
      <c r="L221" s="72"/>
      <c r="M221" s="231" t="s">
        <v>22</v>
      </c>
      <c r="N221" s="232" t="s">
        <v>47</v>
      </c>
      <c r="O221" s="47"/>
      <c r="P221" s="233">
        <f>O221*H221</f>
        <v>0</v>
      </c>
      <c r="Q221" s="233">
        <v>0.42</v>
      </c>
      <c r="R221" s="233">
        <f>Q221*H221</f>
        <v>0</v>
      </c>
      <c r="S221" s="233">
        <v>0</v>
      </c>
      <c r="T221" s="234">
        <f>S221*H221</f>
        <v>0</v>
      </c>
      <c r="AR221" s="24" t="s">
        <v>152</v>
      </c>
      <c r="AT221" s="24" t="s">
        <v>136</v>
      </c>
      <c r="AU221" s="24" t="s">
        <v>85</v>
      </c>
      <c r="AY221" s="24" t="s">
        <v>135</v>
      </c>
      <c r="BE221" s="235">
        <f>IF(N221="základní",J221,0)</f>
        <v>0</v>
      </c>
      <c r="BF221" s="235">
        <f>IF(N221="snížená",J221,0)</f>
        <v>0</v>
      </c>
      <c r="BG221" s="235">
        <f>IF(N221="zákl. přenesená",J221,0)</f>
        <v>0</v>
      </c>
      <c r="BH221" s="235">
        <f>IF(N221="sníž. přenesená",J221,0)</f>
        <v>0</v>
      </c>
      <c r="BI221" s="235">
        <f>IF(N221="nulová",J221,0)</f>
        <v>0</v>
      </c>
      <c r="BJ221" s="24" t="s">
        <v>24</v>
      </c>
      <c r="BK221" s="235">
        <f>ROUND(I221*H221,2)</f>
        <v>0</v>
      </c>
      <c r="BL221" s="24" t="s">
        <v>152</v>
      </c>
      <c r="BM221" s="24" t="s">
        <v>413</v>
      </c>
    </row>
    <row r="222" spans="2:47" s="1" customFormat="1" ht="13.5">
      <c r="B222" s="46"/>
      <c r="C222" s="74"/>
      <c r="D222" s="236" t="s">
        <v>143</v>
      </c>
      <c r="E222" s="74"/>
      <c r="F222" s="237" t="s">
        <v>414</v>
      </c>
      <c r="G222" s="74"/>
      <c r="H222" s="74"/>
      <c r="I222" s="196"/>
      <c r="J222" s="74"/>
      <c r="K222" s="74"/>
      <c r="L222" s="72"/>
      <c r="M222" s="238"/>
      <c r="N222" s="47"/>
      <c r="O222" s="47"/>
      <c r="P222" s="47"/>
      <c r="Q222" s="47"/>
      <c r="R222" s="47"/>
      <c r="S222" s="47"/>
      <c r="T222" s="95"/>
      <c r="AT222" s="24" t="s">
        <v>143</v>
      </c>
      <c r="AU222" s="24" t="s">
        <v>85</v>
      </c>
    </row>
    <row r="223" spans="2:63" s="10" customFormat="1" ht="29.85" customHeight="1">
      <c r="B223" s="210"/>
      <c r="C223" s="211"/>
      <c r="D223" s="212" t="s">
        <v>75</v>
      </c>
      <c r="E223" s="249" t="s">
        <v>255</v>
      </c>
      <c r="F223" s="249" t="s">
        <v>415</v>
      </c>
      <c r="G223" s="211"/>
      <c r="H223" s="211"/>
      <c r="I223" s="214"/>
      <c r="J223" s="250">
        <f>BK223</f>
        <v>0</v>
      </c>
      <c r="K223" s="211"/>
      <c r="L223" s="216"/>
      <c r="M223" s="217"/>
      <c r="N223" s="218"/>
      <c r="O223" s="218"/>
      <c r="P223" s="219">
        <f>SUM(P224:P240)</f>
        <v>0</v>
      </c>
      <c r="Q223" s="218"/>
      <c r="R223" s="219">
        <f>SUM(R224:R240)</f>
        <v>0.046740000000000004</v>
      </c>
      <c r="S223" s="218"/>
      <c r="T223" s="220">
        <f>SUM(T224:T240)</f>
        <v>0</v>
      </c>
      <c r="AR223" s="221" t="s">
        <v>24</v>
      </c>
      <c r="AT223" s="222" t="s">
        <v>75</v>
      </c>
      <c r="AU223" s="222" t="s">
        <v>24</v>
      </c>
      <c r="AY223" s="221" t="s">
        <v>135</v>
      </c>
      <c r="BK223" s="223">
        <f>SUM(BK224:BK240)</f>
        <v>0</v>
      </c>
    </row>
    <row r="224" spans="2:65" s="1" customFormat="1" ht="25.5" customHeight="1">
      <c r="B224" s="46"/>
      <c r="C224" s="224" t="s">
        <v>416</v>
      </c>
      <c r="D224" s="224" t="s">
        <v>136</v>
      </c>
      <c r="E224" s="225" t="s">
        <v>417</v>
      </c>
      <c r="F224" s="226" t="s">
        <v>418</v>
      </c>
      <c r="G224" s="227" t="s">
        <v>209</v>
      </c>
      <c r="H224" s="228">
        <v>171.6</v>
      </c>
      <c r="I224" s="229"/>
      <c r="J224" s="230">
        <f>ROUND(I224*H224,2)</f>
        <v>0</v>
      </c>
      <c r="K224" s="226" t="s">
        <v>140</v>
      </c>
      <c r="L224" s="72"/>
      <c r="M224" s="231" t="s">
        <v>22</v>
      </c>
      <c r="N224" s="232" t="s">
        <v>47</v>
      </c>
      <c r="O224" s="47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4" t="s">
        <v>152</v>
      </c>
      <c r="AT224" s="24" t="s">
        <v>136</v>
      </c>
      <c r="AU224" s="24" t="s">
        <v>85</v>
      </c>
      <c r="AY224" s="24" t="s">
        <v>135</v>
      </c>
      <c r="BE224" s="235">
        <f>IF(N224="základní",J224,0)</f>
        <v>0</v>
      </c>
      <c r="BF224" s="235">
        <f>IF(N224="snížená",J224,0)</f>
        <v>0</v>
      </c>
      <c r="BG224" s="235">
        <f>IF(N224="zákl. přenesená",J224,0)</f>
        <v>0</v>
      </c>
      <c r="BH224" s="235">
        <f>IF(N224="sníž. přenesená",J224,0)</f>
        <v>0</v>
      </c>
      <c r="BI224" s="235">
        <f>IF(N224="nulová",J224,0)</f>
        <v>0</v>
      </c>
      <c r="BJ224" s="24" t="s">
        <v>24</v>
      </c>
      <c r="BK224" s="235">
        <f>ROUND(I224*H224,2)</f>
        <v>0</v>
      </c>
      <c r="BL224" s="24" t="s">
        <v>152</v>
      </c>
      <c r="BM224" s="24" t="s">
        <v>419</v>
      </c>
    </row>
    <row r="225" spans="2:47" s="1" customFormat="1" ht="13.5">
      <c r="B225" s="46"/>
      <c r="C225" s="74"/>
      <c r="D225" s="236" t="s">
        <v>143</v>
      </c>
      <c r="E225" s="74"/>
      <c r="F225" s="237" t="s">
        <v>418</v>
      </c>
      <c r="G225" s="74"/>
      <c r="H225" s="74"/>
      <c r="I225" s="196"/>
      <c r="J225" s="74"/>
      <c r="K225" s="74"/>
      <c r="L225" s="72"/>
      <c r="M225" s="238"/>
      <c r="N225" s="47"/>
      <c r="O225" s="47"/>
      <c r="P225" s="47"/>
      <c r="Q225" s="47"/>
      <c r="R225" s="47"/>
      <c r="S225" s="47"/>
      <c r="T225" s="95"/>
      <c r="AT225" s="24" t="s">
        <v>143</v>
      </c>
      <c r="AU225" s="24" t="s">
        <v>85</v>
      </c>
    </row>
    <row r="226" spans="2:51" s="12" customFormat="1" ht="13.5">
      <c r="B226" s="251"/>
      <c r="C226" s="252"/>
      <c r="D226" s="236" t="s">
        <v>204</v>
      </c>
      <c r="E226" s="253" t="s">
        <v>22</v>
      </c>
      <c r="F226" s="254" t="s">
        <v>216</v>
      </c>
      <c r="G226" s="252"/>
      <c r="H226" s="253" t="s">
        <v>22</v>
      </c>
      <c r="I226" s="255"/>
      <c r="J226" s="252"/>
      <c r="K226" s="252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204</v>
      </c>
      <c r="AU226" s="260" t="s">
        <v>85</v>
      </c>
      <c r="AV226" s="12" t="s">
        <v>24</v>
      </c>
      <c r="AW226" s="12" t="s">
        <v>39</v>
      </c>
      <c r="AX226" s="12" t="s">
        <v>76</v>
      </c>
      <c r="AY226" s="260" t="s">
        <v>135</v>
      </c>
    </row>
    <row r="227" spans="2:51" s="13" customFormat="1" ht="13.5">
      <c r="B227" s="261"/>
      <c r="C227" s="262"/>
      <c r="D227" s="236" t="s">
        <v>204</v>
      </c>
      <c r="E227" s="263" t="s">
        <v>22</v>
      </c>
      <c r="F227" s="264" t="s">
        <v>420</v>
      </c>
      <c r="G227" s="262"/>
      <c r="H227" s="265">
        <v>171.6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AT227" s="271" t="s">
        <v>204</v>
      </c>
      <c r="AU227" s="271" t="s">
        <v>85</v>
      </c>
      <c r="AV227" s="13" t="s">
        <v>85</v>
      </c>
      <c r="AW227" s="13" t="s">
        <v>39</v>
      </c>
      <c r="AX227" s="13" t="s">
        <v>24</v>
      </c>
      <c r="AY227" s="271" t="s">
        <v>135</v>
      </c>
    </row>
    <row r="228" spans="2:65" s="1" customFormat="1" ht="25.5" customHeight="1">
      <c r="B228" s="46"/>
      <c r="C228" s="224" t="s">
        <v>421</v>
      </c>
      <c r="D228" s="224" t="s">
        <v>136</v>
      </c>
      <c r="E228" s="225" t="s">
        <v>422</v>
      </c>
      <c r="F228" s="226" t="s">
        <v>423</v>
      </c>
      <c r="G228" s="227" t="s">
        <v>209</v>
      </c>
      <c r="H228" s="228">
        <v>5148</v>
      </c>
      <c r="I228" s="229"/>
      <c r="J228" s="230">
        <f>ROUND(I228*H228,2)</f>
        <v>0</v>
      </c>
      <c r="K228" s="226" t="s">
        <v>140</v>
      </c>
      <c r="L228" s="72"/>
      <c r="M228" s="231" t="s">
        <v>22</v>
      </c>
      <c r="N228" s="232" t="s">
        <v>47</v>
      </c>
      <c r="O228" s="47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4" t="s">
        <v>152</v>
      </c>
      <c r="AT228" s="24" t="s">
        <v>136</v>
      </c>
      <c r="AU228" s="24" t="s">
        <v>85</v>
      </c>
      <c r="AY228" s="24" t="s">
        <v>135</v>
      </c>
      <c r="BE228" s="235">
        <f>IF(N228="základní",J228,0)</f>
        <v>0</v>
      </c>
      <c r="BF228" s="235">
        <f>IF(N228="snížená",J228,0)</f>
        <v>0</v>
      </c>
      <c r="BG228" s="235">
        <f>IF(N228="zákl. přenesená",J228,0)</f>
        <v>0</v>
      </c>
      <c r="BH228" s="235">
        <f>IF(N228="sníž. přenesená",J228,0)</f>
        <v>0</v>
      </c>
      <c r="BI228" s="235">
        <f>IF(N228="nulová",J228,0)</f>
        <v>0</v>
      </c>
      <c r="BJ228" s="24" t="s">
        <v>24</v>
      </c>
      <c r="BK228" s="235">
        <f>ROUND(I228*H228,2)</f>
        <v>0</v>
      </c>
      <c r="BL228" s="24" t="s">
        <v>152</v>
      </c>
      <c r="BM228" s="24" t="s">
        <v>424</v>
      </c>
    </row>
    <row r="229" spans="2:47" s="1" customFormat="1" ht="13.5">
      <c r="B229" s="46"/>
      <c r="C229" s="74"/>
      <c r="D229" s="236" t="s">
        <v>143</v>
      </c>
      <c r="E229" s="74"/>
      <c r="F229" s="237" t="s">
        <v>423</v>
      </c>
      <c r="G229" s="74"/>
      <c r="H229" s="74"/>
      <c r="I229" s="196"/>
      <c r="J229" s="74"/>
      <c r="K229" s="74"/>
      <c r="L229" s="72"/>
      <c r="M229" s="238"/>
      <c r="N229" s="47"/>
      <c r="O229" s="47"/>
      <c r="P229" s="47"/>
      <c r="Q229" s="47"/>
      <c r="R229" s="47"/>
      <c r="S229" s="47"/>
      <c r="T229" s="95"/>
      <c r="AT229" s="24" t="s">
        <v>143</v>
      </c>
      <c r="AU229" s="24" t="s">
        <v>85</v>
      </c>
    </row>
    <row r="230" spans="2:51" s="13" customFormat="1" ht="13.5">
      <c r="B230" s="261"/>
      <c r="C230" s="262"/>
      <c r="D230" s="236" t="s">
        <v>204</v>
      </c>
      <c r="E230" s="263" t="s">
        <v>22</v>
      </c>
      <c r="F230" s="264" t="s">
        <v>425</v>
      </c>
      <c r="G230" s="262"/>
      <c r="H230" s="265">
        <v>5148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AT230" s="271" t="s">
        <v>204</v>
      </c>
      <c r="AU230" s="271" t="s">
        <v>85</v>
      </c>
      <c r="AV230" s="13" t="s">
        <v>85</v>
      </c>
      <c r="AW230" s="13" t="s">
        <v>39</v>
      </c>
      <c r="AX230" s="13" t="s">
        <v>24</v>
      </c>
      <c r="AY230" s="271" t="s">
        <v>135</v>
      </c>
    </row>
    <row r="231" spans="2:65" s="1" customFormat="1" ht="25.5" customHeight="1">
      <c r="B231" s="46"/>
      <c r="C231" s="224" t="s">
        <v>426</v>
      </c>
      <c r="D231" s="224" t="s">
        <v>136</v>
      </c>
      <c r="E231" s="225" t="s">
        <v>427</v>
      </c>
      <c r="F231" s="226" t="s">
        <v>428</v>
      </c>
      <c r="G231" s="227" t="s">
        <v>209</v>
      </c>
      <c r="H231" s="228">
        <v>171.6</v>
      </c>
      <c r="I231" s="229"/>
      <c r="J231" s="230">
        <f>ROUND(I231*H231,2)</f>
        <v>0</v>
      </c>
      <c r="K231" s="226" t="s">
        <v>140</v>
      </c>
      <c r="L231" s="72"/>
      <c r="M231" s="231" t="s">
        <v>22</v>
      </c>
      <c r="N231" s="232" t="s">
        <v>47</v>
      </c>
      <c r="O231" s="47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4" t="s">
        <v>152</v>
      </c>
      <c r="AT231" s="24" t="s">
        <v>136</v>
      </c>
      <c r="AU231" s="24" t="s">
        <v>85</v>
      </c>
      <c r="AY231" s="24" t="s">
        <v>135</v>
      </c>
      <c r="BE231" s="235">
        <f>IF(N231="základní",J231,0)</f>
        <v>0</v>
      </c>
      <c r="BF231" s="235">
        <f>IF(N231="snížená",J231,0)</f>
        <v>0</v>
      </c>
      <c r="BG231" s="235">
        <f>IF(N231="zákl. přenesená",J231,0)</f>
        <v>0</v>
      </c>
      <c r="BH231" s="235">
        <f>IF(N231="sníž. přenesená",J231,0)</f>
        <v>0</v>
      </c>
      <c r="BI231" s="235">
        <f>IF(N231="nulová",J231,0)</f>
        <v>0</v>
      </c>
      <c r="BJ231" s="24" t="s">
        <v>24</v>
      </c>
      <c r="BK231" s="235">
        <f>ROUND(I231*H231,2)</f>
        <v>0</v>
      </c>
      <c r="BL231" s="24" t="s">
        <v>152</v>
      </c>
      <c r="BM231" s="24" t="s">
        <v>429</v>
      </c>
    </row>
    <row r="232" spans="2:47" s="1" customFormat="1" ht="13.5">
      <c r="B232" s="46"/>
      <c r="C232" s="74"/>
      <c r="D232" s="236" t="s">
        <v>143</v>
      </c>
      <c r="E232" s="74"/>
      <c r="F232" s="237" t="s">
        <v>428</v>
      </c>
      <c r="G232" s="74"/>
      <c r="H232" s="74"/>
      <c r="I232" s="196"/>
      <c r="J232" s="74"/>
      <c r="K232" s="74"/>
      <c r="L232" s="72"/>
      <c r="M232" s="238"/>
      <c r="N232" s="47"/>
      <c r="O232" s="47"/>
      <c r="P232" s="47"/>
      <c r="Q232" s="47"/>
      <c r="R232" s="47"/>
      <c r="S232" s="47"/>
      <c r="T232" s="95"/>
      <c r="AT232" s="24" t="s">
        <v>143</v>
      </c>
      <c r="AU232" s="24" t="s">
        <v>85</v>
      </c>
    </row>
    <row r="233" spans="2:65" s="1" customFormat="1" ht="25.5" customHeight="1">
      <c r="B233" s="46"/>
      <c r="C233" s="224" t="s">
        <v>430</v>
      </c>
      <c r="D233" s="224" t="s">
        <v>136</v>
      </c>
      <c r="E233" s="225" t="s">
        <v>431</v>
      </c>
      <c r="F233" s="226" t="s">
        <v>432</v>
      </c>
      <c r="G233" s="227" t="s">
        <v>209</v>
      </c>
      <c r="H233" s="228">
        <v>186.96</v>
      </c>
      <c r="I233" s="229"/>
      <c r="J233" s="230">
        <f>ROUND(I233*H233,2)</f>
        <v>0</v>
      </c>
      <c r="K233" s="226" t="s">
        <v>140</v>
      </c>
      <c r="L233" s="72"/>
      <c r="M233" s="231" t="s">
        <v>22</v>
      </c>
      <c r="N233" s="232" t="s">
        <v>47</v>
      </c>
      <c r="O233" s="47"/>
      <c r="P233" s="233">
        <f>O233*H233</f>
        <v>0</v>
      </c>
      <c r="Q233" s="233">
        <v>0.00021</v>
      </c>
      <c r="R233" s="233">
        <f>Q233*H233</f>
        <v>0.0392616</v>
      </c>
      <c r="S233" s="233">
        <v>0</v>
      </c>
      <c r="T233" s="234">
        <f>S233*H233</f>
        <v>0</v>
      </c>
      <c r="AR233" s="24" t="s">
        <v>152</v>
      </c>
      <c r="AT233" s="24" t="s">
        <v>136</v>
      </c>
      <c r="AU233" s="24" t="s">
        <v>85</v>
      </c>
      <c r="AY233" s="24" t="s">
        <v>135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24" t="s">
        <v>24</v>
      </c>
      <c r="BK233" s="235">
        <f>ROUND(I233*H233,2)</f>
        <v>0</v>
      </c>
      <c r="BL233" s="24" t="s">
        <v>152</v>
      </c>
      <c r="BM233" s="24" t="s">
        <v>433</v>
      </c>
    </row>
    <row r="234" spans="2:47" s="1" customFormat="1" ht="13.5">
      <c r="B234" s="46"/>
      <c r="C234" s="74"/>
      <c r="D234" s="236" t="s">
        <v>143</v>
      </c>
      <c r="E234" s="74"/>
      <c r="F234" s="237" t="s">
        <v>434</v>
      </c>
      <c r="G234" s="74"/>
      <c r="H234" s="74"/>
      <c r="I234" s="196"/>
      <c r="J234" s="74"/>
      <c r="K234" s="74"/>
      <c r="L234" s="72"/>
      <c r="M234" s="238"/>
      <c r="N234" s="47"/>
      <c r="O234" s="47"/>
      <c r="P234" s="47"/>
      <c r="Q234" s="47"/>
      <c r="R234" s="47"/>
      <c r="S234" s="47"/>
      <c r="T234" s="95"/>
      <c r="AT234" s="24" t="s">
        <v>143</v>
      </c>
      <c r="AU234" s="24" t="s">
        <v>85</v>
      </c>
    </row>
    <row r="235" spans="2:51" s="13" customFormat="1" ht="13.5">
      <c r="B235" s="261"/>
      <c r="C235" s="262"/>
      <c r="D235" s="236" t="s">
        <v>204</v>
      </c>
      <c r="E235" s="263" t="s">
        <v>22</v>
      </c>
      <c r="F235" s="264" t="s">
        <v>435</v>
      </c>
      <c r="G235" s="262"/>
      <c r="H235" s="265">
        <v>186.96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AT235" s="271" t="s">
        <v>204</v>
      </c>
      <c r="AU235" s="271" t="s">
        <v>85</v>
      </c>
      <c r="AV235" s="13" t="s">
        <v>85</v>
      </c>
      <c r="AW235" s="13" t="s">
        <v>39</v>
      </c>
      <c r="AX235" s="13" t="s">
        <v>24</v>
      </c>
      <c r="AY235" s="271" t="s">
        <v>135</v>
      </c>
    </row>
    <row r="236" spans="2:65" s="1" customFormat="1" ht="16.5" customHeight="1">
      <c r="B236" s="46"/>
      <c r="C236" s="224" t="s">
        <v>436</v>
      </c>
      <c r="D236" s="224" t="s">
        <v>136</v>
      </c>
      <c r="E236" s="225" t="s">
        <v>437</v>
      </c>
      <c r="F236" s="226" t="s">
        <v>438</v>
      </c>
      <c r="G236" s="227" t="s">
        <v>209</v>
      </c>
      <c r="H236" s="228">
        <v>186.96</v>
      </c>
      <c r="I236" s="229"/>
      <c r="J236" s="230">
        <f>ROUND(I236*H236,2)</f>
        <v>0</v>
      </c>
      <c r="K236" s="226" t="s">
        <v>140</v>
      </c>
      <c r="L236" s="72"/>
      <c r="M236" s="231" t="s">
        <v>22</v>
      </c>
      <c r="N236" s="232" t="s">
        <v>47</v>
      </c>
      <c r="O236" s="47"/>
      <c r="P236" s="233">
        <f>O236*H236</f>
        <v>0</v>
      </c>
      <c r="Q236" s="233">
        <v>4E-05</v>
      </c>
      <c r="R236" s="233">
        <f>Q236*H236</f>
        <v>0.0074784000000000005</v>
      </c>
      <c r="S236" s="233">
        <v>0</v>
      </c>
      <c r="T236" s="234">
        <f>S236*H236</f>
        <v>0</v>
      </c>
      <c r="AR236" s="24" t="s">
        <v>152</v>
      </c>
      <c r="AT236" s="24" t="s">
        <v>136</v>
      </c>
      <c r="AU236" s="24" t="s">
        <v>85</v>
      </c>
      <c r="AY236" s="24" t="s">
        <v>135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24" t="s">
        <v>24</v>
      </c>
      <c r="BK236" s="235">
        <f>ROUND(I236*H236,2)</f>
        <v>0</v>
      </c>
      <c r="BL236" s="24" t="s">
        <v>152</v>
      </c>
      <c r="BM236" s="24" t="s">
        <v>439</v>
      </c>
    </row>
    <row r="237" spans="2:47" s="1" customFormat="1" ht="13.5">
      <c r="B237" s="46"/>
      <c r="C237" s="74"/>
      <c r="D237" s="236" t="s">
        <v>143</v>
      </c>
      <c r="E237" s="74"/>
      <c r="F237" s="237" t="s">
        <v>438</v>
      </c>
      <c r="G237" s="74"/>
      <c r="H237" s="74"/>
      <c r="I237" s="196"/>
      <c r="J237" s="74"/>
      <c r="K237" s="74"/>
      <c r="L237" s="72"/>
      <c r="M237" s="238"/>
      <c r="N237" s="47"/>
      <c r="O237" s="47"/>
      <c r="P237" s="47"/>
      <c r="Q237" s="47"/>
      <c r="R237" s="47"/>
      <c r="S237" s="47"/>
      <c r="T237" s="95"/>
      <c r="AT237" s="24" t="s">
        <v>143</v>
      </c>
      <c r="AU237" s="24" t="s">
        <v>85</v>
      </c>
    </row>
    <row r="238" spans="2:65" s="1" customFormat="1" ht="16.5" customHeight="1">
      <c r="B238" s="46"/>
      <c r="C238" s="224" t="s">
        <v>440</v>
      </c>
      <c r="D238" s="224" t="s">
        <v>136</v>
      </c>
      <c r="E238" s="225" t="s">
        <v>441</v>
      </c>
      <c r="F238" s="226" t="s">
        <v>442</v>
      </c>
      <c r="G238" s="227" t="s">
        <v>443</v>
      </c>
      <c r="H238" s="228">
        <v>50</v>
      </c>
      <c r="I238" s="229"/>
      <c r="J238" s="230">
        <f>ROUND(I238*H238,2)</f>
        <v>0</v>
      </c>
      <c r="K238" s="226" t="s">
        <v>22</v>
      </c>
      <c r="L238" s="72"/>
      <c r="M238" s="231" t="s">
        <v>22</v>
      </c>
      <c r="N238" s="232" t="s">
        <v>47</v>
      </c>
      <c r="O238" s="47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4" t="s">
        <v>152</v>
      </c>
      <c r="AT238" s="24" t="s">
        <v>136</v>
      </c>
      <c r="AU238" s="24" t="s">
        <v>85</v>
      </c>
      <c r="AY238" s="24" t="s">
        <v>135</v>
      </c>
      <c r="BE238" s="235">
        <f>IF(N238="základní",J238,0)</f>
        <v>0</v>
      </c>
      <c r="BF238" s="235">
        <f>IF(N238="snížená",J238,0)</f>
        <v>0</v>
      </c>
      <c r="BG238" s="235">
        <f>IF(N238="zákl. přenesená",J238,0)</f>
        <v>0</v>
      </c>
      <c r="BH238" s="235">
        <f>IF(N238="sníž. přenesená",J238,0)</f>
        <v>0</v>
      </c>
      <c r="BI238" s="235">
        <f>IF(N238="nulová",J238,0)</f>
        <v>0</v>
      </c>
      <c r="BJ238" s="24" t="s">
        <v>24</v>
      </c>
      <c r="BK238" s="235">
        <f>ROUND(I238*H238,2)</f>
        <v>0</v>
      </c>
      <c r="BL238" s="24" t="s">
        <v>152</v>
      </c>
      <c r="BM238" s="24" t="s">
        <v>444</v>
      </c>
    </row>
    <row r="239" spans="2:65" s="1" customFormat="1" ht="16.5" customHeight="1">
      <c r="B239" s="46"/>
      <c r="C239" s="224" t="s">
        <v>445</v>
      </c>
      <c r="D239" s="224" t="s">
        <v>136</v>
      </c>
      <c r="E239" s="225" t="s">
        <v>446</v>
      </c>
      <c r="F239" s="226" t="s">
        <v>447</v>
      </c>
      <c r="G239" s="227" t="s">
        <v>443</v>
      </c>
      <c r="H239" s="228">
        <v>50</v>
      </c>
      <c r="I239" s="229"/>
      <c r="J239" s="230">
        <f>ROUND(I239*H239,2)</f>
        <v>0</v>
      </c>
      <c r="K239" s="226" t="s">
        <v>22</v>
      </c>
      <c r="L239" s="72"/>
      <c r="M239" s="231" t="s">
        <v>22</v>
      </c>
      <c r="N239" s="232" t="s">
        <v>47</v>
      </c>
      <c r="O239" s="47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4" t="s">
        <v>152</v>
      </c>
      <c r="AT239" s="24" t="s">
        <v>136</v>
      </c>
      <c r="AU239" s="24" t="s">
        <v>85</v>
      </c>
      <c r="AY239" s="24" t="s">
        <v>135</v>
      </c>
      <c r="BE239" s="235">
        <f>IF(N239="základní",J239,0)</f>
        <v>0</v>
      </c>
      <c r="BF239" s="235">
        <f>IF(N239="snížená",J239,0)</f>
        <v>0</v>
      </c>
      <c r="BG239" s="235">
        <f>IF(N239="zákl. přenesená",J239,0)</f>
        <v>0</v>
      </c>
      <c r="BH239" s="235">
        <f>IF(N239="sníž. přenesená",J239,0)</f>
        <v>0</v>
      </c>
      <c r="BI239" s="235">
        <f>IF(N239="nulová",J239,0)</f>
        <v>0</v>
      </c>
      <c r="BJ239" s="24" t="s">
        <v>24</v>
      </c>
      <c r="BK239" s="235">
        <f>ROUND(I239*H239,2)</f>
        <v>0</v>
      </c>
      <c r="BL239" s="24" t="s">
        <v>152</v>
      </c>
      <c r="BM239" s="24" t="s">
        <v>448</v>
      </c>
    </row>
    <row r="240" spans="2:65" s="1" customFormat="1" ht="16.5" customHeight="1">
      <c r="B240" s="46"/>
      <c r="C240" s="224" t="s">
        <v>449</v>
      </c>
      <c r="D240" s="224" t="s">
        <v>136</v>
      </c>
      <c r="E240" s="225" t="s">
        <v>450</v>
      </c>
      <c r="F240" s="226" t="s">
        <v>451</v>
      </c>
      <c r="G240" s="227" t="s">
        <v>452</v>
      </c>
      <c r="H240" s="228">
        <v>1</v>
      </c>
      <c r="I240" s="229"/>
      <c r="J240" s="230">
        <f>ROUND(I240*H240,2)</f>
        <v>0</v>
      </c>
      <c r="K240" s="226" t="s">
        <v>22</v>
      </c>
      <c r="L240" s="72"/>
      <c r="M240" s="231" t="s">
        <v>22</v>
      </c>
      <c r="N240" s="232" t="s">
        <v>47</v>
      </c>
      <c r="O240" s="47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4" t="s">
        <v>152</v>
      </c>
      <c r="AT240" s="24" t="s">
        <v>136</v>
      </c>
      <c r="AU240" s="24" t="s">
        <v>85</v>
      </c>
      <c r="AY240" s="24" t="s">
        <v>135</v>
      </c>
      <c r="BE240" s="235">
        <f>IF(N240="základní",J240,0)</f>
        <v>0</v>
      </c>
      <c r="BF240" s="235">
        <f>IF(N240="snížená",J240,0)</f>
        <v>0</v>
      </c>
      <c r="BG240" s="235">
        <f>IF(N240="zákl. přenesená",J240,0)</f>
        <v>0</v>
      </c>
      <c r="BH240" s="235">
        <f>IF(N240="sníž. přenesená",J240,0)</f>
        <v>0</v>
      </c>
      <c r="BI240" s="235">
        <f>IF(N240="nulová",J240,0)</f>
        <v>0</v>
      </c>
      <c r="BJ240" s="24" t="s">
        <v>24</v>
      </c>
      <c r="BK240" s="235">
        <f>ROUND(I240*H240,2)</f>
        <v>0</v>
      </c>
      <c r="BL240" s="24" t="s">
        <v>152</v>
      </c>
      <c r="BM240" s="24" t="s">
        <v>453</v>
      </c>
    </row>
    <row r="241" spans="2:63" s="10" customFormat="1" ht="29.85" customHeight="1">
      <c r="B241" s="210"/>
      <c r="C241" s="211"/>
      <c r="D241" s="212" t="s">
        <v>75</v>
      </c>
      <c r="E241" s="249" t="s">
        <v>454</v>
      </c>
      <c r="F241" s="249" t="s">
        <v>455</v>
      </c>
      <c r="G241" s="211"/>
      <c r="H241" s="211"/>
      <c r="I241" s="214"/>
      <c r="J241" s="250">
        <f>BK241</f>
        <v>0</v>
      </c>
      <c r="K241" s="211"/>
      <c r="L241" s="216"/>
      <c r="M241" s="217"/>
      <c r="N241" s="218"/>
      <c r="O241" s="218"/>
      <c r="P241" s="219">
        <f>SUM(P242:P334)</f>
        <v>0</v>
      </c>
      <c r="Q241" s="218"/>
      <c r="R241" s="219">
        <f>SUM(R242:R334)</f>
        <v>0.05609679</v>
      </c>
      <c r="S241" s="218"/>
      <c r="T241" s="220">
        <f>SUM(T242:T334)</f>
        <v>165.87152300000002</v>
      </c>
      <c r="AR241" s="221" t="s">
        <v>24</v>
      </c>
      <c r="AT241" s="222" t="s">
        <v>75</v>
      </c>
      <c r="AU241" s="222" t="s">
        <v>24</v>
      </c>
      <c r="AY241" s="221" t="s">
        <v>135</v>
      </c>
      <c r="BK241" s="223">
        <f>SUM(BK242:BK334)</f>
        <v>0</v>
      </c>
    </row>
    <row r="242" spans="2:65" s="1" customFormat="1" ht="16.5" customHeight="1">
      <c r="B242" s="46"/>
      <c r="C242" s="224" t="s">
        <v>456</v>
      </c>
      <c r="D242" s="224" t="s">
        <v>136</v>
      </c>
      <c r="E242" s="225" t="s">
        <v>457</v>
      </c>
      <c r="F242" s="226" t="s">
        <v>458</v>
      </c>
      <c r="G242" s="227" t="s">
        <v>201</v>
      </c>
      <c r="H242" s="228">
        <v>1.8</v>
      </c>
      <c r="I242" s="229"/>
      <c r="J242" s="230">
        <f>ROUND(I242*H242,2)</f>
        <v>0</v>
      </c>
      <c r="K242" s="226" t="s">
        <v>140</v>
      </c>
      <c r="L242" s="72"/>
      <c r="M242" s="231" t="s">
        <v>22</v>
      </c>
      <c r="N242" s="232" t="s">
        <v>47</v>
      </c>
      <c r="O242" s="47"/>
      <c r="P242" s="233">
        <f>O242*H242</f>
        <v>0</v>
      </c>
      <c r="Q242" s="233">
        <v>0</v>
      </c>
      <c r="R242" s="233">
        <f>Q242*H242</f>
        <v>0</v>
      </c>
      <c r="S242" s="233">
        <v>2.27</v>
      </c>
      <c r="T242" s="234">
        <f>S242*H242</f>
        <v>4.086</v>
      </c>
      <c r="AR242" s="24" t="s">
        <v>152</v>
      </c>
      <c r="AT242" s="24" t="s">
        <v>136</v>
      </c>
      <c r="AU242" s="24" t="s">
        <v>85</v>
      </c>
      <c r="AY242" s="24" t="s">
        <v>135</v>
      </c>
      <c r="BE242" s="235">
        <f>IF(N242="základní",J242,0)</f>
        <v>0</v>
      </c>
      <c r="BF242" s="235">
        <f>IF(N242="snížená",J242,0)</f>
        <v>0</v>
      </c>
      <c r="BG242" s="235">
        <f>IF(N242="zákl. přenesená",J242,0)</f>
        <v>0</v>
      </c>
      <c r="BH242" s="235">
        <f>IF(N242="sníž. přenesená",J242,0)</f>
        <v>0</v>
      </c>
      <c r="BI242" s="235">
        <f>IF(N242="nulová",J242,0)</f>
        <v>0</v>
      </c>
      <c r="BJ242" s="24" t="s">
        <v>24</v>
      </c>
      <c r="BK242" s="235">
        <f>ROUND(I242*H242,2)</f>
        <v>0</v>
      </c>
      <c r="BL242" s="24" t="s">
        <v>152</v>
      </c>
      <c r="BM242" s="24" t="s">
        <v>459</v>
      </c>
    </row>
    <row r="243" spans="2:47" s="1" customFormat="1" ht="13.5">
      <c r="B243" s="46"/>
      <c r="C243" s="74"/>
      <c r="D243" s="236" t="s">
        <v>143</v>
      </c>
      <c r="E243" s="74"/>
      <c r="F243" s="237" t="s">
        <v>460</v>
      </c>
      <c r="G243" s="74"/>
      <c r="H243" s="74"/>
      <c r="I243" s="196"/>
      <c r="J243" s="74"/>
      <c r="K243" s="74"/>
      <c r="L243" s="72"/>
      <c r="M243" s="238"/>
      <c r="N243" s="47"/>
      <c r="O243" s="47"/>
      <c r="P243" s="47"/>
      <c r="Q243" s="47"/>
      <c r="R243" s="47"/>
      <c r="S243" s="47"/>
      <c r="T243" s="95"/>
      <c r="AT243" s="24" t="s">
        <v>143</v>
      </c>
      <c r="AU243" s="24" t="s">
        <v>85</v>
      </c>
    </row>
    <row r="244" spans="2:51" s="12" customFormat="1" ht="13.5">
      <c r="B244" s="251"/>
      <c r="C244" s="252"/>
      <c r="D244" s="236" t="s">
        <v>204</v>
      </c>
      <c r="E244" s="253" t="s">
        <v>22</v>
      </c>
      <c r="F244" s="254" t="s">
        <v>218</v>
      </c>
      <c r="G244" s="252"/>
      <c r="H244" s="253" t="s">
        <v>22</v>
      </c>
      <c r="I244" s="255"/>
      <c r="J244" s="252"/>
      <c r="K244" s="252"/>
      <c r="L244" s="256"/>
      <c r="M244" s="257"/>
      <c r="N244" s="258"/>
      <c r="O244" s="258"/>
      <c r="P244" s="258"/>
      <c r="Q244" s="258"/>
      <c r="R244" s="258"/>
      <c r="S244" s="258"/>
      <c r="T244" s="259"/>
      <c r="AT244" s="260" t="s">
        <v>204</v>
      </c>
      <c r="AU244" s="260" t="s">
        <v>85</v>
      </c>
      <c r="AV244" s="12" t="s">
        <v>24</v>
      </c>
      <c r="AW244" s="12" t="s">
        <v>39</v>
      </c>
      <c r="AX244" s="12" t="s">
        <v>76</v>
      </c>
      <c r="AY244" s="260" t="s">
        <v>135</v>
      </c>
    </row>
    <row r="245" spans="2:51" s="13" customFormat="1" ht="13.5">
      <c r="B245" s="261"/>
      <c r="C245" s="262"/>
      <c r="D245" s="236" t="s">
        <v>204</v>
      </c>
      <c r="E245" s="263" t="s">
        <v>22</v>
      </c>
      <c r="F245" s="264" t="s">
        <v>219</v>
      </c>
      <c r="G245" s="262"/>
      <c r="H245" s="265">
        <v>1.8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AT245" s="271" t="s">
        <v>204</v>
      </c>
      <c r="AU245" s="271" t="s">
        <v>85</v>
      </c>
      <c r="AV245" s="13" t="s">
        <v>85</v>
      </c>
      <c r="AW245" s="13" t="s">
        <v>39</v>
      </c>
      <c r="AX245" s="13" t="s">
        <v>24</v>
      </c>
      <c r="AY245" s="271" t="s">
        <v>135</v>
      </c>
    </row>
    <row r="246" spans="2:65" s="1" customFormat="1" ht="16.5" customHeight="1">
      <c r="B246" s="46"/>
      <c r="C246" s="224" t="s">
        <v>461</v>
      </c>
      <c r="D246" s="224" t="s">
        <v>136</v>
      </c>
      <c r="E246" s="225" t="s">
        <v>462</v>
      </c>
      <c r="F246" s="226" t="s">
        <v>463</v>
      </c>
      <c r="G246" s="227" t="s">
        <v>262</v>
      </c>
      <c r="H246" s="228">
        <v>0</v>
      </c>
      <c r="I246" s="229"/>
      <c r="J246" s="230">
        <f>ROUND(I246*H246,2)</f>
        <v>0</v>
      </c>
      <c r="K246" s="226" t="s">
        <v>140</v>
      </c>
      <c r="L246" s="72"/>
      <c r="M246" s="231" t="s">
        <v>22</v>
      </c>
      <c r="N246" s="232" t="s">
        <v>47</v>
      </c>
      <c r="O246" s="47"/>
      <c r="P246" s="233">
        <f>O246*H246</f>
        <v>0</v>
      </c>
      <c r="Q246" s="233">
        <v>0</v>
      </c>
      <c r="R246" s="233">
        <f>Q246*H246</f>
        <v>0</v>
      </c>
      <c r="S246" s="233">
        <v>0.076</v>
      </c>
      <c r="T246" s="234">
        <f>S246*H246</f>
        <v>0</v>
      </c>
      <c r="AR246" s="24" t="s">
        <v>152</v>
      </c>
      <c r="AT246" s="24" t="s">
        <v>136</v>
      </c>
      <c r="AU246" s="24" t="s">
        <v>85</v>
      </c>
      <c r="AY246" s="24" t="s">
        <v>135</v>
      </c>
      <c r="BE246" s="235">
        <f>IF(N246="základní",J246,0)</f>
        <v>0</v>
      </c>
      <c r="BF246" s="235">
        <f>IF(N246="snížená",J246,0)</f>
        <v>0</v>
      </c>
      <c r="BG246" s="235">
        <f>IF(N246="zákl. přenesená",J246,0)</f>
        <v>0</v>
      </c>
      <c r="BH246" s="235">
        <f>IF(N246="sníž. přenesená",J246,0)</f>
        <v>0</v>
      </c>
      <c r="BI246" s="235">
        <f>IF(N246="nulová",J246,0)</f>
        <v>0</v>
      </c>
      <c r="BJ246" s="24" t="s">
        <v>24</v>
      </c>
      <c r="BK246" s="235">
        <f>ROUND(I246*H246,2)</f>
        <v>0</v>
      </c>
      <c r="BL246" s="24" t="s">
        <v>152</v>
      </c>
      <c r="BM246" s="24" t="s">
        <v>464</v>
      </c>
    </row>
    <row r="247" spans="2:47" s="1" customFormat="1" ht="13.5">
      <c r="B247" s="46"/>
      <c r="C247" s="74"/>
      <c r="D247" s="236" t="s">
        <v>143</v>
      </c>
      <c r="E247" s="74"/>
      <c r="F247" s="237" t="s">
        <v>465</v>
      </c>
      <c r="G247" s="74"/>
      <c r="H247" s="74"/>
      <c r="I247" s="196"/>
      <c r="J247" s="74"/>
      <c r="K247" s="74"/>
      <c r="L247" s="72"/>
      <c r="M247" s="238"/>
      <c r="N247" s="47"/>
      <c r="O247" s="47"/>
      <c r="P247" s="47"/>
      <c r="Q247" s="47"/>
      <c r="R247" s="47"/>
      <c r="S247" s="47"/>
      <c r="T247" s="95"/>
      <c r="AT247" s="24" t="s">
        <v>143</v>
      </c>
      <c r="AU247" s="24" t="s">
        <v>85</v>
      </c>
    </row>
    <row r="248" spans="2:65" s="1" customFormat="1" ht="16.5" customHeight="1">
      <c r="B248" s="46"/>
      <c r="C248" s="224" t="s">
        <v>466</v>
      </c>
      <c r="D248" s="224" t="s">
        <v>136</v>
      </c>
      <c r="E248" s="225" t="s">
        <v>467</v>
      </c>
      <c r="F248" s="226" t="s">
        <v>468</v>
      </c>
      <c r="G248" s="227" t="s">
        <v>262</v>
      </c>
      <c r="H248" s="228">
        <v>6.666</v>
      </c>
      <c r="I248" s="229"/>
      <c r="J248" s="230">
        <f>ROUND(I248*H248,2)</f>
        <v>0</v>
      </c>
      <c r="K248" s="226" t="s">
        <v>140</v>
      </c>
      <c r="L248" s="72"/>
      <c r="M248" s="231" t="s">
        <v>22</v>
      </c>
      <c r="N248" s="232" t="s">
        <v>47</v>
      </c>
      <c r="O248" s="47"/>
      <c r="P248" s="233">
        <f>O248*H248</f>
        <v>0</v>
      </c>
      <c r="Q248" s="233">
        <v>0</v>
      </c>
      <c r="R248" s="233">
        <f>Q248*H248</f>
        <v>0</v>
      </c>
      <c r="S248" s="233">
        <v>0.07</v>
      </c>
      <c r="T248" s="234">
        <f>S248*H248</f>
        <v>0.4666200000000001</v>
      </c>
      <c r="AR248" s="24" t="s">
        <v>152</v>
      </c>
      <c r="AT248" s="24" t="s">
        <v>136</v>
      </c>
      <c r="AU248" s="24" t="s">
        <v>85</v>
      </c>
      <c r="AY248" s="24" t="s">
        <v>135</v>
      </c>
      <c r="BE248" s="235">
        <f>IF(N248="základní",J248,0)</f>
        <v>0</v>
      </c>
      <c r="BF248" s="235">
        <f>IF(N248="snížená",J248,0)</f>
        <v>0</v>
      </c>
      <c r="BG248" s="235">
        <f>IF(N248="zákl. přenesená",J248,0)</f>
        <v>0</v>
      </c>
      <c r="BH248" s="235">
        <f>IF(N248="sníž. přenesená",J248,0)</f>
        <v>0</v>
      </c>
      <c r="BI248" s="235">
        <f>IF(N248="nulová",J248,0)</f>
        <v>0</v>
      </c>
      <c r="BJ248" s="24" t="s">
        <v>24</v>
      </c>
      <c r="BK248" s="235">
        <f>ROUND(I248*H248,2)</f>
        <v>0</v>
      </c>
      <c r="BL248" s="24" t="s">
        <v>152</v>
      </c>
      <c r="BM248" s="24" t="s">
        <v>469</v>
      </c>
    </row>
    <row r="249" spans="2:47" s="1" customFormat="1" ht="13.5">
      <c r="B249" s="46"/>
      <c r="C249" s="74"/>
      <c r="D249" s="236" t="s">
        <v>143</v>
      </c>
      <c r="E249" s="74"/>
      <c r="F249" s="237" t="s">
        <v>468</v>
      </c>
      <c r="G249" s="74"/>
      <c r="H249" s="74"/>
      <c r="I249" s="196"/>
      <c r="J249" s="74"/>
      <c r="K249" s="74"/>
      <c r="L249" s="72"/>
      <c r="M249" s="238"/>
      <c r="N249" s="47"/>
      <c r="O249" s="47"/>
      <c r="P249" s="47"/>
      <c r="Q249" s="47"/>
      <c r="R249" s="47"/>
      <c r="S249" s="47"/>
      <c r="T249" s="95"/>
      <c r="AT249" s="24" t="s">
        <v>143</v>
      </c>
      <c r="AU249" s="24" t="s">
        <v>85</v>
      </c>
    </row>
    <row r="250" spans="2:51" s="12" customFormat="1" ht="13.5">
      <c r="B250" s="251"/>
      <c r="C250" s="252"/>
      <c r="D250" s="236" t="s">
        <v>204</v>
      </c>
      <c r="E250" s="253" t="s">
        <v>22</v>
      </c>
      <c r="F250" s="254" t="s">
        <v>470</v>
      </c>
      <c r="G250" s="252"/>
      <c r="H250" s="253" t="s">
        <v>22</v>
      </c>
      <c r="I250" s="255"/>
      <c r="J250" s="252"/>
      <c r="K250" s="252"/>
      <c r="L250" s="256"/>
      <c r="M250" s="257"/>
      <c r="N250" s="258"/>
      <c r="O250" s="258"/>
      <c r="P250" s="258"/>
      <c r="Q250" s="258"/>
      <c r="R250" s="258"/>
      <c r="S250" s="258"/>
      <c r="T250" s="259"/>
      <c r="AT250" s="260" t="s">
        <v>204</v>
      </c>
      <c r="AU250" s="260" t="s">
        <v>85</v>
      </c>
      <c r="AV250" s="12" t="s">
        <v>24</v>
      </c>
      <c r="AW250" s="12" t="s">
        <v>39</v>
      </c>
      <c r="AX250" s="12" t="s">
        <v>76</v>
      </c>
      <c r="AY250" s="260" t="s">
        <v>135</v>
      </c>
    </row>
    <row r="251" spans="2:51" s="13" customFormat="1" ht="13.5">
      <c r="B251" s="261"/>
      <c r="C251" s="262"/>
      <c r="D251" s="236" t="s">
        <v>204</v>
      </c>
      <c r="E251" s="263" t="s">
        <v>22</v>
      </c>
      <c r="F251" s="264" t="s">
        <v>471</v>
      </c>
      <c r="G251" s="262"/>
      <c r="H251" s="265">
        <v>4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AT251" s="271" t="s">
        <v>204</v>
      </c>
      <c r="AU251" s="271" t="s">
        <v>85</v>
      </c>
      <c r="AV251" s="13" t="s">
        <v>85</v>
      </c>
      <c r="AW251" s="13" t="s">
        <v>39</v>
      </c>
      <c r="AX251" s="13" t="s">
        <v>76</v>
      </c>
      <c r="AY251" s="271" t="s">
        <v>135</v>
      </c>
    </row>
    <row r="252" spans="2:51" s="12" customFormat="1" ht="13.5">
      <c r="B252" s="251"/>
      <c r="C252" s="252"/>
      <c r="D252" s="236" t="s">
        <v>204</v>
      </c>
      <c r="E252" s="253" t="s">
        <v>22</v>
      </c>
      <c r="F252" s="254" t="s">
        <v>472</v>
      </c>
      <c r="G252" s="252"/>
      <c r="H252" s="253" t="s">
        <v>22</v>
      </c>
      <c r="I252" s="255"/>
      <c r="J252" s="252"/>
      <c r="K252" s="252"/>
      <c r="L252" s="256"/>
      <c r="M252" s="257"/>
      <c r="N252" s="258"/>
      <c r="O252" s="258"/>
      <c r="P252" s="258"/>
      <c r="Q252" s="258"/>
      <c r="R252" s="258"/>
      <c r="S252" s="258"/>
      <c r="T252" s="259"/>
      <c r="AT252" s="260" t="s">
        <v>204</v>
      </c>
      <c r="AU252" s="260" t="s">
        <v>85</v>
      </c>
      <c r="AV252" s="12" t="s">
        <v>24</v>
      </c>
      <c r="AW252" s="12" t="s">
        <v>39</v>
      </c>
      <c r="AX252" s="12" t="s">
        <v>76</v>
      </c>
      <c r="AY252" s="260" t="s">
        <v>135</v>
      </c>
    </row>
    <row r="253" spans="2:51" s="13" customFormat="1" ht="13.5">
      <c r="B253" s="261"/>
      <c r="C253" s="262"/>
      <c r="D253" s="236" t="s">
        <v>204</v>
      </c>
      <c r="E253" s="263" t="s">
        <v>22</v>
      </c>
      <c r="F253" s="264" t="s">
        <v>473</v>
      </c>
      <c r="G253" s="262"/>
      <c r="H253" s="265">
        <v>2.666</v>
      </c>
      <c r="I253" s="266"/>
      <c r="J253" s="262"/>
      <c r="K253" s="262"/>
      <c r="L253" s="267"/>
      <c r="M253" s="268"/>
      <c r="N253" s="269"/>
      <c r="O253" s="269"/>
      <c r="P253" s="269"/>
      <c r="Q253" s="269"/>
      <c r="R253" s="269"/>
      <c r="S253" s="269"/>
      <c r="T253" s="270"/>
      <c r="AT253" s="271" t="s">
        <v>204</v>
      </c>
      <c r="AU253" s="271" t="s">
        <v>85</v>
      </c>
      <c r="AV253" s="13" t="s">
        <v>85</v>
      </c>
      <c r="AW253" s="13" t="s">
        <v>39</v>
      </c>
      <c r="AX253" s="13" t="s">
        <v>76</v>
      </c>
      <c r="AY253" s="271" t="s">
        <v>135</v>
      </c>
    </row>
    <row r="254" spans="2:51" s="14" customFormat="1" ht="13.5">
      <c r="B254" s="272"/>
      <c r="C254" s="273"/>
      <c r="D254" s="236" t="s">
        <v>204</v>
      </c>
      <c r="E254" s="274" t="s">
        <v>22</v>
      </c>
      <c r="F254" s="275" t="s">
        <v>220</v>
      </c>
      <c r="G254" s="273"/>
      <c r="H254" s="276">
        <v>6.666</v>
      </c>
      <c r="I254" s="277"/>
      <c r="J254" s="273"/>
      <c r="K254" s="273"/>
      <c r="L254" s="278"/>
      <c r="M254" s="279"/>
      <c r="N254" s="280"/>
      <c r="O254" s="280"/>
      <c r="P254" s="280"/>
      <c r="Q254" s="280"/>
      <c r="R254" s="280"/>
      <c r="S254" s="280"/>
      <c r="T254" s="281"/>
      <c r="AT254" s="282" t="s">
        <v>204</v>
      </c>
      <c r="AU254" s="282" t="s">
        <v>85</v>
      </c>
      <c r="AV254" s="14" t="s">
        <v>152</v>
      </c>
      <c r="AW254" s="14" t="s">
        <v>39</v>
      </c>
      <c r="AX254" s="14" t="s">
        <v>24</v>
      </c>
      <c r="AY254" s="282" t="s">
        <v>135</v>
      </c>
    </row>
    <row r="255" spans="2:65" s="1" customFormat="1" ht="16.5" customHeight="1">
      <c r="B255" s="46"/>
      <c r="C255" s="224" t="s">
        <v>474</v>
      </c>
      <c r="D255" s="224" t="s">
        <v>136</v>
      </c>
      <c r="E255" s="225" t="s">
        <v>475</v>
      </c>
      <c r="F255" s="226" t="s">
        <v>476</v>
      </c>
      <c r="G255" s="227" t="s">
        <v>209</v>
      </c>
      <c r="H255" s="228">
        <v>186.96</v>
      </c>
      <c r="I255" s="229"/>
      <c r="J255" s="230">
        <f>ROUND(I255*H255,2)</f>
        <v>0</v>
      </c>
      <c r="K255" s="226" t="s">
        <v>140</v>
      </c>
      <c r="L255" s="72"/>
      <c r="M255" s="231" t="s">
        <v>22</v>
      </c>
      <c r="N255" s="232" t="s">
        <v>47</v>
      </c>
      <c r="O255" s="47"/>
      <c r="P255" s="233">
        <f>O255*H255</f>
        <v>0</v>
      </c>
      <c r="Q255" s="233">
        <v>0</v>
      </c>
      <c r="R255" s="233">
        <f>Q255*H255</f>
        <v>0</v>
      </c>
      <c r="S255" s="233">
        <v>0.192</v>
      </c>
      <c r="T255" s="234">
        <f>S255*H255</f>
        <v>35.89632</v>
      </c>
      <c r="AR255" s="24" t="s">
        <v>152</v>
      </c>
      <c r="AT255" s="24" t="s">
        <v>136</v>
      </c>
      <c r="AU255" s="24" t="s">
        <v>85</v>
      </c>
      <c r="AY255" s="24" t="s">
        <v>135</v>
      </c>
      <c r="BE255" s="235">
        <f>IF(N255="základní",J255,0)</f>
        <v>0</v>
      </c>
      <c r="BF255" s="235">
        <f>IF(N255="snížená",J255,0)</f>
        <v>0</v>
      </c>
      <c r="BG255" s="235">
        <f>IF(N255="zákl. přenesená",J255,0)</f>
        <v>0</v>
      </c>
      <c r="BH255" s="235">
        <f>IF(N255="sníž. přenesená",J255,0)</f>
        <v>0</v>
      </c>
      <c r="BI255" s="235">
        <f>IF(N255="nulová",J255,0)</f>
        <v>0</v>
      </c>
      <c r="BJ255" s="24" t="s">
        <v>24</v>
      </c>
      <c r="BK255" s="235">
        <f>ROUND(I255*H255,2)</f>
        <v>0</v>
      </c>
      <c r="BL255" s="24" t="s">
        <v>152</v>
      </c>
      <c r="BM255" s="24" t="s">
        <v>477</v>
      </c>
    </row>
    <row r="256" spans="2:47" s="1" customFormat="1" ht="13.5">
      <c r="B256" s="46"/>
      <c r="C256" s="74"/>
      <c r="D256" s="236" t="s">
        <v>143</v>
      </c>
      <c r="E256" s="74"/>
      <c r="F256" s="237" t="s">
        <v>478</v>
      </c>
      <c r="G256" s="74"/>
      <c r="H256" s="74"/>
      <c r="I256" s="196"/>
      <c r="J256" s="74"/>
      <c r="K256" s="74"/>
      <c r="L256" s="72"/>
      <c r="M256" s="238"/>
      <c r="N256" s="47"/>
      <c r="O256" s="47"/>
      <c r="P256" s="47"/>
      <c r="Q256" s="47"/>
      <c r="R256" s="47"/>
      <c r="S256" s="47"/>
      <c r="T256" s="95"/>
      <c r="AT256" s="24" t="s">
        <v>143</v>
      </c>
      <c r="AU256" s="24" t="s">
        <v>85</v>
      </c>
    </row>
    <row r="257" spans="2:51" s="12" customFormat="1" ht="13.5">
      <c r="B257" s="251"/>
      <c r="C257" s="252"/>
      <c r="D257" s="236" t="s">
        <v>204</v>
      </c>
      <c r="E257" s="253" t="s">
        <v>22</v>
      </c>
      <c r="F257" s="254" t="s">
        <v>479</v>
      </c>
      <c r="G257" s="252"/>
      <c r="H257" s="253" t="s">
        <v>22</v>
      </c>
      <c r="I257" s="255"/>
      <c r="J257" s="252"/>
      <c r="K257" s="252"/>
      <c r="L257" s="256"/>
      <c r="M257" s="257"/>
      <c r="N257" s="258"/>
      <c r="O257" s="258"/>
      <c r="P257" s="258"/>
      <c r="Q257" s="258"/>
      <c r="R257" s="258"/>
      <c r="S257" s="258"/>
      <c r="T257" s="259"/>
      <c r="AT257" s="260" t="s">
        <v>204</v>
      </c>
      <c r="AU257" s="260" t="s">
        <v>85</v>
      </c>
      <c r="AV257" s="12" t="s">
        <v>24</v>
      </c>
      <c r="AW257" s="12" t="s">
        <v>39</v>
      </c>
      <c r="AX257" s="12" t="s">
        <v>76</v>
      </c>
      <c r="AY257" s="260" t="s">
        <v>135</v>
      </c>
    </row>
    <row r="258" spans="2:51" s="13" customFormat="1" ht="13.5">
      <c r="B258" s="261"/>
      <c r="C258" s="262"/>
      <c r="D258" s="236" t="s">
        <v>204</v>
      </c>
      <c r="E258" s="263" t="s">
        <v>22</v>
      </c>
      <c r="F258" s="264" t="s">
        <v>480</v>
      </c>
      <c r="G258" s="262"/>
      <c r="H258" s="265">
        <v>186.96</v>
      </c>
      <c r="I258" s="266"/>
      <c r="J258" s="262"/>
      <c r="K258" s="262"/>
      <c r="L258" s="267"/>
      <c r="M258" s="268"/>
      <c r="N258" s="269"/>
      <c r="O258" s="269"/>
      <c r="P258" s="269"/>
      <c r="Q258" s="269"/>
      <c r="R258" s="269"/>
      <c r="S258" s="269"/>
      <c r="T258" s="270"/>
      <c r="AT258" s="271" t="s">
        <v>204</v>
      </c>
      <c r="AU258" s="271" t="s">
        <v>85</v>
      </c>
      <c r="AV258" s="13" t="s">
        <v>85</v>
      </c>
      <c r="AW258" s="13" t="s">
        <v>39</v>
      </c>
      <c r="AX258" s="13" t="s">
        <v>24</v>
      </c>
      <c r="AY258" s="271" t="s">
        <v>135</v>
      </c>
    </row>
    <row r="259" spans="2:65" s="1" customFormat="1" ht="25.5" customHeight="1">
      <c r="B259" s="46"/>
      <c r="C259" s="224" t="s">
        <v>481</v>
      </c>
      <c r="D259" s="224" t="s">
        <v>136</v>
      </c>
      <c r="E259" s="225" t="s">
        <v>482</v>
      </c>
      <c r="F259" s="226" t="s">
        <v>483</v>
      </c>
      <c r="G259" s="227" t="s">
        <v>201</v>
      </c>
      <c r="H259" s="228">
        <v>18.696</v>
      </c>
      <c r="I259" s="229"/>
      <c r="J259" s="230">
        <f>ROUND(I259*H259,2)</f>
        <v>0</v>
      </c>
      <c r="K259" s="226" t="s">
        <v>140</v>
      </c>
      <c r="L259" s="72"/>
      <c r="M259" s="231" t="s">
        <v>22</v>
      </c>
      <c r="N259" s="232" t="s">
        <v>47</v>
      </c>
      <c r="O259" s="47"/>
      <c r="P259" s="233">
        <f>O259*H259</f>
        <v>0</v>
      </c>
      <c r="Q259" s="233">
        <v>0</v>
      </c>
      <c r="R259" s="233">
        <f>Q259*H259</f>
        <v>0</v>
      </c>
      <c r="S259" s="233">
        <v>2.2</v>
      </c>
      <c r="T259" s="234">
        <f>S259*H259</f>
        <v>41.13120000000001</v>
      </c>
      <c r="AR259" s="24" t="s">
        <v>152</v>
      </c>
      <c r="AT259" s="24" t="s">
        <v>136</v>
      </c>
      <c r="AU259" s="24" t="s">
        <v>85</v>
      </c>
      <c r="AY259" s="24" t="s">
        <v>135</v>
      </c>
      <c r="BE259" s="235">
        <f>IF(N259="základní",J259,0)</f>
        <v>0</v>
      </c>
      <c r="BF259" s="235">
        <f>IF(N259="snížená",J259,0)</f>
        <v>0</v>
      </c>
      <c r="BG259" s="235">
        <f>IF(N259="zákl. přenesená",J259,0)</f>
        <v>0</v>
      </c>
      <c r="BH259" s="235">
        <f>IF(N259="sníž. přenesená",J259,0)</f>
        <v>0</v>
      </c>
      <c r="BI259" s="235">
        <f>IF(N259="nulová",J259,0)</f>
        <v>0</v>
      </c>
      <c r="BJ259" s="24" t="s">
        <v>24</v>
      </c>
      <c r="BK259" s="235">
        <f>ROUND(I259*H259,2)</f>
        <v>0</v>
      </c>
      <c r="BL259" s="24" t="s">
        <v>152</v>
      </c>
      <c r="BM259" s="24" t="s">
        <v>484</v>
      </c>
    </row>
    <row r="260" spans="2:47" s="1" customFormat="1" ht="13.5">
      <c r="B260" s="46"/>
      <c r="C260" s="74"/>
      <c r="D260" s="236" t="s">
        <v>143</v>
      </c>
      <c r="E260" s="74"/>
      <c r="F260" s="237" t="s">
        <v>485</v>
      </c>
      <c r="G260" s="74"/>
      <c r="H260" s="74"/>
      <c r="I260" s="196"/>
      <c r="J260" s="74"/>
      <c r="K260" s="74"/>
      <c r="L260" s="72"/>
      <c r="M260" s="238"/>
      <c r="N260" s="47"/>
      <c r="O260" s="47"/>
      <c r="P260" s="47"/>
      <c r="Q260" s="47"/>
      <c r="R260" s="47"/>
      <c r="S260" s="47"/>
      <c r="T260" s="95"/>
      <c r="AT260" s="24" t="s">
        <v>143</v>
      </c>
      <c r="AU260" s="24" t="s">
        <v>85</v>
      </c>
    </row>
    <row r="261" spans="2:51" s="13" customFormat="1" ht="13.5">
      <c r="B261" s="261"/>
      <c r="C261" s="262"/>
      <c r="D261" s="236" t="s">
        <v>204</v>
      </c>
      <c r="E261" s="263" t="s">
        <v>22</v>
      </c>
      <c r="F261" s="264" t="s">
        <v>486</v>
      </c>
      <c r="G261" s="262"/>
      <c r="H261" s="265">
        <v>18.696</v>
      </c>
      <c r="I261" s="266"/>
      <c r="J261" s="262"/>
      <c r="K261" s="262"/>
      <c r="L261" s="267"/>
      <c r="M261" s="268"/>
      <c r="N261" s="269"/>
      <c r="O261" s="269"/>
      <c r="P261" s="269"/>
      <c r="Q261" s="269"/>
      <c r="R261" s="269"/>
      <c r="S261" s="269"/>
      <c r="T261" s="270"/>
      <c r="AT261" s="271" t="s">
        <v>204</v>
      </c>
      <c r="AU261" s="271" t="s">
        <v>85</v>
      </c>
      <c r="AV261" s="13" t="s">
        <v>85</v>
      </c>
      <c r="AW261" s="13" t="s">
        <v>39</v>
      </c>
      <c r="AX261" s="13" t="s">
        <v>24</v>
      </c>
      <c r="AY261" s="271" t="s">
        <v>135</v>
      </c>
    </row>
    <row r="262" spans="2:65" s="1" customFormat="1" ht="25.5" customHeight="1">
      <c r="B262" s="46"/>
      <c r="C262" s="224" t="s">
        <v>487</v>
      </c>
      <c r="D262" s="224" t="s">
        <v>136</v>
      </c>
      <c r="E262" s="225" t="s">
        <v>488</v>
      </c>
      <c r="F262" s="226" t="s">
        <v>489</v>
      </c>
      <c r="G262" s="227" t="s">
        <v>201</v>
      </c>
      <c r="H262" s="228">
        <v>18.696</v>
      </c>
      <c r="I262" s="229"/>
      <c r="J262" s="230">
        <f>ROUND(I262*H262,2)</f>
        <v>0</v>
      </c>
      <c r="K262" s="226" t="s">
        <v>140</v>
      </c>
      <c r="L262" s="72"/>
      <c r="M262" s="231" t="s">
        <v>22</v>
      </c>
      <c r="N262" s="232" t="s">
        <v>47</v>
      </c>
      <c r="O262" s="47"/>
      <c r="P262" s="233">
        <f>O262*H262</f>
        <v>0</v>
      </c>
      <c r="Q262" s="233">
        <v>0</v>
      </c>
      <c r="R262" s="233">
        <f>Q262*H262</f>
        <v>0</v>
      </c>
      <c r="S262" s="233">
        <v>0.044</v>
      </c>
      <c r="T262" s="234">
        <f>S262*H262</f>
        <v>0.822624</v>
      </c>
      <c r="AR262" s="24" t="s">
        <v>152</v>
      </c>
      <c r="AT262" s="24" t="s">
        <v>136</v>
      </c>
      <c r="AU262" s="24" t="s">
        <v>85</v>
      </c>
      <c r="AY262" s="24" t="s">
        <v>135</v>
      </c>
      <c r="BE262" s="235">
        <f>IF(N262="základní",J262,0)</f>
        <v>0</v>
      </c>
      <c r="BF262" s="235">
        <f>IF(N262="snížená",J262,0)</f>
        <v>0</v>
      </c>
      <c r="BG262" s="235">
        <f>IF(N262="zákl. přenesená",J262,0)</f>
        <v>0</v>
      </c>
      <c r="BH262" s="235">
        <f>IF(N262="sníž. přenesená",J262,0)</f>
        <v>0</v>
      </c>
      <c r="BI262" s="235">
        <f>IF(N262="nulová",J262,0)</f>
        <v>0</v>
      </c>
      <c r="BJ262" s="24" t="s">
        <v>24</v>
      </c>
      <c r="BK262" s="235">
        <f>ROUND(I262*H262,2)</f>
        <v>0</v>
      </c>
      <c r="BL262" s="24" t="s">
        <v>152</v>
      </c>
      <c r="BM262" s="24" t="s">
        <v>490</v>
      </c>
    </row>
    <row r="263" spans="2:47" s="1" customFormat="1" ht="13.5">
      <c r="B263" s="46"/>
      <c r="C263" s="74"/>
      <c r="D263" s="236" t="s">
        <v>143</v>
      </c>
      <c r="E263" s="74"/>
      <c r="F263" s="237" t="s">
        <v>491</v>
      </c>
      <c r="G263" s="74"/>
      <c r="H263" s="74"/>
      <c r="I263" s="196"/>
      <c r="J263" s="74"/>
      <c r="K263" s="74"/>
      <c r="L263" s="72"/>
      <c r="M263" s="238"/>
      <c r="N263" s="47"/>
      <c r="O263" s="47"/>
      <c r="P263" s="47"/>
      <c r="Q263" s="47"/>
      <c r="R263" s="47"/>
      <c r="S263" s="47"/>
      <c r="T263" s="95"/>
      <c r="AT263" s="24" t="s">
        <v>143</v>
      </c>
      <c r="AU263" s="24" t="s">
        <v>85</v>
      </c>
    </row>
    <row r="264" spans="2:65" s="1" customFormat="1" ht="25.5" customHeight="1">
      <c r="B264" s="46"/>
      <c r="C264" s="224" t="s">
        <v>492</v>
      </c>
      <c r="D264" s="224" t="s">
        <v>136</v>
      </c>
      <c r="E264" s="225" t="s">
        <v>493</v>
      </c>
      <c r="F264" s="226" t="s">
        <v>494</v>
      </c>
      <c r="G264" s="227" t="s">
        <v>209</v>
      </c>
      <c r="H264" s="228">
        <v>186.96</v>
      </c>
      <c r="I264" s="229"/>
      <c r="J264" s="230">
        <f>ROUND(I264*H264,2)</f>
        <v>0</v>
      </c>
      <c r="K264" s="226" t="s">
        <v>140</v>
      </c>
      <c r="L264" s="72"/>
      <c r="M264" s="231" t="s">
        <v>22</v>
      </c>
      <c r="N264" s="232" t="s">
        <v>47</v>
      </c>
      <c r="O264" s="47"/>
      <c r="P264" s="233">
        <f>O264*H264</f>
        <v>0</v>
      </c>
      <c r="Q264" s="233">
        <v>0</v>
      </c>
      <c r="R264" s="233">
        <f>Q264*H264</f>
        <v>0</v>
      </c>
      <c r="S264" s="233">
        <v>0.09</v>
      </c>
      <c r="T264" s="234">
        <f>S264*H264</f>
        <v>16.8264</v>
      </c>
      <c r="AR264" s="24" t="s">
        <v>152</v>
      </c>
      <c r="AT264" s="24" t="s">
        <v>136</v>
      </c>
      <c r="AU264" s="24" t="s">
        <v>85</v>
      </c>
      <c r="AY264" s="24" t="s">
        <v>135</v>
      </c>
      <c r="BE264" s="235">
        <f>IF(N264="základní",J264,0)</f>
        <v>0</v>
      </c>
      <c r="BF264" s="235">
        <f>IF(N264="snížená",J264,0)</f>
        <v>0</v>
      </c>
      <c r="BG264" s="235">
        <f>IF(N264="zákl. přenesená",J264,0)</f>
        <v>0</v>
      </c>
      <c r="BH264" s="235">
        <f>IF(N264="sníž. přenesená",J264,0)</f>
        <v>0</v>
      </c>
      <c r="BI264" s="235">
        <f>IF(N264="nulová",J264,0)</f>
        <v>0</v>
      </c>
      <c r="BJ264" s="24" t="s">
        <v>24</v>
      </c>
      <c r="BK264" s="235">
        <f>ROUND(I264*H264,2)</f>
        <v>0</v>
      </c>
      <c r="BL264" s="24" t="s">
        <v>152</v>
      </c>
      <c r="BM264" s="24" t="s">
        <v>495</v>
      </c>
    </row>
    <row r="265" spans="2:51" s="12" customFormat="1" ht="13.5">
      <c r="B265" s="251"/>
      <c r="C265" s="252"/>
      <c r="D265" s="236" t="s">
        <v>204</v>
      </c>
      <c r="E265" s="253" t="s">
        <v>22</v>
      </c>
      <c r="F265" s="254" t="s">
        <v>205</v>
      </c>
      <c r="G265" s="252"/>
      <c r="H265" s="253" t="s">
        <v>22</v>
      </c>
      <c r="I265" s="255"/>
      <c r="J265" s="252"/>
      <c r="K265" s="252"/>
      <c r="L265" s="256"/>
      <c r="M265" s="257"/>
      <c r="N265" s="258"/>
      <c r="O265" s="258"/>
      <c r="P265" s="258"/>
      <c r="Q265" s="258"/>
      <c r="R265" s="258"/>
      <c r="S265" s="258"/>
      <c r="T265" s="259"/>
      <c r="AT265" s="260" t="s">
        <v>204</v>
      </c>
      <c r="AU265" s="260" t="s">
        <v>85</v>
      </c>
      <c r="AV265" s="12" t="s">
        <v>24</v>
      </c>
      <c r="AW265" s="12" t="s">
        <v>39</v>
      </c>
      <c r="AX265" s="12" t="s">
        <v>76</v>
      </c>
      <c r="AY265" s="260" t="s">
        <v>135</v>
      </c>
    </row>
    <row r="266" spans="2:51" s="13" customFormat="1" ht="13.5">
      <c r="B266" s="261"/>
      <c r="C266" s="262"/>
      <c r="D266" s="236" t="s">
        <v>204</v>
      </c>
      <c r="E266" s="263" t="s">
        <v>22</v>
      </c>
      <c r="F266" s="264" t="s">
        <v>435</v>
      </c>
      <c r="G266" s="262"/>
      <c r="H266" s="265">
        <v>186.96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AT266" s="271" t="s">
        <v>204</v>
      </c>
      <c r="AU266" s="271" t="s">
        <v>85</v>
      </c>
      <c r="AV266" s="13" t="s">
        <v>85</v>
      </c>
      <c r="AW266" s="13" t="s">
        <v>39</v>
      </c>
      <c r="AX266" s="13" t="s">
        <v>24</v>
      </c>
      <c r="AY266" s="271" t="s">
        <v>135</v>
      </c>
    </row>
    <row r="267" spans="2:65" s="1" customFormat="1" ht="16.5" customHeight="1">
      <c r="B267" s="46"/>
      <c r="C267" s="224" t="s">
        <v>496</v>
      </c>
      <c r="D267" s="224" t="s">
        <v>136</v>
      </c>
      <c r="E267" s="225" t="s">
        <v>497</v>
      </c>
      <c r="F267" s="226" t="s">
        <v>498</v>
      </c>
      <c r="G267" s="227" t="s">
        <v>201</v>
      </c>
      <c r="H267" s="228">
        <v>28.044</v>
      </c>
      <c r="I267" s="229"/>
      <c r="J267" s="230">
        <f>ROUND(I267*H267,2)</f>
        <v>0</v>
      </c>
      <c r="K267" s="226" t="s">
        <v>140</v>
      </c>
      <c r="L267" s="72"/>
      <c r="M267" s="231" t="s">
        <v>22</v>
      </c>
      <c r="N267" s="232" t="s">
        <v>47</v>
      </c>
      <c r="O267" s="47"/>
      <c r="P267" s="233">
        <f>O267*H267</f>
        <v>0</v>
      </c>
      <c r="Q267" s="233">
        <v>0</v>
      </c>
      <c r="R267" s="233">
        <f>Q267*H267</f>
        <v>0</v>
      </c>
      <c r="S267" s="233">
        <v>1.4</v>
      </c>
      <c r="T267" s="234">
        <f>S267*H267</f>
        <v>39.2616</v>
      </c>
      <c r="AR267" s="24" t="s">
        <v>152</v>
      </c>
      <c r="AT267" s="24" t="s">
        <v>136</v>
      </c>
      <c r="AU267" s="24" t="s">
        <v>85</v>
      </c>
      <c r="AY267" s="24" t="s">
        <v>135</v>
      </c>
      <c r="BE267" s="235">
        <f>IF(N267="základní",J267,0)</f>
        <v>0</v>
      </c>
      <c r="BF267" s="235">
        <f>IF(N267="snížená",J267,0)</f>
        <v>0</v>
      </c>
      <c r="BG267" s="235">
        <f>IF(N267="zákl. přenesená",J267,0)</f>
        <v>0</v>
      </c>
      <c r="BH267" s="235">
        <f>IF(N267="sníž. přenesená",J267,0)</f>
        <v>0</v>
      </c>
      <c r="BI267" s="235">
        <f>IF(N267="nulová",J267,0)</f>
        <v>0</v>
      </c>
      <c r="BJ267" s="24" t="s">
        <v>24</v>
      </c>
      <c r="BK267" s="235">
        <f>ROUND(I267*H267,2)</f>
        <v>0</v>
      </c>
      <c r="BL267" s="24" t="s">
        <v>152</v>
      </c>
      <c r="BM267" s="24" t="s">
        <v>499</v>
      </c>
    </row>
    <row r="268" spans="2:51" s="13" customFormat="1" ht="13.5">
      <c r="B268" s="261"/>
      <c r="C268" s="262"/>
      <c r="D268" s="236" t="s">
        <v>204</v>
      </c>
      <c r="E268" s="263" t="s">
        <v>22</v>
      </c>
      <c r="F268" s="264" t="s">
        <v>500</v>
      </c>
      <c r="G268" s="262"/>
      <c r="H268" s="265">
        <v>28.044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AT268" s="271" t="s">
        <v>204</v>
      </c>
      <c r="AU268" s="271" t="s">
        <v>85</v>
      </c>
      <c r="AV268" s="13" t="s">
        <v>85</v>
      </c>
      <c r="AW268" s="13" t="s">
        <v>39</v>
      </c>
      <c r="AX268" s="13" t="s">
        <v>24</v>
      </c>
      <c r="AY268" s="271" t="s">
        <v>135</v>
      </c>
    </row>
    <row r="269" spans="2:65" s="1" customFormat="1" ht="16.5" customHeight="1">
      <c r="B269" s="46"/>
      <c r="C269" s="224" t="s">
        <v>501</v>
      </c>
      <c r="D269" s="224" t="s">
        <v>136</v>
      </c>
      <c r="E269" s="225" t="s">
        <v>502</v>
      </c>
      <c r="F269" s="226" t="s">
        <v>503</v>
      </c>
      <c r="G269" s="227" t="s">
        <v>209</v>
      </c>
      <c r="H269" s="228">
        <v>31.938</v>
      </c>
      <c r="I269" s="229"/>
      <c r="J269" s="230">
        <f>ROUND(I269*H269,2)</f>
        <v>0</v>
      </c>
      <c r="K269" s="226" t="s">
        <v>140</v>
      </c>
      <c r="L269" s="72"/>
      <c r="M269" s="231" t="s">
        <v>22</v>
      </c>
      <c r="N269" s="232" t="s">
        <v>47</v>
      </c>
      <c r="O269" s="47"/>
      <c r="P269" s="233">
        <f>O269*H269</f>
        <v>0</v>
      </c>
      <c r="Q269" s="233">
        <v>0</v>
      </c>
      <c r="R269" s="233">
        <f>Q269*H269</f>
        <v>0</v>
      </c>
      <c r="S269" s="233">
        <v>0.038</v>
      </c>
      <c r="T269" s="234">
        <f>S269*H269</f>
        <v>1.213644</v>
      </c>
      <c r="AR269" s="24" t="s">
        <v>152</v>
      </c>
      <c r="AT269" s="24" t="s">
        <v>136</v>
      </c>
      <c r="AU269" s="24" t="s">
        <v>85</v>
      </c>
      <c r="AY269" s="24" t="s">
        <v>135</v>
      </c>
      <c r="BE269" s="235">
        <f>IF(N269="základní",J269,0)</f>
        <v>0</v>
      </c>
      <c r="BF269" s="235">
        <f>IF(N269="snížená",J269,0)</f>
        <v>0</v>
      </c>
      <c r="BG269" s="235">
        <f>IF(N269="zákl. přenesená",J269,0)</f>
        <v>0</v>
      </c>
      <c r="BH269" s="235">
        <f>IF(N269="sníž. přenesená",J269,0)</f>
        <v>0</v>
      </c>
      <c r="BI269" s="235">
        <f>IF(N269="nulová",J269,0)</f>
        <v>0</v>
      </c>
      <c r="BJ269" s="24" t="s">
        <v>24</v>
      </c>
      <c r="BK269" s="235">
        <f>ROUND(I269*H269,2)</f>
        <v>0</v>
      </c>
      <c r="BL269" s="24" t="s">
        <v>152</v>
      </c>
      <c r="BM269" s="24" t="s">
        <v>504</v>
      </c>
    </row>
    <row r="270" spans="2:47" s="1" customFormat="1" ht="13.5">
      <c r="B270" s="46"/>
      <c r="C270" s="74"/>
      <c r="D270" s="236" t="s">
        <v>143</v>
      </c>
      <c r="E270" s="74"/>
      <c r="F270" s="237" t="s">
        <v>505</v>
      </c>
      <c r="G270" s="74"/>
      <c r="H270" s="74"/>
      <c r="I270" s="196"/>
      <c r="J270" s="74"/>
      <c r="K270" s="74"/>
      <c r="L270" s="72"/>
      <c r="M270" s="238"/>
      <c r="N270" s="47"/>
      <c r="O270" s="47"/>
      <c r="P270" s="47"/>
      <c r="Q270" s="47"/>
      <c r="R270" s="47"/>
      <c r="S270" s="47"/>
      <c r="T270" s="95"/>
      <c r="AT270" s="24" t="s">
        <v>143</v>
      </c>
      <c r="AU270" s="24" t="s">
        <v>85</v>
      </c>
    </row>
    <row r="271" spans="2:51" s="12" customFormat="1" ht="13.5">
      <c r="B271" s="251"/>
      <c r="C271" s="252"/>
      <c r="D271" s="236" t="s">
        <v>204</v>
      </c>
      <c r="E271" s="253" t="s">
        <v>22</v>
      </c>
      <c r="F271" s="254" t="s">
        <v>506</v>
      </c>
      <c r="G271" s="252"/>
      <c r="H271" s="253" t="s">
        <v>22</v>
      </c>
      <c r="I271" s="255"/>
      <c r="J271" s="252"/>
      <c r="K271" s="252"/>
      <c r="L271" s="256"/>
      <c r="M271" s="257"/>
      <c r="N271" s="258"/>
      <c r="O271" s="258"/>
      <c r="P271" s="258"/>
      <c r="Q271" s="258"/>
      <c r="R271" s="258"/>
      <c r="S271" s="258"/>
      <c r="T271" s="259"/>
      <c r="AT271" s="260" t="s">
        <v>204</v>
      </c>
      <c r="AU271" s="260" t="s">
        <v>85</v>
      </c>
      <c r="AV271" s="12" t="s">
        <v>24</v>
      </c>
      <c r="AW271" s="12" t="s">
        <v>39</v>
      </c>
      <c r="AX271" s="12" t="s">
        <v>76</v>
      </c>
      <c r="AY271" s="260" t="s">
        <v>135</v>
      </c>
    </row>
    <row r="272" spans="2:51" s="13" customFormat="1" ht="13.5">
      <c r="B272" s="261"/>
      <c r="C272" s="262"/>
      <c r="D272" s="236" t="s">
        <v>204</v>
      </c>
      <c r="E272" s="263" t="s">
        <v>22</v>
      </c>
      <c r="F272" s="264" t="s">
        <v>245</v>
      </c>
      <c r="G272" s="262"/>
      <c r="H272" s="265">
        <v>31.938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AT272" s="271" t="s">
        <v>204</v>
      </c>
      <c r="AU272" s="271" t="s">
        <v>85</v>
      </c>
      <c r="AV272" s="13" t="s">
        <v>85</v>
      </c>
      <c r="AW272" s="13" t="s">
        <v>39</v>
      </c>
      <c r="AX272" s="13" t="s">
        <v>24</v>
      </c>
      <c r="AY272" s="271" t="s">
        <v>135</v>
      </c>
    </row>
    <row r="273" spans="2:65" s="1" customFormat="1" ht="16.5" customHeight="1">
      <c r="B273" s="46"/>
      <c r="C273" s="224" t="s">
        <v>507</v>
      </c>
      <c r="D273" s="224" t="s">
        <v>136</v>
      </c>
      <c r="E273" s="225" t="s">
        <v>508</v>
      </c>
      <c r="F273" s="226" t="s">
        <v>509</v>
      </c>
      <c r="G273" s="227" t="s">
        <v>209</v>
      </c>
      <c r="H273" s="228">
        <v>40.41</v>
      </c>
      <c r="I273" s="229"/>
      <c r="J273" s="230">
        <f>ROUND(I273*H273,2)</f>
        <v>0</v>
      </c>
      <c r="K273" s="226" t="s">
        <v>140</v>
      </c>
      <c r="L273" s="72"/>
      <c r="M273" s="231" t="s">
        <v>22</v>
      </c>
      <c r="N273" s="232" t="s">
        <v>47</v>
      </c>
      <c r="O273" s="47"/>
      <c r="P273" s="233">
        <f>O273*H273</f>
        <v>0</v>
      </c>
      <c r="Q273" s="233">
        <v>0</v>
      </c>
      <c r="R273" s="233">
        <f>Q273*H273</f>
        <v>0</v>
      </c>
      <c r="S273" s="233">
        <v>0.055</v>
      </c>
      <c r="T273" s="234">
        <f>S273*H273</f>
        <v>2.22255</v>
      </c>
      <c r="AR273" s="24" t="s">
        <v>152</v>
      </c>
      <c r="AT273" s="24" t="s">
        <v>136</v>
      </c>
      <c r="AU273" s="24" t="s">
        <v>85</v>
      </c>
      <c r="AY273" s="24" t="s">
        <v>135</v>
      </c>
      <c r="BE273" s="235">
        <f>IF(N273="základní",J273,0)</f>
        <v>0</v>
      </c>
      <c r="BF273" s="235">
        <f>IF(N273="snížená",J273,0)</f>
        <v>0</v>
      </c>
      <c r="BG273" s="235">
        <f>IF(N273="zákl. přenesená",J273,0)</f>
        <v>0</v>
      </c>
      <c r="BH273" s="235">
        <f>IF(N273="sníž. přenesená",J273,0)</f>
        <v>0</v>
      </c>
      <c r="BI273" s="235">
        <f>IF(N273="nulová",J273,0)</f>
        <v>0</v>
      </c>
      <c r="BJ273" s="24" t="s">
        <v>24</v>
      </c>
      <c r="BK273" s="235">
        <f>ROUND(I273*H273,2)</f>
        <v>0</v>
      </c>
      <c r="BL273" s="24" t="s">
        <v>152</v>
      </c>
      <c r="BM273" s="24" t="s">
        <v>510</v>
      </c>
    </row>
    <row r="274" spans="2:47" s="1" customFormat="1" ht="13.5">
      <c r="B274" s="46"/>
      <c r="C274" s="74"/>
      <c r="D274" s="236" t="s">
        <v>143</v>
      </c>
      <c r="E274" s="74"/>
      <c r="F274" s="237" t="s">
        <v>511</v>
      </c>
      <c r="G274" s="74"/>
      <c r="H274" s="74"/>
      <c r="I274" s="196"/>
      <c r="J274" s="74"/>
      <c r="K274" s="74"/>
      <c r="L274" s="72"/>
      <c r="M274" s="238"/>
      <c r="N274" s="47"/>
      <c r="O274" s="47"/>
      <c r="P274" s="47"/>
      <c r="Q274" s="47"/>
      <c r="R274" s="47"/>
      <c r="S274" s="47"/>
      <c r="T274" s="95"/>
      <c r="AT274" s="24" t="s">
        <v>143</v>
      </c>
      <c r="AU274" s="24" t="s">
        <v>85</v>
      </c>
    </row>
    <row r="275" spans="2:51" s="12" customFormat="1" ht="13.5">
      <c r="B275" s="251"/>
      <c r="C275" s="252"/>
      <c r="D275" s="236" t="s">
        <v>204</v>
      </c>
      <c r="E275" s="253" t="s">
        <v>22</v>
      </c>
      <c r="F275" s="254" t="s">
        <v>250</v>
      </c>
      <c r="G275" s="252"/>
      <c r="H275" s="253" t="s">
        <v>22</v>
      </c>
      <c r="I275" s="255"/>
      <c r="J275" s="252"/>
      <c r="K275" s="252"/>
      <c r="L275" s="256"/>
      <c r="M275" s="257"/>
      <c r="N275" s="258"/>
      <c r="O275" s="258"/>
      <c r="P275" s="258"/>
      <c r="Q275" s="258"/>
      <c r="R275" s="258"/>
      <c r="S275" s="258"/>
      <c r="T275" s="259"/>
      <c r="AT275" s="260" t="s">
        <v>204</v>
      </c>
      <c r="AU275" s="260" t="s">
        <v>85</v>
      </c>
      <c r="AV275" s="12" t="s">
        <v>24</v>
      </c>
      <c r="AW275" s="12" t="s">
        <v>39</v>
      </c>
      <c r="AX275" s="12" t="s">
        <v>76</v>
      </c>
      <c r="AY275" s="260" t="s">
        <v>135</v>
      </c>
    </row>
    <row r="276" spans="2:51" s="13" customFormat="1" ht="13.5">
      <c r="B276" s="261"/>
      <c r="C276" s="262"/>
      <c r="D276" s="236" t="s">
        <v>204</v>
      </c>
      <c r="E276" s="263" t="s">
        <v>22</v>
      </c>
      <c r="F276" s="264" t="s">
        <v>251</v>
      </c>
      <c r="G276" s="262"/>
      <c r="H276" s="265">
        <v>28.451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AT276" s="271" t="s">
        <v>204</v>
      </c>
      <c r="AU276" s="271" t="s">
        <v>85</v>
      </c>
      <c r="AV276" s="13" t="s">
        <v>85</v>
      </c>
      <c r="AW276" s="13" t="s">
        <v>39</v>
      </c>
      <c r="AX276" s="13" t="s">
        <v>76</v>
      </c>
      <c r="AY276" s="271" t="s">
        <v>135</v>
      </c>
    </row>
    <row r="277" spans="2:51" s="12" customFormat="1" ht="13.5">
      <c r="B277" s="251"/>
      <c r="C277" s="252"/>
      <c r="D277" s="236" t="s">
        <v>204</v>
      </c>
      <c r="E277" s="253" t="s">
        <v>22</v>
      </c>
      <c r="F277" s="254" t="s">
        <v>252</v>
      </c>
      <c r="G277" s="252"/>
      <c r="H277" s="253" t="s">
        <v>22</v>
      </c>
      <c r="I277" s="255"/>
      <c r="J277" s="252"/>
      <c r="K277" s="252"/>
      <c r="L277" s="256"/>
      <c r="M277" s="257"/>
      <c r="N277" s="258"/>
      <c r="O277" s="258"/>
      <c r="P277" s="258"/>
      <c r="Q277" s="258"/>
      <c r="R277" s="258"/>
      <c r="S277" s="258"/>
      <c r="T277" s="259"/>
      <c r="AT277" s="260" t="s">
        <v>204</v>
      </c>
      <c r="AU277" s="260" t="s">
        <v>85</v>
      </c>
      <c r="AV277" s="12" t="s">
        <v>24</v>
      </c>
      <c r="AW277" s="12" t="s">
        <v>39</v>
      </c>
      <c r="AX277" s="12" t="s">
        <v>76</v>
      </c>
      <c r="AY277" s="260" t="s">
        <v>135</v>
      </c>
    </row>
    <row r="278" spans="2:51" s="13" customFormat="1" ht="13.5">
      <c r="B278" s="261"/>
      <c r="C278" s="262"/>
      <c r="D278" s="236" t="s">
        <v>204</v>
      </c>
      <c r="E278" s="263" t="s">
        <v>22</v>
      </c>
      <c r="F278" s="264" t="s">
        <v>253</v>
      </c>
      <c r="G278" s="262"/>
      <c r="H278" s="265">
        <v>11.959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AT278" s="271" t="s">
        <v>204</v>
      </c>
      <c r="AU278" s="271" t="s">
        <v>85</v>
      </c>
      <c r="AV278" s="13" t="s">
        <v>85</v>
      </c>
      <c r="AW278" s="13" t="s">
        <v>39</v>
      </c>
      <c r="AX278" s="13" t="s">
        <v>76</v>
      </c>
      <c r="AY278" s="271" t="s">
        <v>135</v>
      </c>
    </row>
    <row r="279" spans="2:51" s="14" customFormat="1" ht="13.5">
      <c r="B279" s="272"/>
      <c r="C279" s="273"/>
      <c r="D279" s="236" t="s">
        <v>204</v>
      </c>
      <c r="E279" s="274" t="s">
        <v>22</v>
      </c>
      <c r="F279" s="275" t="s">
        <v>220</v>
      </c>
      <c r="G279" s="273"/>
      <c r="H279" s="276">
        <v>40.41</v>
      </c>
      <c r="I279" s="277"/>
      <c r="J279" s="273"/>
      <c r="K279" s="273"/>
      <c r="L279" s="278"/>
      <c r="M279" s="279"/>
      <c r="N279" s="280"/>
      <c r="O279" s="280"/>
      <c r="P279" s="280"/>
      <c r="Q279" s="280"/>
      <c r="R279" s="280"/>
      <c r="S279" s="280"/>
      <c r="T279" s="281"/>
      <c r="AT279" s="282" t="s">
        <v>204</v>
      </c>
      <c r="AU279" s="282" t="s">
        <v>85</v>
      </c>
      <c r="AV279" s="14" t="s">
        <v>152</v>
      </c>
      <c r="AW279" s="14" t="s">
        <v>39</v>
      </c>
      <c r="AX279" s="14" t="s">
        <v>24</v>
      </c>
      <c r="AY279" s="282" t="s">
        <v>135</v>
      </c>
    </row>
    <row r="280" spans="2:65" s="1" customFormat="1" ht="16.5" customHeight="1">
      <c r="B280" s="46"/>
      <c r="C280" s="224" t="s">
        <v>512</v>
      </c>
      <c r="D280" s="224" t="s">
        <v>136</v>
      </c>
      <c r="E280" s="225" t="s">
        <v>513</v>
      </c>
      <c r="F280" s="226" t="s">
        <v>514</v>
      </c>
      <c r="G280" s="227" t="s">
        <v>209</v>
      </c>
      <c r="H280" s="228">
        <v>44.837</v>
      </c>
      <c r="I280" s="229"/>
      <c r="J280" s="230">
        <f>ROUND(I280*H280,2)</f>
        <v>0</v>
      </c>
      <c r="K280" s="226" t="s">
        <v>140</v>
      </c>
      <c r="L280" s="72"/>
      <c r="M280" s="231" t="s">
        <v>22</v>
      </c>
      <c r="N280" s="232" t="s">
        <v>47</v>
      </c>
      <c r="O280" s="47"/>
      <c r="P280" s="233">
        <f>O280*H280</f>
        <v>0</v>
      </c>
      <c r="Q280" s="233">
        <v>0</v>
      </c>
      <c r="R280" s="233">
        <f>Q280*H280</f>
        <v>0</v>
      </c>
      <c r="S280" s="233">
        <v>0.054</v>
      </c>
      <c r="T280" s="234">
        <f>S280*H280</f>
        <v>2.421198</v>
      </c>
      <c r="AR280" s="24" t="s">
        <v>152</v>
      </c>
      <c r="AT280" s="24" t="s">
        <v>136</v>
      </c>
      <c r="AU280" s="24" t="s">
        <v>85</v>
      </c>
      <c r="AY280" s="24" t="s">
        <v>135</v>
      </c>
      <c r="BE280" s="235">
        <f>IF(N280="základní",J280,0)</f>
        <v>0</v>
      </c>
      <c r="BF280" s="235">
        <f>IF(N280="snížená",J280,0)</f>
        <v>0</v>
      </c>
      <c r="BG280" s="235">
        <f>IF(N280="zákl. přenesená",J280,0)</f>
        <v>0</v>
      </c>
      <c r="BH280" s="235">
        <f>IF(N280="sníž. přenesená",J280,0)</f>
        <v>0</v>
      </c>
      <c r="BI280" s="235">
        <f>IF(N280="nulová",J280,0)</f>
        <v>0</v>
      </c>
      <c r="BJ280" s="24" t="s">
        <v>24</v>
      </c>
      <c r="BK280" s="235">
        <f>ROUND(I280*H280,2)</f>
        <v>0</v>
      </c>
      <c r="BL280" s="24" t="s">
        <v>152</v>
      </c>
      <c r="BM280" s="24" t="s">
        <v>515</v>
      </c>
    </row>
    <row r="281" spans="2:47" s="1" customFormat="1" ht="13.5">
      <c r="B281" s="46"/>
      <c r="C281" s="74"/>
      <c r="D281" s="236" t="s">
        <v>143</v>
      </c>
      <c r="E281" s="74"/>
      <c r="F281" s="237" t="s">
        <v>516</v>
      </c>
      <c r="G281" s="74"/>
      <c r="H281" s="74"/>
      <c r="I281" s="196"/>
      <c r="J281" s="74"/>
      <c r="K281" s="74"/>
      <c r="L281" s="72"/>
      <c r="M281" s="238"/>
      <c r="N281" s="47"/>
      <c r="O281" s="47"/>
      <c r="P281" s="47"/>
      <c r="Q281" s="47"/>
      <c r="R281" s="47"/>
      <c r="S281" s="47"/>
      <c r="T281" s="95"/>
      <c r="AT281" s="24" t="s">
        <v>143</v>
      </c>
      <c r="AU281" s="24" t="s">
        <v>85</v>
      </c>
    </row>
    <row r="282" spans="2:51" s="12" customFormat="1" ht="13.5">
      <c r="B282" s="251"/>
      <c r="C282" s="252"/>
      <c r="D282" s="236" t="s">
        <v>204</v>
      </c>
      <c r="E282" s="253" t="s">
        <v>22</v>
      </c>
      <c r="F282" s="254" t="s">
        <v>479</v>
      </c>
      <c r="G282" s="252"/>
      <c r="H282" s="253" t="s">
        <v>22</v>
      </c>
      <c r="I282" s="255"/>
      <c r="J282" s="252"/>
      <c r="K282" s="252"/>
      <c r="L282" s="256"/>
      <c r="M282" s="257"/>
      <c r="N282" s="258"/>
      <c r="O282" s="258"/>
      <c r="P282" s="258"/>
      <c r="Q282" s="258"/>
      <c r="R282" s="258"/>
      <c r="S282" s="258"/>
      <c r="T282" s="259"/>
      <c r="AT282" s="260" t="s">
        <v>204</v>
      </c>
      <c r="AU282" s="260" t="s">
        <v>85</v>
      </c>
      <c r="AV282" s="12" t="s">
        <v>24</v>
      </c>
      <c r="AW282" s="12" t="s">
        <v>39</v>
      </c>
      <c r="AX282" s="12" t="s">
        <v>76</v>
      </c>
      <c r="AY282" s="260" t="s">
        <v>135</v>
      </c>
    </row>
    <row r="283" spans="2:51" s="13" customFormat="1" ht="13.5">
      <c r="B283" s="261"/>
      <c r="C283" s="262"/>
      <c r="D283" s="236" t="s">
        <v>204</v>
      </c>
      <c r="E283" s="263" t="s">
        <v>22</v>
      </c>
      <c r="F283" s="264" t="s">
        <v>517</v>
      </c>
      <c r="G283" s="262"/>
      <c r="H283" s="265">
        <v>44.837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AT283" s="271" t="s">
        <v>204</v>
      </c>
      <c r="AU283" s="271" t="s">
        <v>85</v>
      </c>
      <c r="AV283" s="13" t="s">
        <v>85</v>
      </c>
      <c r="AW283" s="13" t="s">
        <v>39</v>
      </c>
      <c r="AX283" s="13" t="s">
        <v>24</v>
      </c>
      <c r="AY283" s="271" t="s">
        <v>135</v>
      </c>
    </row>
    <row r="284" spans="2:65" s="1" customFormat="1" ht="16.5" customHeight="1">
      <c r="B284" s="46"/>
      <c r="C284" s="224" t="s">
        <v>518</v>
      </c>
      <c r="D284" s="224" t="s">
        <v>136</v>
      </c>
      <c r="E284" s="225" t="s">
        <v>519</v>
      </c>
      <c r="F284" s="226" t="s">
        <v>520</v>
      </c>
      <c r="G284" s="227" t="s">
        <v>209</v>
      </c>
      <c r="H284" s="228">
        <v>8.85</v>
      </c>
      <c r="I284" s="229"/>
      <c r="J284" s="230">
        <f>ROUND(I284*H284,2)</f>
        <v>0</v>
      </c>
      <c r="K284" s="226" t="s">
        <v>140</v>
      </c>
      <c r="L284" s="72"/>
      <c r="M284" s="231" t="s">
        <v>22</v>
      </c>
      <c r="N284" s="232" t="s">
        <v>47</v>
      </c>
      <c r="O284" s="47"/>
      <c r="P284" s="233">
        <f>O284*H284</f>
        <v>0</v>
      </c>
      <c r="Q284" s="233">
        <v>0</v>
      </c>
      <c r="R284" s="233">
        <f>Q284*H284</f>
        <v>0</v>
      </c>
      <c r="S284" s="233">
        <v>0.088</v>
      </c>
      <c r="T284" s="234">
        <f>S284*H284</f>
        <v>0.7787999999999999</v>
      </c>
      <c r="AR284" s="24" t="s">
        <v>152</v>
      </c>
      <c r="AT284" s="24" t="s">
        <v>136</v>
      </c>
      <c r="AU284" s="24" t="s">
        <v>85</v>
      </c>
      <c r="AY284" s="24" t="s">
        <v>135</v>
      </c>
      <c r="BE284" s="235">
        <f>IF(N284="základní",J284,0)</f>
        <v>0</v>
      </c>
      <c r="BF284" s="235">
        <f>IF(N284="snížená",J284,0)</f>
        <v>0</v>
      </c>
      <c r="BG284" s="235">
        <f>IF(N284="zákl. přenesená",J284,0)</f>
        <v>0</v>
      </c>
      <c r="BH284" s="235">
        <f>IF(N284="sníž. přenesená",J284,0)</f>
        <v>0</v>
      </c>
      <c r="BI284" s="235">
        <f>IF(N284="nulová",J284,0)</f>
        <v>0</v>
      </c>
      <c r="BJ284" s="24" t="s">
        <v>24</v>
      </c>
      <c r="BK284" s="235">
        <f>ROUND(I284*H284,2)</f>
        <v>0</v>
      </c>
      <c r="BL284" s="24" t="s">
        <v>152</v>
      </c>
      <c r="BM284" s="24" t="s">
        <v>521</v>
      </c>
    </row>
    <row r="285" spans="2:51" s="12" customFormat="1" ht="13.5">
      <c r="B285" s="251"/>
      <c r="C285" s="252"/>
      <c r="D285" s="236" t="s">
        <v>204</v>
      </c>
      <c r="E285" s="253" t="s">
        <v>22</v>
      </c>
      <c r="F285" s="254" t="s">
        <v>479</v>
      </c>
      <c r="G285" s="252"/>
      <c r="H285" s="253" t="s">
        <v>22</v>
      </c>
      <c r="I285" s="255"/>
      <c r="J285" s="252"/>
      <c r="K285" s="252"/>
      <c r="L285" s="256"/>
      <c r="M285" s="257"/>
      <c r="N285" s="258"/>
      <c r="O285" s="258"/>
      <c r="P285" s="258"/>
      <c r="Q285" s="258"/>
      <c r="R285" s="258"/>
      <c r="S285" s="258"/>
      <c r="T285" s="259"/>
      <c r="AT285" s="260" t="s">
        <v>204</v>
      </c>
      <c r="AU285" s="260" t="s">
        <v>85</v>
      </c>
      <c r="AV285" s="12" t="s">
        <v>24</v>
      </c>
      <c r="AW285" s="12" t="s">
        <v>39</v>
      </c>
      <c r="AX285" s="12" t="s">
        <v>76</v>
      </c>
      <c r="AY285" s="260" t="s">
        <v>135</v>
      </c>
    </row>
    <row r="286" spans="2:51" s="13" customFormat="1" ht="13.5">
      <c r="B286" s="261"/>
      <c r="C286" s="262"/>
      <c r="D286" s="236" t="s">
        <v>204</v>
      </c>
      <c r="E286" s="263" t="s">
        <v>22</v>
      </c>
      <c r="F286" s="264" t="s">
        <v>522</v>
      </c>
      <c r="G286" s="262"/>
      <c r="H286" s="265">
        <v>8.85</v>
      </c>
      <c r="I286" s="266"/>
      <c r="J286" s="262"/>
      <c r="K286" s="262"/>
      <c r="L286" s="267"/>
      <c r="M286" s="268"/>
      <c r="N286" s="269"/>
      <c r="O286" s="269"/>
      <c r="P286" s="269"/>
      <c r="Q286" s="269"/>
      <c r="R286" s="269"/>
      <c r="S286" s="269"/>
      <c r="T286" s="270"/>
      <c r="AT286" s="271" t="s">
        <v>204</v>
      </c>
      <c r="AU286" s="271" t="s">
        <v>85</v>
      </c>
      <c r="AV286" s="13" t="s">
        <v>85</v>
      </c>
      <c r="AW286" s="13" t="s">
        <v>39</v>
      </c>
      <c r="AX286" s="13" t="s">
        <v>24</v>
      </c>
      <c r="AY286" s="271" t="s">
        <v>135</v>
      </c>
    </row>
    <row r="287" spans="2:65" s="1" customFormat="1" ht="16.5" customHeight="1">
      <c r="B287" s="46"/>
      <c r="C287" s="224" t="s">
        <v>523</v>
      </c>
      <c r="D287" s="224" t="s">
        <v>136</v>
      </c>
      <c r="E287" s="225" t="s">
        <v>524</v>
      </c>
      <c r="F287" s="226" t="s">
        <v>525</v>
      </c>
      <c r="G287" s="227" t="s">
        <v>209</v>
      </c>
      <c r="H287" s="228">
        <v>17.302</v>
      </c>
      <c r="I287" s="229"/>
      <c r="J287" s="230">
        <f>ROUND(I287*H287,2)</f>
        <v>0</v>
      </c>
      <c r="K287" s="226" t="s">
        <v>140</v>
      </c>
      <c r="L287" s="72"/>
      <c r="M287" s="231" t="s">
        <v>22</v>
      </c>
      <c r="N287" s="232" t="s">
        <v>47</v>
      </c>
      <c r="O287" s="47"/>
      <c r="P287" s="233">
        <f>O287*H287</f>
        <v>0</v>
      </c>
      <c r="Q287" s="233">
        <v>0</v>
      </c>
      <c r="R287" s="233">
        <f>Q287*H287</f>
        <v>0</v>
      </c>
      <c r="S287" s="233">
        <v>0.067</v>
      </c>
      <c r="T287" s="234">
        <f>S287*H287</f>
        <v>1.159234</v>
      </c>
      <c r="AR287" s="24" t="s">
        <v>152</v>
      </c>
      <c r="AT287" s="24" t="s">
        <v>136</v>
      </c>
      <c r="AU287" s="24" t="s">
        <v>85</v>
      </c>
      <c r="AY287" s="24" t="s">
        <v>135</v>
      </c>
      <c r="BE287" s="235">
        <f>IF(N287="základní",J287,0)</f>
        <v>0</v>
      </c>
      <c r="BF287" s="235">
        <f>IF(N287="snížená",J287,0)</f>
        <v>0</v>
      </c>
      <c r="BG287" s="235">
        <f>IF(N287="zákl. přenesená",J287,0)</f>
        <v>0</v>
      </c>
      <c r="BH287" s="235">
        <f>IF(N287="sníž. přenesená",J287,0)</f>
        <v>0</v>
      </c>
      <c r="BI287" s="235">
        <f>IF(N287="nulová",J287,0)</f>
        <v>0</v>
      </c>
      <c r="BJ287" s="24" t="s">
        <v>24</v>
      </c>
      <c r="BK287" s="235">
        <f>ROUND(I287*H287,2)</f>
        <v>0</v>
      </c>
      <c r="BL287" s="24" t="s">
        <v>152</v>
      </c>
      <c r="BM287" s="24" t="s">
        <v>526</v>
      </c>
    </row>
    <row r="288" spans="2:51" s="12" customFormat="1" ht="13.5">
      <c r="B288" s="251"/>
      <c r="C288" s="252"/>
      <c r="D288" s="236" t="s">
        <v>204</v>
      </c>
      <c r="E288" s="253" t="s">
        <v>22</v>
      </c>
      <c r="F288" s="254" t="s">
        <v>479</v>
      </c>
      <c r="G288" s="252"/>
      <c r="H288" s="253" t="s">
        <v>22</v>
      </c>
      <c r="I288" s="255"/>
      <c r="J288" s="252"/>
      <c r="K288" s="252"/>
      <c r="L288" s="256"/>
      <c r="M288" s="257"/>
      <c r="N288" s="258"/>
      <c r="O288" s="258"/>
      <c r="P288" s="258"/>
      <c r="Q288" s="258"/>
      <c r="R288" s="258"/>
      <c r="S288" s="258"/>
      <c r="T288" s="259"/>
      <c r="AT288" s="260" t="s">
        <v>204</v>
      </c>
      <c r="AU288" s="260" t="s">
        <v>85</v>
      </c>
      <c r="AV288" s="12" t="s">
        <v>24</v>
      </c>
      <c r="AW288" s="12" t="s">
        <v>39</v>
      </c>
      <c r="AX288" s="12" t="s">
        <v>76</v>
      </c>
      <c r="AY288" s="260" t="s">
        <v>135</v>
      </c>
    </row>
    <row r="289" spans="2:51" s="13" customFormat="1" ht="13.5">
      <c r="B289" s="261"/>
      <c r="C289" s="262"/>
      <c r="D289" s="236" t="s">
        <v>204</v>
      </c>
      <c r="E289" s="263" t="s">
        <v>22</v>
      </c>
      <c r="F289" s="264" t="s">
        <v>527</v>
      </c>
      <c r="G289" s="262"/>
      <c r="H289" s="265">
        <v>17.302</v>
      </c>
      <c r="I289" s="266"/>
      <c r="J289" s="262"/>
      <c r="K289" s="262"/>
      <c r="L289" s="267"/>
      <c r="M289" s="268"/>
      <c r="N289" s="269"/>
      <c r="O289" s="269"/>
      <c r="P289" s="269"/>
      <c r="Q289" s="269"/>
      <c r="R289" s="269"/>
      <c r="S289" s="269"/>
      <c r="T289" s="270"/>
      <c r="AT289" s="271" t="s">
        <v>204</v>
      </c>
      <c r="AU289" s="271" t="s">
        <v>85</v>
      </c>
      <c r="AV289" s="13" t="s">
        <v>85</v>
      </c>
      <c r="AW289" s="13" t="s">
        <v>39</v>
      </c>
      <c r="AX289" s="13" t="s">
        <v>24</v>
      </c>
      <c r="AY289" s="271" t="s">
        <v>135</v>
      </c>
    </row>
    <row r="290" spans="2:65" s="1" customFormat="1" ht="16.5" customHeight="1">
      <c r="B290" s="46"/>
      <c r="C290" s="224" t="s">
        <v>528</v>
      </c>
      <c r="D290" s="224" t="s">
        <v>136</v>
      </c>
      <c r="E290" s="225" t="s">
        <v>529</v>
      </c>
      <c r="F290" s="226" t="s">
        <v>530</v>
      </c>
      <c r="G290" s="227" t="s">
        <v>452</v>
      </c>
      <c r="H290" s="228">
        <v>1</v>
      </c>
      <c r="I290" s="229"/>
      <c r="J290" s="230">
        <f>ROUND(I290*H290,2)</f>
        <v>0</v>
      </c>
      <c r="K290" s="226" t="s">
        <v>140</v>
      </c>
      <c r="L290" s="72"/>
      <c r="M290" s="231" t="s">
        <v>22</v>
      </c>
      <c r="N290" s="232" t="s">
        <v>47</v>
      </c>
      <c r="O290" s="47"/>
      <c r="P290" s="233">
        <f>O290*H290</f>
        <v>0</v>
      </c>
      <c r="Q290" s="233">
        <v>0</v>
      </c>
      <c r="R290" s="233">
        <f>Q290*H290</f>
        <v>0</v>
      </c>
      <c r="S290" s="233">
        <v>0.054</v>
      </c>
      <c r="T290" s="234">
        <f>S290*H290</f>
        <v>0.054</v>
      </c>
      <c r="AR290" s="24" t="s">
        <v>152</v>
      </c>
      <c r="AT290" s="24" t="s">
        <v>136</v>
      </c>
      <c r="AU290" s="24" t="s">
        <v>85</v>
      </c>
      <c r="AY290" s="24" t="s">
        <v>135</v>
      </c>
      <c r="BE290" s="235">
        <f>IF(N290="základní",J290,0)</f>
        <v>0</v>
      </c>
      <c r="BF290" s="235">
        <f>IF(N290="snížená",J290,0)</f>
        <v>0</v>
      </c>
      <c r="BG290" s="235">
        <f>IF(N290="zákl. přenesená",J290,0)</f>
        <v>0</v>
      </c>
      <c r="BH290" s="235">
        <f>IF(N290="sníž. přenesená",J290,0)</f>
        <v>0</v>
      </c>
      <c r="BI290" s="235">
        <f>IF(N290="nulová",J290,0)</f>
        <v>0</v>
      </c>
      <c r="BJ290" s="24" t="s">
        <v>24</v>
      </c>
      <c r="BK290" s="235">
        <f>ROUND(I290*H290,2)</f>
        <v>0</v>
      </c>
      <c r="BL290" s="24" t="s">
        <v>152</v>
      </c>
      <c r="BM290" s="24" t="s">
        <v>531</v>
      </c>
    </row>
    <row r="291" spans="2:47" s="1" customFormat="1" ht="13.5">
      <c r="B291" s="46"/>
      <c r="C291" s="74"/>
      <c r="D291" s="236" t="s">
        <v>143</v>
      </c>
      <c r="E291" s="74"/>
      <c r="F291" s="237" t="s">
        <v>532</v>
      </c>
      <c r="G291" s="74"/>
      <c r="H291" s="74"/>
      <c r="I291" s="196"/>
      <c r="J291" s="74"/>
      <c r="K291" s="74"/>
      <c r="L291" s="72"/>
      <c r="M291" s="238"/>
      <c r="N291" s="47"/>
      <c r="O291" s="47"/>
      <c r="P291" s="47"/>
      <c r="Q291" s="47"/>
      <c r="R291" s="47"/>
      <c r="S291" s="47"/>
      <c r="T291" s="95"/>
      <c r="AT291" s="24" t="s">
        <v>143</v>
      </c>
      <c r="AU291" s="24" t="s">
        <v>85</v>
      </c>
    </row>
    <row r="292" spans="2:65" s="1" customFormat="1" ht="16.5" customHeight="1">
      <c r="B292" s="46"/>
      <c r="C292" s="224" t="s">
        <v>533</v>
      </c>
      <c r="D292" s="224" t="s">
        <v>136</v>
      </c>
      <c r="E292" s="225" t="s">
        <v>534</v>
      </c>
      <c r="F292" s="226" t="s">
        <v>535</v>
      </c>
      <c r="G292" s="227" t="s">
        <v>209</v>
      </c>
      <c r="H292" s="228">
        <v>0</v>
      </c>
      <c r="I292" s="229"/>
      <c r="J292" s="230">
        <f>ROUND(I292*H292,2)</f>
        <v>0</v>
      </c>
      <c r="K292" s="226" t="s">
        <v>140</v>
      </c>
      <c r="L292" s="72"/>
      <c r="M292" s="231" t="s">
        <v>22</v>
      </c>
      <c r="N292" s="232" t="s">
        <v>47</v>
      </c>
      <c r="O292" s="47"/>
      <c r="P292" s="233">
        <f>O292*H292</f>
        <v>0</v>
      </c>
      <c r="Q292" s="233">
        <v>0</v>
      </c>
      <c r="R292" s="233">
        <f>Q292*H292</f>
        <v>0</v>
      </c>
      <c r="S292" s="233">
        <v>0.27</v>
      </c>
      <c r="T292" s="234">
        <f>S292*H292</f>
        <v>0</v>
      </c>
      <c r="AR292" s="24" t="s">
        <v>152</v>
      </c>
      <c r="AT292" s="24" t="s">
        <v>136</v>
      </c>
      <c r="AU292" s="24" t="s">
        <v>85</v>
      </c>
      <c r="AY292" s="24" t="s">
        <v>135</v>
      </c>
      <c r="BE292" s="235">
        <f>IF(N292="základní",J292,0)</f>
        <v>0</v>
      </c>
      <c r="BF292" s="235">
        <f>IF(N292="snížená",J292,0)</f>
        <v>0</v>
      </c>
      <c r="BG292" s="235">
        <f>IF(N292="zákl. přenesená",J292,0)</f>
        <v>0</v>
      </c>
      <c r="BH292" s="235">
        <f>IF(N292="sníž. přenesená",J292,0)</f>
        <v>0</v>
      </c>
      <c r="BI292" s="235">
        <f>IF(N292="nulová",J292,0)</f>
        <v>0</v>
      </c>
      <c r="BJ292" s="24" t="s">
        <v>24</v>
      </c>
      <c r="BK292" s="235">
        <f>ROUND(I292*H292,2)</f>
        <v>0</v>
      </c>
      <c r="BL292" s="24" t="s">
        <v>152</v>
      </c>
      <c r="BM292" s="24" t="s">
        <v>536</v>
      </c>
    </row>
    <row r="293" spans="2:47" s="1" customFormat="1" ht="13.5">
      <c r="B293" s="46"/>
      <c r="C293" s="74"/>
      <c r="D293" s="236" t="s">
        <v>143</v>
      </c>
      <c r="E293" s="74"/>
      <c r="F293" s="237" t="s">
        <v>537</v>
      </c>
      <c r="G293" s="74"/>
      <c r="H293" s="74"/>
      <c r="I293" s="196"/>
      <c r="J293" s="74"/>
      <c r="K293" s="74"/>
      <c r="L293" s="72"/>
      <c r="M293" s="238"/>
      <c r="N293" s="47"/>
      <c r="O293" s="47"/>
      <c r="P293" s="47"/>
      <c r="Q293" s="47"/>
      <c r="R293" s="47"/>
      <c r="S293" s="47"/>
      <c r="T293" s="95"/>
      <c r="AT293" s="24" t="s">
        <v>143</v>
      </c>
      <c r="AU293" s="24" t="s">
        <v>85</v>
      </c>
    </row>
    <row r="294" spans="2:65" s="1" customFormat="1" ht="25.5" customHeight="1">
      <c r="B294" s="46"/>
      <c r="C294" s="224" t="s">
        <v>538</v>
      </c>
      <c r="D294" s="224" t="s">
        <v>136</v>
      </c>
      <c r="E294" s="225" t="s">
        <v>539</v>
      </c>
      <c r="F294" s="226" t="s">
        <v>540</v>
      </c>
      <c r="G294" s="227" t="s">
        <v>262</v>
      </c>
      <c r="H294" s="228">
        <v>3.6</v>
      </c>
      <c r="I294" s="229"/>
      <c r="J294" s="230">
        <f>ROUND(I294*H294,2)</f>
        <v>0</v>
      </c>
      <c r="K294" s="226" t="s">
        <v>140</v>
      </c>
      <c r="L294" s="72"/>
      <c r="M294" s="231" t="s">
        <v>22</v>
      </c>
      <c r="N294" s="232" t="s">
        <v>47</v>
      </c>
      <c r="O294" s="47"/>
      <c r="P294" s="233">
        <f>O294*H294</f>
        <v>0</v>
      </c>
      <c r="Q294" s="233">
        <v>0</v>
      </c>
      <c r="R294" s="233">
        <f>Q294*H294</f>
        <v>0</v>
      </c>
      <c r="S294" s="233">
        <v>0.065</v>
      </c>
      <c r="T294" s="234">
        <f>S294*H294</f>
        <v>0.234</v>
      </c>
      <c r="AR294" s="24" t="s">
        <v>152</v>
      </c>
      <c r="AT294" s="24" t="s">
        <v>136</v>
      </c>
      <c r="AU294" s="24" t="s">
        <v>85</v>
      </c>
      <c r="AY294" s="24" t="s">
        <v>135</v>
      </c>
      <c r="BE294" s="235">
        <f>IF(N294="základní",J294,0)</f>
        <v>0</v>
      </c>
      <c r="BF294" s="235">
        <f>IF(N294="snížená",J294,0)</f>
        <v>0</v>
      </c>
      <c r="BG294" s="235">
        <f>IF(N294="zákl. přenesená",J294,0)</f>
        <v>0</v>
      </c>
      <c r="BH294" s="235">
        <f>IF(N294="sníž. přenesená",J294,0)</f>
        <v>0</v>
      </c>
      <c r="BI294" s="235">
        <f>IF(N294="nulová",J294,0)</f>
        <v>0</v>
      </c>
      <c r="BJ294" s="24" t="s">
        <v>24</v>
      </c>
      <c r="BK294" s="235">
        <f>ROUND(I294*H294,2)</f>
        <v>0</v>
      </c>
      <c r="BL294" s="24" t="s">
        <v>152</v>
      </c>
      <c r="BM294" s="24" t="s">
        <v>541</v>
      </c>
    </row>
    <row r="295" spans="2:47" s="1" customFormat="1" ht="13.5">
      <c r="B295" s="46"/>
      <c r="C295" s="74"/>
      <c r="D295" s="236" t="s">
        <v>143</v>
      </c>
      <c r="E295" s="74"/>
      <c r="F295" s="237" t="s">
        <v>542</v>
      </c>
      <c r="G295" s="74"/>
      <c r="H295" s="74"/>
      <c r="I295" s="196"/>
      <c r="J295" s="74"/>
      <c r="K295" s="74"/>
      <c r="L295" s="72"/>
      <c r="M295" s="238"/>
      <c r="N295" s="47"/>
      <c r="O295" s="47"/>
      <c r="P295" s="47"/>
      <c r="Q295" s="47"/>
      <c r="R295" s="47"/>
      <c r="S295" s="47"/>
      <c r="T295" s="95"/>
      <c r="AT295" s="24" t="s">
        <v>143</v>
      </c>
      <c r="AU295" s="24" t="s">
        <v>85</v>
      </c>
    </row>
    <row r="296" spans="2:51" s="13" customFormat="1" ht="13.5">
      <c r="B296" s="261"/>
      <c r="C296" s="262"/>
      <c r="D296" s="236" t="s">
        <v>204</v>
      </c>
      <c r="E296" s="263" t="s">
        <v>22</v>
      </c>
      <c r="F296" s="264" t="s">
        <v>543</v>
      </c>
      <c r="G296" s="262"/>
      <c r="H296" s="265">
        <v>3.6</v>
      </c>
      <c r="I296" s="266"/>
      <c r="J296" s="262"/>
      <c r="K296" s="262"/>
      <c r="L296" s="267"/>
      <c r="M296" s="268"/>
      <c r="N296" s="269"/>
      <c r="O296" s="269"/>
      <c r="P296" s="269"/>
      <c r="Q296" s="269"/>
      <c r="R296" s="269"/>
      <c r="S296" s="269"/>
      <c r="T296" s="270"/>
      <c r="AT296" s="271" t="s">
        <v>204</v>
      </c>
      <c r="AU296" s="271" t="s">
        <v>85</v>
      </c>
      <c r="AV296" s="13" t="s">
        <v>85</v>
      </c>
      <c r="AW296" s="13" t="s">
        <v>39</v>
      </c>
      <c r="AX296" s="13" t="s">
        <v>24</v>
      </c>
      <c r="AY296" s="271" t="s">
        <v>135</v>
      </c>
    </row>
    <row r="297" spans="2:65" s="1" customFormat="1" ht="16.5" customHeight="1">
      <c r="B297" s="46"/>
      <c r="C297" s="224" t="s">
        <v>265</v>
      </c>
      <c r="D297" s="224" t="s">
        <v>136</v>
      </c>
      <c r="E297" s="225" t="s">
        <v>544</v>
      </c>
      <c r="F297" s="226" t="s">
        <v>545</v>
      </c>
      <c r="G297" s="227" t="s">
        <v>262</v>
      </c>
      <c r="H297" s="228">
        <v>0.85</v>
      </c>
      <c r="I297" s="229"/>
      <c r="J297" s="230">
        <f>ROUND(I297*H297,2)</f>
        <v>0</v>
      </c>
      <c r="K297" s="226" t="s">
        <v>140</v>
      </c>
      <c r="L297" s="72"/>
      <c r="M297" s="231" t="s">
        <v>22</v>
      </c>
      <c r="N297" s="232" t="s">
        <v>47</v>
      </c>
      <c r="O297" s="47"/>
      <c r="P297" s="233">
        <f>O297*H297</f>
        <v>0</v>
      </c>
      <c r="Q297" s="233">
        <v>0.00096</v>
      </c>
      <c r="R297" s="233">
        <f>Q297*H297</f>
        <v>0.000816</v>
      </c>
      <c r="S297" s="233">
        <v>0.031</v>
      </c>
      <c r="T297" s="234">
        <f>S297*H297</f>
        <v>0.02635</v>
      </c>
      <c r="AR297" s="24" t="s">
        <v>152</v>
      </c>
      <c r="AT297" s="24" t="s">
        <v>136</v>
      </c>
      <c r="AU297" s="24" t="s">
        <v>85</v>
      </c>
      <c r="AY297" s="24" t="s">
        <v>135</v>
      </c>
      <c r="BE297" s="235">
        <f>IF(N297="základní",J297,0)</f>
        <v>0</v>
      </c>
      <c r="BF297" s="235">
        <f>IF(N297="snížená",J297,0)</f>
        <v>0</v>
      </c>
      <c r="BG297" s="235">
        <f>IF(N297="zákl. přenesená",J297,0)</f>
        <v>0</v>
      </c>
      <c r="BH297" s="235">
        <f>IF(N297="sníž. přenesená",J297,0)</f>
        <v>0</v>
      </c>
      <c r="BI297" s="235">
        <f>IF(N297="nulová",J297,0)</f>
        <v>0</v>
      </c>
      <c r="BJ297" s="24" t="s">
        <v>24</v>
      </c>
      <c r="BK297" s="235">
        <f>ROUND(I297*H297,2)</f>
        <v>0</v>
      </c>
      <c r="BL297" s="24" t="s">
        <v>152</v>
      </c>
      <c r="BM297" s="24" t="s">
        <v>546</v>
      </c>
    </row>
    <row r="298" spans="2:51" s="12" customFormat="1" ht="13.5">
      <c r="B298" s="251"/>
      <c r="C298" s="252"/>
      <c r="D298" s="236" t="s">
        <v>204</v>
      </c>
      <c r="E298" s="253" t="s">
        <v>22</v>
      </c>
      <c r="F298" s="254" t="s">
        <v>547</v>
      </c>
      <c r="G298" s="252"/>
      <c r="H298" s="253" t="s">
        <v>22</v>
      </c>
      <c r="I298" s="255"/>
      <c r="J298" s="252"/>
      <c r="K298" s="252"/>
      <c r="L298" s="256"/>
      <c r="M298" s="257"/>
      <c r="N298" s="258"/>
      <c r="O298" s="258"/>
      <c r="P298" s="258"/>
      <c r="Q298" s="258"/>
      <c r="R298" s="258"/>
      <c r="S298" s="258"/>
      <c r="T298" s="259"/>
      <c r="AT298" s="260" t="s">
        <v>204</v>
      </c>
      <c r="AU298" s="260" t="s">
        <v>85</v>
      </c>
      <c r="AV298" s="12" t="s">
        <v>24</v>
      </c>
      <c r="AW298" s="12" t="s">
        <v>39</v>
      </c>
      <c r="AX298" s="12" t="s">
        <v>76</v>
      </c>
      <c r="AY298" s="260" t="s">
        <v>135</v>
      </c>
    </row>
    <row r="299" spans="2:51" s="13" customFormat="1" ht="13.5">
      <c r="B299" s="261"/>
      <c r="C299" s="262"/>
      <c r="D299" s="236" t="s">
        <v>204</v>
      </c>
      <c r="E299" s="263" t="s">
        <v>22</v>
      </c>
      <c r="F299" s="264" t="s">
        <v>548</v>
      </c>
      <c r="G299" s="262"/>
      <c r="H299" s="265">
        <v>0.85</v>
      </c>
      <c r="I299" s="266"/>
      <c r="J299" s="262"/>
      <c r="K299" s="262"/>
      <c r="L299" s="267"/>
      <c r="M299" s="268"/>
      <c r="N299" s="269"/>
      <c r="O299" s="269"/>
      <c r="P299" s="269"/>
      <c r="Q299" s="269"/>
      <c r="R299" s="269"/>
      <c r="S299" s="269"/>
      <c r="T299" s="270"/>
      <c r="AT299" s="271" t="s">
        <v>204</v>
      </c>
      <c r="AU299" s="271" t="s">
        <v>85</v>
      </c>
      <c r="AV299" s="13" t="s">
        <v>85</v>
      </c>
      <c r="AW299" s="13" t="s">
        <v>39</v>
      </c>
      <c r="AX299" s="13" t="s">
        <v>24</v>
      </c>
      <c r="AY299" s="271" t="s">
        <v>135</v>
      </c>
    </row>
    <row r="300" spans="2:65" s="1" customFormat="1" ht="25.5" customHeight="1">
      <c r="B300" s="46"/>
      <c r="C300" s="224" t="s">
        <v>332</v>
      </c>
      <c r="D300" s="224" t="s">
        <v>136</v>
      </c>
      <c r="E300" s="225" t="s">
        <v>549</v>
      </c>
      <c r="F300" s="226" t="s">
        <v>550</v>
      </c>
      <c r="G300" s="227" t="s">
        <v>209</v>
      </c>
      <c r="H300" s="228">
        <v>233.155</v>
      </c>
      <c r="I300" s="229"/>
      <c r="J300" s="230">
        <f>ROUND(I300*H300,2)</f>
        <v>0</v>
      </c>
      <c r="K300" s="226" t="s">
        <v>140</v>
      </c>
      <c r="L300" s="72"/>
      <c r="M300" s="231" t="s">
        <v>22</v>
      </c>
      <c r="N300" s="232" t="s">
        <v>47</v>
      </c>
      <c r="O300" s="47"/>
      <c r="P300" s="233">
        <f>O300*H300</f>
        <v>0</v>
      </c>
      <c r="Q300" s="233">
        <v>0</v>
      </c>
      <c r="R300" s="233">
        <f>Q300*H300</f>
        <v>0</v>
      </c>
      <c r="S300" s="233">
        <v>0.01</v>
      </c>
      <c r="T300" s="234">
        <f>S300*H300</f>
        <v>2.33155</v>
      </c>
      <c r="AR300" s="24" t="s">
        <v>152</v>
      </c>
      <c r="AT300" s="24" t="s">
        <v>136</v>
      </c>
      <c r="AU300" s="24" t="s">
        <v>85</v>
      </c>
      <c r="AY300" s="24" t="s">
        <v>135</v>
      </c>
      <c r="BE300" s="235">
        <f>IF(N300="základní",J300,0)</f>
        <v>0</v>
      </c>
      <c r="BF300" s="235">
        <f>IF(N300="snížená",J300,0)</f>
        <v>0</v>
      </c>
      <c r="BG300" s="235">
        <f>IF(N300="zákl. přenesená",J300,0)</f>
        <v>0</v>
      </c>
      <c r="BH300" s="235">
        <f>IF(N300="sníž. přenesená",J300,0)</f>
        <v>0</v>
      </c>
      <c r="BI300" s="235">
        <f>IF(N300="nulová",J300,0)</f>
        <v>0</v>
      </c>
      <c r="BJ300" s="24" t="s">
        <v>24</v>
      </c>
      <c r="BK300" s="235">
        <f>ROUND(I300*H300,2)</f>
        <v>0</v>
      </c>
      <c r="BL300" s="24" t="s">
        <v>152</v>
      </c>
      <c r="BM300" s="24" t="s">
        <v>551</v>
      </c>
    </row>
    <row r="301" spans="2:47" s="1" customFormat="1" ht="13.5">
      <c r="B301" s="46"/>
      <c r="C301" s="74"/>
      <c r="D301" s="236" t="s">
        <v>143</v>
      </c>
      <c r="E301" s="74"/>
      <c r="F301" s="237" t="s">
        <v>552</v>
      </c>
      <c r="G301" s="74"/>
      <c r="H301" s="74"/>
      <c r="I301" s="196"/>
      <c r="J301" s="74"/>
      <c r="K301" s="74"/>
      <c r="L301" s="72"/>
      <c r="M301" s="238"/>
      <c r="N301" s="47"/>
      <c r="O301" s="47"/>
      <c r="P301" s="47"/>
      <c r="Q301" s="47"/>
      <c r="R301" s="47"/>
      <c r="S301" s="47"/>
      <c r="T301" s="95"/>
      <c r="AT301" s="24" t="s">
        <v>143</v>
      </c>
      <c r="AU301" s="24" t="s">
        <v>85</v>
      </c>
    </row>
    <row r="302" spans="2:51" s="12" customFormat="1" ht="13.5">
      <c r="B302" s="251"/>
      <c r="C302" s="252"/>
      <c r="D302" s="236" t="s">
        <v>204</v>
      </c>
      <c r="E302" s="253" t="s">
        <v>22</v>
      </c>
      <c r="F302" s="254" t="s">
        <v>553</v>
      </c>
      <c r="G302" s="252"/>
      <c r="H302" s="253" t="s">
        <v>22</v>
      </c>
      <c r="I302" s="255"/>
      <c r="J302" s="252"/>
      <c r="K302" s="252"/>
      <c r="L302" s="256"/>
      <c r="M302" s="257"/>
      <c r="N302" s="258"/>
      <c r="O302" s="258"/>
      <c r="P302" s="258"/>
      <c r="Q302" s="258"/>
      <c r="R302" s="258"/>
      <c r="S302" s="258"/>
      <c r="T302" s="259"/>
      <c r="AT302" s="260" t="s">
        <v>204</v>
      </c>
      <c r="AU302" s="260" t="s">
        <v>85</v>
      </c>
      <c r="AV302" s="12" t="s">
        <v>24</v>
      </c>
      <c r="AW302" s="12" t="s">
        <v>39</v>
      </c>
      <c r="AX302" s="12" t="s">
        <v>76</v>
      </c>
      <c r="AY302" s="260" t="s">
        <v>135</v>
      </c>
    </row>
    <row r="303" spans="2:51" s="13" customFormat="1" ht="13.5">
      <c r="B303" s="261"/>
      <c r="C303" s="262"/>
      <c r="D303" s="236" t="s">
        <v>204</v>
      </c>
      <c r="E303" s="263" t="s">
        <v>22</v>
      </c>
      <c r="F303" s="264" t="s">
        <v>554</v>
      </c>
      <c r="G303" s="262"/>
      <c r="H303" s="265">
        <v>233.155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AT303" s="271" t="s">
        <v>204</v>
      </c>
      <c r="AU303" s="271" t="s">
        <v>85</v>
      </c>
      <c r="AV303" s="13" t="s">
        <v>85</v>
      </c>
      <c r="AW303" s="13" t="s">
        <v>39</v>
      </c>
      <c r="AX303" s="13" t="s">
        <v>24</v>
      </c>
      <c r="AY303" s="271" t="s">
        <v>135</v>
      </c>
    </row>
    <row r="304" spans="2:65" s="1" customFormat="1" ht="25.5" customHeight="1">
      <c r="B304" s="46"/>
      <c r="C304" s="224" t="s">
        <v>354</v>
      </c>
      <c r="D304" s="224" t="s">
        <v>136</v>
      </c>
      <c r="E304" s="225" t="s">
        <v>555</v>
      </c>
      <c r="F304" s="226" t="s">
        <v>556</v>
      </c>
      <c r="G304" s="227" t="s">
        <v>209</v>
      </c>
      <c r="H304" s="228">
        <v>7.61</v>
      </c>
      <c r="I304" s="229"/>
      <c r="J304" s="230">
        <f>ROUND(I304*H304,2)</f>
        <v>0</v>
      </c>
      <c r="K304" s="226" t="s">
        <v>140</v>
      </c>
      <c r="L304" s="72"/>
      <c r="M304" s="231" t="s">
        <v>22</v>
      </c>
      <c r="N304" s="232" t="s">
        <v>47</v>
      </c>
      <c r="O304" s="47"/>
      <c r="P304" s="233">
        <f>O304*H304</f>
        <v>0</v>
      </c>
      <c r="Q304" s="233">
        <v>0</v>
      </c>
      <c r="R304" s="233">
        <f>Q304*H304</f>
        <v>0</v>
      </c>
      <c r="S304" s="233">
        <v>0.05</v>
      </c>
      <c r="T304" s="234">
        <f>S304*H304</f>
        <v>0.38050000000000006</v>
      </c>
      <c r="AR304" s="24" t="s">
        <v>152</v>
      </c>
      <c r="AT304" s="24" t="s">
        <v>136</v>
      </c>
      <c r="AU304" s="24" t="s">
        <v>85</v>
      </c>
      <c r="AY304" s="24" t="s">
        <v>135</v>
      </c>
      <c r="BE304" s="235">
        <f>IF(N304="základní",J304,0)</f>
        <v>0</v>
      </c>
      <c r="BF304" s="235">
        <f>IF(N304="snížená",J304,0)</f>
        <v>0</v>
      </c>
      <c r="BG304" s="235">
        <f>IF(N304="zákl. přenesená",J304,0)</f>
        <v>0</v>
      </c>
      <c r="BH304" s="235">
        <f>IF(N304="sníž. přenesená",J304,0)</f>
        <v>0</v>
      </c>
      <c r="BI304" s="235">
        <f>IF(N304="nulová",J304,0)</f>
        <v>0</v>
      </c>
      <c r="BJ304" s="24" t="s">
        <v>24</v>
      </c>
      <c r="BK304" s="235">
        <f>ROUND(I304*H304,2)</f>
        <v>0</v>
      </c>
      <c r="BL304" s="24" t="s">
        <v>152</v>
      </c>
      <c r="BM304" s="24" t="s">
        <v>557</v>
      </c>
    </row>
    <row r="305" spans="2:47" s="1" customFormat="1" ht="13.5">
      <c r="B305" s="46"/>
      <c r="C305" s="74"/>
      <c r="D305" s="236" t="s">
        <v>143</v>
      </c>
      <c r="E305" s="74"/>
      <c r="F305" s="237" t="s">
        <v>558</v>
      </c>
      <c r="G305" s="74"/>
      <c r="H305" s="74"/>
      <c r="I305" s="196"/>
      <c r="J305" s="74"/>
      <c r="K305" s="74"/>
      <c r="L305" s="72"/>
      <c r="M305" s="238"/>
      <c r="N305" s="47"/>
      <c r="O305" s="47"/>
      <c r="P305" s="47"/>
      <c r="Q305" s="47"/>
      <c r="R305" s="47"/>
      <c r="S305" s="47"/>
      <c r="T305" s="95"/>
      <c r="AT305" s="24" t="s">
        <v>143</v>
      </c>
      <c r="AU305" s="24" t="s">
        <v>85</v>
      </c>
    </row>
    <row r="306" spans="2:51" s="12" customFormat="1" ht="13.5">
      <c r="B306" s="251"/>
      <c r="C306" s="252"/>
      <c r="D306" s="236" t="s">
        <v>204</v>
      </c>
      <c r="E306" s="253" t="s">
        <v>22</v>
      </c>
      <c r="F306" s="254" t="s">
        <v>271</v>
      </c>
      <c r="G306" s="252"/>
      <c r="H306" s="253" t="s">
        <v>22</v>
      </c>
      <c r="I306" s="255"/>
      <c r="J306" s="252"/>
      <c r="K306" s="252"/>
      <c r="L306" s="256"/>
      <c r="M306" s="257"/>
      <c r="N306" s="258"/>
      <c r="O306" s="258"/>
      <c r="P306" s="258"/>
      <c r="Q306" s="258"/>
      <c r="R306" s="258"/>
      <c r="S306" s="258"/>
      <c r="T306" s="259"/>
      <c r="AT306" s="260" t="s">
        <v>204</v>
      </c>
      <c r="AU306" s="260" t="s">
        <v>85</v>
      </c>
      <c r="AV306" s="12" t="s">
        <v>24</v>
      </c>
      <c r="AW306" s="12" t="s">
        <v>39</v>
      </c>
      <c r="AX306" s="12" t="s">
        <v>76</v>
      </c>
      <c r="AY306" s="260" t="s">
        <v>135</v>
      </c>
    </row>
    <row r="307" spans="2:51" s="13" customFormat="1" ht="13.5">
      <c r="B307" s="261"/>
      <c r="C307" s="262"/>
      <c r="D307" s="236" t="s">
        <v>204</v>
      </c>
      <c r="E307" s="263" t="s">
        <v>22</v>
      </c>
      <c r="F307" s="264" t="s">
        <v>272</v>
      </c>
      <c r="G307" s="262"/>
      <c r="H307" s="265">
        <v>7.61</v>
      </c>
      <c r="I307" s="266"/>
      <c r="J307" s="262"/>
      <c r="K307" s="262"/>
      <c r="L307" s="267"/>
      <c r="M307" s="268"/>
      <c r="N307" s="269"/>
      <c r="O307" s="269"/>
      <c r="P307" s="269"/>
      <c r="Q307" s="269"/>
      <c r="R307" s="269"/>
      <c r="S307" s="269"/>
      <c r="T307" s="270"/>
      <c r="AT307" s="271" t="s">
        <v>204</v>
      </c>
      <c r="AU307" s="271" t="s">
        <v>85</v>
      </c>
      <c r="AV307" s="13" t="s">
        <v>85</v>
      </c>
      <c r="AW307" s="13" t="s">
        <v>39</v>
      </c>
      <c r="AX307" s="13" t="s">
        <v>24</v>
      </c>
      <c r="AY307" s="271" t="s">
        <v>135</v>
      </c>
    </row>
    <row r="308" spans="2:65" s="1" customFormat="1" ht="25.5" customHeight="1">
      <c r="B308" s="46"/>
      <c r="C308" s="224" t="s">
        <v>559</v>
      </c>
      <c r="D308" s="224" t="s">
        <v>136</v>
      </c>
      <c r="E308" s="225" t="s">
        <v>560</v>
      </c>
      <c r="F308" s="226" t="s">
        <v>561</v>
      </c>
      <c r="G308" s="227" t="s">
        <v>209</v>
      </c>
      <c r="H308" s="228">
        <v>357.063</v>
      </c>
      <c r="I308" s="229"/>
      <c r="J308" s="230">
        <f>ROUND(I308*H308,2)</f>
        <v>0</v>
      </c>
      <c r="K308" s="226" t="s">
        <v>140</v>
      </c>
      <c r="L308" s="72"/>
      <c r="M308" s="231" t="s">
        <v>22</v>
      </c>
      <c r="N308" s="232" t="s">
        <v>47</v>
      </c>
      <c r="O308" s="47"/>
      <c r="P308" s="233">
        <f>O308*H308</f>
        <v>0</v>
      </c>
      <c r="Q308" s="233">
        <v>0</v>
      </c>
      <c r="R308" s="233">
        <f>Q308*H308</f>
        <v>0</v>
      </c>
      <c r="S308" s="233">
        <v>0.01</v>
      </c>
      <c r="T308" s="234">
        <f>S308*H308</f>
        <v>3.57063</v>
      </c>
      <c r="AR308" s="24" t="s">
        <v>152</v>
      </c>
      <c r="AT308" s="24" t="s">
        <v>136</v>
      </c>
      <c r="AU308" s="24" t="s">
        <v>85</v>
      </c>
      <c r="AY308" s="24" t="s">
        <v>135</v>
      </c>
      <c r="BE308" s="235">
        <f>IF(N308="základní",J308,0)</f>
        <v>0</v>
      </c>
      <c r="BF308" s="235">
        <f>IF(N308="snížená",J308,0)</f>
        <v>0</v>
      </c>
      <c r="BG308" s="235">
        <f>IF(N308="zákl. přenesená",J308,0)</f>
        <v>0</v>
      </c>
      <c r="BH308" s="235">
        <f>IF(N308="sníž. přenesená",J308,0)</f>
        <v>0</v>
      </c>
      <c r="BI308" s="235">
        <f>IF(N308="nulová",J308,0)</f>
        <v>0</v>
      </c>
      <c r="BJ308" s="24" t="s">
        <v>24</v>
      </c>
      <c r="BK308" s="235">
        <f>ROUND(I308*H308,2)</f>
        <v>0</v>
      </c>
      <c r="BL308" s="24" t="s">
        <v>152</v>
      </c>
      <c r="BM308" s="24" t="s">
        <v>562</v>
      </c>
    </row>
    <row r="309" spans="2:51" s="12" customFormat="1" ht="13.5">
      <c r="B309" s="251"/>
      <c r="C309" s="252"/>
      <c r="D309" s="236" t="s">
        <v>204</v>
      </c>
      <c r="E309" s="253" t="s">
        <v>22</v>
      </c>
      <c r="F309" s="254" t="s">
        <v>563</v>
      </c>
      <c r="G309" s="252"/>
      <c r="H309" s="253" t="s">
        <v>22</v>
      </c>
      <c r="I309" s="255"/>
      <c r="J309" s="252"/>
      <c r="K309" s="252"/>
      <c r="L309" s="256"/>
      <c r="M309" s="257"/>
      <c r="N309" s="258"/>
      <c r="O309" s="258"/>
      <c r="P309" s="258"/>
      <c r="Q309" s="258"/>
      <c r="R309" s="258"/>
      <c r="S309" s="258"/>
      <c r="T309" s="259"/>
      <c r="AT309" s="260" t="s">
        <v>204</v>
      </c>
      <c r="AU309" s="260" t="s">
        <v>85</v>
      </c>
      <c r="AV309" s="12" t="s">
        <v>24</v>
      </c>
      <c r="AW309" s="12" t="s">
        <v>39</v>
      </c>
      <c r="AX309" s="12" t="s">
        <v>76</v>
      </c>
      <c r="AY309" s="260" t="s">
        <v>135</v>
      </c>
    </row>
    <row r="310" spans="2:51" s="13" customFormat="1" ht="13.5">
      <c r="B310" s="261"/>
      <c r="C310" s="262"/>
      <c r="D310" s="236" t="s">
        <v>204</v>
      </c>
      <c r="E310" s="263" t="s">
        <v>22</v>
      </c>
      <c r="F310" s="264" t="s">
        <v>564</v>
      </c>
      <c r="G310" s="262"/>
      <c r="H310" s="265">
        <v>368.852</v>
      </c>
      <c r="I310" s="266"/>
      <c r="J310" s="262"/>
      <c r="K310" s="262"/>
      <c r="L310" s="267"/>
      <c r="M310" s="268"/>
      <c r="N310" s="269"/>
      <c r="O310" s="269"/>
      <c r="P310" s="269"/>
      <c r="Q310" s="269"/>
      <c r="R310" s="269"/>
      <c r="S310" s="269"/>
      <c r="T310" s="270"/>
      <c r="AT310" s="271" t="s">
        <v>204</v>
      </c>
      <c r="AU310" s="271" t="s">
        <v>85</v>
      </c>
      <c r="AV310" s="13" t="s">
        <v>85</v>
      </c>
      <c r="AW310" s="13" t="s">
        <v>39</v>
      </c>
      <c r="AX310" s="13" t="s">
        <v>76</v>
      </c>
      <c r="AY310" s="271" t="s">
        <v>135</v>
      </c>
    </row>
    <row r="311" spans="2:51" s="13" customFormat="1" ht="13.5">
      <c r="B311" s="261"/>
      <c r="C311" s="262"/>
      <c r="D311" s="236" t="s">
        <v>204</v>
      </c>
      <c r="E311" s="263" t="s">
        <v>22</v>
      </c>
      <c r="F311" s="264" t="s">
        <v>565</v>
      </c>
      <c r="G311" s="262"/>
      <c r="H311" s="265">
        <v>1.639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AT311" s="271" t="s">
        <v>204</v>
      </c>
      <c r="AU311" s="271" t="s">
        <v>85</v>
      </c>
      <c r="AV311" s="13" t="s">
        <v>85</v>
      </c>
      <c r="AW311" s="13" t="s">
        <v>39</v>
      </c>
      <c r="AX311" s="13" t="s">
        <v>76</v>
      </c>
      <c r="AY311" s="271" t="s">
        <v>135</v>
      </c>
    </row>
    <row r="312" spans="2:51" s="13" customFormat="1" ht="13.5">
      <c r="B312" s="261"/>
      <c r="C312" s="262"/>
      <c r="D312" s="236" t="s">
        <v>204</v>
      </c>
      <c r="E312" s="263" t="s">
        <v>22</v>
      </c>
      <c r="F312" s="264" t="s">
        <v>566</v>
      </c>
      <c r="G312" s="262"/>
      <c r="H312" s="265">
        <v>209.604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AT312" s="271" t="s">
        <v>204</v>
      </c>
      <c r="AU312" s="271" t="s">
        <v>85</v>
      </c>
      <c r="AV312" s="13" t="s">
        <v>85</v>
      </c>
      <c r="AW312" s="13" t="s">
        <v>39</v>
      </c>
      <c r="AX312" s="13" t="s">
        <v>76</v>
      </c>
      <c r="AY312" s="271" t="s">
        <v>135</v>
      </c>
    </row>
    <row r="313" spans="2:51" s="13" customFormat="1" ht="13.5">
      <c r="B313" s="261"/>
      <c r="C313" s="262"/>
      <c r="D313" s="236" t="s">
        <v>204</v>
      </c>
      <c r="E313" s="263" t="s">
        <v>22</v>
      </c>
      <c r="F313" s="264" t="s">
        <v>567</v>
      </c>
      <c r="G313" s="262"/>
      <c r="H313" s="265">
        <v>95.12</v>
      </c>
      <c r="I313" s="266"/>
      <c r="J313" s="262"/>
      <c r="K313" s="262"/>
      <c r="L313" s="267"/>
      <c r="M313" s="268"/>
      <c r="N313" s="269"/>
      <c r="O313" s="269"/>
      <c r="P313" s="269"/>
      <c r="Q313" s="269"/>
      <c r="R313" s="269"/>
      <c r="S313" s="269"/>
      <c r="T313" s="270"/>
      <c r="AT313" s="271" t="s">
        <v>204</v>
      </c>
      <c r="AU313" s="271" t="s">
        <v>85</v>
      </c>
      <c r="AV313" s="13" t="s">
        <v>85</v>
      </c>
      <c r="AW313" s="13" t="s">
        <v>39</v>
      </c>
      <c r="AX313" s="13" t="s">
        <v>76</v>
      </c>
      <c r="AY313" s="271" t="s">
        <v>135</v>
      </c>
    </row>
    <row r="314" spans="2:51" s="13" customFormat="1" ht="13.5">
      <c r="B314" s="261"/>
      <c r="C314" s="262"/>
      <c r="D314" s="236" t="s">
        <v>204</v>
      </c>
      <c r="E314" s="263" t="s">
        <v>22</v>
      </c>
      <c r="F314" s="264" t="s">
        <v>568</v>
      </c>
      <c r="G314" s="262"/>
      <c r="H314" s="265">
        <v>81.5</v>
      </c>
      <c r="I314" s="266"/>
      <c r="J314" s="262"/>
      <c r="K314" s="262"/>
      <c r="L314" s="267"/>
      <c r="M314" s="268"/>
      <c r="N314" s="269"/>
      <c r="O314" s="269"/>
      <c r="P314" s="269"/>
      <c r="Q314" s="269"/>
      <c r="R314" s="269"/>
      <c r="S314" s="269"/>
      <c r="T314" s="270"/>
      <c r="AT314" s="271" t="s">
        <v>204</v>
      </c>
      <c r="AU314" s="271" t="s">
        <v>85</v>
      </c>
      <c r="AV314" s="13" t="s">
        <v>85</v>
      </c>
      <c r="AW314" s="13" t="s">
        <v>39</v>
      </c>
      <c r="AX314" s="13" t="s">
        <v>76</v>
      </c>
      <c r="AY314" s="271" t="s">
        <v>135</v>
      </c>
    </row>
    <row r="315" spans="2:51" s="13" customFormat="1" ht="13.5">
      <c r="B315" s="261"/>
      <c r="C315" s="262"/>
      <c r="D315" s="236" t="s">
        <v>204</v>
      </c>
      <c r="E315" s="263" t="s">
        <v>22</v>
      </c>
      <c r="F315" s="264" t="s">
        <v>569</v>
      </c>
      <c r="G315" s="262"/>
      <c r="H315" s="265">
        <v>-29.806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AT315" s="271" t="s">
        <v>204</v>
      </c>
      <c r="AU315" s="271" t="s">
        <v>85</v>
      </c>
      <c r="AV315" s="13" t="s">
        <v>85</v>
      </c>
      <c r="AW315" s="13" t="s">
        <v>39</v>
      </c>
      <c r="AX315" s="13" t="s">
        <v>76</v>
      </c>
      <c r="AY315" s="271" t="s">
        <v>135</v>
      </c>
    </row>
    <row r="316" spans="2:51" s="13" customFormat="1" ht="13.5">
      <c r="B316" s="261"/>
      <c r="C316" s="262"/>
      <c r="D316" s="236" t="s">
        <v>204</v>
      </c>
      <c r="E316" s="263" t="s">
        <v>22</v>
      </c>
      <c r="F316" s="264" t="s">
        <v>570</v>
      </c>
      <c r="G316" s="262"/>
      <c r="H316" s="265">
        <v>-44.837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AT316" s="271" t="s">
        <v>204</v>
      </c>
      <c r="AU316" s="271" t="s">
        <v>85</v>
      </c>
      <c r="AV316" s="13" t="s">
        <v>85</v>
      </c>
      <c r="AW316" s="13" t="s">
        <v>39</v>
      </c>
      <c r="AX316" s="13" t="s">
        <v>76</v>
      </c>
      <c r="AY316" s="271" t="s">
        <v>135</v>
      </c>
    </row>
    <row r="317" spans="2:51" s="12" customFormat="1" ht="13.5">
      <c r="B317" s="251"/>
      <c r="C317" s="252"/>
      <c r="D317" s="236" t="s">
        <v>204</v>
      </c>
      <c r="E317" s="253" t="s">
        <v>22</v>
      </c>
      <c r="F317" s="254" t="s">
        <v>571</v>
      </c>
      <c r="G317" s="252"/>
      <c r="H317" s="253" t="s">
        <v>22</v>
      </c>
      <c r="I317" s="255"/>
      <c r="J317" s="252"/>
      <c r="K317" s="252"/>
      <c r="L317" s="256"/>
      <c r="M317" s="257"/>
      <c r="N317" s="258"/>
      <c r="O317" s="258"/>
      <c r="P317" s="258"/>
      <c r="Q317" s="258"/>
      <c r="R317" s="258"/>
      <c r="S317" s="258"/>
      <c r="T317" s="259"/>
      <c r="AT317" s="260" t="s">
        <v>204</v>
      </c>
      <c r="AU317" s="260" t="s">
        <v>85</v>
      </c>
      <c r="AV317" s="12" t="s">
        <v>24</v>
      </c>
      <c r="AW317" s="12" t="s">
        <v>39</v>
      </c>
      <c r="AX317" s="12" t="s">
        <v>76</v>
      </c>
      <c r="AY317" s="260" t="s">
        <v>135</v>
      </c>
    </row>
    <row r="318" spans="2:51" s="13" customFormat="1" ht="13.5">
      <c r="B318" s="261"/>
      <c r="C318" s="262"/>
      <c r="D318" s="236" t="s">
        <v>204</v>
      </c>
      <c r="E318" s="263" t="s">
        <v>22</v>
      </c>
      <c r="F318" s="264" t="s">
        <v>572</v>
      </c>
      <c r="G318" s="262"/>
      <c r="H318" s="265">
        <v>-112.086</v>
      </c>
      <c r="I318" s="266"/>
      <c r="J318" s="262"/>
      <c r="K318" s="262"/>
      <c r="L318" s="267"/>
      <c r="M318" s="268"/>
      <c r="N318" s="269"/>
      <c r="O318" s="269"/>
      <c r="P318" s="269"/>
      <c r="Q318" s="269"/>
      <c r="R318" s="269"/>
      <c r="S318" s="269"/>
      <c r="T318" s="270"/>
      <c r="AT318" s="271" t="s">
        <v>204</v>
      </c>
      <c r="AU318" s="271" t="s">
        <v>85</v>
      </c>
      <c r="AV318" s="13" t="s">
        <v>85</v>
      </c>
      <c r="AW318" s="13" t="s">
        <v>39</v>
      </c>
      <c r="AX318" s="13" t="s">
        <v>76</v>
      </c>
      <c r="AY318" s="271" t="s">
        <v>135</v>
      </c>
    </row>
    <row r="319" spans="2:51" s="12" customFormat="1" ht="13.5">
      <c r="B319" s="251"/>
      <c r="C319" s="252"/>
      <c r="D319" s="236" t="s">
        <v>204</v>
      </c>
      <c r="E319" s="253" t="s">
        <v>22</v>
      </c>
      <c r="F319" s="254" t="s">
        <v>573</v>
      </c>
      <c r="G319" s="252"/>
      <c r="H319" s="253" t="s">
        <v>22</v>
      </c>
      <c r="I319" s="255"/>
      <c r="J319" s="252"/>
      <c r="K319" s="252"/>
      <c r="L319" s="256"/>
      <c r="M319" s="257"/>
      <c r="N319" s="258"/>
      <c r="O319" s="258"/>
      <c r="P319" s="258"/>
      <c r="Q319" s="258"/>
      <c r="R319" s="258"/>
      <c r="S319" s="258"/>
      <c r="T319" s="259"/>
      <c r="AT319" s="260" t="s">
        <v>204</v>
      </c>
      <c r="AU319" s="260" t="s">
        <v>85</v>
      </c>
      <c r="AV319" s="12" t="s">
        <v>24</v>
      </c>
      <c r="AW319" s="12" t="s">
        <v>39</v>
      </c>
      <c r="AX319" s="12" t="s">
        <v>76</v>
      </c>
      <c r="AY319" s="260" t="s">
        <v>135</v>
      </c>
    </row>
    <row r="320" spans="2:51" s="13" customFormat="1" ht="13.5">
      <c r="B320" s="261"/>
      <c r="C320" s="262"/>
      <c r="D320" s="236" t="s">
        <v>204</v>
      </c>
      <c r="E320" s="263" t="s">
        <v>22</v>
      </c>
      <c r="F320" s="264" t="s">
        <v>574</v>
      </c>
      <c r="G320" s="262"/>
      <c r="H320" s="265">
        <v>-212.923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AT320" s="271" t="s">
        <v>204</v>
      </c>
      <c r="AU320" s="271" t="s">
        <v>85</v>
      </c>
      <c r="AV320" s="13" t="s">
        <v>85</v>
      </c>
      <c r="AW320" s="13" t="s">
        <v>39</v>
      </c>
      <c r="AX320" s="13" t="s">
        <v>76</v>
      </c>
      <c r="AY320" s="271" t="s">
        <v>135</v>
      </c>
    </row>
    <row r="321" spans="2:51" s="14" customFormat="1" ht="13.5">
      <c r="B321" s="272"/>
      <c r="C321" s="273"/>
      <c r="D321" s="236" t="s">
        <v>204</v>
      </c>
      <c r="E321" s="274" t="s">
        <v>22</v>
      </c>
      <c r="F321" s="275" t="s">
        <v>220</v>
      </c>
      <c r="G321" s="273"/>
      <c r="H321" s="276">
        <v>357.063</v>
      </c>
      <c r="I321" s="277"/>
      <c r="J321" s="273"/>
      <c r="K321" s="273"/>
      <c r="L321" s="278"/>
      <c r="M321" s="279"/>
      <c r="N321" s="280"/>
      <c r="O321" s="280"/>
      <c r="P321" s="280"/>
      <c r="Q321" s="280"/>
      <c r="R321" s="280"/>
      <c r="S321" s="280"/>
      <c r="T321" s="281"/>
      <c r="AT321" s="282" t="s">
        <v>204</v>
      </c>
      <c r="AU321" s="282" t="s">
        <v>85</v>
      </c>
      <c r="AV321" s="14" t="s">
        <v>152</v>
      </c>
      <c r="AW321" s="14" t="s">
        <v>39</v>
      </c>
      <c r="AX321" s="14" t="s">
        <v>24</v>
      </c>
      <c r="AY321" s="282" t="s">
        <v>135</v>
      </c>
    </row>
    <row r="322" spans="2:65" s="1" customFormat="1" ht="16.5" customHeight="1">
      <c r="B322" s="46"/>
      <c r="C322" s="224" t="s">
        <v>575</v>
      </c>
      <c r="D322" s="224" t="s">
        <v>136</v>
      </c>
      <c r="E322" s="225" t="s">
        <v>576</v>
      </c>
      <c r="F322" s="226" t="s">
        <v>577</v>
      </c>
      <c r="G322" s="227" t="s">
        <v>209</v>
      </c>
      <c r="H322" s="228">
        <v>212.923</v>
      </c>
      <c r="I322" s="229"/>
      <c r="J322" s="230">
        <f>ROUND(I322*H322,2)</f>
        <v>0</v>
      </c>
      <c r="K322" s="226" t="s">
        <v>140</v>
      </c>
      <c r="L322" s="72"/>
      <c r="M322" s="231" t="s">
        <v>22</v>
      </c>
      <c r="N322" s="232" t="s">
        <v>47</v>
      </c>
      <c r="O322" s="47"/>
      <c r="P322" s="233">
        <f>O322*H322</f>
        <v>0</v>
      </c>
      <c r="Q322" s="233">
        <v>0</v>
      </c>
      <c r="R322" s="233">
        <f>Q322*H322</f>
        <v>0</v>
      </c>
      <c r="S322" s="233">
        <v>0.061</v>
      </c>
      <c r="T322" s="234">
        <f>S322*H322</f>
        <v>12.988303</v>
      </c>
      <c r="AR322" s="24" t="s">
        <v>152</v>
      </c>
      <c r="AT322" s="24" t="s">
        <v>136</v>
      </c>
      <c r="AU322" s="24" t="s">
        <v>85</v>
      </c>
      <c r="AY322" s="24" t="s">
        <v>135</v>
      </c>
      <c r="BE322" s="235">
        <f>IF(N322="základní",J322,0)</f>
        <v>0</v>
      </c>
      <c r="BF322" s="235">
        <f>IF(N322="snížená",J322,0)</f>
        <v>0</v>
      </c>
      <c r="BG322" s="235">
        <f>IF(N322="zákl. přenesená",J322,0)</f>
        <v>0</v>
      </c>
      <c r="BH322" s="235">
        <f>IF(N322="sníž. přenesená",J322,0)</f>
        <v>0</v>
      </c>
      <c r="BI322" s="235">
        <f>IF(N322="nulová",J322,0)</f>
        <v>0</v>
      </c>
      <c r="BJ322" s="24" t="s">
        <v>24</v>
      </c>
      <c r="BK322" s="235">
        <f>ROUND(I322*H322,2)</f>
        <v>0</v>
      </c>
      <c r="BL322" s="24" t="s">
        <v>152</v>
      </c>
      <c r="BM322" s="24" t="s">
        <v>578</v>
      </c>
    </row>
    <row r="323" spans="2:51" s="12" customFormat="1" ht="13.5">
      <c r="B323" s="251"/>
      <c r="C323" s="252"/>
      <c r="D323" s="236" t="s">
        <v>204</v>
      </c>
      <c r="E323" s="253" t="s">
        <v>22</v>
      </c>
      <c r="F323" s="254" t="s">
        <v>573</v>
      </c>
      <c r="G323" s="252"/>
      <c r="H323" s="253" t="s">
        <v>22</v>
      </c>
      <c r="I323" s="255"/>
      <c r="J323" s="252"/>
      <c r="K323" s="252"/>
      <c r="L323" s="256"/>
      <c r="M323" s="257"/>
      <c r="N323" s="258"/>
      <c r="O323" s="258"/>
      <c r="P323" s="258"/>
      <c r="Q323" s="258"/>
      <c r="R323" s="258"/>
      <c r="S323" s="258"/>
      <c r="T323" s="259"/>
      <c r="AT323" s="260" t="s">
        <v>204</v>
      </c>
      <c r="AU323" s="260" t="s">
        <v>85</v>
      </c>
      <c r="AV323" s="12" t="s">
        <v>24</v>
      </c>
      <c r="AW323" s="12" t="s">
        <v>39</v>
      </c>
      <c r="AX323" s="12" t="s">
        <v>76</v>
      </c>
      <c r="AY323" s="260" t="s">
        <v>135</v>
      </c>
    </row>
    <row r="324" spans="2:51" s="13" customFormat="1" ht="13.5">
      <c r="B324" s="261"/>
      <c r="C324" s="262"/>
      <c r="D324" s="236" t="s">
        <v>204</v>
      </c>
      <c r="E324" s="263" t="s">
        <v>22</v>
      </c>
      <c r="F324" s="264" t="s">
        <v>579</v>
      </c>
      <c r="G324" s="262"/>
      <c r="H324" s="265">
        <v>134.946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AT324" s="271" t="s">
        <v>204</v>
      </c>
      <c r="AU324" s="271" t="s">
        <v>85</v>
      </c>
      <c r="AV324" s="13" t="s">
        <v>85</v>
      </c>
      <c r="AW324" s="13" t="s">
        <v>39</v>
      </c>
      <c r="AX324" s="13" t="s">
        <v>76</v>
      </c>
      <c r="AY324" s="271" t="s">
        <v>135</v>
      </c>
    </row>
    <row r="325" spans="2:51" s="13" customFormat="1" ht="13.5">
      <c r="B325" s="261"/>
      <c r="C325" s="262"/>
      <c r="D325" s="236" t="s">
        <v>204</v>
      </c>
      <c r="E325" s="263" t="s">
        <v>22</v>
      </c>
      <c r="F325" s="264" t="s">
        <v>565</v>
      </c>
      <c r="G325" s="262"/>
      <c r="H325" s="265">
        <v>1.639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AT325" s="271" t="s">
        <v>204</v>
      </c>
      <c r="AU325" s="271" t="s">
        <v>85</v>
      </c>
      <c r="AV325" s="13" t="s">
        <v>85</v>
      </c>
      <c r="AW325" s="13" t="s">
        <v>39</v>
      </c>
      <c r="AX325" s="13" t="s">
        <v>76</v>
      </c>
      <c r="AY325" s="271" t="s">
        <v>135</v>
      </c>
    </row>
    <row r="326" spans="2:51" s="13" customFormat="1" ht="13.5">
      <c r="B326" s="261"/>
      <c r="C326" s="262"/>
      <c r="D326" s="236" t="s">
        <v>204</v>
      </c>
      <c r="E326" s="263" t="s">
        <v>22</v>
      </c>
      <c r="F326" s="264" t="s">
        <v>580</v>
      </c>
      <c r="G326" s="262"/>
      <c r="H326" s="265">
        <v>76.685</v>
      </c>
      <c r="I326" s="266"/>
      <c r="J326" s="262"/>
      <c r="K326" s="262"/>
      <c r="L326" s="267"/>
      <c r="M326" s="268"/>
      <c r="N326" s="269"/>
      <c r="O326" s="269"/>
      <c r="P326" s="269"/>
      <c r="Q326" s="269"/>
      <c r="R326" s="269"/>
      <c r="S326" s="269"/>
      <c r="T326" s="270"/>
      <c r="AT326" s="271" t="s">
        <v>204</v>
      </c>
      <c r="AU326" s="271" t="s">
        <v>85</v>
      </c>
      <c r="AV326" s="13" t="s">
        <v>85</v>
      </c>
      <c r="AW326" s="13" t="s">
        <v>39</v>
      </c>
      <c r="AX326" s="13" t="s">
        <v>76</v>
      </c>
      <c r="AY326" s="271" t="s">
        <v>135</v>
      </c>
    </row>
    <row r="327" spans="2:51" s="13" customFormat="1" ht="13.5">
      <c r="B327" s="261"/>
      <c r="C327" s="262"/>
      <c r="D327" s="236" t="s">
        <v>204</v>
      </c>
      <c r="E327" s="263" t="s">
        <v>22</v>
      </c>
      <c r="F327" s="264" t="s">
        <v>581</v>
      </c>
      <c r="G327" s="262"/>
      <c r="H327" s="265">
        <v>29.1</v>
      </c>
      <c r="I327" s="266"/>
      <c r="J327" s="262"/>
      <c r="K327" s="262"/>
      <c r="L327" s="267"/>
      <c r="M327" s="268"/>
      <c r="N327" s="269"/>
      <c r="O327" s="269"/>
      <c r="P327" s="269"/>
      <c r="Q327" s="269"/>
      <c r="R327" s="269"/>
      <c r="S327" s="269"/>
      <c r="T327" s="270"/>
      <c r="AT327" s="271" t="s">
        <v>204</v>
      </c>
      <c r="AU327" s="271" t="s">
        <v>85</v>
      </c>
      <c r="AV327" s="13" t="s">
        <v>85</v>
      </c>
      <c r="AW327" s="13" t="s">
        <v>39</v>
      </c>
      <c r="AX327" s="13" t="s">
        <v>76</v>
      </c>
      <c r="AY327" s="271" t="s">
        <v>135</v>
      </c>
    </row>
    <row r="328" spans="2:51" s="13" customFormat="1" ht="13.5">
      <c r="B328" s="261"/>
      <c r="C328" s="262"/>
      <c r="D328" s="236" t="s">
        <v>204</v>
      </c>
      <c r="E328" s="263" t="s">
        <v>22</v>
      </c>
      <c r="F328" s="264" t="s">
        <v>582</v>
      </c>
      <c r="G328" s="262"/>
      <c r="H328" s="265">
        <v>-19.731</v>
      </c>
      <c r="I328" s="266"/>
      <c r="J328" s="262"/>
      <c r="K328" s="262"/>
      <c r="L328" s="267"/>
      <c r="M328" s="268"/>
      <c r="N328" s="269"/>
      <c r="O328" s="269"/>
      <c r="P328" s="269"/>
      <c r="Q328" s="269"/>
      <c r="R328" s="269"/>
      <c r="S328" s="269"/>
      <c r="T328" s="270"/>
      <c r="AT328" s="271" t="s">
        <v>204</v>
      </c>
      <c r="AU328" s="271" t="s">
        <v>85</v>
      </c>
      <c r="AV328" s="13" t="s">
        <v>85</v>
      </c>
      <c r="AW328" s="13" t="s">
        <v>39</v>
      </c>
      <c r="AX328" s="13" t="s">
        <v>76</v>
      </c>
      <c r="AY328" s="271" t="s">
        <v>135</v>
      </c>
    </row>
    <row r="329" spans="2:51" s="13" customFormat="1" ht="13.5">
      <c r="B329" s="261"/>
      <c r="C329" s="262"/>
      <c r="D329" s="236" t="s">
        <v>204</v>
      </c>
      <c r="E329" s="263" t="s">
        <v>22</v>
      </c>
      <c r="F329" s="264" t="s">
        <v>583</v>
      </c>
      <c r="G329" s="262"/>
      <c r="H329" s="265">
        <v>-9.716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AT329" s="271" t="s">
        <v>204</v>
      </c>
      <c r="AU329" s="271" t="s">
        <v>85</v>
      </c>
      <c r="AV329" s="13" t="s">
        <v>85</v>
      </c>
      <c r="AW329" s="13" t="s">
        <v>39</v>
      </c>
      <c r="AX329" s="13" t="s">
        <v>76</v>
      </c>
      <c r="AY329" s="271" t="s">
        <v>135</v>
      </c>
    </row>
    <row r="330" spans="2:51" s="14" customFormat="1" ht="13.5">
      <c r="B330" s="272"/>
      <c r="C330" s="273"/>
      <c r="D330" s="236" t="s">
        <v>204</v>
      </c>
      <c r="E330" s="274" t="s">
        <v>22</v>
      </c>
      <c r="F330" s="275" t="s">
        <v>220</v>
      </c>
      <c r="G330" s="273"/>
      <c r="H330" s="276">
        <v>212.923</v>
      </c>
      <c r="I330" s="277"/>
      <c r="J330" s="273"/>
      <c r="K330" s="273"/>
      <c r="L330" s="278"/>
      <c r="M330" s="279"/>
      <c r="N330" s="280"/>
      <c r="O330" s="280"/>
      <c r="P330" s="280"/>
      <c r="Q330" s="280"/>
      <c r="R330" s="280"/>
      <c r="S330" s="280"/>
      <c r="T330" s="281"/>
      <c r="AT330" s="282" t="s">
        <v>204</v>
      </c>
      <c r="AU330" s="282" t="s">
        <v>85</v>
      </c>
      <c r="AV330" s="14" t="s">
        <v>152</v>
      </c>
      <c r="AW330" s="14" t="s">
        <v>39</v>
      </c>
      <c r="AX330" s="14" t="s">
        <v>24</v>
      </c>
      <c r="AY330" s="282" t="s">
        <v>135</v>
      </c>
    </row>
    <row r="331" spans="2:65" s="1" customFormat="1" ht="25.5" customHeight="1">
      <c r="B331" s="46"/>
      <c r="C331" s="224" t="s">
        <v>584</v>
      </c>
      <c r="D331" s="224" t="s">
        <v>136</v>
      </c>
      <c r="E331" s="225" t="s">
        <v>585</v>
      </c>
      <c r="F331" s="226" t="s">
        <v>586</v>
      </c>
      <c r="G331" s="227" t="s">
        <v>262</v>
      </c>
      <c r="H331" s="228">
        <v>1.167</v>
      </c>
      <c r="I331" s="229"/>
      <c r="J331" s="230">
        <f>ROUND(I331*H331,2)</f>
        <v>0</v>
      </c>
      <c r="K331" s="226" t="s">
        <v>140</v>
      </c>
      <c r="L331" s="72"/>
      <c r="M331" s="231" t="s">
        <v>22</v>
      </c>
      <c r="N331" s="232" t="s">
        <v>47</v>
      </c>
      <c r="O331" s="47"/>
      <c r="P331" s="233">
        <f>O331*H331</f>
        <v>0</v>
      </c>
      <c r="Q331" s="233">
        <v>0.04737</v>
      </c>
      <c r="R331" s="233">
        <f>Q331*H331</f>
        <v>0.05528079</v>
      </c>
      <c r="S331" s="233">
        <v>0</v>
      </c>
      <c r="T331" s="234">
        <f>S331*H331</f>
        <v>0</v>
      </c>
      <c r="AR331" s="24" t="s">
        <v>152</v>
      </c>
      <c r="AT331" s="24" t="s">
        <v>136</v>
      </c>
      <c r="AU331" s="24" t="s">
        <v>85</v>
      </c>
      <c r="AY331" s="24" t="s">
        <v>135</v>
      </c>
      <c r="BE331" s="235">
        <f>IF(N331="základní",J331,0)</f>
        <v>0</v>
      </c>
      <c r="BF331" s="235">
        <f>IF(N331="snížená",J331,0)</f>
        <v>0</v>
      </c>
      <c r="BG331" s="235">
        <f>IF(N331="zákl. přenesená",J331,0)</f>
        <v>0</v>
      </c>
      <c r="BH331" s="235">
        <f>IF(N331="sníž. přenesená",J331,0)</f>
        <v>0</v>
      </c>
      <c r="BI331" s="235">
        <f>IF(N331="nulová",J331,0)</f>
        <v>0</v>
      </c>
      <c r="BJ331" s="24" t="s">
        <v>24</v>
      </c>
      <c r="BK331" s="235">
        <f>ROUND(I331*H331,2)</f>
        <v>0</v>
      </c>
      <c r="BL331" s="24" t="s">
        <v>152</v>
      </c>
      <c r="BM331" s="24" t="s">
        <v>587</v>
      </c>
    </row>
    <row r="332" spans="2:47" s="1" customFormat="1" ht="13.5">
      <c r="B332" s="46"/>
      <c r="C332" s="74"/>
      <c r="D332" s="236" t="s">
        <v>143</v>
      </c>
      <c r="E332" s="74"/>
      <c r="F332" s="237" t="s">
        <v>588</v>
      </c>
      <c r="G332" s="74"/>
      <c r="H332" s="74"/>
      <c r="I332" s="196"/>
      <c r="J332" s="74"/>
      <c r="K332" s="74"/>
      <c r="L332" s="72"/>
      <c r="M332" s="238"/>
      <c r="N332" s="47"/>
      <c r="O332" s="47"/>
      <c r="P332" s="47"/>
      <c r="Q332" s="47"/>
      <c r="R332" s="47"/>
      <c r="S332" s="47"/>
      <c r="T332" s="95"/>
      <c r="AT332" s="24" t="s">
        <v>143</v>
      </c>
      <c r="AU332" s="24" t="s">
        <v>85</v>
      </c>
    </row>
    <row r="333" spans="2:51" s="12" customFormat="1" ht="13.5">
      <c r="B333" s="251"/>
      <c r="C333" s="252"/>
      <c r="D333" s="236" t="s">
        <v>204</v>
      </c>
      <c r="E333" s="253" t="s">
        <v>22</v>
      </c>
      <c r="F333" s="254" t="s">
        <v>589</v>
      </c>
      <c r="G333" s="252"/>
      <c r="H333" s="253" t="s">
        <v>22</v>
      </c>
      <c r="I333" s="255"/>
      <c r="J333" s="252"/>
      <c r="K333" s="252"/>
      <c r="L333" s="256"/>
      <c r="M333" s="257"/>
      <c r="N333" s="258"/>
      <c r="O333" s="258"/>
      <c r="P333" s="258"/>
      <c r="Q333" s="258"/>
      <c r="R333" s="258"/>
      <c r="S333" s="258"/>
      <c r="T333" s="259"/>
      <c r="AT333" s="260" t="s">
        <v>204</v>
      </c>
      <c r="AU333" s="260" t="s">
        <v>85</v>
      </c>
      <c r="AV333" s="12" t="s">
        <v>24</v>
      </c>
      <c r="AW333" s="12" t="s">
        <v>39</v>
      </c>
      <c r="AX333" s="12" t="s">
        <v>76</v>
      </c>
      <c r="AY333" s="260" t="s">
        <v>135</v>
      </c>
    </row>
    <row r="334" spans="2:51" s="13" customFormat="1" ht="13.5">
      <c r="B334" s="261"/>
      <c r="C334" s="262"/>
      <c r="D334" s="236" t="s">
        <v>204</v>
      </c>
      <c r="E334" s="263" t="s">
        <v>22</v>
      </c>
      <c r="F334" s="264" t="s">
        <v>590</v>
      </c>
      <c r="G334" s="262"/>
      <c r="H334" s="265">
        <v>1.167</v>
      </c>
      <c r="I334" s="266"/>
      <c r="J334" s="262"/>
      <c r="K334" s="262"/>
      <c r="L334" s="267"/>
      <c r="M334" s="268"/>
      <c r="N334" s="269"/>
      <c r="O334" s="269"/>
      <c r="P334" s="269"/>
      <c r="Q334" s="269"/>
      <c r="R334" s="269"/>
      <c r="S334" s="269"/>
      <c r="T334" s="270"/>
      <c r="AT334" s="271" t="s">
        <v>204</v>
      </c>
      <c r="AU334" s="271" t="s">
        <v>85</v>
      </c>
      <c r="AV334" s="13" t="s">
        <v>85</v>
      </c>
      <c r="AW334" s="13" t="s">
        <v>39</v>
      </c>
      <c r="AX334" s="13" t="s">
        <v>24</v>
      </c>
      <c r="AY334" s="271" t="s">
        <v>135</v>
      </c>
    </row>
    <row r="335" spans="2:63" s="10" customFormat="1" ht="29.85" customHeight="1">
      <c r="B335" s="210"/>
      <c r="C335" s="211"/>
      <c r="D335" s="212" t="s">
        <v>75</v>
      </c>
      <c r="E335" s="249" t="s">
        <v>591</v>
      </c>
      <c r="F335" s="249" t="s">
        <v>592</v>
      </c>
      <c r="G335" s="211"/>
      <c r="H335" s="211"/>
      <c r="I335" s="214"/>
      <c r="J335" s="250">
        <f>BK335</f>
        <v>0</v>
      </c>
      <c r="K335" s="211"/>
      <c r="L335" s="216"/>
      <c r="M335" s="217"/>
      <c r="N335" s="218"/>
      <c r="O335" s="218"/>
      <c r="P335" s="219">
        <f>SUM(P336:P347)</f>
        <v>0</v>
      </c>
      <c r="Q335" s="218"/>
      <c r="R335" s="219">
        <f>SUM(R336:R347)</f>
        <v>0</v>
      </c>
      <c r="S335" s="218"/>
      <c r="T335" s="220">
        <f>SUM(T336:T347)</f>
        <v>0</v>
      </c>
      <c r="AR335" s="221" t="s">
        <v>24</v>
      </c>
      <c r="AT335" s="222" t="s">
        <v>75</v>
      </c>
      <c r="AU335" s="222" t="s">
        <v>24</v>
      </c>
      <c r="AY335" s="221" t="s">
        <v>135</v>
      </c>
      <c r="BK335" s="223">
        <f>SUM(BK336:BK347)</f>
        <v>0</v>
      </c>
    </row>
    <row r="336" spans="2:65" s="1" customFormat="1" ht="25.5" customHeight="1">
      <c r="B336" s="46"/>
      <c r="C336" s="224" t="s">
        <v>593</v>
      </c>
      <c r="D336" s="224" t="s">
        <v>136</v>
      </c>
      <c r="E336" s="225" t="s">
        <v>594</v>
      </c>
      <c r="F336" s="226" t="s">
        <v>595</v>
      </c>
      <c r="G336" s="227" t="s">
        <v>228</v>
      </c>
      <c r="H336" s="228">
        <v>166.23</v>
      </c>
      <c r="I336" s="229"/>
      <c r="J336" s="230">
        <f>ROUND(I336*H336,2)</f>
        <v>0</v>
      </c>
      <c r="K336" s="226" t="s">
        <v>140</v>
      </c>
      <c r="L336" s="72"/>
      <c r="M336" s="231" t="s">
        <v>22</v>
      </c>
      <c r="N336" s="232" t="s">
        <v>47</v>
      </c>
      <c r="O336" s="47"/>
      <c r="P336" s="233">
        <f>O336*H336</f>
        <v>0</v>
      </c>
      <c r="Q336" s="233">
        <v>0</v>
      </c>
      <c r="R336" s="233">
        <f>Q336*H336</f>
        <v>0</v>
      </c>
      <c r="S336" s="233">
        <v>0</v>
      </c>
      <c r="T336" s="234">
        <f>S336*H336</f>
        <v>0</v>
      </c>
      <c r="AR336" s="24" t="s">
        <v>152</v>
      </c>
      <c r="AT336" s="24" t="s">
        <v>136</v>
      </c>
      <c r="AU336" s="24" t="s">
        <v>85</v>
      </c>
      <c r="AY336" s="24" t="s">
        <v>135</v>
      </c>
      <c r="BE336" s="235">
        <f>IF(N336="základní",J336,0)</f>
        <v>0</v>
      </c>
      <c r="BF336" s="235">
        <f>IF(N336="snížená",J336,0)</f>
        <v>0</v>
      </c>
      <c r="BG336" s="235">
        <f>IF(N336="zákl. přenesená",J336,0)</f>
        <v>0</v>
      </c>
      <c r="BH336" s="235">
        <f>IF(N336="sníž. přenesená",J336,0)</f>
        <v>0</v>
      </c>
      <c r="BI336" s="235">
        <f>IF(N336="nulová",J336,0)</f>
        <v>0</v>
      </c>
      <c r="BJ336" s="24" t="s">
        <v>24</v>
      </c>
      <c r="BK336" s="235">
        <f>ROUND(I336*H336,2)</f>
        <v>0</v>
      </c>
      <c r="BL336" s="24" t="s">
        <v>152</v>
      </c>
      <c r="BM336" s="24" t="s">
        <v>596</v>
      </c>
    </row>
    <row r="337" spans="2:65" s="1" customFormat="1" ht="25.5" customHeight="1">
      <c r="B337" s="46"/>
      <c r="C337" s="224" t="s">
        <v>597</v>
      </c>
      <c r="D337" s="224" t="s">
        <v>136</v>
      </c>
      <c r="E337" s="225" t="s">
        <v>598</v>
      </c>
      <c r="F337" s="226" t="s">
        <v>599</v>
      </c>
      <c r="G337" s="227" t="s">
        <v>228</v>
      </c>
      <c r="H337" s="228">
        <v>166.23</v>
      </c>
      <c r="I337" s="229"/>
      <c r="J337" s="230">
        <f>ROUND(I337*H337,2)</f>
        <v>0</v>
      </c>
      <c r="K337" s="226" t="s">
        <v>140</v>
      </c>
      <c r="L337" s="72"/>
      <c r="M337" s="231" t="s">
        <v>22</v>
      </c>
      <c r="N337" s="232" t="s">
        <v>47</v>
      </c>
      <c r="O337" s="47"/>
      <c r="P337" s="233">
        <f>O337*H337</f>
        <v>0</v>
      </c>
      <c r="Q337" s="233">
        <v>0</v>
      </c>
      <c r="R337" s="233">
        <f>Q337*H337</f>
        <v>0</v>
      </c>
      <c r="S337" s="233">
        <v>0</v>
      </c>
      <c r="T337" s="234">
        <f>S337*H337</f>
        <v>0</v>
      </c>
      <c r="AR337" s="24" t="s">
        <v>152</v>
      </c>
      <c r="AT337" s="24" t="s">
        <v>136</v>
      </c>
      <c r="AU337" s="24" t="s">
        <v>85</v>
      </c>
      <c r="AY337" s="24" t="s">
        <v>135</v>
      </c>
      <c r="BE337" s="235">
        <f>IF(N337="základní",J337,0)</f>
        <v>0</v>
      </c>
      <c r="BF337" s="235">
        <f>IF(N337="snížená",J337,0)</f>
        <v>0</v>
      </c>
      <c r="BG337" s="235">
        <f>IF(N337="zákl. přenesená",J337,0)</f>
        <v>0</v>
      </c>
      <c r="BH337" s="235">
        <f>IF(N337="sníž. přenesená",J337,0)</f>
        <v>0</v>
      </c>
      <c r="BI337" s="235">
        <f>IF(N337="nulová",J337,0)</f>
        <v>0</v>
      </c>
      <c r="BJ337" s="24" t="s">
        <v>24</v>
      </c>
      <c r="BK337" s="235">
        <f>ROUND(I337*H337,2)</f>
        <v>0</v>
      </c>
      <c r="BL337" s="24" t="s">
        <v>152</v>
      </c>
      <c r="BM337" s="24" t="s">
        <v>600</v>
      </c>
    </row>
    <row r="338" spans="2:47" s="1" customFormat="1" ht="13.5">
      <c r="B338" s="46"/>
      <c r="C338" s="74"/>
      <c r="D338" s="236" t="s">
        <v>143</v>
      </c>
      <c r="E338" s="74"/>
      <c r="F338" s="237" t="s">
        <v>601</v>
      </c>
      <c r="G338" s="74"/>
      <c r="H338" s="74"/>
      <c r="I338" s="196"/>
      <c r="J338" s="74"/>
      <c r="K338" s="74"/>
      <c r="L338" s="72"/>
      <c r="M338" s="238"/>
      <c r="N338" s="47"/>
      <c r="O338" s="47"/>
      <c r="P338" s="47"/>
      <c r="Q338" s="47"/>
      <c r="R338" s="47"/>
      <c r="S338" s="47"/>
      <c r="T338" s="95"/>
      <c r="AT338" s="24" t="s">
        <v>143</v>
      </c>
      <c r="AU338" s="24" t="s">
        <v>85</v>
      </c>
    </row>
    <row r="339" spans="2:65" s="1" customFormat="1" ht="25.5" customHeight="1">
      <c r="B339" s="46"/>
      <c r="C339" s="224" t="s">
        <v>602</v>
      </c>
      <c r="D339" s="224" t="s">
        <v>136</v>
      </c>
      <c r="E339" s="225" t="s">
        <v>603</v>
      </c>
      <c r="F339" s="226" t="s">
        <v>604</v>
      </c>
      <c r="G339" s="227" t="s">
        <v>228</v>
      </c>
      <c r="H339" s="228">
        <v>1662.3</v>
      </c>
      <c r="I339" s="229"/>
      <c r="J339" s="230">
        <f>ROUND(I339*H339,2)</f>
        <v>0</v>
      </c>
      <c r="K339" s="226" t="s">
        <v>140</v>
      </c>
      <c r="L339" s="72"/>
      <c r="M339" s="231" t="s">
        <v>22</v>
      </c>
      <c r="N339" s="232" t="s">
        <v>47</v>
      </c>
      <c r="O339" s="47"/>
      <c r="P339" s="233">
        <f>O339*H339</f>
        <v>0</v>
      </c>
      <c r="Q339" s="233">
        <v>0</v>
      </c>
      <c r="R339" s="233">
        <f>Q339*H339</f>
        <v>0</v>
      </c>
      <c r="S339" s="233">
        <v>0</v>
      </c>
      <c r="T339" s="234">
        <f>S339*H339</f>
        <v>0</v>
      </c>
      <c r="AR339" s="24" t="s">
        <v>152</v>
      </c>
      <c r="AT339" s="24" t="s">
        <v>136</v>
      </c>
      <c r="AU339" s="24" t="s">
        <v>85</v>
      </c>
      <c r="AY339" s="24" t="s">
        <v>135</v>
      </c>
      <c r="BE339" s="235">
        <f>IF(N339="základní",J339,0)</f>
        <v>0</v>
      </c>
      <c r="BF339" s="235">
        <f>IF(N339="snížená",J339,0)</f>
        <v>0</v>
      </c>
      <c r="BG339" s="235">
        <f>IF(N339="zákl. přenesená",J339,0)</f>
        <v>0</v>
      </c>
      <c r="BH339" s="235">
        <f>IF(N339="sníž. přenesená",J339,0)</f>
        <v>0</v>
      </c>
      <c r="BI339" s="235">
        <f>IF(N339="nulová",J339,0)</f>
        <v>0</v>
      </c>
      <c r="BJ339" s="24" t="s">
        <v>24</v>
      </c>
      <c r="BK339" s="235">
        <f>ROUND(I339*H339,2)</f>
        <v>0</v>
      </c>
      <c r="BL339" s="24" t="s">
        <v>152</v>
      </c>
      <c r="BM339" s="24" t="s">
        <v>605</v>
      </c>
    </row>
    <row r="340" spans="2:47" s="1" customFormat="1" ht="13.5">
      <c r="B340" s="46"/>
      <c r="C340" s="74"/>
      <c r="D340" s="236" t="s">
        <v>143</v>
      </c>
      <c r="E340" s="74"/>
      <c r="F340" s="237" t="s">
        <v>606</v>
      </c>
      <c r="G340" s="74"/>
      <c r="H340" s="74"/>
      <c r="I340" s="196"/>
      <c r="J340" s="74"/>
      <c r="K340" s="74"/>
      <c r="L340" s="72"/>
      <c r="M340" s="238"/>
      <c r="N340" s="47"/>
      <c r="O340" s="47"/>
      <c r="P340" s="47"/>
      <c r="Q340" s="47"/>
      <c r="R340" s="47"/>
      <c r="S340" s="47"/>
      <c r="T340" s="95"/>
      <c r="AT340" s="24" t="s">
        <v>143</v>
      </c>
      <c r="AU340" s="24" t="s">
        <v>85</v>
      </c>
    </row>
    <row r="341" spans="2:51" s="13" customFormat="1" ht="13.5">
      <c r="B341" s="261"/>
      <c r="C341" s="262"/>
      <c r="D341" s="236" t="s">
        <v>204</v>
      </c>
      <c r="E341" s="262"/>
      <c r="F341" s="264" t="s">
        <v>607</v>
      </c>
      <c r="G341" s="262"/>
      <c r="H341" s="265">
        <v>1662.3</v>
      </c>
      <c r="I341" s="266"/>
      <c r="J341" s="262"/>
      <c r="K341" s="262"/>
      <c r="L341" s="267"/>
      <c r="M341" s="268"/>
      <c r="N341" s="269"/>
      <c r="O341" s="269"/>
      <c r="P341" s="269"/>
      <c r="Q341" s="269"/>
      <c r="R341" s="269"/>
      <c r="S341" s="269"/>
      <c r="T341" s="270"/>
      <c r="AT341" s="271" t="s">
        <v>204</v>
      </c>
      <c r="AU341" s="271" t="s">
        <v>85</v>
      </c>
      <c r="AV341" s="13" t="s">
        <v>85</v>
      </c>
      <c r="AW341" s="13" t="s">
        <v>6</v>
      </c>
      <c r="AX341" s="13" t="s">
        <v>24</v>
      </c>
      <c r="AY341" s="271" t="s">
        <v>135</v>
      </c>
    </row>
    <row r="342" spans="2:65" s="1" customFormat="1" ht="16.5" customHeight="1">
      <c r="B342" s="46"/>
      <c r="C342" s="224" t="s">
        <v>608</v>
      </c>
      <c r="D342" s="224" t="s">
        <v>136</v>
      </c>
      <c r="E342" s="225" t="s">
        <v>609</v>
      </c>
      <c r="F342" s="226" t="s">
        <v>610</v>
      </c>
      <c r="G342" s="227" t="s">
        <v>228</v>
      </c>
      <c r="H342" s="228">
        <v>59.247</v>
      </c>
      <c r="I342" s="229"/>
      <c r="J342" s="230">
        <f>ROUND(I342*H342,2)</f>
        <v>0</v>
      </c>
      <c r="K342" s="226" t="s">
        <v>140</v>
      </c>
      <c r="L342" s="72"/>
      <c r="M342" s="231" t="s">
        <v>22</v>
      </c>
      <c r="N342" s="232" t="s">
        <v>47</v>
      </c>
      <c r="O342" s="47"/>
      <c r="P342" s="233">
        <f>O342*H342</f>
        <v>0</v>
      </c>
      <c r="Q342" s="233">
        <v>0</v>
      </c>
      <c r="R342" s="233">
        <f>Q342*H342</f>
        <v>0</v>
      </c>
      <c r="S342" s="233">
        <v>0</v>
      </c>
      <c r="T342" s="234">
        <f>S342*H342</f>
        <v>0</v>
      </c>
      <c r="AR342" s="24" t="s">
        <v>152</v>
      </c>
      <c r="AT342" s="24" t="s">
        <v>136</v>
      </c>
      <c r="AU342" s="24" t="s">
        <v>85</v>
      </c>
      <c r="AY342" s="24" t="s">
        <v>135</v>
      </c>
      <c r="BE342" s="235">
        <f>IF(N342="základní",J342,0)</f>
        <v>0</v>
      </c>
      <c r="BF342" s="235">
        <f>IF(N342="snížená",J342,0)</f>
        <v>0</v>
      </c>
      <c r="BG342" s="235">
        <f>IF(N342="zákl. přenesená",J342,0)</f>
        <v>0</v>
      </c>
      <c r="BH342" s="235">
        <f>IF(N342="sníž. přenesená",J342,0)</f>
        <v>0</v>
      </c>
      <c r="BI342" s="235">
        <f>IF(N342="nulová",J342,0)</f>
        <v>0</v>
      </c>
      <c r="BJ342" s="24" t="s">
        <v>24</v>
      </c>
      <c r="BK342" s="235">
        <f>ROUND(I342*H342,2)</f>
        <v>0</v>
      </c>
      <c r="BL342" s="24" t="s">
        <v>152</v>
      </c>
      <c r="BM342" s="24" t="s">
        <v>611</v>
      </c>
    </row>
    <row r="343" spans="2:47" s="1" customFormat="1" ht="13.5">
      <c r="B343" s="46"/>
      <c r="C343" s="74"/>
      <c r="D343" s="236" t="s">
        <v>143</v>
      </c>
      <c r="E343" s="74"/>
      <c r="F343" s="237" t="s">
        <v>612</v>
      </c>
      <c r="G343" s="74"/>
      <c r="H343" s="74"/>
      <c r="I343" s="196"/>
      <c r="J343" s="74"/>
      <c r="K343" s="74"/>
      <c r="L343" s="72"/>
      <c r="M343" s="238"/>
      <c r="N343" s="47"/>
      <c r="O343" s="47"/>
      <c r="P343" s="47"/>
      <c r="Q343" s="47"/>
      <c r="R343" s="47"/>
      <c r="S343" s="47"/>
      <c r="T343" s="95"/>
      <c r="AT343" s="24" t="s">
        <v>143</v>
      </c>
      <c r="AU343" s="24" t="s">
        <v>85</v>
      </c>
    </row>
    <row r="344" spans="2:65" s="1" customFormat="1" ht="25.5" customHeight="1">
      <c r="B344" s="46"/>
      <c r="C344" s="224" t="s">
        <v>613</v>
      </c>
      <c r="D344" s="224" t="s">
        <v>136</v>
      </c>
      <c r="E344" s="225" t="s">
        <v>614</v>
      </c>
      <c r="F344" s="226" t="s">
        <v>615</v>
      </c>
      <c r="G344" s="227" t="s">
        <v>228</v>
      </c>
      <c r="H344" s="228">
        <v>102.58</v>
      </c>
      <c r="I344" s="229"/>
      <c r="J344" s="230">
        <f>ROUND(I344*H344,2)</f>
        <v>0</v>
      </c>
      <c r="K344" s="226" t="s">
        <v>140</v>
      </c>
      <c r="L344" s="72"/>
      <c r="M344" s="231" t="s">
        <v>22</v>
      </c>
      <c r="N344" s="232" t="s">
        <v>47</v>
      </c>
      <c r="O344" s="47"/>
      <c r="P344" s="233">
        <f>O344*H344</f>
        <v>0</v>
      </c>
      <c r="Q344" s="233">
        <v>0</v>
      </c>
      <c r="R344" s="233">
        <f>Q344*H344</f>
        <v>0</v>
      </c>
      <c r="S344" s="233">
        <v>0</v>
      </c>
      <c r="T344" s="234">
        <f>S344*H344</f>
        <v>0</v>
      </c>
      <c r="AR344" s="24" t="s">
        <v>152</v>
      </c>
      <c r="AT344" s="24" t="s">
        <v>136</v>
      </c>
      <c r="AU344" s="24" t="s">
        <v>85</v>
      </c>
      <c r="AY344" s="24" t="s">
        <v>135</v>
      </c>
      <c r="BE344" s="235">
        <f>IF(N344="základní",J344,0)</f>
        <v>0</v>
      </c>
      <c r="BF344" s="235">
        <f>IF(N344="snížená",J344,0)</f>
        <v>0</v>
      </c>
      <c r="BG344" s="235">
        <f>IF(N344="zákl. přenesená",J344,0)</f>
        <v>0</v>
      </c>
      <c r="BH344" s="235">
        <f>IF(N344="sníž. přenesená",J344,0)</f>
        <v>0</v>
      </c>
      <c r="BI344" s="235">
        <f>IF(N344="nulová",J344,0)</f>
        <v>0</v>
      </c>
      <c r="BJ344" s="24" t="s">
        <v>24</v>
      </c>
      <c r="BK344" s="235">
        <f>ROUND(I344*H344,2)</f>
        <v>0</v>
      </c>
      <c r="BL344" s="24" t="s">
        <v>152</v>
      </c>
      <c r="BM344" s="24" t="s">
        <v>616</v>
      </c>
    </row>
    <row r="345" spans="2:47" s="1" customFormat="1" ht="13.5">
      <c r="B345" s="46"/>
      <c r="C345" s="74"/>
      <c r="D345" s="236" t="s">
        <v>143</v>
      </c>
      <c r="E345" s="74"/>
      <c r="F345" s="237" t="s">
        <v>617</v>
      </c>
      <c r="G345" s="74"/>
      <c r="H345" s="74"/>
      <c r="I345" s="196"/>
      <c r="J345" s="74"/>
      <c r="K345" s="74"/>
      <c r="L345" s="72"/>
      <c r="M345" s="238"/>
      <c r="N345" s="47"/>
      <c r="O345" s="47"/>
      <c r="P345" s="47"/>
      <c r="Q345" s="47"/>
      <c r="R345" s="47"/>
      <c r="S345" s="47"/>
      <c r="T345" s="95"/>
      <c r="AT345" s="24" t="s">
        <v>143</v>
      </c>
      <c r="AU345" s="24" t="s">
        <v>85</v>
      </c>
    </row>
    <row r="346" spans="2:65" s="1" customFormat="1" ht="16.5" customHeight="1">
      <c r="B346" s="46"/>
      <c r="C346" s="224" t="s">
        <v>618</v>
      </c>
      <c r="D346" s="224" t="s">
        <v>136</v>
      </c>
      <c r="E346" s="225" t="s">
        <v>619</v>
      </c>
      <c r="F346" s="226" t="s">
        <v>620</v>
      </c>
      <c r="G346" s="227" t="s">
        <v>228</v>
      </c>
      <c r="H346" s="228">
        <v>4.403</v>
      </c>
      <c r="I346" s="229"/>
      <c r="J346" s="230">
        <f>ROUND(I346*H346,2)</f>
        <v>0</v>
      </c>
      <c r="K346" s="226" t="s">
        <v>140</v>
      </c>
      <c r="L346" s="72"/>
      <c r="M346" s="231" t="s">
        <v>22</v>
      </c>
      <c r="N346" s="232" t="s">
        <v>47</v>
      </c>
      <c r="O346" s="47"/>
      <c r="P346" s="233">
        <f>O346*H346</f>
        <v>0</v>
      </c>
      <c r="Q346" s="233">
        <v>0</v>
      </c>
      <c r="R346" s="233">
        <f>Q346*H346</f>
        <v>0</v>
      </c>
      <c r="S346" s="233">
        <v>0</v>
      </c>
      <c r="T346" s="234">
        <f>S346*H346</f>
        <v>0</v>
      </c>
      <c r="AR346" s="24" t="s">
        <v>152</v>
      </c>
      <c r="AT346" s="24" t="s">
        <v>136</v>
      </c>
      <c r="AU346" s="24" t="s">
        <v>85</v>
      </c>
      <c r="AY346" s="24" t="s">
        <v>135</v>
      </c>
      <c r="BE346" s="235">
        <f>IF(N346="základní",J346,0)</f>
        <v>0</v>
      </c>
      <c r="BF346" s="235">
        <f>IF(N346="snížená",J346,0)</f>
        <v>0</v>
      </c>
      <c r="BG346" s="235">
        <f>IF(N346="zákl. přenesená",J346,0)</f>
        <v>0</v>
      </c>
      <c r="BH346" s="235">
        <f>IF(N346="sníž. přenesená",J346,0)</f>
        <v>0</v>
      </c>
      <c r="BI346" s="235">
        <f>IF(N346="nulová",J346,0)</f>
        <v>0</v>
      </c>
      <c r="BJ346" s="24" t="s">
        <v>24</v>
      </c>
      <c r="BK346" s="235">
        <f>ROUND(I346*H346,2)</f>
        <v>0</v>
      </c>
      <c r="BL346" s="24" t="s">
        <v>152</v>
      </c>
      <c r="BM346" s="24" t="s">
        <v>621</v>
      </c>
    </row>
    <row r="347" spans="2:47" s="1" customFormat="1" ht="13.5">
      <c r="B347" s="46"/>
      <c r="C347" s="74"/>
      <c r="D347" s="236" t="s">
        <v>143</v>
      </c>
      <c r="E347" s="74"/>
      <c r="F347" s="237" t="s">
        <v>622</v>
      </c>
      <c r="G347" s="74"/>
      <c r="H347" s="74"/>
      <c r="I347" s="196"/>
      <c r="J347" s="74"/>
      <c r="K347" s="74"/>
      <c r="L347" s="72"/>
      <c r="M347" s="238"/>
      <c r="N347" s="47"/>
      <c r="O347" s="47"/>
      <c r="P347" s="47"/>
      <c r="Q347" s="47"/>
      <c r="R347" s="47"/>
      <c r="S347" s="47"/>
      <c r="T347" s="95"/>
      <c r="AT347" s="24" t="s">
        <v>143</v>
      </c>
      <c r="AU347" s="24" t="s">
        <v>85</v>
      </c>
    </row>
    <row r="348" spans="2:63" s="10" customFormat="1" ht="29.85" customHeight="1">
      <c r="B348" s="210"/>
      <c r="C348" s="211"/>
      <c r="D348" s="212" t="s">
        <v>75</v>
      </c>
      <c r="E348" s="249" t="s">
        <v>623</v>
      </c>
      <c r="F348" s="249" t="s">
        <v>624</v>
      </c>
      <c r="G348" s="211"/>
      <c r="H348" s="211"/>
      <c r="I348" s="214"/>
      <c r="J348" s="250">
        <f>BK348</f>
        <v>0</v>
      </c>
      <c r="K348" s="211"/>
      <c r="L348" s="216"/>
      <c r="M348" s="217"/>
      <c r="N348" s="218"/>
      <c r="O348" s="218"/>
      <c r="P348" s="219">
        <f>P349</f>
        <v>0</v>
      </c>
      <c r="Q348" s="218"/>
      <c r="R348" s="219">
        <f>R349</f>
        <v>0</v>
      </c>
      <c r="S348" s="218"/>
      <c r="T348" s="220">
        <f>T349</f>
        <v>0</v>
      </c>
      <c r="AR348" s="221" t="s">
        <v>24</v>
      </c>
      <c r="AT348" s="222" t="s">
        <v>75</v>
      </c>
      <c r="AU348" s="222" t="s">
        <v>24</v>
      </c>
      <c r="AY348" s="221" t="s">
        <v>135</v>
      </c>
      <c r="BK348" s="223">
        <f>BK349</f>
        <v>0</v>
      </c>
    </row>
    <row r="349" spans="2:65" s="1" customFormat="1" ht="16.5" customHeight="1">
      <c r="B349" s="46"/>
      <c r="C349" s="224" t="s">
        <v>625</v>
      </c>
      <c r="D349" s="224" t="s">
        <v>136</v>
      </c>
      <c r="E349" s="225" t="s">
        <v>626</v>
      </c>
      <c r="F349" s="226" t="s">
        <v>627</v>
      </c>
      <c r="G349" s="227" t="s">
        <v>228</v>
      </c>
      <c r="H349" s="228">
        <v>148.294</v>
      </c>
      <c r="I349" s="229"/>
      <c r="J349" s="230">
        <f>ROUND(I349*H349,2)</f>
        <v>0</v>
      </c>
      <c r="K349" s="226" t="s">
        <v>140</v>
      </c>
      <c r="L349" s="72"/>
      <c r="M349" s="231" t="s">
        <v>22</v>
      </c>
      <c r="N349" s="232" t="s">
        <v>47</v>
      </c>
      <c r="O349" s="47"/>
      <c r="P349" s="233">
        <f>O349*H349</f>
        <v>0</v>
      </c>
      <c r="Q349" s="233">
        <v>0</v>
      </c>
      <c r="R349" s="233">
        <f>Q349*H349</f>
        <v>0</v>
      </c>
      <c r="S349" s="233">
        <v>0</v>
      </c>
      <c r="T349" s="234">
        <f>S349*H349</f>
        <v>0</v>
      </c>
      <c r="AR349" s="24" t="s">
        <v>152</v>
      </c>
      <c r="AT349" s="24" t="s">
        <v>136</v>
      </c>
      <c r="AU349" s="24" t="s">
        <v>85</v>
      </c>
      <c r="AY349" s="24" t="s">
        <v>135</v>
      </c>
      <c r="BE349" s="235">
        <f>IF(N349="základní",J349,0)</f>
        <v>0</v>
      </c>
      <c r="BF349" s="235">
        <f>IF(N349="snížená",J349,0)</f>
        <v>0</v>
      </c>
      <c r="BG349" s="235">
        <f>IF(N349="zákl. přenesená",J349,0)</f>
        <v>0</v>
      </c>
      <c r="BH349" s="235">
        <f>IF(N349="sníž. přenesená",J349,0)</f>
        <v>0</v>
      </c>
      <c r="BI349" s="235">
        <f>IF(N349="nulová",J349,0)</f>
        <v>0</v>
      </c>
      <c r="BJ349" s="24" t="s">
        <v>24</v>
      </c>
      <c r="BK349" s="235">
        <f>ROUND(I349*H349,2)</f>
        <v>0</v>
      </c>
      <c r="BL349" s="24" t="s">
        <v>152</v>
      </c>
      <c r="BM349" s="24" t="s">
        <v>628</v>
      </c>
    </row>
    <row r="350" spans="2:63" s="10" customFormat="1" ht="37.4" customHeight="1">
      <c r="B350" s="210"/>
      <c r="C350" s="211"/>
      <c r="D350" s="212" t="s">
        <v>75</v>
      </c>
      <c r="E350" s="213" t="s">
        <v>629</v>
      </c>
      <c r="F350" s="213" t="s">
        <v>630</v>
      </c>
      <c r="G350" s="211"/>
      <c r="H350" s="211"/>
      <c r="I350" s="214"/>
      <c r="J350" s="215">
        <f>BK350</f>
        <v>0</v>
      </c>
      <c r="K350" s="211"/>
      <c r="L350" s="216"/>
      <c r="M350" s="217"/>
      <c r="N350" s="218"/>
      <c r="O350" s="218"/>
      <c r="P350" s="219">
        <f>P351+P355+P366+P391+P400+P412+P417+P451+P460+P486</f>
        <v>0</v>
      </c>
      <c r="Q350" s="218"/>
      <c r="R350" s="219">
        <f>R351+R355+R366+R391+R400+R412+R417+R451+R460+R486</f>
        <v>31.058991680000002</v>
      </c>
      <c r="S350" s="218"/>
      <c r="T350" s="220">
        <f>T351+T355+T366+T391+T400+T412+T417+T451+T460+T486</f>
        <v>0.35871788</v>
      </c>
      <c r="AR350" s="221" t="s">
        <v>85</v>
      </c>
      <c r="AT350" s="222" t="s">
        <v>75</v>
      </c>
      <c r="AU350" s="222" t="s">
        <v>76</v>
      </c>
      <c r="AY350" s="221" t="s">
        <v>135</v>
      </c>
      <c r="BK350" s="223">
        <f>BK351+BK355+BK366+BK391+BK400+BK412+BK417+BK451+BK460+BK486</f>
        <v>0</v>
      </c>
    </row>
    <row r="351" spans="2:63" s="10" customFormat="1" ht="19.9" customHeight="1">
      <c r="B351" s="210"/>
      <c r="C351" s="211"/>
      <c r="D351" s="212" t="s">
        <v>75</v>
      </c>
      <c r="E351" s="249" t="s">
        <v>631</v>
      </c>
      <c r="F351" s="249" t="s">
        <v>632</v>
      </c>
      <c r="G351" s="211"/>
      <c r="H351" s="211"/>
      <c r="I351" s="214"/>
      <c r="J351" s="250">
        <f>BK351</f>
        <v>0</v>
      </c>
      <c r="K351" s="211"/>
      <c r="L351" s="216"/>
      <c r="M351" s="217"/>
      <c r="N351" s="218"/>
      <c r="O351" s="218"/>
      <c r="P351" s="219">
        <f>SUM(P352:P354)</f>
        <v>0</v>
      </c>
      <c r="Q351" s="218"/>
      <c r="R351" s="219">
        <f>SUM(R352:R354)</f>
        <v>0</v>
      </c>
      <c r="S351" s="218"/>
      <c r="T351" s="220">
        <f>SUM(T352:T354)</f>
        <v>0</v>
      </c>
      <c r="AR351" s="221" t="s">
        <v>85</v>
      </c>
      <c r="AT351" s="222" t="s">
        <v>75</v>
      </c>
      <c r="AU351" s="222" t="s">
        <v>24</v>
      </c>
      <c r="AY351" s="221" t="s">
        <v>135</v>
      </c>
      <c r="BK351" s="223">
        <f>SUM(BK352:BK354)</f>
        <v>0</v>
      </c>
    </row>
    <row r="352" spans="2:65" s="1" customFormat="1" ht="16.5" customHeight="1">
      <c r="B352" s="46"/>
      <c r="C352" s="224" t="s">
        <v>633</v>
      </c>
      <c r="D352" s="224" t="s">
        <v>136</v>
      </c>
      <c r="E352" s="225" t="s">
        <v>634</v>
      </c>
      <c r="F352" s="226" t="s">
        <v>635</v>
      </c>
      <c r="G352" s="227" t="s">
        <v>452</v>
      </c>
      <c r="H352" s="228">
        <v>0</v>
      </c>
      <c r="I352" s="229"/>
      <c r="J352" s="230">
        <f>ROUND(I352*H352,2)</f>
        <v>0</v>
      </c>
      <c r="K352" s="226" t="s">
        <v>22</v>
      </c>
      <c r="L352" s="72"/>
      <c r="M352" s="231" t="s">
        <v>22</v>
      </c>
      <c r="N352" s="232" t="s">
        <v>47</v>
      </c>
      <c r="O352" s="47"/>
      <c r="P352" s="233">
        <f>O352*H352</f>
        <v>0</v>
      </c>
      <c r="Q352" s="233">
        <v>0</v>
      </c>
      <c r="R352" s="233">
        <f>Q352*H352</f>
        <v>0</v>
      </c>
      <c r="S352" s="233">
        <v>0</v>
      </c>
      <c r="T352" s="234">
        <f>S352*H352</f>
        <v>0</v>
      </c>
      <c r="AR352" s="24" t="s">
        <v>295</v>
      </c>
      <c r="AT352" s="24" t="s">
        <v>136</v>
      </c>
      <c r="AU352" s="24" t="s">
        <v>85</v>
      </c>
      <c r="AY352" s="24" t="s">
        <v>135</v>
      </c>
      <c r="BE352" s="235">
        <f>IF(N352="základní",J352,0)</f>
        <v>0</v>
      </c>
      <c r="BF352" s="235">
        <f>IF(N352="snížená",J352,0)</f>
        <v>0</v>
      </c>
      <c r="BG352" s="235">
        <f>IF(N352="zákl. přenesená",J352,0)</f>
        <v>0</v>
      </c>
      <c r="BH352" s="235">
        <f>IF(N352="sníž. přenesená",J352,0)</f>
        <v>0</v>
      </c>
      <c r="BI352" s="235">
        <f>IF(N352="nulová",J352,0)</f>
        <v>0</v>
      </c>
      <c r="BJ352" s="24" t="s">
        <v>24</v>
      </c>
      <c r="BK352" s="235">
        <f>ROUND(I352*H352,2)</f>
        <v>0</v>
      </c>
      <c r="BL352" s="24" t="s">
        <v>295</v>
      </c>
      <c r="BM352" s="24" t="s">
        <v>636</v>
      </c>
    </row>
    <row r="353" spans="2:65" s="1" customFormat="1" ht="16.5" customHeight="1">
      <c r="B353" s="46"/>
      <c r="C353" s="224" t="s">
        <v>637</v>
      </c>
      <c r="D353" s="224" t="s">
        <v>136</v>
      </c>
      <c r="E353" s="225" t="s">
        <v>638</v>
      </c>
      <c r="F353" s="226" t="s">
        <v>639</v>
      </c>
      <c r="G353" s="227" t="s">
        <v>640</v>
      </c>
      <c r="H353" s="294"/>
      <c r="I353" s="229"/>
      <c r="J353" s="230">
        <f>ROUND(I353*H353,2)</f>
        <v>0</v>
      </c>
      <c r="K353" s="226" t="s">
        <v>140</v>
      </c>
      <c r="L353" s="72"/>
      <c r="M353" s="231" t="s">
        <v>22</v>
      </c>
      <c r="N353" s="232" t="s">
        <v>47</v>
      </c>
      <c r="O353" s="47"/>
      <c r="P353" s="233">
        <f>O353*H353</f>
        <v>0</v>
      </c>
      <c r="Q353" s="233">
        <v>0</v>
      </c>
      <c r="R353" s="233">
        <f>Q353*H353</f>
        <v>0</v>
      </c>
      <c r="S353" s="233">
        <v>0</v>
      </c>
      <c r="T353" s="234">
        <f>S353*H353</f>
        <v>0</v>
      </c>
      <c r="AR353" s="24" t="s">
        <v>295</v>
      </c>
      <c r="AT353" s="24" t="s">
        <v>136</v>
      </c>
      <c r="AU353" s="24" t="s">
        <v>85</v>
      </c>
      <c r="AY353" s="24" t="s">
        <v>135</v>
      </c>
      <c r="BE353" s="235">
        <f>IF(N353="základní",J353,0)</f>
        <v>0</v>
      </c>
      <c r="BF353" s="235">
        <f>IF(N353="snížená",J353,0)</f>
        <v>0</v>
      </c>
      <c r="BG353" s="235">
        <f>IF(N353="zákl. přenesená",J353,0)</f>
        <v>0</v>
      </c>
      <c r="BH353" s="235">
        <f>IF(N353="sníž. přenesená",J353,0)</f>
        <v>0</v>
      </c>
      <c r="BI353" s="235">
        <f>IF(N353="nulová",J353,0)</f>
        <v>0</v>
      </c>
      <c r="BJ353" s="24" t="s">
        <v>24</v>
      </c>
      <c r="BK353" s="235">
        <f>ROUND(I353*H353,2)</f>
        <v>0</v>
      </c>
      <c r="BL353" s="24" t="s">
        <v>295</v>
      </c>
      <c r="BM353" s="24" t="s">
        <v>641</v>
      </c>
    </row>
    <row r="354" spans="2:47" s="1" customFormat="1" ht="13.5">
      <c r="B354" s="46"/>
      <c r="C354" s="74"/>
      <c r="D354" s="236" t="s">
        <v>143</v>
      </c>
      <c r="E354" s="74"/>
      <c r="F354" s="237" t="s">
        <v>642</v>
      </c>
      <c r="G354" s="74"/>
      <c r="H354" s="74"/>
      <c r="I354" s="196"/>
      <c r="J354" s="74"/>
      <c r="K354" s="74"/>
      <c r="L354" s="72"/>
      <c r="M354" s="238"/>
      <c r="N354" s="47"/>
      <c r="O354" s="47"/>
      <c r="P354" s="47"/>
      <c r="Q354" s="47"/>
      <c r="R354" s="47"/>
      <c r="S354" s="47"/>
      <c r="T354" s="95"/>
      <c r="AT354" s="24" t="s">
        <v>143</v>
      </c>
      <c r="AU354" s="24" t="s">
        <v>85</v>
      </c>
    </row>
    <row r="355" spans="2:63" s="10" customFormat="1" ht="29.85" customHeight="1">
      <c r="B355" s="210"/>
      <c r="C355" s="211"/>
      <c r="D355" s="212" t="s">
        <v>75</v>
      </c>
      <c r="E355" s="249" t="s">
        <v>643</v>
      </c>
      <c r="F355" s="249" t="s">
        <v>644</v>
      </c>
      <c r="G355" s="211"/>
      <c r="H355" s="211"/>
      <c r="I355" s="214"/>
      <c r="J355" s="250">
        <f>BK355</f>
        <v>0</v>
      </c>
      <c r="K355" s="211"/>
      <c r="L355" s="216"/>
      <c r="M355" s="217"/>
      <c r="N355" s="218"/>
      <c r="O355" s="218"/>
      <c r="P355" s="219">
        <f>SUM(P356:P365)</f>
        <v>0</v>
      </c>
      <c r="Q355" s="218"/>
      <c r="R355" s="219">
        <f>SUM(R356:R365)</f>
        <v>0.0435</v>
      </c>
      <c r="S355" s="218"/>
      <c r="T355" s="220">
        <f>SUM(T356:T365)</f>
        <v>0.0313125</v>
      </c>
      <c r="AR355" s="221" t="s">
        <v>85</v>
      </c>
      <c r="AT355" s="222" t="s">
        <v>75</v>
      </c>
      <c r="AU355" s="222" t="s">
        <v>24</v>
      </c>
      <c r="AY355" s="221" t="s">
        <v>135</v>
      </c>
      <c r="BK355" s="223">
        <f>SUM(BK356:BK365)</f>
        <v>0</v>
      </c>
    </row>
    <row r="356" spans="2:65" s="1" customFormat="1" ht="16.5" customHeight="1">
      <c r="B356" s="46"/>
      <c r="C356" s="224" t="s">
        <v>645</v>
      </c>
      <c r="D356" s="224" t="s">
        <v>136</v>
      </c>
      <c r="E356" s="225" t="s">
        <v>646</v>
      </c>
      <c r="F356" s="226" t="s">
        <v>647</v>
      </c>
      <c r="G356" s="227" t="s">
        <v>262</v>
      </c>
      <c r="H356" s="228">
        <v>18.75</v>
      </c>
      <c r="I356" s="229"/>
      <c r="J356" s="230">
        <f>ROUND(I356*H356,2)</f>
        <v>0</v>
      </c>
      <c r="K356" s="226" t="s">
        <v>140</v>
      </c>
      <c r="L356" s="72"/>
      <c r="M356" s="231" t="s">
        <v>22</v>
      </c>
      <c r="N356" s="232" t="s">
        <v>47</v>
      </c>
      <c r="O356" s="47"/>
      <c r="P356" s="233">
        <f>O356*H356</f>
        <v>0</v>
      </c>
      <c r="Q356" s="233">
        <v>0</v>
      </c>
      <c r="R356" s="233">
        <f>Q356*H356</f>
        <v>0</v>
      </c>
      <c r="S356" s="233">
        <v>0.00167</v>
      </c>
      <c r="T356" s="234">
        <f>S356*H356</f>
        <v>0.0313125</v>
      </c>
      <c r="AR356" s="24" t="s">
        <v>295</v>
      </c>
      <c r="AT356" s="24" t="s">
        <v>136</v>
      </c>
      <c r="AU356" s="24" t="s">
        <v>85</v>
      </c>
      <c r="AY356" s="24" t="s">
        <v>135</v>
      </c>
      <c r="BE356" s="235">
        <f>IF(N356="základní",J356,0)</f>
        <v>0</v>
      </c>
      <c r="BF356" s="235">
        <f>IF(N356="snížená",J356,0)</f>
        <v>0</v>
      </c>
      <c r="BG356" s="235">
        <f>IF(N356="zákl. přenesená",J356,0)</f>
        <v>0</v>
      </c>
      <c r="BH356" s="235">
        <f>IF(N356="sníž. přenesená",J356,0)</f>
        <v>0</v>
      </c>
      <c r="BI356" s="235">
        <f>IF(N356="nulová",J356,0)</f>
        <v>0</v>
      </c>
      <c r="BJ356" s="24" t="s">
        <v>24</v>
      </c>
      <c r="BK356" s="235">
        <f>ROUND(I356*H356,2)</f>
        <v>0</v>
      </c>
      <c r="BL356" s="24" t="s">
        <v>295</v>
      </c>
      <c r="BM356" s="24" t="s">
        <v>648</v>
      </c>
    </row>
    <row r="357" spans="2:47" s="1" customFormat="1" ht="13.5">
      <c r="B357" s="46"/>
      <c r="C357" s="74"/>
      <c r="D357" s="236" t="s">
        <v>143</v>
      </c>
      <c r="E357" s="74"/>
      <c r="F357" s="237" t="s">
        <v>649</v>
      </c>
      <c r="G357" s="74"/>
      <c r="H357" s="74"/>
      <c r="I357" s="196"/>
      <c r="J357" s="74"/>
      <c r="K357" s="74"/>
      <c r="L357" s="72"/>
      <c r="M357" s="238"/>
      <c r="N357" s="47"/>
      <c r="O357" s="47"/>
      <c r="P357" s="47"/>
      <c r="Q357" s="47"/>
      <c r="R357" s="47"/>
      <c r="S357" s="47"/>
      <c r="T357" s="95"/>
      <c r="AT357" s="24" t="s">
        <v>143</v>
      </c>
      <c r="AU357" s="24" t="s">
        <v>85</v>
      </c>
    </row>
    <row r="358" spans="2:65" s="1" customFormat="1" ht="16.5" customHeight="1">
      <c r="B358" s="46"/>
      <c r="C358" s="224" t="s">
        <v>650</v>
      </c>
      <c r="D358" s="224" t="s">
        <v>136</v>
      </c>
      <c r="E358" s="225" t="s">
        <v>651</v>
      </c>
      <c r="F358" s="226" t="s">
        <v>652</v>
      </c>
      <c r="G358" s="227" t="s">
        <v>262</v>
      </c>
      <c r="H358" s="228">
        <v>18.75</v>
      </c>
      <c r="I358" s="229"/>
      <c r="J358" s="230">
        <f>ROUND(I358*H358,2)</f>
        <v>0</v>
      </c>
      <c r="K358" s="226" t="s">
        <v>140</v>
      </c>
      <c r="L358" s="72"/>
      <c r="M358" s="231" t="s">
        <v>22</v>
      </c>
      <c r="N358" s="232" t="s">
        <v>47</v>
      </c>
      <c r="O358" s="47"/>
      <c r="P358" s="233">
        <f>O358*H358</f>
        <v>0</v>
      </c>
      <c r="Q358" s="233">
        <v>0.00232</v>
      </c>
      <c r="R358" s="233">
        <f>Q358*H358</f>
        <v>0.0435</v>
      </c>
      <c r="S358" s="233">
        <v>0</v>
      </c>
      <c r="T358" s="234">
        <f>S358*H358</f>
        <v>0</v>
      </c>
      <c r="AR358" s="24" t="s">
        <v>295</v>
      </c>
      <c r="AT358" s="24" t="s">
        <v>136</v>
      </c>
      <c r="AU358" s="24" t="s">
        <v>85</v>
      </c>
      <c r="AY358" s="24" t="s">
        <v>135</v>
      </c>
      <c r="BE358" s="235">
        <f>IF(N358="základní",J358,0)</f>
        <v>0</v>
      </c>
      <c r="BF358" s="235">
        <f>IF(N358="snížená",J358,0)</f>
        <v>0</v>
      </c>
      <c r="BG358" s="235">
        <f>IF(N358="zákl. přenesená",J358,0)</f>
        <v>0</v>
      </c>
      <c r="BH358" s="235">
        <f>IF(N358="sníž. přenesená",J358,0)</f>
        <v>0</v>
      </c>
      <c r="BI358" s="235">
        <f>IF(N358="nulová",J358,0)</f>
        <v>0</v>
      </c>
      <c r="BJ358" s="24" t="s">
        <v>24</v>
      </c>
      <c r="BK358" s="235">
        <f>ROUND(I358*H358,2)</f>
        <v>0</v>
      </c>
      <c r="BL358" s="24" t="s">
        <v>295</v>
      </c>
      <c r="BM358" s="24" t="s">
        <v>653</v>
      </c>
    </row>
    <row r="359" spans="2:47" s="1" customFormat="1" ht="13.5">
      <c r="B359" s="46"/>
      <c r="C359" s="74"/>
      <c r="D359" s="236" t="s">
        <v>143</v>
      </c>
      <c r="E359" s="74"/>
      <c r="F359" s="237" t="s">
        <v>654</v>
      </c>
      <c r="G359" s="74"/>
      <c r="H359" s="74"/>
      <c r="I359" s="196"/>
      <c r="J359" s="74"/>
      <c r="K359" s="74"/>
      <c r="L359" s="72"/>
      <c r="M359" s="238"/>
      <c r="N359" s="47"/>
      <c r="O359" s="47"/>
      <c r="P359" s="47"/>
      <c r="Q359" s="47"/>
      <c r="R359" s="47"/>
      <c r="S359" s="47"/>
      <c r="T359" s="95"/>
      <c r="AT359" s="24" t="s">
        <v>143</v>
      </c>
      <c r="AU359" s="24" t="s">
        <v>85</v>
      </c>
    </row>
    <row r="360" spans="2:51" s="12" customFormat="1" ht="13.5">
      <c r="B360" s="251"/>
      <c r="C360" s="252"/>
      <c r="D360" s="236" t="s">
        <v>204</v>
      </c>
      <c r="E360" s="253" t="s">
        <v>22</v>
      </c>
      <c r="F360" s="254" t="s">
        <v>655</v>
      </c>
      <c r="G360" s="252"/>
      <c r="H360" s="253" t="s">
        <v>22</v>
      </c>
      <c r="I360" s="255"/>
      <c r="J360" s="252"/>
      <c r="K360" s="252"/>
      <c r="L360" s="256"/>
      <c r="M360" s="257"/>
      <c r="N360" s="258"/>
      <c r="O360" s="258"/>
      <c r="P360" s="258"/>
      <c r="Q360" s="258"/>
      <c r="R360" s="258"/>
      <c r="S360" s="258"/>
      <c r="T360" s="259"/>
      <c r="AT360" s="260" t="s">
        <v>204</v>
      </c>
      <c r="AU360" s="260" t="s">
        <v>85</v>
      </c>
      <c r="AV360" s="12" t="s">
        <v>24</v>
      </c>
      <c r="AW360" s="12" t="s">
        <v>39</v>
      </c>
      <c r="AX360" s="12" t="s">
        <v>76</v>
      </c>
      <c r="AY360" s="260" t="s">
        <v>135</v>
      </c>
    </row>
    <row r="361" spans="2:51" s="13" customFormat="1" ht="13.5">
      <c r="B361" s="261"/>
      <c r="C361" s="262"/>
      <c r="D361" s="236" t="s">
        <v>204</v>
      </c>
      <c r="E361" s="263" t="s">
        <v>22</v>
      </c>
      <c r="F361" s="264" t="s">
        <v>656</v>
      </c>
      <c r="G361" s="262"/>
      <c r="H361" s="265">
        <v>18.75</v>
      </c>
      <c r="I361" s="266"/>
      <c r="J361" s="262"/>
      <c r="K361" s="262"/>
      <c r="L361" s="267"/>
      <c r="M361" s="268"/>
      <c r="N361" s="269"/>
      <c r="O361" s="269"/>
      <c r="P361" s="269"/>
      <c r="Q361" s="269"/>
      <c r="R361" s="269"/>
      <c r="S361" s="269"/>
      <c r="T361" s="270"/>
      <c r="AT361" s="271" t="s">
        <v>204</v>
      </c>
      <c r="AU361" s="271" t="s">
        <v>85</v>
      </c>
      <c r="AV361" s="13" t="s">
        <v>85</v>
      </c>
      <c r="AW361" s="13" t="s">
        <v>39</v>
      </c>
      <c r="AX361" s="13" t="s">
        <v>24</v>
      </c>
      <c r="AY361" s="271" t="s">
        <v>135</v>
      </c>
    </row>
    <row r="362" spans="2:65" s="1" customFormat="1" ht="25.5" customHeight="1">
      <c r="B362" s="46"/>
      <c r="C362" s="224" t="s">
        <v>657</v>
      </c>
      <c r="D362" s="224" t="s">
        <v>136</v>
      </c>
      <c r="E362" s="225" t="s">
        <v>658</v>
      </c>
      <c r="F362" s="226" t="s">
        <v>659</v>
      </c>
      <c r="G362" s="227" t="s">
        <v>452</v>
      </c>
      <c r="H362" s="228">
        <v>22</v>
      </c>
      <c r="I362" s="229"/>
      <c r="J362" s="230">
        <f>ROUND(I362*H362,2)</f>
        <v>0</v>
      </c>
      <c r="K362" s="226" t="s">
        <v>140</v>
      </c>
      <c r="L362" s="72"/>
      <c r="M362" s="231" t="s">
        <v>22</v>
      </c>
      <c r="N362" s="232" t="s">
        <v>47</v>
      </c>
      <c r="O362" s="47"/>
      <c r="P362" s="233">
        <f>O362*H362</f>
        <v>0</v>
      </c>
      <c r="Q362" s="233">
        <v>0</v>
      </c>
      <c r="R362" s="233">
        <f>Q362*H362</f>
        <v>0</v>
      </c>
      <c r="S362" s="233">
        <v>0</v>
      </c>
      <c r="T362" s="234">
        <f>S362*H362</f>
        <v>0</v>
      </c>
      <c r="AR362" s="24" t="s">
        <v>295</v>
      </c>
      <c r="AT362" s="24" t="s">
        <v>136</v>
      </c>
      <c r="AU362" s="24" t="s">
        <v>85</v>
      </c>
      <c r="AY362" s="24" t="s">
        <v>135</v>
      </c>
      <c r="BE362" s="235">
        <f>IF(N362="základní",J362,0)</f>
        <v>0</v>
      </c>
      <c r="BF362" s="235">
        <f>IF(N362="snížená",J362,0)</f>
        <v>0</v>
      </c>
      <c r="BG362" s="235">
        <f>IF(N362="zákl. přenesená",J362,0)</f>
        <v>0</v>
      </c>
      <c r="BH362" s="235">
        <f>IF(N362="sníž. přenesená",J362,0)</f>
        <v>0</v>
      </c>
      <c r="BI362" s="235">
        <f>IF(N362="nulová",J362,0)</f>
        <v>0</v>
      </c>
      <c r="BJ362" s="24" t="s">
        <v>24</v>
      </c>
      <c r="BK362" s="235">
        <f>ROUND(I362*H362,2)</f>
        <v>0</v>
      </c>
      <c r="BL362" s="24" t="s">
        <v>295</v>
      </c>
      <c r="BM362" s="24" t="s">
        <v>660</v>
      </c>
    </row>
    <row r="363" spans="2:47" s="1" customFormat="1" ht="13.5">
      <c r="B363" s="46"/>
      <c r="C363" s="74"/>
      <c r="D363" s="236" t="s">
        <v>143</v>
      </c>
      <c r="E363" s="74"/>
      <c r="F363" s="237" t="s">
        <v>661</v>
      </c>
      <c r="G363" s="74"/>
      <c r="H363" s="74"/>
      <c r="I363" s="196"/>
      <c r="J363" s="74"/>
      <c r="K363" s="74"/>
      <c r="L363" s="72"/>
      <c r="M363" s="238"/>
      <c r="N363" s="47"/>
      <c r="O363" s="47"/>
      <c r="P363" s="47"/>
      <c r="Q363" s="47"/>
      <c r="R363" s="47"/>
      <c r="S363" s="47"/>
      <c r="T363" s="95"/>
      <c r="AT363" s="24" t="s">
        <v>143</v>
      </c>
      <c r="AU363" s="24" t="s">
        <v>85</v>
      </c>
    </row>
    <row r="364" spans="2:65" s="1" customFormat="1" ht="16.5" customHeight="1">
      <c r="B364" s="46"/>
      <c r="C364" s="224" t="s">
        <v>662</v>
      </c>
      <c r="D364" s="224" t="s">
        <v>136</v>
      </c>
      <c r="E364" s="225" t="s">
        <v>663</v>
      </c>
      <c r="F364" s="226" t="s">
        <v>664</v>
      </c>
      <c r="G364" s="227" t="s">
        <v>640</v>
      </c>
      <c r="H364" s="294"/>
      <c r="I364" s="229"/>
      <c r="J364" s="230">
        <f>ROUND(I364*H364,2)</f>
        <v>0</v>
      </c>
      <c r="K364" s="226" t="s">
        <v>140</v>
      </c>
      <c r="L364" s="72"/>
      <c r="M364" s="231" t="s">
        <v>22</v>
      </c>
      <c r="N364" s="232" t="s">
        <v>47</v>
      </c>
      <c r="O364" s="47"/>
      <c r="P364" s="233">
        <f>O364*H364</f>
        <v>0</v>
      </c>
      <c r="Q364" s="233">
        <v>0</v>
      </c>
      <c r="R364" s="233">
        <f>Q364*H364</f>
        <v>0</v>
      </c>
      <c r="S364" s="233">
        <v>0</v>
      </c>
      <c r="T364" s="234">
        <f>S364*H364</f>
        <v>0</v>
      </c>
      <c r="AR364" s="24" t="s">
        <v>295</v>
      </c>
      <c r="AT364" s="24" t="s">
        <v>136</v>
      </c>
      <c r="AU364" s="24" t="s">
        <v>85</v>
      </c>
      <c r="AY364" s="24" t="s">
        <v>135</v>
      </c>
      <c r="BE364" s="235">
        <f>IF(N364="základní",J364,0)</f>
        <v>0</v>
      </c>
      <c r="BF364" s="235">
        <f>IF(N364="snížená",J364,0)</f>
        <v>0</v>
      </c>
      <c r="BG364" s="235">
        <f>IF(N364="zákl. přenesená",J364,0)</f>
        <v>0</v>
      </c>
      <c r="BH364" s="235">
        <f>IF(N364="sníž. přenesená",J364,0)</f>
        <v>0</v>
      </c>
      <c r="BI364" s="235">
        <f>IF(N364="nulová",J364,0)</f>
        <v>0</v>
      </c>
      <c r="BJ364" s="24" t="s">
        <v>24</v>
      </c>
      <c r="BK364" s="235">
        <f>ROUND(I364*H364,2)</f>
        <v>0</v>
      </c>
      <c r="BL364" s="24" t="s">
        <v>295</v>
      </c>
      <c r="BM364" s="24" t="s">
        <v>665</v>
      </c>
    </row>
    <row r="365" spans="2:47" s="1" customFormat="1" ht="13.5">
      <c r="B365" s="46"/>
      <c r="C365" s="74"/>
      <c r="D365" s="236" t="s">
        <v>143</v>
      </c>
      <c r="E365" s="74"/>
      <c r="F365" s="237" t="s">
        <v>666</v>
      </c>
      <c r="G365" s="74"/>
      <c r="H365" s="74"/>
      <c r="I365" s="196"/>
      <c r="J365" s="74"/>
      <c r="K365" s="74"/>
      <c r="L365" s="72"/>
      <c r="M365" s="238"/>
      <c r="N365" s="47"/>
      <c r="O365" s="47"/>
      <c r="P365" s="47"/>
      <c r="Q365" s="47"/>
      <c r="R365" s="47"/>
      <c r="S365" s="47"/>
      <c r="T365" s="95"/>
      <c r="AT365" s="24" t="s">
        <v>143</v>
      </c>
      <c r="AU365" s="24" t="s">
        <v>85</v>
      </c>
    </row>
    <row r="366" spans="2:63" s="10" customFormat="1" ht="29.85" customHeight="1">
      <c r="B366" s="210"/>
      <c r="C366" s="211"/>
      <c r="D366" s="212" t="s">
        <v>75</v>
      </c>
      <c r="E366" s="249" t="s">
        <v>667</v>
      </c>
      <c r="F366" s="249" t="s">
        <v>668</v>
      </c>
      <c r="G366" s="211"/>
      <c r="H366" s="211"/>
      <c r="I366" s="214"/>
      <c r="J366" s="250">
        <f>BK366</f>
        <v>0</v>
      </c>
      <c r="K366" s="211"/>
      <c r="L366" s="216"/>
      <c r="M366" s="217"/>
      <c r="N366" s="218"/>
      <c r="O366" s="218"/>
      <c r="P366" s="219">
        <f>SUM(P367:P390)</f>
        <v>0</v>
      </c>
      <c r="Q366" s="218"/>
      <c r="R366" s="219">
        <f>SUM(R367:R390)</f>
        <v>0</v>
      </c>
      <c r="S366" s="218"/>
      <c r="T366" s="220">
        <f>SUM(T367:T390)</f>
        <v>0.1444378</v>
      </c>
      <c r="AR366" s="221" t="s">
        <v>85</v>
      </c>
      <c r="AT366" s="222" t="s">
        <v>75</v>
      </c>
      <c r="AU366" s="222" t="s">
        <v>24</v>
      </c>
      <c r="AY366" s="221" t="s">
        <v>135</v>
      </c>
      <c r="BK366" s="223">
        <f>SUM(BK367:BK390)</f>
        <v>0</v>
      </c>
    </row>
    <row r="367" spans="2:65" s="1" customFormat="1" ht="16.5" customHeight="1">
      <c r="B367" s="46"/>
      <c r="C367" s="224" t="s">
        <v>669</v>
      </c>
      <c r="D367" s="224" t="s">
        <v>136</v>
      </c>
      <c r="E367" s="225" t="s">
        <v>670</v>
      </c>
      <c r="F367" s="226" t="s">
        <v>671</v>
      </c>
      <c r="G367" s="227" t="s">
        <v>452</v>
      </c>
      <c r="H367" s="228">
        <v>1</v>
      </c>
      <c r="I367" s="229"/>
      <c r="J367" s="230">
        <f>ROUND(I367*H367,2)</f>
        <v>0</v>
      </c>
      <c r="K367" s="226" t="s">
        <v>22</v>
      </c>
      <c r="L367" s="72"/>
      <c r="M367" s="231" t="s">
        <v>22</v>
      </c>
      <c r="N367" s="232" t="s">
        <v>47</v>
      </c>
      <c r="O367" s="47"/>
      <c r="P367" s="233">
        <f>O367*H367</f>
        <v>0</v>
      </c>
      <c r="Q367" s="233">
        <v>0</v>
      </c>
      <c r="R367" s="233">
        <f>Q367*H367</f>
        <v>0</v>
      </c>
      <c r="S367" s="233">
        <v>0</v>
      </c>
      <c r="T367" s="234">
        <f>S367*H367</f>
        <v>0</v>
      </c>
      <c r="AR367" s="24" t="s">
        <v>295</v>
      </c>
      <c r="AT367" s="24" t="s">
        <v>136</v>
      </c>
      <c r="AU367" s="24" t="s">
        <v>85</v>
      </c>
      <c r="AY367" s="24" t="s">
        <v>135</v>
      </c>
      <c r="BE367" s="235">
        <f>IF(N367="základní",J367,0)</f>
        <v>0</v>
      </c>
      <c r="BF367" s="235">
        <f>IF(N367="snížená",J367,0)</f>
        <v>0</v>
      </c>
      <c r="BG367" s="235">
        <f>IF(N367="zákl. přenesená",J367,0)</f>
        <v>0</v>
      </c>
      <c r="BH367" s="235">
        <f>IF(N367="sníž. přenesená",J367,0)</f>
        <v>0</v>
      </c>
      <c r="BI367" s="235">
        <f>IF(N367="nulová",J367,0)</f>
        <v>0</v>
      </c>
      <c r="BJ367" s="24" t="s">
        <v>24</v>
      </c>
      <c r="BK367" s="235">
        <f>ROUND(I367*H367,2)</f>
        <v>0</v>
      </c>
      <c r="BL367" s="24" t="s">
        <v>295</v>
      </c>
      <c r="BM367" s="24" t="s">
        <v>672</v>
      </c>
    </row>
    <row r="368" spans="2:65" s="1" customFormat="1" ht="16.5" customHeight="1">
      <c r="B368" s="46"/>
      <c r="C368" s="224" t="s">
        <v>673</v>
      </c>
      <c r="D368" s="224" t="s">
        <v>136</v>
      </c>
      <c r="E368" s="225" t="s">
        <v>674</v>
      </c>
      <c r="F368" s="226" t="s">
        <v>675</v>
      </c>
      <c r="G368" s="227" t="s">
        <v>452</v>
      </c>
      <c r="H368" s="228">
        <v>5</v>
      </c>
      <c r="I368" s="229"/>
      <c r="J368" s="230">
        <f>ROUND(I368*H368,2)</f>
        <v>0</v>
      </c>
      <c r="K368" s="226" t="s">
        <v>22</v>
      </c>
      <c r="L368" s="72"/>
      <c r="M368" s="231" t="s">
        <v>22</v>
      </c>
      <c r="N368" s="232" t="s">
        <v>47</v>
      </c>
      <c r="O368" s="47"/>
      <c r="P368" s="233">
        <f>O368*H368</f>
        <v>0</v>
      </c>
      <c r="Q368" s="233">
        <v>0</v>
      </c>
      <c r="R368" s="233">
        <f>Q368*H368</f>
        <v>0</v>
      </c>
      <c r="S368" s="233">
        <v>0</v>
      </c>
      <c r="T368" s="234">
        <f>S368*H368</f>
        <v>0</v>
      </c>
      <c r="AR368" s="24" t="s">
        <v>295</v>
      </c>
      <c r="AT368" s="24" t="s">
        <v>136</v>
      </c>
      <c r="AU368" s="24" t="s">
        <v>85</v>
      </c>
      <c r="AY368" s="24" t="s">
        <v>135</v>
      </c>
      <c r="BE368" s="235">
        <f>IF(N368="základní",J368,0)</f>
        <v>0</v>
      </c>
      <c r="BF368" s="235">
        <f>IF(N368="snížená",J368,0)</f>
        <v>0</v>
      </c>
      <c r="BG368" s="235">
        <f>IF(N368="zákl. přenesená",J368,0)</f>
        <v>0</v>
      </c>
      <c r="BH368" s="235">
        <f>IF(N368="sníž. přenesená",J368,0)</f>
        <v>0</v>
      </c>
      <c r="BI368" s="235">
        <f>IF(N368="nulová",J368,0)</f>
        <v>0</v>
      </c>
      <c r="BJ368" s="24" t="s">
        <v>24</v>
      </c>
      <c r="BK368" s="235">
        <f>ROUND(I368*H368,2)</f>
        <v>0</v>
      </c>
      <c r="BL368" s="24" t="s">
        <v>295</v>
      </c>
      <c r="BM368" s="24" t="s">
        <v>676</v>
      </c>
    </row>
    <row r="369" spans="2:65" s="1" customFormat="1" ht="16.5" customHeight="1">
      <c r="B369" s="46"/>
      <c r="C369" s="224" t="s">
        <v>677</v>
      </c>
      <c r="D369" s="224" t="s">
        <v>136</v>
      </c>
      <c r="E369" s="225" t="s">
        <v>678</v>
      </c>
      <c r="F369" s="226" t="s">
        <v>679</v>
      </c>
      <c r="G369" s="227" t="s">
        <v>452</v>
      </c>
      <c r="H369" s="228">
        <v>1</v>
      </c>
      <c r="I369" s="229"/>
      <c r="J369" s="230">
        <f>ROUND(I369*H369,2)</f>
        <v>0</v>
      </c>
      <c r="K369" s="226" t="s">
        <v>22</v>
      </c>
      <c r="L369" s="72"/>
      <c r="M369" s="231" t="s">
        <v>22</v>
      </c>
      <c r="N369" s="232" t="s">
        <v>47</v>
      </c>
      <c r="O369" s="47"/>
      <c r="P369" s="233">
        <f>O369*H369</f>
        <v>0</v>
      </c>
      <c r="Q369" s="233">
        <v>0</v>
      </c>
      <c r="R369" s="233">
        <f>Q369*H369</f>
        <v>0</v>
      </c>
      <c r="S369" s="233">
        <v>0</v>
      </c>
      <c r="T369" s="234">
        <f>S369*H369</f>
        <v>0</v>
      </c>
      <c r="AR369" s="24" t="s">
        <v>295</v>
      </c>
      <c r="AT369" s="24" t="s">
        <v>136</v>
      </c>
      <c r="AU369" s="24" t="s">
        <v>85</v>
      </c>
      <c r="AY369" s="24" t="s">
        <v>135</v>
      </c>
      <c r="BE369" s="235">
        <f>IF(N369="základní",J369,0)</f>
        <v>0</v>
      </c>
      <c r="BF369" s="235">
        <f>IF(N369="snížená",J369,0)</f>
        <v>0</v>
      </c>
      <c r="BG369" s="235">
        <f>IF(N369="zákl. přenesená",J369,0)</f>
        <v>0</v>
      </c>
      <c r="BH369" s="235">
        <f>IF(N369="sníž. přenesená",J369,0)</f>
        <v>0</v>
      </c>
      <c r="BI369" s="235">
        <f>IF(N369="nulová",J369,0)</f>
        <v>0</v>
      </c>
      <c r="BJ369" s="24" t="s">
        <v>24</v>
      </c>
      <c r="BK369" s="235">
        <f>ROUND(I369*H369,2)</f>
        <v>0</v>
      </c>
      <c r="BL369" s="24" t="s">
        <v>295</v>
      </c>
      <c r="BM369" s="24" t="s">
        <v>680</v>
      </c>
    </row>
    <row r="370" spans="2:65" s="1" customFormat="1" ht="16.5" customHeight="1">
      <c r="B370" s="46"/>
      <c r="C370" s="224" t="s">
        <v>681</v>
      </c>
      <c r="D370" s="224" t="s">
        <v>136</v>
      </c>
      <c r="E370" s="225" t="s">
        <v>682</v>
      </c>
      <c r="F370" s="226" t="s">
        <v>683</v>
      </c>
      <c r="G370" s="227" t="s">
        <v>452</v>
      </c>
      <c r="H370" s="228">
        <v>3</v>
      </c>
      <c r="I370" s="229"/>
      <c r="J370" s="230">
        <f>ROUND(I370*H370,2)</f>
        <v>0</v>
      </c>
      <c r="K370" s="226" t="s">
        <v>22</v>
      </c>
      <c r="L370" s="72"/>
      <c r="M370" s="231" t="s">
        <v>22</v>
      </c>
      <c r="N370" s="232" t="s">
        <v>47</v>
      </c>
      <c r="O370" s="47"/>
      <c r="P370" s="233">
        <f>O370*H370</f>
        <v>0</v>
      </c>
      <c r="Q370" s="233">
        <v>0</v>
      </c>
      <c r="R370" s="233">
        <f>Q370*H370</f>
        <v>0</v>
      </c>
      <c r="S370" s="233">
        <v>0</v>
      </c>
      <c r="T370" s="234">
        <f>S370*H370</f>
        <v>0</v>
      </c>
      <c r="AR370" s="24" t="s">
        <v>295</v>
      </c>
      <c r="AT370" s="24" t="s">
        <v>136</v>
      </c>
      <c r="AU370" s="24" t="s">
        <v>85</v>
      </c>
      <c r="AY370" s="24" t="s">
        <v>135</v>
      </c>
      <c r="BE370" s="235">
        <f>IF(N370="základní",J370,0)</f>
        <v>0</v>
      </c>
      <c r="BF370" s="235">
        <f>IF(N370="snížená",J370,0)</f>
        <v>0</v>
      </c>
      <c r="BG370" s="235">
        <f>IF(N370="zákl. přenesená",J370,0)</f>
        <v>0</v>
      </c>
      <c r="BH370" s="235">
        <f>IF(N370="sníž. přenesená",J370,0)</f>
        <v>0</v>
      </c>
      <c r="BI370" s="235">
        <f>IF(N370="nulová",J370,0)</f>
        <v>0</v>
      </c>
      <c r="BJ370" s="24" t="s">
        <v>24</v>
      </c>
      <c r="BK370" s="235">
        <f>ROUND(I370*H370,2)</f>
        <v>0</v>
      </c>
      <c r="BL370" s="24" t="s">
        <v>295</v>
      </c>
      <c r="BM370" s="24" t="s">
        <v>684</v>
      </c>
    </row>
    <row r="371" spans="2:65" s="1" customFormat="1" ht="16.5" customHeight="1">
      <c r="B371" s="46"/>
      <c r="C371" s="224" t="s">
        <v>685</v>
      </c>
      <c r="D371" s="224" t="s">
        <v>136</v>
      </c>
      <c r="E371" s="225" t="s">
        <v>686</v>
      </c>
      <c r="F371" s="226" t="s">
        <v>687</v>
      </c>
      <c r="G371" s="227" t="s">
        <v>452</v>
      </c>
      <c r="H371" s="228">
        <v>1</v>
      </c>
      <c r="I371" s="229"/>
      <c r="J371" s="230">
        <f>ROUND(I371*H371,2)</f>
        <v>0</v>
      </c>
      <c r="K371" s="226" t="s">
        <v>22</v>
      </c>
      <c r="L371" s="72"/>
      <c r="M371" s="231" t="s">
        <v>22</v>
      </c>
      <c r="N371" s="232" t="s">
        <v>47</v>
      </c>
      <c r="O371" s="47"/>
      <c r="P371" s="233">
        <f>O371*H371</f>
        <v>0</v>
      </c>
      <c r="Q371" s="233">
        <v>0</v>
      </c>
      <c r="R371" s="233">
        <f>Q371*H371</f>
        <v>0</v>
      </c>
      <c r="S371" s="233">
        <v>0</v>
      </c>
      <c r="T371" s="234">
        <f>S371*H371</f>
        <v>0</v>
      </c>
      <c r="AR371" s="24" t="s">
        <v>295</v>
      </c>
      <c r="AT371" s="24" t="s">
        <v>136</v>
      </c>
      <c r="AU371" s="24" t="s">
        <v>85</v>
      </c>
      <c r="AY371" s="24" t="s">
        <v>135</v>
      </c>
      <c r="BE371" s="235">
        <f>IF(N371="základní",J371,0)</f>
        <v>0</v>
      </c>
      <c r="BF371" s="235">
        <f>IF(N371="snížená",J371,0)</f>
        <v>0</v>
      </c>
      <c r="BG371" s="235">
        <f>IF(N371="zákl. přenesená",J371,0)</f>
        <v>0</v>
      </c>
      <c r="BH371" s="235">
        <f>IF(N371="sníž. přenesená",J371,0)</f>
        <v>0</v>
      </c>
      <c r="BI371" s="235">
        <f>IF(N371="nulová",J371,0)</f>
        <v>0</v>
      </c>
      <c r="BJ371" s="24" t="s">
        <v>24</v>
      </c>
      <c r="BK371" s="235">
        <f>ROUND(I371*H371,2)</f>
        <v>0</v>
      </c>
      <c r="BL371" s="24" t="s">
        <v>295</v>
      </c>
      <c r="BM371" s="24" t="s">
        <v>688</v>
      </c>
    </row>
    <row r="372" spans="2:65" s="1" customFormat="1" ht="25.5" customHeight="1">
      <c r="B372" s="46"/>
      <c r="C372" s="224" t="s">
        <v>689</v>
      </c>
      <c r="D372" s="224" t="s">
        <v>136</v>
      </c>
      <c r="E372" s="225" t="s">
        <v>690</v>
      </c>
      <c r="F372" s="226" t="s">
        <v>691</v>
      </c>
      <c r="G372" s="227" t="s">
        <v>452</v>
      </c>
      <c r="H372" s="228">
        <v>1</v>
      </c>
      <c r="I372" s="229"/>
      <c r="J372" s="230">
        <f>ROUND(I372*H372,2)</f>
        <v>0</v>
      </c>
      <c r="K372" s="226" t="s">
        <v>22</v>
      </c>
      <c r="L372" s="72"/>
      <c r="M372" s="231" t="s">
        <v>22</v>
      </c>
      <c r="N372" s="232" t="s">
        <v>47</v>
      </c>
      <c r="O372" s="47"/>
      <c r="P372" s="233">
        <f>O372*H372</f>
        <v>0</v>
      </c>
      <c r="Q372" s="233">
        <v>0</v>
      </c>
      <c r="R372" s="233">
        <f>Q372*H372</f>
        <v>0</v>
      </c>
      <c r="S372" s="233">
        <v>0</v>
      </c>
      <c r="T372" s="234">
        <f>S372*H372</f>
        <v>0</v>
      </c>
      <c r="AR372" s="24" t="s">
        <v>295</v>
      </c>
      <c r="AT372" s="24" t="s">
        <v>136</v>
      </c>
      <c r="AU372" s="24" t="s">
        <v>85</v>
      </c>
      <c r="AY372" s="24" t="s">
        <v>135</v>
      </c>
      <c r="BE372" s="235">
        <f>IF(N372="základní",J372,0)</f>
        <v>0</v>
      </c>
      <c r="BF372" s="235">
        <f>IF(N372="snížená",J372,0)</f>
        <v>0</v>
      </c>
      <c r="BG372" s="235">
        <f>IF(N372="zákl. přenesená",J372,0)</f>
        <v>0</v>
      </c>
      <c r="BH372" s="235">
        <f>IF(N372="sníž. přenesená",J372,0)</f>
        <v>0</v>
      </c>
      <c r="BI372" s="235">
        <f>IF(N372="nulová",J372,0)</f>
        <v>0</v>
      </c>
      <c r="BJ372" s="24" t="s">
        <v>24</v>
      </c>
      <c r="BK372" s="235">
        <f>ROUND(I372*H372,2)</f>
        <v>0</v>
      </c>
      <c r="BL372" s="24" t="s">
        <v>295</v>
      </c>
      <c r="BM372" s="24" t="s">
        <v>692</v>
      </c>
    </row>
    <row r="373" spans="2:65" s="1" customFormat="1" ht="25.5" customHeight="1">
      <c r="B373" s="46"/>
      <c r="C373" s="224" t="s">
        <v>693</v>
      </c>
      <c r="D373" s="224" t="s">
        <v>136</v>
      </c>
      <c r="E373" s="225" t="s">
        <v>694</v>
      </c>
      <c r="F373" s="226" t="s">
        <v>695</v>
      </c>
      <c r="G373" s="227" t="s">
        <v>452</v>
      </c>
      <c r="H373" s="228">
        <v>1</v>
      </c>
      <c r="I373" s="229"/>
      <c r="J373" s="230">
        <f>ROUND(I373*H373,2)</f>
        <v>0</v>
      </c>
      <c r="K373" s="226" t="s">
        <v>22</v>
      </c>
      <c r="L373" s="72"/>
      <c r="M373" s="231" t="s">
        <v>22</v>
      </c>
      <c r="N373" s="232" t="s">
        <v>47</v>
      </c>
      <c r="O373" s="47"/>
      <c r="P373" s="233">
        <f>O373*H373</f>
        <v>0</v>
      </c>
      <c r="Q373" s="233">
        <v>0</v>
      </c>
      <c r="R373" s="233">
        <f>Q373*H373</f>
        <v>0</v>
      </c>
      <c r="S373" s="233">
        <v>0</v>
      </c>
      <c r="T373" s="234">
        <f>S373*H373</f>
        <v>0</v>
      </c>
      <c r="AR373" s="24" t="s">
        <v>295</v>
      </c>
      <c r="AT373" s="24" t="s">
        <v>136</v>
      </c>
      <c r="AU373" s="24" t="s">
        <v>85</v>
      </c>
      <c r="AY373" s="24" t="s">
        <v>135</v>
      </c>
      <c r="BE373" s="235">
        <f>IF(N373="základní",J373,0)</f>
        <v>0</v>
      </c>
      <c r="BF373" s="235">
        <f>IF(N373="snížená",J373,0)</f>
        <v>0</v>
      </c>
      <c r="BG373" s="235">
        <f>IF(N373="zákl. přenesená",J373,0)</f>
        <v>0</v>
      </c>
      <c r="BH373" s="235">
        <f>IF(N373="sníž. přenesená",J373,0)</f>
        <v>0</v>
      </c>
      <c r="BI373" s="235">
        <f>IF(N373="nulová",J373,0)</f>
        <v>0</v>
      </c>
      <c r="BJ373" s="24" t="s">
        <v>24</v>
      </c>
      <c r="BK373" s="235">
        <f>ROUND(I373*H373,2)</f>
        <v>0</v>
      </c>
      <c r="BL373" s="24" t="s">
        <v>295</v>
      </c>
      <c r="BM373" s="24" t="s">
        <v>696</v>
      </c>
    </row>
    <row r="374" spans="2:65" s="1" customFormat="1" ht="25.5" customHeight="1">
      <c r="B374" s="46"/>
      <c r="C374" s="224" t="s">
        <v>697</v>
      </c>
      <c r="D374" s="224" t="s">
        <v>136</v>
      </c>
      <c r="E374" s="225" t="s">
        <v>698</v>
      </c>
      <c r="F374" s="226" t="s">
        <v>699</v>
      </c>
      <c r="G374" s="227" t="s">
        <v>452</v>
      </c>
      <c r="H374" s="228">
        <v>1</v>
      </c>
      <c r="I374" s="229"/>
      <c r="J374" s="230">
        <f>ROUND(I374*H374,2)</f>
        <v>0</v>
      </c>
      <c r="K374" s="226" t="s">
        <v>22</v>
      </c>
      <c r="L374" s="72"/>
      <c r="M374" s="231" t="s">
        <v>22</v>
      </c>
      <c r="N374" s="232" t="s">
        <v>47</v>
      </c>
      <c r="O374" s="47"/>
      <c r="P374" s="233">
        <f>O374*H374</f>
        <v>0</v>
      </c>
      <c r="Q374" s="233">
        <v>0</v>
      </c>
      <c r="R374" s="233">
        <f>Q374*H374</f>
        <v>0</v>
      </c>
      <c r="S374" s="233">
        <v>0</v>
      </c>
      <c r="T374" s="234">
        <f>S374*H374</f>
        <v>0</v>
      </c>
      <c r="AR374" s="24" t="s">
        <v>295</v>
      </c>
      <c r="AT374" s="24" t="s">
        <v>136</v>
      </c>
      <c r="AU374" s="24" t="s">
        <v>85</v>
      </c>
      <c r="AY374" s="24" t="s">
        <v>135</v>
      </c>
      <c r="BE374" s="235">
        <f>IF(N374="základní",J374,0)</f>
        <v>0</v>
      </c>
      <c r="BF374" s="235">
        <f>IF(N374="snížená",J374,0)</f>
        <v>0</v>
      </c>
      <c r="BG374" s="235">
        <f>IF(N374="zákl. přenesená",J374,0)</f>
        <v>0</v>
      </c>
      <c r="BH374" s="235">
        <f>IF(N374="sníž. přenesená",J374,0)</f>
        <v>0</v>
      </c>
      <c r="BI374" s="235">
        <f>IF(N374="nulová",J374,0)</f>
        <v>0</v>
      </c>
      <c r="BJ374" s="24" t="s">
        <v>24</v>
      </c>
      <c r="BK374" s="235">
        <f>ROUND(I374*H374,2)</f>
        <v>0</v>
      </c>
      <c r="BL374" s="24" t="s">
        <v>295</v>
      </c>
      <c r="BM374" s="24" t="s">
        <v>700</v>
      </c>
    </row>
    <row r="375" spans="2:65" s="1" customFormat="1" ht="25.5" customHeight="1">
      <c r="B375" s="46"/>
      <c r="C375" s="224" t="s">
        <v>701</v>
      </c>
      <c r="D375" s="224" t="s">
        <v>136</v>
      </c>
      <c r="E375" s="225" t="s">
        <v>702</v>
      </c>
      <c r="F375" s="226" t="s">
        <v>703</v>
      </c>
      <c r="G375" s="227" t="s">
        <v>452</v>
      </c>
      <c r="H375" s="228">
        <v>1</v>
      </c>
      <c r="I375" s="229"/>
      <c r="J375" s="230">
        <f>ROUND(I375*H375,2)</f>
        <v>0</v>
      </c>
      <c r="K375" s="226" t="s">
        <v>22</v>
      </c>
      <c r="L375" s="72"/>
      <c r="M375" s="231" t="s">
        <v>22</v>
      </c>
      <c r="N375" s="232" t="s">
        <v>47</v>
      </c>
      <c r="O375" s="47"/>
      <c r="P375" s="233">
        <f>O375*H375</f>
        <v>0</v>
      </c>
      <c r="Q375" s="233">
        <v>0</v>
      </c>
      <c r="R375" s="233">
        <f>Q375*H375</f>
        <v>0</v>
      </c>
      <c r="S375" s="233">
        <v>0</v>
      </c>
      <c r="T375" s="234">
        <f>S375*H375</f>
        <v>0</v>
      </c>
      <c r="AR375" s="24" t="s">
        <v>295</v>
      </c>
      <c r="AT375" s="24" t="s">
        <v>136</v>
      </c>
      <c r="AU375" s="24" t="s">
        <v>85</v>
      </c>
      <c r="AY375" s="24" t="s">
        <v>135</v>
      </c>
      <c r="BE375" s="235">
        <f>IF(N375="základní",J375,0)</f>
        <v>0</v>
      </c>
      <c r="BF375" s="235">
        <f>IF(N375="snížená",J375,0)</f>
        <v>0</v>
      </c>
      <c r="BG375" s="235">
        <f>IF(N375="zákl. přenesená",J375,0)</f>
        <v>0</v>
      </c>
      <c r="BH375" s="235">
        <f>IF(N375="sníž. přenesená",J375,0)</f>
        <v>0</v>
      </c>
      <c r="BI375" s="235">
        <f>IF(N375="nulová",J375,0)</f>
        <v>0</v>
      </c>
      <c r="BJ375" s="24" t="s">
        <v>24</v>
      </c>
      <c r="BK375" s="235">
        <f>ROUND(I375*H375,2)</f>
        <v>0</v>
      </c>
      <c r="BL375" s="24" t="s">
        <v>295</v>
      </c>
      <c r="BM375" s="24" t="s">
        <v>704</v>
      </c>
    </row>
    <row r="376" spans="2:65" s="1" customFormat="1" ht="25.5" customHeight="1">
      <c r="B376" s="46"/>
      <c r="C376" s="224" t="s">
        <v>705</v>
      </c>
      <c r="D376" s="224" t="s">
        <v>136</v>
      </c>
      <c r="E376" s="225" t="s">
        <v>706</v>
      </c>
      <c r="F376" s="226" t="s">
        <v>707</v>
      </c>
      <c r="G376" s="227" t="s">
        <v>452</v>
      </c>
      <c r="H376" s="228">
        <v>1</v>
      </c>
      <c r="I376" s="229"/>
      <c r="J376" s="230">
        <f>ROUND(I376*H376,2)</f>
        <v>0</v>
      </c>
      <c r="K376" s="226" t="s">
        <v>22</v>
      </c>
      <c r="L376" s="72"/>
      <c r="M376" s="231" t="s">
        <v>22</v>
      </c>
      <c r="N376" s="232" t="s">
        <v>47</v>
      </c>
      <c r="O376" s="47"/>
      <c r="P376" s="233">
        <f>O376*H376</f>
        <v>0</v>
      </c>
      <c r="Q376" s="233">
        <v>0</v>
      </c>
      <c r="R376" s="233">
        <f>Q376*H376</f>
        <v>0</v>
      </c>
      <c r="S376" s="233">
        <v>0</v>
      </c>
      <c r="T376" s="234">
        <f>S376*H376</f>
        <v>0</v>
      </c>
      <c r="AR376" s="24" t="s">
        <v>295</v>
      </c>
      <c r="AT376" s="24" t="s">
        <v>136</v>
      </c>
      <c r="AU376" s="24" t="s">
        <v>85</v>
      </c>
      <c r="AY376" s="24" t="s">
        <v>135</v>
      </c>
      <c r="BE376" s="235">
        <f>IF(N376="základní",J376,0)</f>
        <v>0</v>
      </c>
      <c r="BF376" s="235">
        <f>IF(N376="snížená",J376,0)</f>
        <v>0</v>
      </c>
      <c r="BG376" s="235">
        <f>IF(N376="zákl. přenesená",J376,0)</f>
        <v>0</v>
      </c>
      <c r="BH376" s="235">
        <f>IF(N376="sníž. přenesená",J376,0)</f>
        <v>0</v>
      </c>
      <c r="BI376" s="235">
        <f>IF(N376="nulová",J376,0)</f>
        <v>0</v>
      </c>
      <c r="BJ376" s="24" t="s">
        <v>24</v>
      </c>
      <c r="BK376" s="235">
        <f>ROUND(I376*H376,2)</f>
        <v>0</v>
      </c>
      <c r="BL376" s="24" t="s">
        <v>295</v>
      </c>
      <c r="BM376" s="24" t="s">
        <v>708</v>
      </c>
    </row>
    <row r="377" spans="2:65" s="1" customFormat="1" ht="25.5" customHeight="1">
      <c r="B377" s="46"/>
      <c r="C377" s="224" t="s">
        <v>709</v>
      </c>
      <c r="D377" s="224" t="s">
        <v>136</v>
      </c>
      <c r="E377" s="225" t="s">
        <v>710</v>
      </c>
      <c r="F377" s="226" t="s">
        <v>711</v>
      </c>
      <c r="G377" s="227" t="s">
        <v>452</v>
      </c>
      <c r="H377" s="228">
        <v>1</v>
      </c>
      <c r="I377" s="229"/>
      <c r="J377" s="230">
        <f>ROUND(I377*H377,2)</f>
        <v>0</v>
      </c>
      <c r="K377" s="226" t="s">
        <v>22</v>
      </c>
      <c r="L377" s="72"/>
      <c r="M377" s="231" t="s">
        <v>22</v>
      </c>
      <c r="N377" s="232" t="s">
        <v>47</v>
      </c>
      <c r="O377" s="47"/>
      <c r="P377" s="233">
        <f>O377*H377</f>
        <v>0</v>
      </c>
      <c r="Q377" s="233">
        <v>0</v>
      </c>
      <c r="R377" s="233">
        <f>Q377*H377</f>
        <v>0</v>
      </c>
      <c r="S377" s="233">
        <v>0</v>
      </c>
      <c r="T377" s="234">
        <f>S377*H377</f>
        <v>0</v>
      </c>
      <c r="AR377" s="24" t="s">
        <v>295</v>
      </c>
      <c r="AT377" s="24" t="s">
        <v>136</v>
      </c>
      <c r="AU377" s="24" t="s">
        <v>85</v>
      </c>
      <c r="AY377" s="24" t="s">
        <v>135</v>
      </c>
      <c r="BE377" s="235">
        <f>IF(N377="základní",J377,0)</f>
        <v>0</v>
      </c>
      <c r="BF377" s="235">
        <f>IF(N377="snížená",J377,0)</f>
        <v>0</v>
      </c>
      <c r="BG377" s="235">
        <f>IF(N377="zákl. přenesená",J377,0)</f>
        <v>0</v>
      </c>
      <c r="BH377" s="235">
        <f>IF(N377="sníž. přenesená",J377,0)</f>
        <v>0</v>
      </c>
      <c r="BI377" s="235">
        <f>IF(N377="nulová",J377,0)</f>
        <v>0</v>
      </c>
      <c r="BJ377" s="24" t="s">
        <v>24</v>
      </c>
      <c r="BK377" s="235">
        <f>ROUND(I377*H377,2)</f>
        <v>0</v>
      </c>
      <c r="BL377" s="24" t="s">
        <v>295</v>
      </c>
      <c r="BM377" s="24" t="s">
        <v>712</v>
      </c>
    </row>
    <row r="378" spans="2:65" s="1" customFormat="1" ht="25.5" customHeight="1">
      <c r="B378" s="46"/>
      <c r="C378" s="224" t="s">
        <v>713</v>
      </c>
      <c r="D378" s="224" t="s">
        <v>136</v>
      </c>
      <c r="E378" s="225" t="s">
        <v>714</v>
      </c>
      <c r="F378" s="226" t="s">
        <v>715</v>
      </c>
      <c r="G378" s="227" t="s">
        <v>452</v>
      </c>
      <c r="H378" s="228">
        <v>1</v>
      </c>
      <c r="I378" s="229"/>
      <c r="J378" s="230">
        <f>ROUND(I378*H378,2)</f>
        <v>0</v>
      </c>
      <c r="K378" s="226" t="s">
        <v>22</v>
      </c>
      <c r="L378" s="72"/>
      <c r="M378" s="231" t="s">
        <v>22</v>
      </c>
      <c r="N378" s="232" t="s">
        <v>47</v>
      </c>
      <c r="O378" s="47"/>
      <c r="P378" s="233">
        <f>O378*H378</f>
        <v>0</v>
      </c>
      <c r="Q378" s="233">
        <v>0</v>
      </c>
      <c r="R378" s="233">
        <f>Q378*H378</f>
        <v>0</v>
      </c>
      <c r="S378" s="233">
        <v>0</v>
      </c>
      <c r="T378" s="234">
        <f>S378*H378</f>
        <v>0</v>
      </c>
      <c r="AR378" s="24" t="s">
        <v>295</v>
      </c>
      <c r="AT378" s="24" t="s">
        <v>136</v>
      </c>
      <c r="AU378" s="24" t="s">
        <v>85</v>
      </c>
      <c r="AY378" s="24" t="s">
        <v>135</v>
      </c>
      <c r="BE378" s="235">
        <f>IF(N378="základní",J378,0)</f>
        <v>0</v>
      </c>
      <c r="BF378" s="235">
        <f>IF(N378="snížená",J378,0)</f>
        <v>0</v>
      </c>
      <c r="BG378" s="235">
        <f>IF(N378="zákl. přenesená",J378,0)</f>
        <v>0</v>
      </c>
      <c r="BH378" s="235">
        <f>IF(N378="sníž. přenesená",J378,0)</f>
        <v>0</v>
      </c>
      <c r="BI378" s="235">
        <f>IF(N378="nulová",J378,0)</f>
        <v>0</v>
      </c>
      <c r="BJ378" s="24" t="s">
        <v>24</v>
      </c>
      <c r="BK378" s="235">
        <f>ROUND(I378*H378,2)</f>
        <v>0</v>
      </c>
      <c r="BL378" s="24" t="s">
        <v>295</v>
      </c>
      <c r="BM378" s="24" t="s">
        <v>716</v>
      </c>
    </row>
    <row r="379" spans="2:65" s="1" customFormat="1" ht="25.5" customHeight="1">
      <c r="B379" s="46"/>
      <c r="C379" s="224" t="s">
        <v>717</v>
      </c>
      <c r="D379" s="224" t="s">
        <v>136</v>
      </c>
      <c r="E379" s="225" t="s">
        <v>718</v>
      </c>
      <c r="F379" s="226" t="s">
        <v>719</v>
      </c>
      <c r="G379" s="227" t="s">
        <v>452</v>
      </c>
      <c r="H379" s="228">
        <v>1</v>
      </c>
      <c r="I379" s="229"/>
      <c r="J379" s="230">
        <f>ROUND(I379*H379,2)</f>
        <v>0</v>
      </c>
      <c r="K379" s="226" t="s">
        <v>22</v>
      </c>
      <c r="L379" s="72"/>
      <c r="M379" s="231" t="s">
        <v>22</v>
      </c>
      <c r="N379" s="232" t="s">
        <v>47</v>
      </c>
      <c r="O379" s="47"/>
      <c r="P379" s="233">
        <f>O379*H379</f>
        <v>0</v>
      </c>
      <c r="Q379" s="233">
        <v>0</v>
      </c>
      <c r="R379" s="233">
        <f>Q379*H379</f>
        <v>0</v>
      </c>
      <c r="S379" s="233">
        <v>0</v>
      </c>
      <c r="T379" s="234">
        <f>S379*H379</f>
        <v>0</v>
      </c>
      <c r="AR379" s="24" t="s">
        <v>295</v>
      </c>
      <c r="AT379" s="24" t="s">
        <v>136</v>
      </c>
      <c r="AU379" s="24" t="s">
        <v>85</v>
      </c>
      <c r="AY379" s="24" t="s">
        <v>135</v>
      </c>
      <c r="BE379" s="235">
        <f>IF(N379="základní",J379,0)</f>
        <v>0</v>
      </c>
      <c r="BF379" s="235">
        <f>IF(N379="snížená",J379,0)</f>
        <v>0</v>
      </c>
      <c r="BG379" s="235">
        <f>IF(N379="zákl. přenesená",J379,0)</f>
        <v>0</v>
      </c>
      <c r="BH379" s="235">
        <f>IF(N379="sníž. přenesená",J379,0)</f>
        <v>0</v>
      </c>
      <c r="BI379" s="235">
        <f>IF(N379="nulová",J379,0)</f>
        <v>0</v>
      </c>
      <c r="BJ379" s="24" t="s">
        <v>24</v>
      </c>
      <c r="BK379" s="235">
        <f>ROUND(I379*H379,2)</f>
        <v>0</v>
      </c>
      <c r="BL379" s="24" t="s">
        <v>295</v>
      </c>
      <c r="BM379" s="24" t="s">
        <v>720</v>
      </c>
    </row>
    <row r="380" spans="2:65" s="1" customFormat="1" ht="25.5" customHeight="1">
      <c r="B380" s="46"/>
      <c r="C380" s="224" t="s">
        <v>721</v>
      </c>
      <c r="D380" s="224" t="s">
        <v>136</v>
      </c>
      <c r="E380" s="225" t="s">
        <v>722</v>
      </c>
      <c r="F380" s="226" t="s">
        <v>723</v>
      </c>
      <c r="G380" s="227" t="s">
        <v>452</v>
      </c>
      <c r="H380" s="228">
        <v>1</v>
      </c>
      <c r="I380" s="229"/>
      <c r="J380" s="230">
        <f>ROUND(I380*H380,2)</f>
        <v>0</v>
      </c>
      <c r="K380" s="226" t="s">
        <v>22</v>
      </c>
      <c r="L380" s="72"/>
      <c r="M380" s="231" t="s">
        <v>22</v>
      </c>
      <c r="N380" s="232" t="s">
        <v>47</v>
      </c>
      <c r="O380" s="47"/>
      <c r="P380" s="233">
        <f>O380*H380</f>
        <v>0</v>
      </c>
      <c r="Q380" s="233">
        <v>0</v>
      </c>
      <c r="R380" s="233">
        <f>Q380*H380</f>
        <v>0</v>
      </c>
      <c r="S380" s="233">
        <v>0</v>
      </c>
      <c r="T380" s="234">
        <f>S380*H380</f>
        <v>0</v>
      </c>
      <c r="AR380" s="24" t="s">
        <v>295</v>
      </c>
      <c r="AT380" s="24" t="s">
        <v>136</v>
      </c>
      <c r="AU380" s="24" t="s">
        <v>85</v>
      </c>
      <c r="AY380" s="24" t="s">
        <v>135</v>
      </c>
      <c r="BE380" s="235">
        <f>IF(N380="základní",J380,0)</f>
        <v>0</v>
      </c>
      <c r="BF380" s="235">
        <f>IF(N380="snížená",J380,0)</f>
        <v>0</v>
      </c>
      <c r="BG380" s="235">
        <f>IF(N380="zákl. přenesená",J380,0)</f>
        <v>0</v>
      </c>
      <c r="BH380" s="235">
        <f>IF(N380="sníž. přenesená",J380,0)</f>
        <v>0</v>
      </c>
      <c r="BI380" s="235">
        <f>IF(N380="nulová",J380,0)</f>
        <v>0</v>
      </c>
      <c r="BJ380" s="24" t="s">
        <v>24</v>
      </c>
      <c r="BK380" s="235">
        <f>ROUND(I380*H380,2)</f>
        <v>0</v>
      </c>
      <c r="BL380" s="24" t="s">
        <v>295</v>
      </c>
      <c r="BM380" s="24" t="s">
        <v>724</v>
      </c>
    </row>
    <row r="381" spans="2:65" s="1" customFormat="1" ht="25.5" customHeight="1">
      <c r="B381" s="46"/>
      <c r="C381" s="224" t="s">
        <v>725</v>
      </c>
      <c r="D381" s="224" t="s">
        <v>136</v>
      </c>
      <c r="E381" s="225" t="s">
        <v>726</v>
      </c>
      <c r="F381" s="226" t="s">
        <v>727</v>
      </c>
      <c r="G381" s="227" t="s">
        <v>452</v>
      </c>
      <c r="H381" s="228">
        <v>1</v>
      </c>
      <c r="I381" s="229"/>
      <c r="J381" s="230">
        <f>ROUND(I381*H381,2)</f>
        <v>0</v>
      </c>
      <c r="K381" s="226" t="s">
        <v>22</v>
      </c>
      <c r="L381" s="72"/>
      <c r="M381" s="231" t="s">
        <v>22</v>
      </c>
      <c r="N381" s="232" t="s">
        <v>47</v>
      </c>
      <c r="O381" s="47"/>
      <c r="P381" s="233">
        <f>O381*H381</f>
        <v>0</v>
      </c>
      <c r="Q381" s="233">
        <v>0</v>
      </c>
      <c r="R381" s="233">
        <f>Q381*H381</f>
        <v>0</v>
      </c>
      <c r="S381" s="233">
        <v>0</v>
      </c>
      <c r="T381" s="234">
        <f>S381*H381</f>
        <v>0</v>
      </c>
      <c r="AR381" s="24" t="s">
        <v>295</v>
      </c>
      <c r="AT381" s="24" t="s">
        <v>136</v>
      </c>
      <c r="AU381" s="24" t="s">
        <v>85</v>
      </c>
      <c r="AY381" s="24" t="s">
        <v>135</v>
      </c>
      <c r="BE381" s="235">
        <f>IF(N381="základní",J381,0)</f>
        <v>0</v>
      </c>
      <c r="BF381" s="235">
        <f>IF(N381="snížená",J381,0)</f>
        <v>0</v>
      </c>
      <c r="BG381" s="235">
        <f>IF(N381="zákl. přenesená",J381,0)</f>
        <v>0</v>
      </c>
      <c r="BH381" s="235">
        <f>IF(N381="sníž. přenesená",J381,0)</f>
        <v>0</v>
      </c>
      <c r="BI381" s="235">
        <f>IF(N381="nulová",J381,0)</f>
        <v>0</v>
      </c>
      <c r="BJ381" s="24" t="s">
        <v>24</v>
      </c>
      <c r="BK381" s="235">
        <f>ROUND(I381*H381,2)</f>
        <v>0</v>
      </c>
      <c r="BL381" s="24" t="s">
        <v>295</v>
      </c>
      <c r="BM381" s="24" t="s">
        <v>728</v>
      </c>
    </row>
    <row r="382" spans="2:65" s="1" customFormat="1" ht="25.5" customHeight="1">
      <c r="B382" s="46"/>
      <c r="C382" s="224" t="s">
        <v>729</v>
      </c>
      <c r="D382" s="224" t="s">
        <v>136</v>
      </c>
      <c r="E382" s="225" t="s">
        <v>730</v>
      </c>
      <c r="F382" s="226" t="s">
        <v>731</v>
      </c>
      <c r="G382" s="227" t="s">
        <v>452</v>
      </c>
      <c r="H382" s="228">
        <v>1</v>
      </c>
      <c r="I382" s="229"/>
      <c r="J382" s="230">
        <f>ROUND(I382*H382,2)</f>
        <v>0</v>
      </c>
      <c r="K382" s="226" t="s">
        <v>22</v>
      </c>
      <c r="L382" s="72"/>
      <c r="M382" s="231" t="s">
        <v>22</v>
      </c>
      <c r="N382" s="232" t="s">
        <v>47</v>
      </c>
      <c r="O382" s="47"/>
      <c r="P382" s="233">
        <f>O382*H382</f>
        <v>0</v>
      </c>
      <c r="Q382" s="233">
        <v>0</v>
      </c>
      <c r="R382" s="233">
        <f>Q382*H382</f>
        <v>0</v>
      </c>
      <c r="S382" s="233">
        <v>0</v>
      </c>
      <c r="T382" s="234">
        <f>S382*H382</f>
        <v>0</v>
      </c>
      <c r="AR382" s="24" t="s">
        <v>295</v>
      </c>
      <c r="AT382" s="24" t="s">
        <v>136</v>
      </c>
      <c r="AU382" s="24" t="s">
        <v>85</v>
      </c>
      <c r="AY382" s="24" t="s">
        <v>135</v>
      </c>
      <c r="BE382" s="235">
        <f>IF(N382="základní",J382,0)</f>
        <v>0</v>
      </c>
      <c r="BF382" s="235">
        <f>IF(N382="snížená",J382,0)</f>
        <v>0</v>
      </c>
      <c r="BG382" s="235">
        <f>IF(N382="zákl. přenesená",J382,0)</f>
        <v>0</v>
      </c>
      <c r="BH382" s="235">
        <f>IF(N382="sníž. přenesená",J382,0)</f>
        <v>0</v>
      </c>
      <c r="BI382" s="235">
        <f>IF(N382="nulová",J382,0)</f>
        <v>0</v>
      </c>
      <c r="BJ382" s="24" t="s">
        <v>24</v>
      </c>
      <c r="BK382" s="235">
        <f>ROUND(I382*H382,2)</f>
        <v>0</v>
      </c>
      <c r="BL382" s="24" t="s">
        <v>295</v>
      </c>
      <c r="BM382" s="24" t="s">
        <v>732</v>
      </c>
    </row>
    <row r="383" spans="2:65" s="1" customFormat="1" ht="25.5" customHeight="1">
      <c r="B383" s="46"/>
      <c r="C383" s="224" t="s">
        <v>454</v>
      </c>
      <c r="D383" s="224" t="s">
        <v>136</v>
      </c>
      <c r="E383" s="225" t="s">
        <v>733</v>
      </c>
      <c r="F383" s="226" t="s">
        <v>734</v>
      </c>
      <c r="G383" s="227" t="s">
        <v>452</v>
      </c>
      <c r="H383" s="228">
        <v>0</v>
      </c>
      <c r="I383" s="229"/>
      <c r="J383" s="230">
        <f>ROUND(I383*H383,2)</f>
        <v>0</v>
      </c>
      <c r="K383" s="226" t="s">
        <v>22</v>
      </c>
      <c r="L383" s="72"/>
      <c r="M383" s="231" t="s">
        <v>22</v>
      </c>
      <c r="N383" s="232" t="s">
        <v>47</v>
      </c>
      <c r="O383" s="47"/>
      <c r="P383" s="233">
        <f>O383*H383</f>
        <v>0</v>
      </c>
      <c r="Q383" s="233">
        <v>0</v>
      </c>
      <c r="R383" s="233">
        <f>Q383*H383</f>
        <v>0</v>
      </c>
      <c r="S383" s="233">
        <v>0</v>
      </c>
      <c r="T383" s="234">
        <f>S383*H383</f>
        <v>0</v>
      </c>
      <c r="AR383" s="24" t="s">
        <v>295</v>
      </c>
      <c r="AT383" s="24" t="s">
        <v>136</v>
      </c>
      <c r="AU383" s="24" t="s">
        <v>85</v>
      </c>
      <c r="AY383" s="24" t="s">
        <v>135</v>
      </c>
      <c r="BE383" s="235">
        <f>IF(N383="základní",J383,0)</f>
        <v>0</v>
      </c>
      <c r="BF383" s="235">
        <f>IF(N383="snížená",J383,0)</f>
        <v>0</v>
      </c>
      <c r="BG383" s="235">
        <f>IF(N383="zákl. přenesená",J383,0)</f>
        <v>0</v>
      </c>
      <c r="BH383" s="235">
        <f>IF(N383="sníž. přenesená",J383,0)</f>
        <v>0</v>
      </c>
      <c r="BI383" s="235">
        <f>IF(N383="nulová",J383,0)</f>
        <v>0</v>
      </c>
      <c r="BJ383" s="24" t="s">
        <v>24</v>
      </c>
      <c r="BK383" s="235">
        <f>ROUND(I383*H383,2)</f>
        <v>0</v>
      </c>
      <c r="BL383" s="24" t="s">
        <v>295</v>
      </c>
      <c r="BM383" s="24" t="s">
        <v>735</v>
      </c>
    </row>
    <row r="384" spans="2:65" s="1" customFormat="1" ht="25.5" customHeight="1">
      <c r="B384" s="46"/>
      <c r="C384" s="224" t="s">
        <v>736</v>
      </c>
      <c r="D384" s="224" t="s">
        <v>136</v>
      </c>
      <c r="E384" s="225" t="s">
        <v>737</v>
      </c>
      <c r="F384" s="226" t="s">
        <v>738</v>
      </c>
      <c r="G384" s="227" t="s">
        <v>452</v>
      </c>
      <c r="H384" s="228">
        <v>1</v>
      </c>
      <c r="I384" s="229"/>
      <c r="J384" s="230">
        <f>ROUND(I384*H384,2)</f>
        <v>0</v>
      </c>
      <c r="K384" s="226" t="s">
        <v>22</v>
      </c>
      <c r="L384" s="72"/>
      <c r="M384" s="231" t="s">
        <v>22</v>
      </c>
      <c r="N384" s="232" t="s">
        <v>47</v>
      </c>
      <c r="O384" s="47"/>
      <c r="P384" s="233">
        <f>O384*H384</f>
        <v>0</v>
      </c>
      <c r="Q384" s="233">
        <v>0</v>
      </c>
      <c r="R384" s="233">
        <f>Q384*H384</f>
        <v>0</v>
      </c>
      <c r="S384" s="233">
        <v>0</v>
      </c>
      <c r="T384" s="234">
        <f>S384*H384</f>
        <v>0</v>
      </c>
      <c r="AR384" s="24" t="s">
        <v>295</v>
      </c>
      <c r="AT384" s="24" t="s">
        <v>136</v>
      </c>
      <c r="AU384" s="24" t="s">
        <v>85</v>
      </c>
      <c r="AY384" s="24" t="s">
        <v>135</v>
      </c>
      <c r="BE384" s="235">
        <f>IF(N384="základní",J384,0)</f>
        <v>0</v>
      </c>
      <c r="BF384" s="235">
        <f>IF(N384="snížená",J384,0)</f>
        <v>0</v>
      </c>
      <c r="BG384" s="235">
        <f>IF(N384="zákl. přenesená",J384,0)</f>
        <v>0</v>
      </c>
      <c r="BH384" s="235">
        <f>IF(N384="sníž. přenesená",J384,0)</f>
        <v>0</v>
      </c>
      <c r="BI384" s="235">
        <f>IF(N384="nulová",J384,0)</f>
        <v>0</v>
      </c>
      <c r="BJ384" s="24" t="s">
        <v>24</v>
      </c>
      <c r="BK384" s="235">
        <f>ROUND(I384*H384,2)</f>
        <v>0</v>
      </c>
      <c r="BL384" s="24" t="s">
        <v>295</v>
      </c>
      <c r="BM384" s="24" t="s">
        <v>739</v>
      </c>
    </row>
    <row r="385" spans="2:65" s="1" customFormat="1" ht="16.5" customHeight="1">
      <c r="B385" s="46"/>
      <c r="C385" s="224" t="s">
        <v>740</v>
      </c>
      <c r="D385" s="224" t="s">
        <v>136</v>
      </c>
      <c r="E385" s="225" t="s">
        <v>741</v>
      </c>
      <c r="F385" s="226" t="s">
        <v>742</v>
      </c>
      <c r="G385" s="227" t="s">
        <v>209</v>
      </c>
      <c r="H385" s="228">
        <v>7.61</v>
      </c>
      <c r="I385" s="229"/>
      <c r="J385" s="230">
        <f>ROUND(I385*H385,2)</f>
        <v>0</v>
      </c>
      <c r="K385" s="226" t="s">
        <v>140</v>
      </c>
      <c r="L385" s="72"/>
      <c r="M385" s="231" t="s">
        <v>22</v>
      </c>
      <c r="N385" s="232" t="s">
        <v>47</v>
      </c>
      <c r="O385" s="47"/>
      <c r="P385" s="233">
        <f>O385*H385</f>
        <v>0</v>
      </c>
      <c r="Q385" s="233">
        <v>0</v>
      </c>
      <c r="R385" s="233">
        <f>Q385*H385</f>
        <v>0</v>
      </c>
      <c r="S385" s="233">
        <v>0.01098</v>
      </c>
      <c r="T385" s="234">
        <f>S385*H385</f>
        <v>0.0835578</v>
      </c>
      <c r="AR385" s="24" t="s">
        <v>295</v>
      </c>
      <c r="AT385" s="24" t="s">
        <v>136</v>
      </c>
      <c r="AU385" s="24" t="s">
        <v>85</v>
      </c>
      <c r="AY385" s="24" t="s">
        <v>135</v>
      </c>
      <c r="BE385" s="235">
        <f>IF(N385="základní",J385,0)</f>
        <v>0</v>
      </c>
      <c r="BF385" s="235">
        <f>IF(N385="snížená",J385,0)</f>
        <v>0</v>
      </c>
      <c r="BG385" s="235">
        <f>IF(N385="zákl. přenesená",J385,0)</f>
        <v>0</v>
      </c>
      <c r="BH385" s="235">
        <f>IF(N385="sníž. přenesená",J385,0)</f>
        <v>0</v>
      </c>
      <c r="BI385" s="235">
        <f>IF(N385="nulová",J385,0)</f>
        <v>0</v>
      </c>
      <c r="BJ385" s="24" t="s">
        <v>24</v>
      </c>
      <c r="BK385" s="235">
        <f>ROUND(I385*H385,2)</f>
        <v>0</v>
      </c>
      <c r="BL385" s="24" t="s">
        <v>295</v>
      </c>
      <c r="BM385" s="24" t="s">
        <v>743</v>
      </c>
    </row>
    <row r="386" spans="2:51" s="12" customFormat="1" ht="13.5">
      <c r="B386" s="251"/>
      <c r="C386" s="252"/>
      <c r="D386" s="236" t="s">
        <v>204</v>
      </c>
      <c r="E386" s="253" t="s">
        <v>22</v>
      </c>
      <c r="F386" s="254" t="s">
        <v>271</v>
      </c>
      <c r="G386" s="252"/>
      <c r="H386" s="253" t="s">
        <v>22</v>
      </c>
      <c r="I386" s="255"/>
      <c r="J386" s="252"/>
      <c r="K386" s="252"/>
      <c r="L386" s="256"/>
      <c r="M386" s="257"/>
      <c r="N386" s="258"/>
      <c r="O386" s="258"/>
      <c r="P386" s="258"/>
      <c r="Q386" s="258"/>
      <c r="R386" s="258"/>
      <c r="S386" s="258"/>
      <c r="T386" s="259"/>
      <c r="AT386" s="260" t="s">
        <v>204</v>
      </c>
      <c r="AU386" s="260" t="s">
        <v>85</v>
      </c>
      <c r="AV386" s="12" t="s">
        <v>24</v>
      </c>
      <c r="AW386" s="12" t="s">
        <v>39</v>
      </c>
      <c r="AX386" s="12" t="s">
        <v>76</v>
      </c>
      <c r="AY386" s="260" t="s">
        <v>135</v>
      </c>
    </row>
    <row r="387" spans="2:51" s="13" customFormat="1" ht="13.5">
      <c r="B387" s="261"/>
      <c r="C387" s="262"/>
      <c r="D387" s="236" t="s">
        <v>204</v>
      </c>
      <c r="E387" s="263" t="s">
        <v>22</v>
      </c>
      <c r="F387" s="264" t="s">
        <v>272</v>
      </c>
      <c r="G387" s="262"/>
      <c r="H387" s="265">
        <v>7.61</v>
      </c>
      <c r="I387" s="266"/>
      <c r="J387" s="262"/>
      <c r="K387" s="262"/>
      <c r="L387" s="267"/>
      <c r="M387" s="268"/>
      <c r="N387" s="269"/>
      <c r="O387" s="269"/>
      <c r="P387" s="269"/>
      <c r="Q387" s="269"/>
      <c r="R387" s="269"/>
      <c r="S387" s="269"/>
      <c r="T387" s="270"/>
      <c r="AT387" s="271" t="s">
        <v>204</v>
      </c>
      <c r="AU387" s="271" t="s">
        <v>85</v>
      </c>
      <c r="AV387" s="13" t="s">
        <v>85</v>
      </c>
      <c r="AW387" s="13" t="s">
        <v>39</v>
      </c>
      <c r="AX387" s="13" t="s">
        <v>24</v>
      </c>
      <c r="AY387" s="271" t="s">
        <v>135</v>
      </c>
    </row>
    <row r="388" spans="2:65" s="1" customFormat="1" ht="16.5" customHeight="1">
      <c r="B388" s="46"/>
      <c r="C388" s="224" t="s">
        <v>744</v>
      </c>
      <c r="D388" s="224" t="s">
        <v>136</v>
      </c>
      <c r="E388" s="225" t="s">
        <v>745</v>
      </c>
      <c r="F388" s="226" t="s">
        <v>746</v>
      </c>
      <c r="G388" s="227" t="s">
        <v>209</v>
      </c>
      <c r="H388" s="228">
        <v>7.61</v>
      </c>
      <c r="I388" s="229"/>
      <c r="J388" s="230">
        <f>ROUND(I388*H388,2)</f>
        <v>0</v>
      </c>
      <c r="K388" s="226" t="s">
        <v>140</v>
      </c>
      <c r="L388" s="72"/>
      <c r="M388" s="231" t="s">
        <v>22</v>
      </c>
      <c r="N388" s="232" t="s">
        <v>47</v>
      </c>
      <c r="O388" s="47"/>
      <c r="P388" s="233">
        <f>O388*H388</f>
        <v>0</v>
      </c>
      <c r="Q388" s="233">
        <v>0</v>
      </c>
      <c r="R388" s="233">
        <f>Q388*H388</f>
        <v>0</v>
      </c>
      <c r="S388" s="233">
        <v>0.008</v>
      </c>
      <c r="T388" s="234">
        <f>S388*H388</f>
        <v>0.060880000000000004</v>
      </c>
      <c r="AR388" s="24" t="s">
        <v>295</v>
      </c>
      <c r="AT388" s="24" t="s">
        <v>136</v>
      </c>
      <c r="AU388" s="24" t="s">
        <v>85</v>
      </c>
      <c r="AY388" s="24" t="s">
        <v>135</v>
      </c>
      <c r="BE388" s="235">
        <f>IF(N388="základní",J388,0)</f>
        <v>0</v>
      </c>
      <c r="BF388" s="235">
        <f>IF(N388="snížená",J388,0)</f>
        <v>0</v>
      </c>
      <c r="BG388" s="235">
        <f>IF(N388="zákl. přenesená",J388,0)</f>
        <v>0</v>
      </c>
      <c r="BH388" s="235">
        <f>IF(N388="sníž. přenesená",J388,0)</f>
        <v>0</v>
      </c>
      <c r="BI388" s="235">
        <f>IF(N388="nulová",J388,0)</f>
        <v>0</v>
      </c>
      <c r="BJ388" s="24" t="s">
        <v>24</v>
      </c>
      <c r="BK388" s="235">
        <f>ROUND(I388*H388,2)</f>
        <v>0</v>
      </c>
      <c r="BL388" s="24" t="s">
        <v>295</v>
      </c>
      <c r="BM388" s="24" t="s">
        <v>747</v>
      </c>
    </row>
    <row r="389" spans="2:65" s="1" customFormat="1" ht="16.5" customHeight="1">
      <c r="B389" s="46"/>
      <c r="C389" s="224" t="s">
        <v>30</v>
      </c>
      <c r="D389" s="224" t="s">
        <v>136</v>
      </c>
      <c r="E389" s="225" t="s">
        <v>748</v>
      </c>
      <c r="F389" s="226" t="s">
        <v>749</v>
      </c>
      <c r="G389" s="227" t="s">
        <v>640</v>
      </c>
      <c r="H389" s="294"/>
      <c r="I389" s="229"/>
      <c r="J389" s="230">
        <f>ROUND(I389*H389,2)</f>
        <v>0</v>
      </c>
      <c r="K389" s="226" t="s">
        <v>140</v>
      </c>
      <c r="L389" s="72"/>
      <c r="M389" s="231" t="s">
        <v>22</v>
      </c>
      <c r="N389" s="232" t="s">
        <v>47</v>
      </c>
      <c r="O389" s="47"/>
      <c r="P389" s="233">
        <f>O389*H389</f>
        <v>0</v>
      </c>
      <c r="Q389" s="233">
        <v>0</v>
      </c>
      <c r="R389" s="233">
        <f>Q389*H389</f>
        <v>0</v>
      </c>
      <c r="S389" s="233">
        <v>0</v>
      </c>
      <c r="T389" s="234">
        <f>S389*H389</f>
        <v>0</v>
      </c>
      <c r="AR389" s="24" t="s">
        <v>295</v>
      </c>
      <c r="AT389" s="24" t="s">
        <v>136</v>
      </c>
      <c r="AU389" s="24" t="s">
        <v>85</v>
      </c>
      <c r="AY389" s="24" t="s">
        <v>135</v>
      </c>
      <c r="BE389" s="235">
        <f>IF(N389="základní",J389,0)</f>
        <v>0</v>
      </c>
      <c r="BF389" s="235">
        <f>IF(N389="snížená",J389,0)</f>
        <v>0</v>
      </c>
      <c r="BG389" s="235">
        <f>IF(N389="zákl. přenesená",J389,0)</f>
        <v>0</v>
      </c>
      <c r="BH389" s="235">
        <f>IF(N389="sníž. přenesená",J389,0)</f>
        <v>0</v>
      </c>
      <c r="BI389" s="235">
        <f>IF(N389="nulová",J389,0)</f>
        <v>0</v>
      </c>
      <c r="BJ389" s="24" t="s">
        <v>24</v>
      </c>
      <c r="BK389" s="235">
        <f>ROUND(I389*H389,2)</f>
        <v>0</v>
      </c>
      <c r="BL389" s="24" t="s">
        <v>295</v>
      </c>
      <c r="BM389" s="24" t="s">
        <v>750</v>
      </c>
    </row>
    <row r="390" spans="2:47" s="1" customFormat="1" ht="13.5">
      <c r="B390" s="46"/>
      <c r="C390" s="74"/>
      <c r="D390" s="236" t="s">
        <v>143</v>
      </c>
      <c r="E390" s="74"/>
      <c r="F390" s="237" t="s">
        <v>751</v>
      </c>
      <c r="G390" s="74"/>
      <c r="H390" s="74"/>
      <c r="I390" s="196"/>
      <c r="J390" s="74"/>
      <c r="K390" s="74"/>
      <c r="L390" s="72"/>
      <c r="M390" s="238"/>
      <c r="N390" s="47"/>
      <c r="O390" s="47"/>
      <c r="P390" s="47"/>
      <c r="Q390" s="47"/>
      <c r="R390" s="47"/>
      <c r="S390" s="47"/>
      <c r="T390" s="95"/>
      <c r="AT390" s="24" t="s">
        <v>143</v>
      </c>
      <c r="AU390" s="24" t="s">
        <v>85</v>
      </c>
    </row>
    <row r="391" spans="2:63" s="10" customFormat="1" ht="29.85" customHeight="1">
      <c r="B391" s="210"/>
      <c r="C391" s="211"/>
      <c r="D391" s="212" t="s">
        <v>75</v>
      </c>
      <c r="E391" s="249" t="s">
        <v>752</v>
      </c>
      <c r="F391" s="249" t="s">
        <v>753</v>
      </c>
      <c r="G391" s="211"/>
      <c r="H391" s="211"/>
      <c r="I391" s="214"/>
      <c r="J391" s="250">
        <f>BK391</f>
        <v>0</v>
      </c>
      <c r="K391" s="211"/>
      <c r="L391" s="216"/>
      <c r="M391" s="217"/>
      <c r="N391" s="218"/>
      <c r="O391" s="218"/>
      <c r="P391" s="219">
        <f>SUM(P392:P399)</f>
        <v>0</v>
      </c>
      <c r="Q391" s="218"/>
      <c r="R391" s="219">
        <f>SUM(R392:R399)</f>
        <v>0</v>
      </c>
      <c r="S391" s="218"/>
      <c r="T391" s="220">
        <f>SUM(T392:T399)</f>
        <v>0</v>
      </c>
      <c r="AR391" s="221" t="s">
        <v>85</v>
      </c>
      <c r="AT391" s="222" t="s">
        <v>75</v>
      </c>
      <c r="AU391" s="222" t="s">
        <v>24</v>
      </c>
      <c r="AY391" s="221" t="s">
        <v>135</v>
      </c>
      <c r="BK391" s="223">
        <f>SUM(BK392:BK399)</f>
        <v>0</v>
      </c>
    </row>
    <row r="392" spans="2:65" s="1" customFormat="1" ht="16.5" customHeight="1">
      <c r="B392" s="46"/>
      <c r="C392" s="224" t="s">
        <v>754</v>
      </c>
      <c r="D392" s="224" t="s">
        <v>136</v>
      </c>
      <c r="E392" s="225" t="s">
        <v>755</v>
      </c>
      <c r="F392" s="226" t="s">
        <v>756</v>
      </c>
      <c r="G392" s="227" t="s">
        <v>452</v>
      </c>
      <c r="H392" s="228">
        <v>1</v>
      </c>
      <c r="I392" s="229"/>
      <c r="J392" s="230">
        <f>ROUND(I392*H392,2)</f>
        <v>0</v>
      </c>
      <c r="K392" s="226" t="s">
        <v>22</v>
      </c>
      <c r="L392" s="72"/>
      <c r="M392" s="231" t="s">
        <v>22</v>
      </c>
      <c r="N392" s="232" t="s">
        <v>47</v>
      </c>
      <c r="O392" s="47"/>
      <c r="P392" s="233">
        <f>O392*H392</f>
        <v>0</v>
      </c>
      <c r="Q392" s="233">
        <v>0</v>
      </c>
      <c r="R392" s="233">
        <f>Q392*H392</f>
        <v>0</v>
      </c>
      <c r="S392" s="233">
        <v>0</v>
      </c>
      <c r="T392" s="234">
        <f>S392*H392</f>
        <v>0</v>
      </c>
      <c r="AR392" s="24" t="s">
        <v>295</v>
      </c>
      <c r="AT392" s="24" t="s">
        <v>136</v>
      </c>
      <c r="AU392" s="24" t="s">
        <v>85</v>
      </c>
      <c r="AY392" s="24" t="s">
        <v>135</v>
      </c>
      <c r="BE392" s="235">
        <f>IF(N392="základní",J392,0)</f>
        <v>0</v>
      </c>
      <c r="BF392" s="235">
        <f>IF(N392="snížená",J392,0)</f>
        <v>0</v>
      </c>
      <c r="BG392" s="235">
        <f>IF(N392="zákl. přenesená",J392,0)</f>
        <v>0</v>
      </c>
      <c r="BH392" s="235">
        <f>IF(N392="sníž. přenesená",J392,0)</f>
        <v>0</v>
      </c>
      <c r="BI392" s="235">
        <f>IF(N392="nulová",J392,0)</f>
        <v>0</v>
      </c>
      <c r="BJ392" s="24" t="s">
        <v>24</v>
      </c>
      <c r="BK392" s="235">
        <f>ROUND(I392*H392,2)</f>
        <v>0</v>
      </c>
      <c r="BL392" s="24" t="s">
        <v>295</v>
      </c>
      <c r="BM392" s="24" t="s">
        <v>757</v>
      </c>
    </row>
    <row r="393" spans="2:65" s="1" customFormat="1" ht="16.5" customHeight="1">
      <c r="B393" s="46"/>
      <c r="C393" s="224" t="s">
        <v>758</v>
      </c>
      <c r="D393" s="224" t="s">
        <v>136</v>
      </c>
      <c r="E393" s="225" t="s">
        <v>759</v>
      </c>
      <c r="F393" s="226" t="s">
        <v>760</v>
      </c>
      <c r="G393" s="227" t="s">
        <v>262</v>
      </c>
      <c r="H393" s="228">
        <v>174</v>
      </c>
      <c r="I393" s="229"/>
      <c r="J393" s="230">
        <f>ROUND(I393*H393,2)</f>
        <v>0</v>
      </c>
      <c r="K393" s="226" t="s">
        <v>22</v>
      </c>
      <c r="L393" s="72"/>
      <c r="M393" s="231" t="s">
        <v>22</v>
      </c>
      <c r="N393" s="232" t="s">
        <v>47</v>
      </c>
      <c r="O393" s="47"/>
      <c r="P393" s="233">
        <f>O393*H393</f>
        <v>0</v>
      </c>
      <c r="Q393" s="233">
        <v>0</v>
      </c>
      <c r="R393" s="233">
        <f>Q393*H393</f>
        <v>0</v>
      </c>
      <c r="S393" s="233">
        <v>0</v>
      </c>
      <c r="T393" s="234">
        <f>S393*H393</f>
        <v>0</v>
      </c>
      <c r="AR393" s="24" t="s">
        <v>295</v>
      </c>
      <c r="AT393" s="24" t="s">
        <v>136</v>
      </c>
      <c r="AU393" s="24" t="s">
        <v>85</v>
      </c>
      <c r="AY393" s="24" t="s">
        <v>135</v>
      </c>
      <c r="BE393" s="235">
        <f>IF(N393="základní",J393,0)</f>
        <v>0</v>
      </c>
      <c r="BF393" s="235">
        <f>IF(N393="snížená",J393,0)</f>
        <v>0</v>
      </c>
      <c r="BG393" s="235">
        <f>IF(N393="zákl. přenesená",J393,0)</f>
        <v>0</v>
      </c>
      <c r="BH393" s="235">
        <f>IF(N393="sníž. přenesená",J393,0)</f>
        <v>0</v>
      </c>
      <c r="BI393" s="235">
        <f>IF(N393="nulová",J393,0)</f>
        <v>0</v>
      </c>
      <c r="BJ393" s="24" t="s">
        <v>24</v>
      </c>
      <c r="BK393" s="235">
        <f>ROUND(I393*H393,2)</f>
        <v>0</v>
      </c>
      <c r="BL393" s="24" t="s">
        <v>295</v>
      </c>
      <c r="BM393" s="24" t="s">
        <v>761</v>
      </c>
    </row>
    <row r="394" spans="2:65" s="1" customFormat="1" ht="16.5" customHeight="1">
      <c r="B394" s="46"/>
      <c r="C394" s="224" t="s">
        <v>762</v>
      </c>
      <c r="D394" s="224" t="s">
        <v>136</v>
      </c>
      <c r="E394" s="225" t="s">
        <v>763</v>
      </c>
      <c r="F394" s="226" t="s">
        <v>764</v>
      </c>
      <c r="G394" s="227" t="s">
        <v>452</v>
      </c>
      <c r="H394" s="228">
        <v>6</v>
      </c>
      <c r="I394" s="229"/>
      <c r="J394" s="230">
        <f>ROUND(I394*H394,2)</f>
        <v>0</v>
      </c>
      <c r="K394" s="226" t="s">
        <v>22</v>
      </c>
      <c r="L394" s="72"/>
      <c r="M394" s="231" t="s">
        <v>22</v>
      </c>
      <c r="N394" s="232" t="s">
        <v>47</v>
      </c>
      <c r="O394" s="47"/>
      <c r="P394" s="233">
        <f>O394*H394</f>
        <v>0</v>
      </c>
      <c r="Q394" s="233">
        <v>0</v>
      </c>
      <c r="R394" s="233">
        <f>Q394*H394</f>
        <v>0</v>
      </c>
      <c r="S394" s="233">
        <v>0</v>
      </c>
      <c r="T394" s="234">
        <f>S394*H394</f>
        <v>0</v>
      </c>
      <c r="AR394" s="24" t="s">
        <v>295</v>
      </c>
      <c r="AT394" s="24" t="s">
        <v>136</v>
      </c>
      <c r="AU394" s="24" t="s">
        <v>85</v>
      </c>
      <c r="AY394" s="24" t="s">
        <v>135</v>
      </c>
      <c r="BE394" s="235">
        <f>IF(N394="základní",J394,0)</f>
        <v>0</v>
      </c>
      <c r="BF394" s="235">
        <f>IF(N394="snížená",J394,0)</f>
        <v>0</v>
      </c>
      <c r="BG394" s="235">
        <f>IF(N394="zákl. přenesená",J394,0)</f>
        <v>0</v>
      </c>
      <c r="BH394" s="235">
        <f>IF(N394="sníž. přenesená",J394,0)</f>
        <v>0</v>
      </c>
      <c r="BI394" s="235">
        <f>IF(N394="nulová",J394,0)</f>
        <v>0</v>
      </c>
      <c r="BJ394" s="24" t="s">
        <v>24</v>
      </c>
      <c r="BK394" s="235">
        <f>ROUND(I394*H394,2)</f>
        <v>0</v>
      </c>
      <c r="BL394" s="24" t="s">
        <v>295</v>
      </c>
      <c r="BM394" s="24" t="s">
        <v>765</v>
      </c>
    </row>
    <row r="395" spans="2:65" s="1" customFormat="1" ht="16.5" customHeight="1">
      <c r="B395" s="46"/>
      <c r="C395" s="224" t="s">
        <v>766</v>
      </c>
      <c r="D395" s="224" t="s">
        <v>136</v>
      </c>
      <c r="E395" s="225" t="s">
        <v>767</v>
      </c>
      <c r="F395" s="226" t="s">
        <v>768</v>
      </c>
      <c r="G395" s="227" t="s">
        <v>452</v>
      </c>
      <c r="H395" s="228">
        <v>6</v>
      </c>
      <c r="I395" s="229"/>
      <c r="J395" s="230">
        <f>ROUND(I395*H395,2)</f>
        <v>0</v>
      </c>
      <c r="K395" s="226" t="s">
        <v>22</v>
      </c>
      <c r="L395" s="72"/>
      <c r="M395" s="231" t="s">
        <v>22</v>
      </c>
      <c r="N395" s="232" t="s">
        <v>47</v>
      </c>
      <c r="O395" s="47"/>
      <c r="P395" s="233">
        <f>O395*H395</f>
        <v>0</v>
      </c>
      <c r="Q395" s="233">
        <v>0</v>
      </c>
      <c r="R395" s="233">
        <f>Q395*H395</f>
        <v>0</v>
      </c>
      <c r="S395" s="233">
        <v>0</v>
      </c>
      <c r="T395" s="234">
        <f>S395*H395</f>
        <v>0</v>
      </c>
      <c r="AR395" s="24" t="s">
        <v>295</v>
      </c>
      <c r="AT395" s="24" t="s">
        <v>136</v>
      </c>
      <c r="AU395" s="24" t="s">
        <v>85</v>
      </c>
      <c r="AY395" s="24" t="s">
        <v>135</v>
      </c>
      <c r="BE395" s="235">
        <f>IF(N395="základní",J395,0)</f>
        <v>0</v>
      </c>
      <c r="BF395" s="235">
        <f>IF(N395="snížená",J395,0)</f>
        <v>0</v>
      </c>
      <c r="BG395" s="235">
        <f>IF(N395="zákl. přenesená",J395,0)</f>
        <v>0</v>
      </c>
      <c r="BH395" s="235">
        <f>IF(N395="sníž. přenesená",J395,0)</f>
        <v>0</v>
      </c>
      <c r="BI395" s="235">
        <f>IF(N395="nulová",J395,0)</f>
        <v>0</v>
      </c>
      <c r="BJ395" s="24" t="s">
        <v>24</v>
      </c>
      <c r="BK395" s="235">
        <f>ROUND(I395*H395,2)</f>
        <v>0</v>
      </c>
      <c r="BL395" s="24" t="s">
        <v>295</v>
      </c>
      <c r="BM395" s="24" t="s">
        <v>769</v>
      </c>
    </row>
    <row r="396" spans="2:65" s="1" customFormat="1" ht="16.5" customHeight="1">
      <c r="B396" s="46"/>
      <c r="C396" s="224" t="s">
        <v>770</v>
      </c>
      <c r="D396" s="224" t="s">
        <v>136</v>
      </c>
      <c r="E396" s="225" t="s">
        <v>771</v>
      </c>
      <c r="F396" s="226" t="s">
        <v>772</v>
      </c>
      <c r="G396" s="227" t="s">
        <v>209</v>
      </c>
      <c r="H396" s="228">
        <v>0</v>
      </c>
      <c r="I396" s="229"/>
      <c r="J396" s="230">
        <f>ROUND(I396*H396,2)</f>
        <v>0</v>
      </c>
      <c r="K396" s="226" t="s">
        <v>140</v>
      </c>
      <c r="L396" s="72"/>
      <c r="M396" s="231" t="s">
        <v>22</v>
      </c>
      <c r="N396" s="232" t="s">
        <v>47</v>
      </c>
      <c r="O396" s="47"/>
      <c r="P396" s="233">
        <f>O396*H396</f>
        <v>0</v>
      </c>
      <c r="Q396" s="233">
        <v>0</v>
      </c>
      <c r="R396" s="233">
        <f>Q396*H396</f>
        <v>0</v>
      </c>
      <c r="S396" s="233">
        <v>0.017</v>
      </c>
      <c r="T396" s="234">
        <f>S396*H396</f>
        <v>0</v>
      </c>
      <c r="AR396" s="24" t="s">
        <v>295</v>
      </c>
      <c r="AT396" s="24" t="s">
        <v>136</v>
      </c>
      <c r="AU396" s="24" t="s">
        <v>85</v>
      </c>
      <c r="AY396" s="24" t="s">
        <v>135</v>
      </c>
      <c r="BE396" s="235">
        <f>IF(N396="základní",J396,0)</f>
        <v>0</v>
      </c>
      <c r="BF396" s="235">
        <f>IF(N396="snížená",J396,0)</f>
        <v>0</v>
      </c>
      <c r="BG396" s="235">
        <f>IF(N396="zákl. přenesená",J396,0)</f>
        <v>0</v>
      </c>
      <c r="BH396" s="235">
        <f>IF(N396="sníž. přenesená",J396,0)</f>
        <v>0</v>
      </c>
      <c r="BI396" s="235">
        <f>IF(N396="nulová",J396,0)</f>
        <v>0</v>
      </c>
      <c r="BJ396" s="24" t="s">
        <v>24</v>
      </c>
      <c r="BK396" s="235">
        <f>ROUND(I396*H396,2)</f>
        <v>0</v>
      </c>
      <c r="BL396" s="24" t="s">
        <v>295</v>
      </c>
      <c r="BM396" s="24" t="s">
        <v>773</v>
      </c>
    </row>
    <row r="397" spans="2:47" s="1" customFormat="1" ht="13.5">
      <c r="B397" s="46"/>
      <c r="C397" s="74"/>
      <c r="D397" s="236" t="s">
        <v>143</v>
      </c>
      <c r="E397" s="74"/>
      <c r="F397" s="237" t="s">
        <v>774</v>
      </c>
      <c r="G397" s="74"/>
      <c r="H397" s="74"/>
      <c r="I397" s="196"/>
      <c r="J397" s="74"/>
      <c r="K397" s="74"/>
      <c r="L397" s="72"/>
      <c r="M397" s="238"/>
      <c r="N397" s="47"/>
      <c r="O397" s="47"/>
      <c r="P397" s="47"/>
      <c r="Q397" s="47"/>
      <c r="R397" s="47"/>
      <c r="S397" s="47"/>
      <c r="T397" s="95"/>
      <c r="AT397" s="24" t="s">
        <v>143</v>
      </c>
      <c r="AU397" s="24" t="s">
        <v>85</v>
      </c>
    </row>
    <row r="398" spans="2:65" s="1" customFormat="1" ht="16.5" customHeight="1">
      <c r="B398" s="46"/>
      <c r="C398" s="224" t="s">
        <v>775</v>
      </c>
      <c r="D398" s="224" t="s">
        <v>136</v>
      </c>
      <c r="E398" s="225" t="s">
        <v>776</v>
      </c>
      <c r="F398" s="226" t="s">
        <v>777</v>
      </c>
      <c r="G398" s="227" t="s">
        <v>640</v>
      </c>
      <c r="H398" s="294"/>
      <c r="I398" s="229"/>
      <c r="J398" s="230">
        <f>ROUND(I398*H398,2)</f>
        <v>0</v>
      </c>
      <c r="K398" s="226" t="s">
        <v>140</v>
      </c>
      <c r="L398" s="72"/>
      <c r="M398" s="231" t="s">
        <v>22</v>
      </c>
      <c r="N398" s="232" t="s">
        <v>47</v>
      </c>
      <c r="O398" s="47"/>
      <c r="P398" s="233">
        <f>O398*H398</f>
        <v>0</v>
      </c>
      <c r="Q398" s="233">
        <v>0</v>
      </c>
      <c r="R398" s="233">
        <f>Q398*H398</f>
        <v>0</v>
      </c>
      <c r="S398" s="233">
        <v>0</v>
      </c>
      <c r="T398" s="234">
        <f>S398*H398</f>
        <v>0</v>
      </c>
      <c r="AR398" s="24" t="s">
        <v>295</v>
      </c>
      <c r="AT398" s="24" t="s">
        <v>136</v>
      </c>
      <c r="AU398" s="24" t="s">
        <v>85</v>
      </c>
      <c r="AY398" s="24" t="s">
        <v>135</v>
      </c>
      <c r="BE398" s="235">
        <f>IF(N398="základní",J398,0)</f>
        <v>0</v>
      </c>
      <c r="BF398" s="235">
        <f>IF(N398="snížená",J398,0)</f>
        <v>0</v>
      </c>
      <c r="BG398" s="235">
        <f>IF(N398="zákl. přenesená",J398,0)</f>
        <v>0</v>
      </c>
      <c r="BH398" s="235">
        <f>IF(N398="sníž. přenesená",J398,0)</f>
        <v>0</v>
      </c>
      <c r="BI398" s="235">
        <f>IF(N398="nulová",J398,0)</f>
        <v>0</v>
      </c>
      <c r="BJ398" s="24" t="s">
        <v>24</v>
      </c>
      <c r="BK398" s="235">
        <f>ROUND(I398*H398,2)</f>
        <v>0</v>
      </c>
      <c r="BL398" s="24" t="s">
        <v>295</v>
      </c>
      <c r="BM398" s="24" t="s">
        <v>778</v>
      </c>
    </row>
    <row r="399" spans="2:47" s="1" customFormat="1" ht="13.5">
      <c r="B399" s="46"/>
      <c r="C399" s="74"/>
      <c r="D399" s="236" t="s">
        <v>143</v>
      </c>
      <c r="E399" s="74"/>
      <c r="F399" s="237" t="s">
        <v>779</v>
      </c>
      <c r="G399" s="74"/>
      <c r="H399" s="74"/>
      <c r="I399" s="196"/>
      <c r="J399" s="74"/>
      <c r="K399" s="74"/>
      <c r="L399" s="72"/>
      <c r="M399" s="238"/>
      <c r="N399" s="47"/>
      <c r="O399" s="47"/>
      <c r="P399" s="47"/>
      <c r="Q399" s="47"/>
      <c r="R399" s="47"/>
      <c r="S399" s="47"/>
      <c r="T399" s="95"/>
      <c r="AT399" s="24" t="s">
        <v>143</v>
      </c>
      <c r="AU399" s="24" t="s">
        <v>85</v>
      </c>
    </row>
    <row r="400" spans="2:63" s="10" customFormat="1" ht="29.85" customHeight="1">
      <c r="B400" s="210"/>
      <c r="C400" s="211"/>
      <c r="D400" s="212" t="s">
        <v>75</v>
      </c>
      <c r="E400" s="249" t="s">
        <v>780</v>
      </c>
      <c r="F400" s="249" t="s">
        <v>781</v>
      </c>
      <c r="G400" s="211"/>
      <c r="H400" s="211"/>
      <c r="I400" s="214"/>
      <c r="J400" s="250">
        <f>BK400</f>
        <v>0</v>
      </c>
      <c r="K400" s="211"/>
      <c r="L400" s="216"/>
      <c r="M400" s="217"/>
      <c r="N400" s="218"/>
      <c r="O400" s="218"/>
      <c r="P400" s="219">
        <f>SUM(P401:P411)</f>
        <v>0</v>
      </c>
      <c r="Q400" s="218"/>
      <c r="R400" s="219">
        <f>SUM(R401:R411)</f>
        <v>30.10056</v>
      </c>
      <c r="S400" s="218"/>
      <c r="T400" s="220">
        <f>SUM(T401:T411)</f>
        <v>0</v>
      </c>
      <c r="AR400" s="221" t="s">
        <v>85</v>
      </c>
      <c r="AT400" s="222" t="s">
        <v>75</v>
      </c>
      <c r="AU400" s="222" t="s">
        <v>24</v>
      </c>
      <c r="AY400" s="221" t="s">
        <v>135</v>
      </c>
      <c r="BK400" s="223">
        <f>SUM(BK401:BK411)</f>
        <v>0</v>
      </c>
    </row>
    <row r="401" spans="2:65" s="1" customFormat="1" ht="25.5" customHeight="1">
      <c r="B401" s="46"/>
      <c r="C401" s="224" t="s">
        <v>782</v>
      </c>
      <c r="D401" s="224" t="s">
        <v>136</v>
      </c>
      <c r="E401" s="225" t="s">
        <v>783</v>
      </c>
      <c r="F401" s="226" t="s">
        <v>784</v>
      </c>
      <c r="G401" s="227" t="s">
        <v>209</v>
      </c>
      <c r="H401" s="228">
        <v>186.96</v>
      </c>
      <c r="I401" s="229"/>
      <c r="J401" s="230">
        <f>ROUND(I401*H401,2)</f>
        <v>0</v>
      </c>
      <c r="K401" s="226" t="s">
        <v>140</v>
      </c>
      <c r="L401" s="72"/>
      <c r="M401" s="231" t="s">
        <v>22</v>
      </c>
      <c r="N401" s="232" t="s">
        <v>47</v>
      </c>
      <c r="O401" s="47"/>
      <c r="P401" s="233">
        <f>O401*H401</f>
        <v>0</v>
      </c>
      <c r="Q401" s="233">
        <v>0.04</v>
      </c>
      <c r="R401" s="233">
        <f>Q401*H401</f>
        <v>7.478400000000001</v>
      </c>
      <c r="S401" s="233">
        <v>0</v>
      </c>
      <c r="T401" s="234">
        <f>S401*H401</f>
        <v>0</v>
      </c>
      <c r="AR401" s="24" t="s">
        <v>295</v>
      </c>
      <c r="AT401" s="24" t="s">
        <v>136</v>
      </c>
      <c r="AU401" s="24" t="s">
        <v>85</v>
      </c>
      <c r="AY401" s="24" t="s">
        <v>135</v>
      </c>
      <c r="BE401" s="235">
        <f>IF(N401="základní",J401,0)</f>
        <v>0</v>
      </c>
      <c r="BF401" s="235">
        <f>IF(N401="snížená",J401,0)</f>
        <v>0</v>
      </c>
      <c r="BG401" s="235">
        <f>IF(N401="zákl. přenesená",J401,0)</f>
        <v>0</v>
      </c>
      <c r="BH401" s="235">
        <f>IF(N401="sníž. přenesená",J401,0)</f>
        <v>0</v>
      </c>
      <c r="BI401" s="235">
        <f>IF(N401="nulová",J401,0)</f>
        <v>0</v>
      </c>
      <c r="BJ401" s="24" t="s">
        <v>24</v>
      </c>
      <c r="BK401" s="235">
        <f>ROUND(I401*H401,2)</f>
        <v>0</v>
      </c>
      <c r="BL401" s="24" t="s">
        <v>295</v>
      </c>
      <c r="BM401" s="24" t="s">
        <v>785</v>
      </c>
    </row>
    <row r="402" spans="2:47" s="1" customFormat="1" ht="13.5">
      <c r="B402" s="46"/>
      <c r="C402" s="74"/>
      <c r="D402" s="236" t="s">
        <v>143</v>
      </c>
      <c r="E402" s="74"/>
      <c r="F402" s="237" t="s">
        <v>786</v>
      </c>
      <c r="G402" s="74"/>
      <c r="H402" s="74"/>
      <c r="I402" s="196"/>
      <c r="J402" s="74"/>
      <c r="K402" s="74"/>
      <c r="L402" s="72"/>
      <c r="M402" s="238"/>
      <c r="N402" s="47"/>
      <c r="O402" s="47"/>
      <c r="P402" s="47"/>
      <c r="Q402" s="47"/>
      <c r="R402" s="47"/>
      <c r="S402" s="47"/>
      <c r="T402" s="95"/>
      <c r="AT402" s="24" t="s">
        <v>143</v>
      </c>
      <c r="AU402" s="24" t="s">
        <v>85</v>
      </c>
    </row>
    <row r="403" spans="2:51" s="12" customFormat="1" ht="13.5">
      <c r="B403" s="251"/>
      <c r="C403" s="252"/>
      <c r="D403" s="236" t="s">
        <v>204</v>
      </c>
      <c r="E403" s="253" t="s">
        <v>22</v>
      </c>
      <c r="F403" s="254" t="s">
        <v>360</v>
      </c>
      <c r="G403" s="252"/>
      <c r="H403" s="253" t="s">
        <v>22</v>
      </c>
      <c r="I403" s="255"/>
      <c r="J403" s="252"/>
      <c r="K403" s="252"/>
      <c r="L403" s="256"/>
      <c r="M403" s="257"/>
      <c r="N403" s="258"/>
      <c r="O403" s="258"/>
      <c r="P403" s="258"/>
      <c r="Q403" s="258"/>
      <c r="R403" s="258"/>
      <c r="S403" s="258"/>
      <c r="T403" s="259"/>
      <c r="AT403" s="260" t="s">
        <v>204</v>
      </c>
      <c r="AU403" s="260" t="s">
        <v>85</v>
      </c>
      <c r="AV403" s="12" t="s">
        <v>24</v>
      </c>
      <c r="AW403" s="12" t="s">
        <v>39</v>
      </c>
      <c r="AX403" s="12" t="s">
        <v>76</v>
      </c>
      <c r="AY403" s="260" t="s">
        <v>135</v>
      </c>
    </row>
    <row r="404" spans="2:51" s="13" customFormat="1" ht="13.5">
      <c r="B404" s="261"/>
      <c r="C404" s="262"/>
      <c r="D404" s="236" t="s">
        <v>204</v>
      </c>
      <c r="E404" s="263" t="s">
        <v>22</v>
      </c>
      <c r="F404" s="264" t="s">
        <v>435</v>
      </c>
      <c r="G404" s="262"/>
      <c r="H404" s="265">
        <v>186.96</v>
      </c>
      <c r="I404" s="266"/>
      <c r="J404" s="262"/>
      <c r="K404" s="262"/>
      <c r="L404" s="267"/>
      <c r="M404" s="268"/>
      <c r="N404" s="269"/>
      <c r="O404" s="269"/>
      <c r="P404" s="269"/>
      <c r="Q404" s="269"/>
      <c r="R404" s="269"/>
      <c r="S404" s="269"/>
      <c r="T404" s="270"/>
      <c r="AT404" s="271" t="s">
        <v>204</v>
      </c>
      <c r="AU404" s="271" t="s">
        <v>85</v>
      </c>
      <c r="AV404" s="13" t="s">
        <v>85</v>
      </c>
      <c r="AW404" s="13" t="s">
        <v>39</v>
      </c>
      <c r="AX404" s="13" t="s">
        <v>24</v>
      </c>
      <c r="AY404" s="271" t="s">
        <v>135</v>
      </c>
    </row>
    <row r="405" spans="2:65" s="1" customFormat="1" ht="16.5" customHeight="1">
      <c r="B405" s="46"/>
      <c r="C405" s="283" t="s">
        <v>787</v>
      </c>
      <c r="D405" s="283" t="s">
        <v>232</v>
      </c>
      <c r="E405" s="284" t="s">
        <v>788</v>
      </c>
      <c r="F405" s="285" t="s">
        <v>789</v>
      </c>
      <c r="G405" s="286" t="s">
        <v>209</v>
      </c>
      <c r="H405" s="287">
        <v>205.656</v>
      </c>
      <c r="I405" s="288"/>
      <c r="J405" s="289">
        <f>ROUND(I405*H405,2)</f>
        <v>0</v>
      </c>
      <c r="K405" s="285" t="s">
        <v>22</v>
      </c>
      <c r="L405" s="290"/>
      <c r="M405" s="291" t="s">
        <v>22</v>
      </c>
      <c r="N405" s="292" t="s">
        <v>47</v>
      </c>
      <c r="O405" s="47"/>
      <c r="P405" s="233">
        <f>O405*H405</f>
        <v>0</v>
      </c>
      <c r="Q405" s="233">
        <v>0.11</v>
      </c>
      <c r="R405" s="233">
        <f>Q405*H405</f>
        <v>22.62216</v>
      </c>
      <c r="S405" s="233">
        <v>0</v>
      </c>
      <c r="T405" s="234">
        <f>S405*H405</f>
        <v>0</v>
      </c>
      <c r="AR405" s="24" t="s">
        <v>387</v>
      </c>
      <c r="AT405" s="24" t="s">
        <v>232</v>
      </c>
      <c r="AU405" s="24" t="s">
        <v>85</v>
      </c>
      <c r="AY405" s="24" t="s">
        <v>135</v>
      </c>
      <c r="BE405" s="235">
        <f>IF(N405="základní",J405,0)</f>
        <v>0</v>
      </c>
      <c r="BF405" s="235">
        <f>IF(N405="snížená",J405,0)</f>
        <v>0</v>
      </c>
      <c r="BG405" s="235">
        <f>IF(N405="zákl. přenesená",J405,0)</f>
        <v>0</v>
      </c>
      <c r="BH405" s="235">
        <f>IF(N405="sníž. přenesená",J405,0)</f>
        <v>0</v>
      </c>
      <c r="BI405" s="235">
        <f>IF(N405="nulová",J405,0)</f>
        <v>0</v>
      </c>
      <c r="BJ405" s="24" t="s">
        <v>24</v>
      </c>
      <c r="BK405" s="235">
        <f>ROUND(I405*H405,2)</f>
        <v>0</v>
      </c>
      <c r="BL405" s="24" t="s">
        <v>295</v>
      </c>
      <c r="BM405" s="24" t="s">
        <v>790</v>
      </c>
    </row>
    <row r="406" spans="2:47" s="1" customFormat="1" ht="13.5">
      <c r="B406" s="46"/>
      <c r="C406" s="74"/>
      <c r="D406" s="236" t="s">
        <v>143</v>
      </c>
      <c r="E406" s="74"/>
      <c r="F406" s="237" t="s">
        <v>791</v>
      </c>
      <c r="G406" s="74"/>
      <c r="H406" s="74"/>
      <c r="I406" s="196"/>
      <c r="J406" s="74"/>
      <c r="K406" s="74"/>
      <c r="L406" s="72"/>
      <c r="M406" s="238"/>
      <c r="N406" s="47"/>
      <c r="O406" s="47"/>
      <c r="P406" s="47"/>
      <c r="Q406" s="47"/>
      <c r="R406" s="47"/>
      <c r="S406" s="47"/>
      <c r="T406" s="95"/>
      <c r="AT406" s="24" t="s">
        <v>143</v>
      </c>
      <c r="AU406" s="24" t="s">
        <v>85</v>
      </c>
    </row>
    <row r="407" spans="2:51" s="13" customFormat="1" ht="13.5">
      <c r="B407" s="261"/>
      <c r="C407" s="262"/>
      <c r="D407" s="236" t="s">
        <v>204</v>
      </c>
      <c r="E407" s="262"/>
      <c r="F407" s="264" t="s">
        <v>792</v>
      </c>
      <c r="G407" s="262"/>
      <c r="H407" s="265">
        <v>205.656</v>
      </c>
      <c r="I407" s="266"/>
      <c r="J407" s="262"/>
      <c r="K407" s="262"/>
      <c r="L407" s="267"/>
      <c r="M407" s="268"/>
      <c r="N407" s="269"/>
      <c r="O407" s="269"/>
      <c r="P407" s="269"/>
      <c r="Q407" s="269"/>
      <c r="R407" s="269"/>
      <c r="S407" s="269"/>
      <c r="T407" s="270"/>
      <c r="AT407" s="271" t="s">
        <v>204</v>
      </c>
      <c r="AU407" s="271" t="s">
        <v>85</v>
      </c>
      <c r="AV407" s="13" t="s">
        <v>85</v>
      </c>
      <c r="AW407" s="13" t="s">
        <v>6</v>
      </c>
      <c r="AX407" s="13" t="s">
        <v>24</v>
      </c>
      <c r="AY407" s="271" t="s">
        <v>135</v>
      </c>
    </row>
    <row r="408" spans="2:65" s="1" customFormat="1" ht="16.5" customHeight="1">
      <c r="B408" s="46"/>
      <c r="C408" s="224" t="s">
        <v>793</v>
      </c>
      <c r="D408" s="224" t="s">
        <v>136</v>
      </c>
      <c r="E408" s="225" t="s">
        <v>794</v>
      </c>
      <c r="F408" s="226" t="s">
        <v>795</v>
      </c>
      <c r="G408" s="227" t="s">
        <v>209</v>
      </c>
      <c r="H408" s="228">
        <v>186.96</v>
      </c>
      <c r="I408" s="229"/>
      <c r="J408" s="230">
        <f>ROUND(I408*H408,2)</f>
        <v>0</v>
      </c>
      <c r="K408" s="226" t="s">
        <v>22</v>
      </c>
      <c r="L408" s="72"/>
      <c r="M408" s="231" t="s">
        <v>22</v>
      </c>
      <c r="N408" s="232" t="s">
        <v>47</v>
      </c>
      <c r="O408" s="47"/>
      <c r="P408" s="233">
        <f>O408*H408</f>
        <v>0</v>
      </c>
      <c r="Q408" s="233">
        <v>0</v>
      </c>
      <c r="R408" s="233">
        <f>Q408*H408</f>
        <v>0</v>
      </c>
      <c r="S408" s="233">
        <v>0</v>
      </c>
      <c r="T408" s="234">
        <f>S408*H408</f>
        <v>0</v>
      </c>
      <c r="AR408" s="24" t="s">
        <v>295</v>
      </c>
      <c r="AT408" s="24" t="s">
        <v>136</v>
      </c>
      <c r="AU408" s="24" t="s">
        <v>85</v>
      </c>
      <c r="AY408" s="24" t="s">
        <v>135</v>
      </c>
      <c r="BE408" s="235">
        <f>IF(N408="základní",J408,0)</f>
        <v>0</v>
      </c>
      <c r="BF408" s="235">
        <f>IF(N408="snížená",J408,0)</f>
        <v>0</v>
      </c>
      <c r="BG408" s="235">
        <f>IF(N408="zákl. přenesená",J408,0)</f>
        <v>0</v>
      </c>
      <c r="BH408" s="235">
        <f>IF(N408="sníž. přenesená",J408,0)</f>
        <v>0</v>
      </c>
      <c r="BI408" s="235">
        <f>IF(N408="nulová",J408,0)</f>
        <v>0</v>
      </c>
      <c r="BJ408" s="24" t="s">
        <v>24</v>
      </c>
      <c r="BK408" s="235">
        <f>ROUND(I408*H408,2)</f>
        <v>0</v>
      </c>
      <c r="BL408" s="24" t="s">
        <v>295</v>
      </c>
      <c r="BM408" s="24" t="s">
        <v>796</v>
      </c>
    </row>
    <row r="409" spans="2:65" s="1" customFormat="1" ht="16.5" customHeight="1">
      <c r="B409" s="46"/>
      <c r="C409" s="224" t="s">
        <v>797</v>
      </c>
      <c r="D409" s="224" t="s">
        <v>136</v>
      </c>
      <c r="E409" s="225" t="s">
        <v>798</v>
      </c>
      <c r="F409" s="226" t="s">
        <v>799</v>
      </c>
      <c r="G409" s="227" t="s">
        <v>209</v>
      </c>
      <c r="H409" s="228">
        <v>186.96</v>
      </c>
      <c r="I409" s="229"/>
      <c r="J409" s="230">
        <f>ROUND(I409*H409,2)</f>
        <v>0</v>
      </c>
      <c r="K409" s="226" t="s">
        <v>22</v>
      </c>
      <c r="L409" s="72"/>
      <c r="M409" s="231" t="s">
        <v>22</v>
      </c>
      <c r="N409" s="232" t="s">
        <v>47</v>
      </c>
      <c r="O409" s="47"/>
      <c r="P409" s="233">
        <f>O409*H409</f>
        <v>0</v>
      </c>
      <c r="Q409" s="233">
        <v>0</v>
      </c>
      <c r="R409" s="233">
        <f>Q409*H409</f>
        <v>0</v>
      </c>
      <c r="S409" s="233">
        <v>0</v>
      </c>
      <c r="T409" s="234">
        <f>S409*H409</f>
        <v>0</v>
      </c>
      <c r="AR409" s="24" t="s">
        <v>295</v>
      </c>
      <c r="AT409" s="24" t="s">
        <v>136</v>
      </c>
      <c r="AU409" s="24" t="s">
        <v>85</v>
      </c>
      <c r="AY409" s="24" t="s">
        <v>135</v>
      </c>
      <c r="BE409" s="235">
        <f>IF(N409="základní",J409,0)</f>
        <v>0</v>
      </c>
      <c r="BF409" s="235">
        <f>IF(N409="snížená",J409,0)</f>
        <v>0</v>
      </c>
      <c r="BG409" s="235">
        <f>IF(N409="zákl. přenesená",J409,0)</f>
        <v>0</v>
      </c>
      <c r="BH409" s="235">
        <f>IF(N409="sníž. přenesená",J409,0)</f>
        <v>0</v>
      </c>
      <c r="BI409" s="235">
        <f>IF(N409="nulová",J409,0)</f>
        <v>0</v>
      </c>
      <c r="BJ409" s="24" t="s">
        <v>24</v>
      </c>
      <c r="BK409" s="235">
        <f>ROUND(I409*H409,2)</f>
        <v>0</v>
      </c>
      <c r="BL409" s="24" t="s">
        <v>295</v>
      </c>
      <c r="BM409" s="24" t="s">
        <v>800</v>
      </c>
    </row>
    <row r="410" spans="2:65" s="1" customFormat="1" ht="16.5" customHeight="1">
      <c r="B410" s="46"/>
      <c r="C410" s="224" t="s">
        <v>801</v>
      </c>
      <c r="D410" s="224" t="s">
        <v>136</v>
      </c>
      <c r="E410" s="225" t="s">
        <v>802</v>
      </c>
      <c r="F410" s="226" t="s">
        <v>803</v>
      </c>
      <c r="G410" s="227" t="s">
        <v>640</v>
      </c>
      <c r="H410" s="294"/>
      <c r="I410" s="229"/>
      <c r="J410" s="230">
        <f>ROUND(I410*H410,2)</f>
        <v>0</v>
      </c>
      <c r="K410" s="226" t="s">
        <v>140</v>
      </c>
      <c r="L410" s="72"/>
      <c r="M410" s="231" t="s">
        <v>22</v>
      </c>
      <c r="N410" s="232" t="s">
        <v>47</v>
      </c>
      <c r="O410" s="47"/>
      <c r="P410" s="233">
        <f>O410*H410</f>
        <v>0</v>
      </c>
      <c r="Q410" s="233">
        <v>0</v>
      </c>
      <c r="R410" s="233">
        <f>Q410*H410</f>
        <v>0</v>
      </c>
      <c r="S410" s="233">
        <v>0</v>
      </c>
      <c r="T410" s="234">
        <f>S410*H410</f>
        <v>0</v>
      </c>
      <c r="AR410" s="24" t="s">
        <v>295</v>
      </c>
      <c r="AT410" s="24" t="s">
        <v>136</v>
      </c>
      <c r="AU410" s="24" t="s">
        <v>85</v>
      </c>
      <c r="AY410" s="24" t="s">
        <v>135</v>
      </c>
      <c r="BE410" s="235">
        <f>IF(N410="základní",J410,0)</f>
        <v>0</v>
      </c>
      <c r="BF410" s="235">
        <f>IF(N410="snížená",J410,0)</f>
        <v>0</v>
      </c>
      <c r="BG410" s="235">
        <f>IF(N410="zákl. přenesená",J410,0)</f>
        <v>0</v>
      </c>
      <c r="BH410" s="235">
        <f>IF(N410="sníž. přenesená",J410,0)</f>
        <v>0</v>
      </c>
      <c r="BI410" s="235">
        <f>IF(N410="nulová",J410,0)</f>
        <v>0</v>
      </c>
      <c r="BJ410" s="24" t="s">
        <v>24</v>
      </c>
      <c r="BK410" s="235">
        <f>ROUND(I410*H410,2)</f>
        <v>0</v>
      </c>
      <c r="BL410" s="24" t="s">
        <v>295</v>
      </c>
      <c r="BM410" s="24" t="s">
        <v>804</v>
      </c>
    </row>
    <row r="411" spans="2:47" s="1" customFormat="1" ht="13.5">
      <c r="B411" s="46"/>
      <c r="C411" s="74"/>
      <c r="D411" s="236" t="s">
        <v>143</v>
      </c>
      <c r="E411" s="74"/>
      <c r="F411" s="237" t="s">
        <v>805</v>
      </c>
      <c r="G411" s="74"/>
      <c r="H411" s="74"/>
      <c r="I411" s="196"/>
      <c r="J411" s="74"/>
      <c r="K411" s="74"/>
      <c r="L411" s="72"/>
      <c r="M411" s="238"/>
      <c r="N411" s="47"/>
      <c r="O411" s="47"/>
      <c r="P411" s="47"/>
      <c r="Q411" s="47"/>
      <c r="R411" s="47"/>
      <c r="S411" s="47"/>
      <c r="T411" s="95"/>
      <c r="AT411" s="24" t="s">
        <v>143</v>
      </c>
      <c r="AU411" s="24" t="s">
        <v>85</v>
      </c>
    </row>
    <row r="412" spans="2:63" s="10" customFormat="1" ht="29.85" customHeight="1">
      <c r="B412" s="210"/>
      <c r="C412" s="211"/>
      <c r="D412" s="212" t="s">
        <v>75</v>
      </c>
      <c r="E412" s="249" t="s">
        <v>806</v>
      </c>
      <c r="F412" s="249" t="s">
        <v>807</v>
      </c>
      <c r="G412" s="211"/>
      <c r="H412" s="211"/>
      <c r="I412" s="214"/>
      <c r="J412" s="250">
        <f>BK412</f>
        <v>0</v>
      </c>
      <c r="K412" s="211"/>
      <c r="L412" s="216"/>
      <c r="M412" s="217"/>
      <c r="N412" s="218"/>
      <c r="O412" s="218"/>
      <c r="P412" s="219">
        <f>SUM(P413:P416)</f>
        <v>0</v>
      </c>
      <c r="Q412" s="218"/>
      <c r="R412" s="219">
        <f>SUM(R413:R416)</f>
        <v>0</v>
      </c>
      <c r="S412" s="218"/>
      <c r="T412" s="220">
        <f>SUM(T413:T416)</f>
        <v>0</v>
      </c>
      <c r="AR412" s="221" t="s">
        <v>85</v>
      </c>
      <c r="AT412" s="222" t="s">
        <v>75</v>
      </c>
      <c r="AU412" s="222" t="s">
        <v>24</v>
      </c>
      <c r="AY412" s="221" t="s">
        <v>135</v>
      </c>
      <c r="BK412" s="223">
        <f>SUM(BK413:BK416)</f>
        <v>0</v>
      </c>
    </row>
    <row r="413" spans="2:65" s="1" customFormat="1" ht="16.5" customHeight="1">
      <c r="B413" s="46"/>
      <c r="C413" s="224" t="s">
        <v>808</v>
      </c>
      <c r="D413" s="224" t="s">
        <v>136</v>
      </c>
      <c r="E413" s="225" t="s">
        <v>809</v>
      </c>
      <c r="F413" s="226" t="s">
        <v>810</v>
      </c>
      <c r="G413" s="227" t="s">
        <v>209</v>
      </c>
      <c r="H413" s="228">
        <v>0</v>
      </c>
      <c r="I413" s="229"/>
      <c r="J413" s="230">
        <f>ROUND(I413*H413,2)</f>
        <v>0</v>
      </c>
      <c r="K413" s="226" t="s">
        <v>342</v>
      </c>
      <c r="L413" s="72"/>
      <c r="M413" s="231" t="s">
        <v>22</v>
      </c>
      <c r="N413" s="232" t="s">
        <v>47</v>
      </c>
      <c r="O413" s="47"/>
      <c r="P413" s="233">
        <f>O413*H413</f>
        <v>0</v>
      </c>
      <c r="Q413" s="233">
        <v>0</v>
      </c>
      <c r="R413" s="233">
        <f>Q413*H413</f>
        <v>0</v>
      </c>
      <c r="S413" s="233">
        <v>0.0025</v>
      </c>
      <c r="T413" s="234">
        <f>S413*H413</f>
        <v>0</v>
      </c>
      <c r="AR413" s="24" t="s">
        <v>295</v>
      </c>
      <c r="AT413" s="24" t="s">
        <v>136</v>
      </c>
      <c r="AU413" s="24" t="s">
        <v>85</v>
      </c>
      <c r="AY413" s="24" t="s">
        <v>135</v>
      </c>
      <c r="BE413" s="235">
        <f>IF(N413="základní",J413,0)</f>
        <v>0</v>
      </c>
      <c r="BF413" s="235">
        <f>IF(N413="snížená",J413,0)</f>
        <v>0</v>
      </c>
      <c r="BG413" s="235">
        <f>IF(N413="zákl. přenesená",J413,0)</f>
        <v>0</v>
      </c>
      <c r="BH413" s="235">
        <f>IF(N413="sníž. přenesená",J413,0)</f>
        <v>0</v>
      </c>
      <c r="BI413" s="235">
        <f>IF(N413="nulová",J413,0)</f>
        <v>0</v>
      </c>
      <c r="BJ413" s="24" t="s">
        <v>24</v>
      </c>
      <c r="BK413" s="235">
        <f>ROUND(I413*H413,2)</f>
        <v>0</v>
      </c>
      <c r="BL413" s="24" t="s">
        <v>295</v>
      </c>
      <c r="BM413" s="24" t="s">
        <v>811</v>
      </c>
    </row>
    <row r="414" spans="2:47" s="1" customFormat="1" ht="13.5">
      <c r="B414" s="46"/>
      <c r="C414" s="74"/>
      <c r="D414" s="236" t="s">
        <v>143</v>
      </c>
      <c r="E414" s="74"/>
      <c r="F414" s="237" t="s">
        <v>812</v>
      </c>
      <c r="G414" s="74"/>
      <c r="H414" s="74"/>
      <c r="I414" s="196"/>
      <c r="J414" s="74"/>
      <c r="K414" s="74"/>
      <c r="L414" s="72"/>
      <c r="M414" s="238"/>
      <c r="N414" s="47"/>
      <c r="O414" s="47"/>
      <c r="P414" s="47"/>
      <c r="Q414" s="47"/>
      <c r="R414" s="47"/>
      <c r="S414" s="47"/>
      <c r="T414" s="95"/>
      <c r="AT414" s="24" t="s">
        <v>143</v>
      </c>
      <c r="AU414" s="24" t="s">
        <v>85</v>
      </c>
    </row>
    <row r="415" spans="2:65" s="1" customFormat="1" ht="16.5" customHeight="1">
      <c r="B415" s="46"/>
      <c r="C415" s="224" t="s">
        <v>813</v>
      </c>
      <c r="D415" s="224" t="s">
        <v>136</v>
      </c>
      <c r="E415" s="225" t="s">
        <v>814</v>
      </c>
      <c r="F415" s="226" t="s">
        <v>815</v>
      </c>
      <c r="G415" s="227" t="s">
        <v>640</v>
      </c>
      <c r="H415" s="294"/>
      <c r="I415" s="229"/>
      <c r="J415" s="230">
        <f>ROUND(I415*H415,2)</f>
        <v>0</v>
      </c>
      <c r="K415" s="226" t="s">
        <v>140</v>
      </c>
      <c r="L415" s="72"/>
      <c r="M415" s="231" t="s">
        <v>22</v>
      </c>
      <c r="N415" s="232" t="s">
        <v>47</v>
      </c>
      <c r="O415" s="47"/>
      <c r="P415" s="233">
        <f>O415*H415</f>
        <v>0</v>
      </c>
      <c r="Q415" s="233">
        <v>0</v>
      </c>
      <c r="R415" s="233">
        <f>Q415*H415</f>
        <v>0</v>
      </c>
      <c r="S415" s="233">
        <v>0</v>
      </c>
      <c r="T415" s="234">
        <f>S415*H415</f>
        <v>0</v>
      </c>
      <c r="AR415" s="24" t="s">
        <v>295</v>
      </c>
      <c r="AT415" s="24" t="s">
        <v>136</v>
      </c>
      <c r="AU415" s="24" t="s">
        <v>85</v>
      </c>
      <c r="AY415" s="24" t="s">
        <v>135</v>
      </c>
      <c r="BE415" s="235">
        <f>IF(N415="základní",J415,0)</f>
        <v>0</v>
      </c>
      <c r="BF415" s="235">
        <f>IF(N415="snížená",J415,0)</f>
        <v>0</v>
      </c>
      <c r="BG415" s="235">
        <f>IF(N415="zákl. přenesená",J415,0)</f>
        <v>0</v>
      </c>
      <c r="BH415" s="235">
        <f>IF(N415="sníž. přenesená",J415,0)</f>
        <v>0</v>
      </c>
      <c r="BI415" s="235">
        <f>IF(N415="nulová",J415,0)</f>
        <v>0</v>
      </c>
      <c r="BJ415" s="24" t="s">
        <v>24</v>
      </c>
      <c r="BK415" s="235">
        <f>ROUND(I415*H415,2)</f>
        <v>0</v>
      </c>
      <c r="BL415" s="24" t="s">
        <v>295</v>
      </c>
      <c r="BM415" s="24" t="s">
        <v>816</v>
      </c>
    </row>
    <row r="416" spans="2:47" s="1" customFormat="1" ht="13.5">
      <c r="B416" s="46"/>
      <c r="C416" s="74"/>
      <c r="D416" s="236" t="s">
        <v>143</v>
      </c>
      <c r="E416" s="74"/>
      <c r="F416" s="237" t="s">
        <v>817</v>
      </c>
      <c r="G416" s="74"/>
      <c r="H416" s="74"/>
      <c r="I416" s="196"/>
      <c r="J416" s="74"/>
      <c r="K416" s="74"/>
      <c r="L416" s="72"/>
      <c r="M416" s="238"/>
      <c r="N416" s="47"/>
      <c r="O416" s="47"/>
      <c r="P416" s="47"/>
      <c r="Q416" s="47"/>
      <c r="R416" s="47"/>
      <c r="S416" s="47"/>
      <c r="T416" s="95"/>
      <c r="AT416" s="24" t="s">
        <v>143</v>
      </c>
      <c r="AU416" s="24" t="s">
        <v>85</v>
      </c>
    </row>
    <row r="417" spans="2:63" s="10" customFormat="1" ht="29.85" customHeight="1">
      <c r="B417" s="210"/>
      <c r="C417" s="211"/>
      <c r="D417" s="212" t="s">
        <v>75</v>
      </c>
      <c r="E417" s="249" t="s">
        <v>818</v>
      </c>
      <c r="F417" s="249" t="s">
        <v>819</v>
      </c>
      <c r="G417" s="211"/>
      <c r="H417" s="211"/>
      <c r="I417" s="214"/>
      <c r="J417" s="250">
        <f>BK417</f>
        <v>0</v>
      </c>
      <c r="K417" s="211"/>
      <c r="L417" s="216"/>
      <c r="M417" s="217"/>
      <c r="N417" s="218"/>
      <c r="O417" s="218"/>
      <c r="P417" s="219">
        <f>SUM(P418:P450)</f>
        <v>0</v>
      </c>
      <c r="Q417" s="218"/>
      <c r="R417" s="219">
        <f>SUM(R418:R450)</f>
        <v>0</v>
      </c>
      <c r="S417" s="218"/>
      <c r="T417" s="220">
        <f>SUM(T418:T450)</f>
        <v>0</v>
      </c>
      <c r="AR417" s="221" t="s">
        <v>85</v>
      </c>
      <c r="AT417" s="222" t="s">
        <v>75</v>
      </c>
      <c r="AU417" s="222" t="s">
        <v>24</v>
      </c>
      <c r="AY417" s="221" t="s">
        <v>135</v>
      </c>
      <c r="BK417" s="223">
        <f>SUM(BK418:BK450)</f>
        <v>0</v>
      </c>
    </row>
    <row r="418" spans="2:65" s="1" customFormat="1" ht="16.5" customHeight="1">
      <c r="B418" s="46"/>
      <c r="C418" s="224" t="s">
        <v>820</v>
      </c>
      <c r="D418" s="224" t="s">
        <v>136</v>
      </c>
      <c r="E418" s="225" t="s">
        <v>821</v>
      </c>
      <c r="F418" s="226" t="s">
        <v>822</v>
      </c>
      <c r="G418" s="227" t="s">
        <v>452</v>
      </c>
      <c r="H418" s="228">
        <v>1</v>
      </c>
      <c r="I418" s="229"/>
      <c r="J418" s="230">
        <f>ROUND(I418*H418,2)</f>
        <v>0</v>
      </c>
      <c r="K418" s="226" t="s">
        <v>22</v>
      </c>
      <c r="L418" s="72"/>
      <c r="M418" s="231" t="s">
        <v>22</v>
      </c>
      <c r="N418" s="232" t="s">
        <v>47</v>
      </c>
      <c r="O418" s="47"/>
      <c r="P418" s="233">
        <f>O418*H418</f>
        <v>0</v>
      </c>
      <c r="Q418" s="233">
        <v>0</v>
      </c>
      <c r="R418" s="233">
        <f>Q418*H418</f>
        <v>0</v>
      </c>
      <c r="S418" s="233">
        <v>0</v>
      </c>
      <c r="T418" s="234">
        <f>S418*H418</f>
        <v>0</v>
      </c>
      <c r="AR418" s="24" t="s">
        <v>295</v>
      </c>
      <c r="AT418" s="24" t="s">
        <v>136</v>
      </c>
      <c r="AU418" s="24" t="s">
        <v>85</v>
      </c>
      <c r="AY418" s="24" t="s">
        <v>135</v>
      </c>
      <c r="BE418" s="235">
        <f>IF(N418="základní",J418,0)</f>
        <v>0</v>
      </c>
      <c r="BF418" s="235">
        <f>IF(N418="snížená",J418,0)</f>
        <v>0</v>
      </c>
      <c r="BG418" s="235">
        <f>IF(N418="zákl. přenesená",J418,0)</f>
        <v>0</v>
      </c>
      <c r="BH418" s="235">
        <f>IF(N418="sníž. přenesená",J418,0)</f>
        <v>0</v>
      </c>
      <c r="BI418" s="235">
        <f>IF(N418="nulová",J418,0)</f>
        <v>0</v>
      </c>
      <c r="BJ418" s="24" t="s">
        <v>24</v>
      </c>
      <c r="BK418" s="235">
        <f>ROUND(I418*H418,2)</f>
        <v>0</v>
      </c>
      <c r="BL418" s="24" t="s">
        <v>295</v>
      </c>
      <c r="BM418" s="24" t="s">
        <v>823</v>
      </c>
    </row>
    <row r="419" spans="2:65" s="1" customFormat="1" ht="16.5" customHeight="1">
      <c r="B419" s="46"/>
      <c r="C419" s="224" t="s">
        <v>824</v>
      </c>
      <c r="D419" s="224" t="s">
        <v>136</v>
      </c>
      <c r="E419" s="225" t="s">
        <v>825</v>
      </c>
      <c r="F419" s="226" t="s">
        <v>826</v>
      </c>
      <c r="G419" s="227" t="s">
        <v>452</v>
      </c>
      <c r="H419" s="228">
        <v>1</v>
      </c>
      <c r="I419" s="229"/>
      <c r="J419" s="230">
        <f>ROUND(I419*H419,2)</f>
        <v>0</v>
      </c>
      <c r="K419" s="226" t="s">
        <v>22</v>
      </c>
      <c r="L419" s="72"/>
      <c r="M419" s="231" t="s">
        <v>22</v>
      </c>
      <c r="N419" s="232" t="s">
        <v>47</v>
      </c>
      <c r="O419" s="47"/>
      <c r="P419" s="233">
        <f>O419*H419</f>
        <v>0</v>
      </c>
      <c r="Q419" s="233">
        <v>0</v>
      </c>
      <c r="R419" s="233">
        <f>Q419*H419</f>
        <v>0</v>
      </c>
      <c r="S419" s="233">
        <v>0</v>
      </c>
      <c r="T419" s="234">
        <f>S419*H419</f>
        <v>0</v>
      </c>
      <c r="AR419" s="24" t="s">
        <v>295</v>
      </c>
      <c r="AT419" s="24" t="s">
        <v>136</v>
      </c>
      <c r="AU419" s="24" t="s">
        <v>85</v>
      </c>
      <c r="AY419" s="24" t="s">
        <v>135</v>
      </c>
      <c r="BE419" s="235">
        <f>IF(N419="základní",J419,0)</f>
        <v>0</v>
      </c>
      <c r="BF419" s="235">
        <f>IF(N419="snížená",J419,0)</f>
        <v>0</v>
      </c>
      <c r="BG419" s="235">
        <f>IF(N419="zákl. přenesená",J419,0)</f>
        <v>0</v>
      </c>
      <c r="BH419" s="235">
        <f>IF(N419="sníž. přenesená",J419,0)</f>
        <v>0</v>
      </c>
      <c r="BI419" s="235">
        <f>IF(N419="nulová",J419,0)</f>
        <v>0</v>
      </c>
      <c r="BJ419" s="24" t="s">
        <v>24</v>
      </c>
      <c r="BK419" s="235">
        <f>ROUND(I419*H419,2)</f>
        <v>0</v>
      </c>
      <c r="BL419" s="24" t="s">
        <v>295</v>
      </c>
      <c r="BM419" s="24" t="s">
        <v>827</v>
      </c>
    </row>
    <row r="420" spans="2:65" s="1" customFormat="1" ht="16.5" customHeight="1">
      <c r="B420" s="46"/>
      <c r="C420" s="224" t="s">
        <v>828</v>
      </c>
      <c r="D420" s="224" t="s">
        <v>136</v>
      </c>
      <c r="E420" s="225" t="s">
        <v>829</v>
      </c>
      <c r="F420" s="226" t="s">
        <v>830</v>
      </c>
      <c r="G420" s="227" t="s">
        <v>452</v>
      </c>
      <c r="H420" s="228">
        <v>1</v>
      </c>
      <c r="I420" s="229"/>
      <c r="J420" s="230">
        <f>ROUND(I420*H420,2)</f>
        <v>0</v>
      </c>
      <c r="K420" s="226" t="s">
        <v>22</v>
      </c>
      <c r="L420" s="72"/>
      <c r="M420" s="231" t="s">
        <v>22</v>
      </c>
      <c r="N420" s="232" t="s">
        <v>47</v>
      </c>
      <c r="O420" s="47"/>
      <c r="P420" s="233">
        <f>O420*H420</f>
        <v>0</v>
      </c>
      <c r="Q420" s="233">
        <v>0</v>
      </c>
      <c r="R420" s="233">
        <f>Q420*H420</f>
        <v>0</v>
      </c>
      <c r="S420" s="233">
        <v>0</v>
      </c>
      <c r="T420" s="234">
        <f>S420*H420</f>
        <v>0</v>
      </c>
      <c r="AR420" s="24" t="s">
        <v>295</v>
      </c>
      <c r="AT420" s="24" t="s">
        <v>136</v>
      </c>
      <c r="AU420" s="24" t="s">
        <v>85</v>
      </c>
      <c r="AY420" s="24" t="s">
        <v>135</v>
      </c>
      <c r="BE420" s="235">
        <f>IF(N420="základní",J420,0)</f>
        <v>0</v>
      </c>
      <c r="BF420" s="235">
        <f>IF(N420="snížená",J420,0)</f>
        <v>0</v>
      </c>
      <c r="BG420" s="235">
        <f>IF(N420="zákl. přenesená",J420,0)</f>
        <v>0</v>
      </c>
      <c r="BH420" s="235">
        <f>IF(N420="sníž. přenesená",J420,0)</f>
        <v>0</v>
      </c>
      <c r="BI420" s="235">
        <f>IF(N420="nulová",J420,0)</f>
        <v>0</v>
      </c>
      <c r="BJ420" s="24" t="s">
        <v>24</v>
      </c>
      <c r="BK420" s="235">
        <f>ROUND(I420*H420,2)</f>
        <v>0</v>
      </c>
      <c r="BL420" s="24" t="s">
        <v>295</v>
      </c>
      <c r="BM420" s="24" t="s">
        <v>831</v>
      </c>
    </row>
    <row r="421" spans="2:65" s="1" customFormat="1" ht="16.5" customHeight="1">
      <c r="B421" s="46"/>
      <c r="C421" s="224" t="s">
        <v>832</v>
      </c>
      <c r="D421" s="224" t="s">
        <v>136</v>
      </c>
      <c r="E421" s="225" t="s">
        <v>833</v>
      </c>
      <c r="F421" s="226" t="s">
        <v>834</v>
      </c>
      <c r="G421" s="227" t="s">
        <v>452</v>
      </c>
      <c r="H421" s="228">
        <v>1</v>
      </c>
      <c r="I421" s="229"/>
      <c r="J421" s="230">
        <f>ROUND(I421*H421,2)</f>
        <v>0</v>
      </c>
      <c r="K421" s="226" t="s">
        <v>22</v>
      </c>
      <c r="L421" s="72"/>
      <c r="M421" s="231" t="s">
        <v>22</v>
      </c>
      <c r="N421" s="232" t="s">
        <v>47</v>
      </c>
      <c r="O421" s="47"/>
      <c r="P421" s="233">
        <f>O421*H421</f>
        <v>0</v>
      </c>
      <c r="Q421" s="233">
        <v>0</v>
      </c>
      <c r="R421" s="233">
        <f>Q421*H421</f>
        <v>0</v>
      </c>
      <c r="S421" s="233">
        <v>0</v>
      </c>
      <c r="T421" s="234">
        <f>S421*H421</f>
        <v>0</v>
      </c>
      <c r="AR421" s="24" t="s">
        <v>295</v>
      </c>
      <c r="AT421" s="24" t="s">
        <v>136</v>
      </c>
      <c r="AU421" s="24" t="s">
        <v>85</v>
      </c>
      <c r="AY421" s="24" t="s">
        <v>135</v>
      </c>
      <c r="BE421" s="235">
        <f>IF(N421="základní",J421,0)</f>
        <v>0</v>
      </c>
      <c r="BF421" s="235">
        <f>IF(N421="snížená",J421,0)</f>
        <v>0</v>
      </c>
      <c r="BG421" s="235">
        <f>IF(N421="zákl. přenesená",J421,0)</f>
        <v>0</v>
      </c>
      <c r="BH421" s="235">
        <f>IF(N421="sníž. přenesená",J421,0)</f>
        <v>0</v>
      </c>
      <c r="BI421" s="235">
        <f>IF(N421="nulová",J421,0)</f>
        <v>0</v>
      </c>
      <c r="BJ421" s="24" t="s">
        <v>24</v>
      </c>
      <c r="BK421" s="235">
        <f>ROUND(I421*H421,2)</f>
        <v>0</v>
      </c>
      <c r="BL421" s="24" t="s">
        <v>295</v>
      </c>
      <c r="BM421" s="24" t="s">
        <v>835</v>
      </c>
    </row>
    <row r="422" spans="2:65" s="1" customFormat="1" ht="16.5" customHeight="1">
      <c r="B422" s="46"/>
      <c r="C422" s="224" t="s">
        <v>836</v>
      </c>
      <c r="D422" s="224" t="s">
        <v>136</v>
      </c>
      <c r="E422" s="225" t="s">
        <v>837</v>
      </c>
      <c r="F422" s="226" t="s">
        <v>838</v>
      </c>
      <c r="G422" s="227" t="s">
        <v>452</v>
      </c>
      <c r="H422" s="228">
        <v>1</v>
      </c>
      <c r="I422" s="229"/>
      <c r="J422" s="230">
        <f>ROUND(I422*H422,2)</f>
        <v>0</v>
      </c>
      <c r="K422" s="226" t="s">
        <v>22</v>
      </c>
      <c r="L422" s="72"/>
      <c r="M422" s="231" t="s">
        <v>22</v>
      </c>
      <c r="N422" s="232" t="s">
        <v>47</v>
      </c>
      <c r="O422" s="47"/>
      <c r="P422" s="233">
        <f>O422*H422</f>
        <v>0</v>
      </c>
      <c r="Q422" s="233">
        <v>0</v>
      </c>
      <c r="R422" s="233">
        <f>Q422*H422</f>
        <v>0</v>
      </c>
      <c r="S422" s="233">
        <v>0</v>
      </c>
      <c r="T422" s="234">
        <f>S422*H422</f>
        <v>0</v>
      </c>
      <c r="AR422" s="24" t="s">
        <v>295</v>
      </c>
      <c r="AT422" s="24" t="s">
        <v>136</v>
      </c>
      <c r="AU422" s="24" t="s">
        <v>85</v>
      </c>
      <c r="AY422" s="24" t="s">
        <v>135</v>
      </c>
      <c r="BE422" s="235">
        <f>IF(N422="základní",J422,0)</f>
        <v>0</v>
      </c>
      <c r="BF422" s="235">
        <f>IF(N422="snížená",J422,0)</f>
        <v>0</v>
      </c>
      <c r="BG422" s="235">
        <f>IF(N422="zákl. přenesená",J422,0)</f>
        <v>0</v>
      </c>
      <c r="BH422" s="235">
        <f>IF(N422="sníž. přenesená",J422,0)</f>
        <v>0</v>
      </c>
      <c r="BI422" s="235">
        <f>IF(N422="nulová",J422,0)</f>
        <v>0</v>
      </c>
      <c r="BJ422" s="24" t="s">
        <v>24</v>
      </c>
      <c r="BK422" s="235">
        <f>ROUND(I422*H422,2)</f>
        <v>0</v>
      </c>
      <c r="BL422" s="24" t="s">
        <v>295</v>
      </c>
      <c r="BM422" s="24" t="s">
        <v>839</v>
      </c>
    </row>
    <row r="423" spans="2:65" s="1" customFormat="1" ht="16.5" customHeight="1">
      <c r="B423" s="46"/>
      <c r="C423" s="224" t="s">
        <v>840</v>
      </c>
      <c r="D423" s="224" t="s">
        <v>136</v>
      </c>
      <c r="E423" s="225" t="s">
        <v>841</v>
      </c>
      <c r="F423" s="226" t="s">
        <v>842</v>
      </c>
      <c r="G423" s="227" t="s">
        <v>452</v>
      </c>
      <c r="H423" s="228">
        <v>1</v>
      </c>
      <c r="I423" s="229"/>
      <c r="J423" s="230">
        <f>ROUND(I423*H423,2)</f>
        <v>0</v>
      </c>
      <c r="K423" s="226" t="s">
        <v>22</v>
      </c>
      <c r="L423" s="72"/>
      <c r="M423" s="231" t="s">
        <v>22</v>
      </c>
      <c r="N423" s="232" t="s">
        <v>47</v>
      </c>
      <c r="O423" s="47"/>
      <c r="P423" s="233">
        <f>O423*H423</f>
        <v>0</v>
      </c>
      <c r="Q423" s="233">
        <v>0</v>
      </c>
      <c r="R423" s="233">
        <f>Q423*H423</f>
        <v>0</v>
      </c>
      <c r="S423" s="233">
        <v>0</v>
      </c>
      <c r="T423" s="234">
        <f>S423*H423</f>
        <v>0</v>
      </c>
      <c r="AR423" s="24" t="s">
        <v>295</v>
      </c>
      <c r="AT423" s="24" t="s">
        <v>136</v>
      </c>
      <c r="AU423" s="24" t="s">
        <v>85</v>
      </c>
      <c r="AY423" s="24" t="s">
        <v>135</v>
      </c>
      <c r="BE423" s="235">
        <f>IF(N423="základní",J423,0)</f>
        <v>0</v>
      </c>
      <c r="BF423" s="235">
        <f>IF(N423="snížená",J423,0)</f>
        <v>0</v>
      </c>
      <c r="BG423" s="235">
        <f>IF(N423="zákl. přenesená",J423,0)</f>
        <v>0</v>
      </c>
      <c r="BH423" s="235">
        <f>IF(N423="sníž. přenesená",J423,0)</f>
        <v>0</v>
      </c>
      <c r="BI423" s="235">
        <f>IF(N423="nulová",J423,0)</f>
        <v>0</v>
      </c>
      <c r="BJ423" s="24" t="s">
        <v>24</v>
      </c>
      <c r="BK423" s="235">
        <f>ROUND(I423*H423,2)</f>
        <v>0</v>
      </c>
      <c r="BL423" s="24" t="s">
        <v>295</v>
      </c>
      <c r="BM423" s="24" t="s">
        <v>843</v>
      </c>
    </row>
    <row r="424" spans="2:65" s="1" customFormat="1" ht="16.5" customHeight="1">
      <c r="B424" s="46"/>
      <c r="C424" s="224" t="s">
        <v>844</v>
      </c>
      <c r="D424" s="224" t="s">
        <v>136</v>
      </c>
      <c r="E424" s="225" t="s">
        <v>845</v>
      </c>
      <c r="F424" s="226" t="s">
        <v>846</v>
      </c>
      <c r="G424" s="227" t="s">
        <v>452</v>
      </c>
      <c r="H424" s="228">
        <v>1</v>
      </c>
      <c r="I424" s="229"/>
      <c r="J424" s="230">
        <f>ROUND(I424*H424,2)</f>
        <v>0</v>
      </c>
      <c r="K424" s="226" t="s">
        <v>22</v>
      </c>
      <c r="L424" s="72"/>
      <c r="M424" s="231" t="s">
        <v>22</v>
      </c>
      <c r="N424" s="232" t="s">
        <v>47</v>
      </c>
      <c r="O424" s="47"/>
      <c r="P424" s="233">
        <f>O424*H424</f>
        <v>0</v>
      </c>
      <c r="Q424" s="233">
        <v>0</v>
      </c>
      <c r="R424" s="233">
        <f>Q424*H424</f>
        <v>0</v>
      </c>
      <c r="S424" s="233">
        <v>0</v>
      </c>
      <c r="T424" s="234">
        <f>S424*H424</f>
        <v>0</v>
      </c>
      <c r="AR424" s="24" t="s">
        <v>295</v>
      </c>
      <c r="AT424" s="24" t="s">
        <v>136</v>
      </c>
      <c r="AU424" s="24" t="s">
        <v>85</v>
      </c>
      <c r="AY424" s="24" t="s">
        <v>135</v>
      </c>
      <c r="BE424" s="235">
        <f>IF(N424="základní",J424,0)</f>
        <v>0</v>
      </c>
      <c r="BF424" s="235">
        <f>IF(N424="snížená",J424,0)</f>
        <v>0</v>
      </c>
      <c r="BG424" s="235">
        <f>IF(N424="zákl. přenesená",J424,0)</f>
        <v>0</v>
      </c>
      <c r="BH424" s="235">
        <f>IF(N424="sníž. přenesená",J424,0)</f>
        <v>0</v>
      </c>
      <c r="BI424" s="235">
        <f>IF(N424="nulová",J424,0)</f>
        <v>0</v>
      </c>
      <c r="BJ424" s="24" t="s">
        <v>24</v>
      </c>
      <c r="BK424" s="235">
        <f>ROUND(I424*H424,2)</f>
        <v>0</v>
      </c>
      <c r="BL424" s="24" t="s">
        <v>295</v>
      </c>
      <c r="BM424" s="24" t="s">
        <v>847</v>
      </c>
    </row>
    <row r="425" spans="2:65" s="1" customFormat="1" ht="16.5" customHeight="1">
      <c r="B425" s="46"/>
      <c r="C425" s="224" t="s">
        <v>848</v>
      </c>
      <c r="D425" s="224" t="s">
        <v>136</v>
      </c>
      <c r="E425" s="225" t="s">
        <v>849</v>
      </c>
      <c r="F425" s="226" t="s">
        <v>850</v>
      </c>
      <c r="G425" s="227" t="s">
        <v>452</v>
      </c>
      <c r="H425" s="228">
        <v>1</v>
      </c>
      <c r="I425" s="229"/>
      <c r="J425" s="230">
        <f>ROUND(I425*H425,2)</f>
        <v>0</v>
      </c>
      <c r="K425" s="226" t="s">
        <v>22</v>
      </c>
      <c r="L425" s="72"/>
      <c r="M425" s="231" t="s">
        <v>22</v>
      </c>
      <c r="N425" s="232" t="s">
        <v>47</v>
      </c>
      <c r="O425" s="47"/>
      <c r="P425" s="233">
        <f>O425*H425</f>
        <v>0</v>
      </c>
      <c r="Q425" s="233">
        <v>0</v>
      </c>
      <c r="R425" s="233">
        <f>Q425*H425</f>
        <v>0</v>
      </c>
      <c r="S425" s="233">
        <v>0</v>
      </c>
      <c r="T425" s="234">
        <f>S425*H425</f>
        <v>0</v>
      </c>
      <c r="AR425" s="24" t="s">
        <v>295</v>
      </c>
      <c r="AT425" s="24" t="s">
        <v>136</v>
      </c>
      <c r="AU425" s="24" t="s">
        <v>85</v>
      </c>
      <c r="AY425" s="24" t="s">
        <v>135</v>
      </c>
      <c r="BE425" s="235">
        <f>IF(N425="základní",J425,0)</f>
        <v>0</v>
      </c>
      <c r="BF425" s="235">
        <f>IF(N425="snížená",J425,0)</f>
        <v>0</v>
      </c>
      <c r="BG425" s="235">
        <f>IF(N425="zákl. přenesená",J425,0)</f>
        <v>0</v>
      </c>
      <c r="BH425" s="235">
        <f>IF(N425="sníž. přenesená",J425,0)</f>
        <v>0</v>
      </c>
      <c r="BI425" s="235">
        <f>IF(N425="nulová",J425,0)</f>
        <v>0</v>
      </c>
      <c r="BJ425" s="24" t="s">
        <v>24</v>
      </c>
      <c r="BK425" s="235">
        <f>ROUND(I425*H425,2)</f>
        <v>0</v>
      </c>
      <c r="BL425" s="24" t="s">
        <v>295</v>
      </c>
      <c r="BM425" s="24" t="s">
        <v>851</v>
      </c>
    </row>
    <row r="426" spans="2:65" s="1" customFormat="1" ht="16.5" customHeight="1">
      <c r="B426" s="46"/>
      <c r="C426" s="224" t="s">
        <v>852</v>
      </c>
      <c r="D426" s="224" t="s">
        <v>136</v>
      </c>
      <c r="E426" s="225" t="s">
        <v>853</v>
      </c>
      <c r="F426" s="226" t="s">
        <v>854</v>
      </c>
      <c r="G426" s="227" t="s">
        <v>452</v>
      </c>
      <c r="H426" s="228">
        <v>1</v>
      </c>
      <c r="I426" s="229"/>
      <c r="J426" s="230">
        <f>ROUND(I426*H426,2)</f>
        <v>0</v>
      </c>
      <c r="K426" s="226" t="s">
        <v>22</v>
      </c>
      <c r="L426" s="72"/>
      <c r="M426" s="231" t="s">
        <v>22</v>
      </c>
      <c r="N426" s="232" t="s">
        <v>47</v>
      </c>
      <c r="O426" s="47"/>
      <c r="P426" s="233">
        <f>O426*H426</f>
        <v>0</v>
      </c>
      <c r="Q426" s="233">
        <v>0</v>
      </c>
      <c r="R426" s="233">
        <f>Q426*H426</f>
        <v>0</v>
      </c>
      <c r="S426" s="233">
        <v>0</v>
      </c>
      <c r="T426" s="234">
        <f>S426*H426</f>
        <v>0</v>
      </c>
      <c r="AR426" s="24" t="s">
        <v>295</v>
      </c>
      <c r="AT426" s="24" t="s">
        <v>136</v>
      </c>
      <c r="AU426" s="24" t="s">
        <v>85</v>
      </c>
      <c r="AY426" s="24" t="s">
        <v>135</v>
      </c>
      <c r="BE426" s="235">
        <f>IF(N426="základní",J426,0)</f>
        <v>0</v>
      </c>
      <c r="BF426" s="235">
        <f>IF(N426="snížená",J426,0)</f>
        <v>0</v>
      </c>
      <c r="BG426" s="235">
        <f>IF(N426="zákl. přenesená",J426,0)</f>
        <v>0</v>
      </c>
      <c r="BH426" s="235">
        <f>IF(N426="sníž. přenesená",J426,0)</f>
        <v>0</v>
      </c>
      <c r="BI426" s="235">
        <f>IF(N426="nulová",J426,0)</f>
        <v>0</v>
      </c>
      <c r="BJ426" s="24" t="s">
        <v>24</v>
      </c>
      <c r="BK426" s="235">
        <f>ROUND(I426*H426,2)</f>
        <v>0</v>
      </c>
      <c r="BL426" s="24" t="s">
        <v>295</v>
      </c>
      <c r="BM426" s="24" t="s">
        <v>855</v>
      </c>
    </row>
    <row r="427" spans="2:65" s="1" customFormat="1" ht="16.5" customHeight="1">
      <c r="B427" s="46"/>
      <c r="C427" s="224" t="s">
        <v>856</v>
      </c>
      <c r="D427" s="224" t="s">
        <v>136</v>
      </c>
      <c r="E427" s="225" t="s">
        <v>857</v>
      </c>
      <c r="F427" s="226" t="s">
        <v>858</v>
      </c>
      <c r="G427" s="227" t="s">
        <v>452</v>
      </c>
      <c r="H427" s="228">
        <v>1</v>
      </c>
      <c r="I427" s="229"/>
      <c r="J427" s="230">
        <f>ROUND(I427*H427,2)</f>
        <v>0</v>
      </c>
      <c r="K427" s="226" t="s">
        <v>22</v>
      </c>
      <c r="L427" s="72"/>
      <c r="M427" s="231" t="s">
        <v>22</v>
      </c>
      <c r="N427" s="232" t="s">
        <v>47</v>
      </c>
      <c r="O427" s="47"/>
      <c r="P427" s="233">
        <f>O427*H427</f>
        <v>0</v>
      </c>
      <c r="Q427" s="233">
        <v>0</v>
      </c>
      <c r="R427" s="233">
        <f>Q427*H427</f>
        <v>0</v>
      </c>
      <c r="S427" s="233">
        <v>0</v>
      </c>
      <c r="T427" s="234">
        <f>S427*H427</f>
        <v>0</v>
      </c>
      <c r="AR427" s="24" t="s">
        <v>295</v>
      </c>
      <c r="AT427" s="24" t="s">
        <v>136</v>
      </c>
      <c r="AU427" s="24" t="s">
        <v>85</v>
      </c>
      <c r="AY427" s="24" t="s">
        <v>135</v>
      </c>
      <c r="BE427" s="235">
        <f>IF(N427="základní",J427,0)</f>
        <v>0</v>
      </c>
      <c r="BF427" s="235">
        <f>IF(N427="snížená",J427,0)</f>
        <v>0</v>
      </c>
      <c r="BG427" s="235">
        <f>IF(N427="zákl. přenesená",J427,0)</f>
        <v>0</v>
      </c>
      <c r="BH427" s="235">
        <f>IF(N427="sníž. přenesená",J427,0)</f>
        <v>0</v>
      </c>
      <c r="BI427" s="235">
        <f>IF(N427="nulová",J427,0)</f>
        <v>0</v>
      </c>
      <c r="BJ427" s="24" t="s">
        <v>24</v>
      </c>
      <c r="BK427" s="235">
        <f>ROUND(I427*H427,2)</f>
        <v>0</v>
      </c>
      <c r="BL427" s="24" t="s">
        <v>295</v>
      </c>
      <c r="BM427" s="24" t="s">
        <v>859</v>
      </c>
    </row>
    <row r="428" spans="2:65" s="1" customFormat="1" ht="16.5" customHeight="1">
      <c r="B428" s="46"/>
      <c r="C428" s="224" t="s">
        <v>860</v>
      </c>
      <c r="D428" s="224" t="s">
        <v>136</v>
      </c>
      <c r="E428" s="225" t="s">
        <v>861</v>
      </c>
      <c r="F428" s="226" t="s">
        <v>862</v>
      </c>
      <c r="G428" s="227" t="s">
        <v>452</v>
      </c>
      <c r="H428" s="228">
        <v>1</v>
      </c>
      <c r="I428" s="229"/>
      <c r="J428" s="230">
        <f>ROUND(I428*H428,2)</f>
        <v>0</v>
      </c>
      <c r="K428" s="226" t="s">
        <v>22</v>
      </c>
      <c r="L428" s="72"/>
      <c r="M428" s="231" t="s">
        <v>22</v>
      </c>
      <c r="N428" s="232" t="s">
        <v>47</v>
      </c>
      <c r="O428" s="47"/>
      <c r="P428" s="233">
        <f>O428*H428</f>
        <v>0</v>
      </c>
      <c r="Q428" s="233">
        <v>0</v>
      </c>
      <c r="R428" s="233">
        <f>Q428*H428</f>
        <v>0</v>
      </c>
      <c r="S428" s="233">
        <v>0</v>
      </c>
      <c r="T428" s="234">
        <f>S428*H428</f>
        <v>0</v>
      </c>
      <c r="AR428" s="24" t="s">
        <v>295</v>
      </c>
      <c r="AT428" s="24" t="s">
        <v>136</v>
      </c>
      <c r="AU428" s="24" t="s">
        <v>85</v>
      </c>
      <c r="AY428" s="24" t="s">
        <v>135</v>
      </c>
      <c r="BE428" s="235">
        <f>IF(N428="základní",J428,0)</f>
        <v>0</v>
      </c>
      <c r="BF428" s="235">
        <f>IF(N428="snížená",J428,0)</f>
        <v>0</v>
      </c>
      <c r="BG428" s="235">
        <f>IF(N428="zákl. přenesená",J428,0)</f>
        <v>0</v>
      </c>
      <c r="BH428" s="235">
        <f>IF(N428="sníž. přenesená",J428,0)</f>
        <v>0</v>
      </c>
      <c r="BI428" s="235">
        <f>IF(N428="nulová",J428,0)</f>
        <v>0</v>
      </c>
      <c r="BJ428" s="24" t="s">
        <v>24</v>
      </c>
      <c r="BK428" s="235">
        <f>ROUND(I428*H428,2)</f>
        <v>0</v>
      </c>
      <c r="BL428" s="24" t="s">
        <v>295</v>
      </c>
      <c r="BM428" s="24" t="s">
        <v>863</v>
      </c>
    </row>
    <row r="429" spans="2:65" s="1" customFormat="1" ht="16.5" customHeight="1">
      <c r="B429" s="46"/>
      <c r="C429" s="224" t="s">
        <v>864</v>
      </c>
      <c r="D429" s="224" t="s">
        <v>136</v>
      </c>
      <c r="E429" s="225" t="s">
        <v>865</v>
      </c>
      <c r="F429" s="226" t="s">
        <v>866</v>
      </c>
      <c r="G429" s="227" t="s">
        <v>452</v>
      </c>
      <c r="H429" s="228">
        <v>2</v>
      </c>
      <c r="I429" s="229"/>
      <c r="J429" s="230">
        <f>ROUND(I429*H429,2)</f>
        <v>0</v>
      </c>
      <c r="K429" s="226" t="s">
        <v>22</v>
      </c>
      <c r="L429" s="72"/>
      <c r="M429" s="231" t="s">
        <v>22</v>
      </c>
      <c r="N429" s="232" t="s">
        <v>47</v>
      </c>
      <c r="O429" s="47"/>
      <c r="P429" s="233">
        <f>O429*H429</f>
        <v>0</v>
      </c>
      <c r="Q429" s="233">
        <v>0</v>
      </c>
      <c r="R429" s="233">
        <f>Q429*H429</f>
        <v>0</v>
      </c>
      <c r="S429" s="233">
        <v>0</v>
      </c>
      <c r="T429" s="234">
        <f>S429*H429</f>
        <v>0</v>
      </c>
      <c r="AR429" s="24" t="s">
        <v>295</v>
      </c>
      <c r="AT429" s="24" t="s">
        <v>136</v>
      </c>
      <c r="AU429" s="24" t="s">
        <v>85</v>
      </c>
      <c r="AY429" s="24" t="s">
        <v>135</v>
      </c>
      <c r="BE429" s="235">
        <f>IF(N429="základní",J429,0)</f>
        <v>0</v>
      </c>
      <c r="BF429" s="235">
        <f>IF(N429="snížená",J429,0)</f>
        <v>0</v>
      </c>
      <c r="BG429" s="235">
        <f>IF(N429="zákl. přenesená",J429,0)</f>
        <v>0</v>
      </c>
      <c r="BH429" s="235">
        <f>IF(N429="sníž. přenesená",J429,0)</f>
        <v>0</v>
      </c>
      <c r="BI429" s="235">
        <f>IF(N429="nulová",J429,0)</f>
        <v>0</v>
      </c>
      <c r="BJ429" s="24" t="s">
        <v>24</v>
      </c>
      <c r="BK429" s="235">
        <f>ROUND(I429*H429,2)</f>
        <v>0</v>
      </c>
      <c r="BL429" s="24" t="s">
        <v>295</v>
      </c>
      <c r="BM429" s="24" t="s">
        <v>867</v>
      </c>
    </row>
    <row r="430" spans="2:65" s="1" customFormat="1" ht="16.5" customHeight="1">
      <c r="B430" s="46"/>
      <c r="C430" s="224" t="s">
        <v>868</v>
      </c>
      <c r="D430" s="224" t="s">
        <v>136</v>
      </c>
      <c r="E430" s="225" t="s">
        <v>869</v>
      </c>
      <c r="F430" s="226" t="s">
        <v>870</v>
      </c>
      <c r="G430" s="227" t="s">
        <v>452</v>
      </c>
      <c r="H430" s="228">
        <v>1</v>
      </c>
      <c r="I430" s="229"/>
      <c r="J430" s="230">
        <f>ROUND(I430*H430,2)</f>
        <v>0</v>
      </c>
      <c r="K430" s="226" t="s">
        <v>22</v>
      </c>
      <c r="L430" s="72"/>
      <c r="M430" s="231" t="s">
        <v>22</v>
      </c>
      <c r="N430" s="232" t="s">
        <v>47</v>
      </c>
      <c r="O430" s="47"/>
      <c r="P430" s="233">
        <f>O430*H430</f>
        <v>0</v>
      </c>
      <c r="Q430" s="233">
        <v>0</v>
      </c>
      <c r="R430" s="233">
        <f>Q430*H430</f>
        <v>0</v>
      </c>
      <c r="S430" s="233">
        <v>0</v>
      </c>
      <c r="T430" s="234">
        <f>S430*H430</f>
        <v>0</v>
      </c>
      <c r="AR430" s="24" t="s">
        <v>295</v>
      </c>
      <c r="AT430" s="24" t="s">
        <v>136</v>
      </c>
      <c r="AU430" s="24" t="s">
        <v>85</v>
      </c>
      <c r="AY430" s="24" t="s">
        <v>135</v>
      </c>
      <c r="BE430" s="235">
        <f>IF(N430="základní",J430,0)</f>
        <v>0</v>
      </c>
      <c r="BF430" s="235">
        <f>IF(N430="snížená",J430,0)</f>
        <v>0</v>
      </c>
      <c r="BG430" s="235">
        <f>IF(N430="zákl. přenesená",J430,0)</f>
        <v>0</v>
      </c>
      <c r="BH430" s="235">
        <f>IF(N430="sníž. přenesená",J430,0)</f>
        <v>0</v>
      </c>
      <c r="BI430" s="235">
        <f>IF(N430="nulová",J430,0)</f>
        <v>0</v>
      </c>
      <c r="BJ430" s="24" t="s">
        <v>24</v>
      </c>
      <c r="BK430" s="235">
        <f>ROUND(I430*H430,2)</f>
        <v>0</v>
      </c>
      <c r="BL430" s="24" t="s">
        <v>295</v>
      </c>
      <c r="BM430" s="24" t="s">
        <v>871</v>
      </c>
    </row>
    <row r="431" spans="2:65" s="1" customFormat="1" ht="16.5" customHeight="1">
      <c r="B431" s="46"/>
      <c r="C431" s="224" t="s">
        <v>872</v>
      </c>
      <c r="D431" s="224" t="s">
        <v>136</v>
      </c>
      <c r="E431" s="225" t="s">
        <v>873</v>
      </c>
      <c r="F431" s="226" t="s">
        <v>874</v>
      </c>
      <c r="G431" s="227" t="s">
        <v>452</v>
      </c>
      <c r="H431" s="228">
        <v>1</v>
      </c>
      <c r="I431" s="229"/>
      <c r="J431" s="230">
        <f>ROUND(I431*H431,2)</f>
        <v>0</v>
      </c>
      <c r="K431" s="226" t="s">
        <v>22</v>
      </c>
      <c r="L431" s="72"/>
      <c r="M431" s="231" t="s">
        <v>22</v>
      </c>
      <c r="N431" s="232" t="s">
        <v>47</v>
      </c>
      <c r="O431" s="47"/>
      <c r="P431" s="233">
        <f>O431*H431</f>
        <v>0</v>
      </c>
      <c r="Q431" s="233">
        <v>0</v>
      </c>
      <c r="R431" s="233">
        <f>Q431*H431</f>
        <v>0</v>
      </c>
      <c r="S431" s="233">
        <v>0</v>
      </c>
      <c r="T431" s="234">
        <f>S431*H431</f>
        <v>0</v>
      </c>
      <c r="AR431" s="24" t="s">
        <v>295</v>
      </c>
      <c r="AT431" s="24" t="s">
        <v>136</v>
      </c>
      <c r="AU431" s="24" t="s">
        <v>85</v>
      </c>
      <c r="AY431" s="24" t="s">
        <v>135</v>
      </c>
      <c r="BE431" s="235">
        <f>IF(N431="základní",J431,0)</f>
        <v>0</v>
      </c>
      <c r="BF431" s="235">
        <f>IF(N431="snížená",J431,0)</f>
        <v>0</v>
      </c>
      <c r="BG431" s="235">
        <f>IF(N431="zákl. přenesená",J431,0)</f>
        <v>0</v>
      </c>
      <c r="BH431" s="235">
        <f>IF(N431="sníž. přenesená",J431,0)</f>
        <v>0</v>
      </c>
      <c r="BI431" s="235">
        <f>IF(N431="nulová",J431,0)</f>
        <v>0</v>
      </c>
      <c r="BJ431" s="24" t="s">
        <v>24</v>
      </c>
      <c r="BK431" s="235">
        <f>ROUND(I431*H431,2)</f>
        <v>0</v>
      </c>
      <c r="BL431" s="24" t="s">
        <v>295</v>
      </c>
      <c r="BM431" s="24" t="s">
        <v>875</v>
      </c>
    </row>
    <row r="432" spans="2:65" s="1" customFormat="1" ht="16.5" customHeight="1">
      <c r="B432" s="46"/>
      <c r="C432" s="224" t="s">
        <v>876</v>
      </c>
      <c r="D432" s="224" t="s">
        <v>136</v>
      </c>
      <c r="E432" s="225" t="s">
        <v>877</v>
      </c>
      <c r="F432" s="226" t="s">
        <v>878</v>
      </c>
      <c r="G432" s="227" t="s">
        <v>262</v>
      </c>
      <c r="H432" s="228">
        <v>6.1</v>
      </c>
      <c r="I432" s="229"/>
      <c r="J432" s="230">
        <f>ROUND(I432*H432,2)</f>
        <v>0</v>
      </c>
      <c r="K432" s="226" t="s">
        <v>22</v>
      </c>
      <c r="L432" s="72"/>
      <c r="M432" s="231" t="s">
        <v>22</v>
      </c>
      <c r="N432" s="232" t="s">
        <v>47</v>
      </c>
      <c r="O432" s="47"/>
      <c r="P432" s="233">
        <f>O432*H432</f>
        <v>0</v>
      </c>
      <c r="Q432" s="233">
        <v>0</v>
      </c>
      <c r="R432" s="233">
        <f>Q432*H432</f>
        <v>0</v>
      </c>
      <c r="S432" s="233">
        <v>0</v>
      </c>
      <c r="T432" s="234">
        <f>S432*H432</f>
        <v>0</v>
      </c>
      <c r="AR432" s="24" t="s">
        <v>295</v>
      </c>
      <c r="AT432" s="24" t="s">
        <v>136</v>
      </c>
      <c r="AU432" s="24" t="s">
        <v>85</v>
      </c>
      <c r="AY432" s="24" t="s">
        <v>135</v>
      </c>
      <c r="BE432" s="235">
        <f>IF(N432="základní",J432,0)</f>
        <v>0</v>
      </c>
      <c r="BF432" s="235">
        <f>IF(N432="snížená",J432,0)</f>
        <v>0</v>
      </c>
      <c r="BG432" s="235">
        <f>IF(N432="zákl. přenesená",J432,0)</f>
        <v>0</v>
      </c>
      <c r="BH432" s="235">
        <f>IF(N432="sníž. přenesená",J432,0)</f>
        <v>0</v>
      </c>
      <c r="BI432" s="235">
        <f>IF(N432="nulová",J432,0)</f>
        <v>0</v>
      </c>
      <c r="BJ432" s="24" t="s">
        <v>24</v>
      </c>
      <c r="BK432" s="235">
        <f>ROUND(I432*H432,2)</f>
        <v>0</v>
      </c>
      <c r="BL432" s="24" t="s">
        <v>295</v>
      </c>
      <c r="BM432" s="24" t="s">
        <v>879</v>
      </c>
    </row>
    <row r="433" spans="2:51" s="13" customFormat="1" ht="13.5">
      <c r="B433" s="261"/>
      <c r="C433" s="262"/>
      <c r="D433" s="236" t="s">
        <v>204</v>
      </c>
      <c r="E433" s="263" t="s">
        <v>22</v>
      </c>
      <c r="F433" s="264" t="s">
        <v>880</v>
      </c>
      <c r="G433" s="262"/>
      <c r="H433" s="265">
        <v>6.1</v>
      </c>
      <c r="I433" s="266"/>
      <c r="J433" s="262"/>
      <c r="K433" s="262"/>
      <c r="L433" s="267"/>
      <c r="M433" s="268"/>
      <c r="N433" s="269"/>
      <c r="O433" s="269"/>
      <c r="P433" s="269"/>
      <c r="Q433" s="269"/>
      <c r="R433" s="269"/>
      <c r="S433" s="269"/>
      <c r="T433" s="270"/>
      <c r="AT433" s="271" t="s">
        <v>204</v>
      </c>
      <c r="AU433" s="271" t="s">
        <v>85</v>
      </c>
      <c r="AV433" s="13" t="s">
        <v>85</v>
      </c>
      <c r="AW433" s="13" t="s">
        <v>39</v>
      </c>
      <c r="AX433" s="13" t="s">
        <v>24</v>
      </c>
      <c r="AY433" s="271" t="s">
        <v>135</v>
      </c>
    </row>
    <row r="434" spans="2:51" s="13" customFormat="1" ht="13.5">
      <c r="B434" s="261"/>
      <c r="C434" s="262"/>
      <c r="D434" s="236" t="s">
        <v>204</v>
      </c>
      <c r="E434" s="263" t="s">
        <v>22</v>
      </c>
      <c r="F434" s="264" t="s">
        <v>22</v>
      </c>
      <c r="G434" s="262"/>
      <c r="H434" s="265">
        <v>0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AT434" s="271" t="s">
        <v>204</v>
      </c>
      <c r="AU434" s="271" t="s">
        <v>85</v>
      </c>
      <c r="AV434" s="13" t="s">
        <v>85</v>
      </c>
      <c r="AW434" s="13" t="s">
        <v>39</v>
      </c>
      <c r="AX434" s="13" t="s">
        <v>76</v>
      </c>
      <c r="AY434" s="271" t="s">
        <v>135</v>
      </c>
    </row>
    <row r="435" spans="2:51" s="13" customFormat="1" ht="13.5">
      <c r="B435" s="261"/>
      <c r="C435" s="262"/>
      <c r="D435" s="236" t="s">
        <v>204</v>
      </c>
      <c r="E435" s="263" t="s">
        <v>22</v>
      </c>
      <c r="F435" s="264" t="s">
        <v>22</v>
      </c>
      <c r="G435" s="262"/>
      <c r="H435" s="265">
        <v>0</v>
      </c>
      <c r="I435" s="266"/>
      <c r="J435" s="262"/>
      <c r="K435" s="262"/>
      <c r="L435" s="267"/>
      <c r="M435" s="268"/>
      <c r="N435" s="269"/>
      <c r="O435" s="269"/>
      <c r="P435" s="269"/>
      <c r="Q435" s="269"/>
      <c r="R435" s="269"/>
      <c r="S435" s="269"/>
      <c r="T435" s="270"/>
      <c r="AT435" s="271" t="s">
        <v>204</v>
      </c>
      <c r="AU435" s="271" t="s">
        <v>85</v>
      </c>
      <c r="AV435" s="13" t="s">
        <v>85</v>
      </c>
      <c r="AW435" s="13" t="s">
        <v>39</v>
      </c>
      <c r="AX435" s="13" t="s">
        <v>76</v>
      </c>
      <c r="AY435" s="271" t="s">
        <v>135</v>
      </c>
    </row>
    <row r="436" spans="2:51" s="13" customFormat="1" ht="13.5">
      <c r="B436" s="261"/>
      <c r="C436" s="262"/>
      <c r="D436" s="236" t="s">
        <v>204</v>
      </c>
      <c r="E436" s="263" t="s">
        <v>22</v>
      </c>
      <c r="F436" s="264" t="s">
        <v>22</v>
      </c>
      <c r="G436" s="262"/>
      <c r="H436" s="265">
        <v>0</v>
      </c>
      <c r="I436" s="266"/>
      <c r="J436" s="262"/>
      <c r="K436" s="262"/>
      <c r="L436" s="267"/>
      <c r="M436" s="268"/>
      <c r="N436" s="269"/>
      <c r="O436" s="269"/>
      <c r="P436" s="269"/>
      <c r="Q436" s="269"/>
      <c r="R436" s="269"/>
      <c r="S436" s="269"/>
      <c r="T436" s="270"/>
      <c r="AT436" s="271" t="s">
        <v>204</v>
      </c>
      <c r="AU436" s="271" t="s">
        <v>85</v>
      </c>
      <c r="AV436" s="13" t="s">
        <v>85</v>
      </c>
      <c r="AW436" s="13" t="s">
        <v>39</v>
      </c>
      <c r="AX436" s="13" t="s">
        <v>76</v>
      </c>
      <c r="AY436" s="271" t="s">
        <v>135</v>
      </c>
    </row>
    <row r="437" spans="2:51" s="13" customFormat="1" ht="13.5">
      <c r="B437" s="261"/>
      <c r="C437" s="262"/>
      <c r="D437" s="236" t="s">
        <v>204</v>
      </c>
      <c r="E437" s="263" t="s">
        <v>22</v>
      </c>
      <c r="F437" s="264" t="s">
        <v>22</v>
      </c>
      <c r="G437" s="262"/>
      <c r="H437" s="265">
        <v>0</v>
      </c>
      <c r="I437" s="266"/>
      <c r="J437" s="262"/>
      <c r="K437" s="262"/>
      <c r="L437" s="267"/>
      <c r="M437" s="268"/>
      <c r="N437" s="269"/>
      <c r="O437" s="269"/>
      <c r="P437" s="269"/>
      <c r="Q437" s="269"/>
      <c r="R437" s="269"/>
      <c r="S437" s="269"/>
      <c r="T437" s="270"/>
      <c r="AT437" s="271" t="s">
        <v>204</v>
      </c>
      <c r="AU437" s="271" t="s">
        <v>85</v>
      </c>
      <c r="AV437" s="13" t="s">
        <v>85</v>
      </c>
      <c r="AW437" s="13" t="s">
        <v>39</v>
      </c>
      <c r="AX437" s="13" t="s">
        <v>76</v>
      </c>
      <c r="AY437" s="271" t="s">
        <v>135</v>
      </c>
    </row>
    <row r="438" spans="2:51" s="13" customFormat="1" ht="13.5">
      <c r="B438" s="261"/>
      <c r="C438" s="262"/>
      <c r="D438" s="236" t="s">
        <v>204</v>
      </c>
      <c r="E438" s="263" t="s">
        <v>22</v>
      </c>
      <c r="F438" s="264" t="s">
        <v>22</v>
      </c>
      <c r="G438" s="262"/>
      <c r="H438" s="265">
        <v>0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AT438" s="271" t="s">
        <v>204</v>
      </c>
      <c r="AU438" s="271" t="s">
        <v>85</v>
      </c>
      <c r="AV438" s="13" t="s">
        <v>85</v>
      </c>
      <c r="AW438" s="13" t="s">
        <v>39</v>
      </c>
      <c r="AX438" s="13" t="s">
        <v>76</v>
      </c>
      <c r="AY438" s="271" t="s">
        <v>135</v>
      </c>
    </row>
    <row r="439" spans="2:51" s="13" customFormat="1" ht="13.5">
      <c r="B439" s="261"/>
      <c r="C439" s="262"/>
      <c r="D439" s="236" t="s">
        <v>204</v>
      </c>
      <c r="E439" s="263" t="s">
        <v>22</v>
      </c>
      <c r="F439" s="264" t="s">
        <v>22</v>
      </c>
      <c r="G439" s="262"/>
      <c r="H439" s="265">
        <v>0</v>
      </c>
      <c r="I439" s="266"/>
      <c r="J439" s="262"/>
      <c r="K439" s="262"/>
      <c r="L439" s="267"/>
      <c r="M439" s="268"/>
      <c r="N439" s="269"/>
      <c r="O439" s="269"/>
      <c r="P439" s="269"/>
      <c r="Q439" s="269"/>
      <c r="R439" s="269"/>
      <c r="S439" s="269"/>
      <c r="T439" s="270"/>
      <c r="AT439" s="271" t="s">
        <v>204</v>
      </c>
      <c r="AU439" s="271" t="s">
        <v>85</v>
      </c>
      <c r="AV439" s="13" t="s">
        <v>85</v>
      </c>
      <c r="AW439" s="13" t="s">
        <v>39</v>
      </c>
      <c r="AX439" s="13" t="s">
        <v>76</v>
      </c>
      <c r="AY439" s="271" t="s">
        <v>135</v>
      </c>
    </row>
    <row r="440" spans="2:51" s="13" customFormat="1" ht="13.5">
      <c r="B440" s="261"/>
      <c r="C440" s="262"/>
      <c r="D440" s="236" t="s">
        <v>204</v>
      </c>
      <c r="E440" s="263" t="s">
        <v>22</v>
      </c>
      <c r="F440" s="264" t="s">
        <v>22</v>
      </c>
      <c r="G440" s="262"/>
      <c r="H440" s="265">
        <v>0</v>
      </c>
      <c r="I440" s="266"/>
      <c r="J440" s="262"/>
      <c r="K440" s="262"/>
      <c r="L440" s="267"/>
      <c r="M440" s="268"/>
      <c r="N440" s="269"/>
      <c r="O440" s="269"/>
      <c r="P440" s="269"/>
      <c r="Q440" s="269"/>
      <c r="R440" s="269"/>
      <c r="S440" s="269"/>
      <c r="T440" s="270"/>
      <c r="AT440" s="271" t="s">
        <v>204</v>
      </c>
      <c r="AU440" s="271" t="s">
        <v>85</v>
      </c>
      <c r="AV440" s="13" t="s">
        <v>85</v>
      </c>
      <c r="AW440" s="13" t="s">
        <v>39</v>
      </c>
      <c r="AX440" s="13" t="s">
        <v>76</v>
      </c>
      <c r="AY440" s="271" t="s">
        <v>135</v>
      </c>
    </row>
    <row r="441" spans="2:51" s="13" customFormat="1" ht="13.5">
      <c r="B441" s="261"/>
      <c r="C441" s="262"/>
      <c r="D441" s="236" t="s">
        <v>204</v>
      </c>
      <c r="E441" s="263" t="s">
        <v>22</v>
      </c>
      <c r="F441" s="264" t="s">
        <v>22</v>
      </c>
      <c r="G441" s="262"/>
      <c r="H441" s="265">
        <v>0</v>
      </c>
      <c r="I441" s="266"/>
      <c r="J441" s="262"/>
      <c r="K441" s="262"/>
      <c r="L441" s="267"/>
      <c r="M441" s="268"/>
      <c r="N441" s="269"/>
      <c r="O441" s="269"/>
      <c r="P441" s="269"/>
      <c r="Q441" s="269"/>
      <c r="R441" s="269"/>
      <c r="S441" s="269"/>
      <c r="T441" s="270"/>
      <c r="AT441" s="271" t="s">
        <v>204</v>
      </c>
      <c r="AU441" s="271" t="s">
        <v>85</v>
      </c>
      <c r="AV441" s="13" t="s">
        <v>85</v>
      </c>
      <c r="AW441" s="13" t="s">
        <v>39</v>
      </c>
      <c r="AX441" s="13" t="s">
        <v>76</v>
      </c>
      <c r="AY441" s="271" t="s">
        <v>135</v>
      </c>
    </row>
    <row r="442" spans="2:51" s="13" customFormat="1" ht="13.5">
      <c r="B442" s="261"/>
      <c r="C442" s="262"/>
      <c r="D442" s="236" t="s">
        <v>204</v>
      </c>
      <c r="E442" s="263" t="s">
        <v>22</v>
      </c>
      <c r="F442" s="264" t="s">
        <v>22</v>
      </c>
      <c r="G442" s="262"/>
      <c r="H442" s="265">
        <v>0</v>
      </c>
      <c r="I442" s="266"/>
      <c r="J442" s="262"/>
      <c r="K442" s="262"/>
      <c r="L442" s="267"/>
      <c r="M442" s="268"/>
      <c r="N442" s="269"/>
      <c r="O442" s="269"/>
      <c r="P442" s="269"/>
      <c r="Q442" s="269"/>
      <c r="R442" s="269"/>
      <c r="S442" s="269"/>
      <c r="T442" s="270"/>
      <c r="AT442" s="271" t="s">
        <v>204</v>
      </c>
      <c r="AU442" s="271" t="s">
        <v>85</v>
      </c>
      <c r="AV442" s="13" t="s">
        <v>85</v>
      </c>
      <c r="AW442" s="13" t="s">
        <v>39</v>
      </c>
      <c r="AX442" s="13" t="s">
        <v>76</v>
      </c>
      <c r="AY442" s="271" t="s">
        <v>135</v>
      </c>
    </row>
    <row r="443" spans="2:51" s="13" customFormat="1" ht="13.5">
      <c r="B443" s="261"/>
      <c r="C443" s="262"/>
      <c r="D443" s="236" t="s">
        <v>204</v>
      </c>
      <c r="E443" s="263" t="s">
        <v>22</v>
      </c>
      <c r="F443" s="264" t="s">
        <v>22</v>
      </c>
      <c r="G443" s="262"/>
      <c r="H443" s="265">
        <v>0</v>
      </c>
      <c r="I443" s="266"/>
      <c r="J443" s="262"/>
      <c r="K443" s="262"/>
      <c r="L443" s="267"/>
      <c r="M443" s="268"/>
      <c r="N443" s="269"/>
      <c r="O443" s="269"/>
      <c r="P443" s="269"/>
      <c r="Q443" s="269"/>
      <c r="R443" s="269"/>
      <c r="S443" s="269"/>
      <c r="T443" s="270"/>
      <c r="AT443" s="271" t="s">
        <v>204</v>
      </c>
      <c r="AU443" s="271" t="s">
        <v>85</v>
      </c>
      <c r="AV443" s="13" t="s">
        <v>85</v>
      </c>
      <c r="AW443" s="13" t="s">
        <v>39</v>
      </c>
      <c r="AX443" s="13" t="s">
        <v>76</v>
      </c>
      <c r="AY443" s="271" t="s">
        <v>135</v>
      </c>
    </row>
    <row r="444" spans="2:51" s="13" customFormat="1" ht="13.5">
      <c r="B444" s="261"/>
      <c r="C444" s="262"/>
      <c r="D444" s="236" t="s">
        <v>204</v>
      </c>
      <c r="E444" s="263" t="s">
        <v>22</v>
      </c>
      <c r="F444" s="264" t="s">
        <v>22</v>
      </c>
      <c r="G444" s="262"/>
      <c r="H444" s="265">
        <v>0</v>
      </c>
      <c r="I444" s="266"/>
      <c r="J444" s="262"/>
      <c r="K444" s="262"/>
      <c r="L444" s="267"/>
      <c r="M444" s="268"/>
      <c r="N444" s="269"/>
      <c r="O444" s="269"/>
      <c r="P444" s="269"/>
      <c r="Q444" s="269"/>
      <c r="R444" s="269"/>
      <c r="S444" s="269"/>
      <c r="T444" s="270"/>
      <c r="AT444" s="271" t="s">
        <v>204</v>
      </c>
      <c r="AU444" s="271" t="s">
        <v>85</v>
      </c>
      <c r="AV444" s="13" t="s">
        <v>85</v>
      </c>
      <c r="AW444" s="13" t="s">
        <v>39</v>
      </c>
      <c r="AX444" s="13" t="s">
        <v>76</v>
      </c>
      <c r="AY444" s="271" t="s">
        <v>135</v>
      </c>
    </row>
    <row r="445" spans="2:65" s="1" customFormat="1" ht="16.5" customHeight="1">
      <c r="B445" s="46"/>
      <c r="C445" s="224" t="s">
        <v>881</v>
      </c>
      <c r="D445" s="224" t="s">
        <v>136</v>
      </c>
      <c r="E445" s="225" t="s">
        <v>882</v>
      </c>
      <c r="F445" s="226" t="s">
        <v>883</v>
      </c>
      <c r="G445" s="227" t="s">
        <v>452</v>
      </c>
      <c r="H445" s="228">
        <v>1</v>
      </c>
      <c r="I445" s="229"/>
      <c r="J445" s="230">
        <f>ROUND(I445*H445,2)</f>
        <v>0</v>
      </c>
      <c r="K445" s="226" t="s">
        <v>22</v>
      </c>
      <c r="L445" s="72"/>
      <c r="M445" s="231" t="s">
        <v>22</v>
      </c>
      <c r="N445" s="232" t="s">
        <v>47</v>
      </c>
      <c r="O445" s="47"/>
      <c r="P445" s="233">
        <f>O445*H445</f>
        <v>0</v>
      </c>
      <c r="Q445" s="233">
        <v>0</v>
      </c>
      <c r="R445" s="233">
        <f>Q445*H445</f>
        <v>0</v>
      </c>
      <c r="S445" s="233">
        <v>0</v>
      </c>
      <c r="T445" s="234">
        <f>S445*H445</f>
        <v>0</v>
      </c>
      <c r="AR445" s="24" t="s">
        <v>295</v>
      </c>
      <c r="AT445" s="24" t="s">
        <v>136</v>
      </c>
      <c r="AU445" s="24" t="s">
        <v>85</v>
      </c>
      <c r="AY445" s="24" t="s">
        <v>135</v>
      </c>
      <c r="BE445" s="235">
        <f>IF(N445="základní",J445,0)</f>
        <v>0</v>
      </c>
      <c r="BF445" s="235">
        <f>IF(N445="snížená",J445,0)</f>
        <v>0</v>
      </c>
      <c r="BG445" s="235">
        <f>IF(N445="zákl. přenesená",J445,0)</f>
        <v>0</v>
      </c>
      <c r="BH445" s="235">
        <f>IF(N445="sníž. přenesená",J445,0)</f>
        <v>0</v>
      </c>
      <c r="BI445" s="235">
        <f>IF(N445="nulová",J445,0)</f>
        <v>0</v>
      </c>
      <c r="BJ445" s="24" t="s">
        <v>24</v>
      </c>
      <c r="BK445" s="235">
        <f>ROUND(I445*H445,2)</f>
        <v>0</v>
      </c>
      <c r="BL445" s="24" t="s">
        <v>295</v>
      </c>
      <c r="BM445" s="24" t="s">
        <v>884</v>
      </c>
    </row>
    <row r="446" spans="2:65" s="1" customFormat="1" ht="16.5" customHeight="1">
      <c r="B446" s="46"/>
      <c r="C446" s="224" t="s">
        <v>885</v>
      </c>
      <c r="D446" s="224" t="s">
        <v>136</v>
      </c>
      <c r="E446" s="225" t="s">
        <v>886</v>
      </c>
      <c r="F446" s="226" t="s">
        <v>887</v>
      </c>
      <c r="G446" s="227" t="s">
        <v>452</v>
      </c>
      <c r="H446" s="228">
        <v>1</v>
      </c>
      <c r="I446" s="229"/>
      <c r="J446" s="230">
        <f>ROUND(I446*H446,2)</f>
        <v>0</v>
      </c>
      <c r="K446" s="226" t="s">
        <v>22</v>
      </c>
      <c r="L446" s="72"/>
      <c r="M446" s="231" t="s">
        <v>22</v>
      </c>
      <c r="N446" s="232" t="s">
        <v>47</v>
      </c>
      <c r="O446" s="47"/>
      <c r="P446" s="233">
        <f>O446*H446</f>
        <v>0</v>
      </c>
      <c r="Q446" s="233">
        <v>0</v>
      </c>
      <c r="R446" s="233">
        <f>Q446*H446</f>
        <v>0</v>
      </c>
      <c r="S446" s="233">
        <v>0</v>
      </c>
      <c r="T446" s="234">
        <f>S446*H446</f>
        <v>0</v>
      </c>
      <c r="AR446" s="24" t="s">
        <v>295</v>
      </c>
      <c r="AT446" s="24" t="s">
        <v>136</v>
      </c>
      <c r="AU446" s="24" t="s">
        <v>85</v>
      </c>
      <c r="AY446" s="24" t="s">
        <v>135</v>
      </c>
      <c r="BE446" s="235">
        <f>IF(N446="základní",J446,0)</f>
        <v>0</v>
      </c>
      <c r="BF446" s="235">
        <f>IF(N446="snížená",J446,0)</f>
        <v>0</v>
      </c>
      <c r="BG446" s="235">
        <f>IF(N446="zákl. přenesená",J446,0)</f>
        <v>0</v>
      </c>
      <c r="BH446" s="235">
        <f>IF(N446="sníž. přenesená",J446,0)</f>
        <v>0</v>
      </c>
      <c r="BI446" s="235">
        <f>IF(N446="nulová",J446,0)</f>
        <v>0</v>
      </c>
      <c r="BJ446" s="24" t="s">
        <v>24</v>
      </c>
      <c r="BK446" s="235">
        <f>ROUND(I446*H446,2)</f>
        <v>0</v>
      </c>
      <c r="BL446" s="24" t="s">
        <v>295</v>
      </c>
      <c r="BM446" s="24" t="s">
        <v>888</v>
      </c>
    </row>
    <row r="447" spans="2:65" s="1" customFormat="1" ht="16.5" customHeight="1">
      <c r="B447" s="46"/>
      <c r="C447" s="224" t="s">
        <v>889</v>
      </c>
      <c r="D447" s="224" t="s">
        <v>136</v>
      </c>
      <c r="E447" s="225" t="s">
        <v>890</v>
      </c>
      <c r="F447" s="226" t="s">
        <v>891</v>
      </c>
      <c r="G447" s="227" t="s">
        <v>452</v>
      </c>
      <c r="H447" s="228">
        <v>2</v>
      </c>
      <c r="I447" s="229"/>
      <c r="J447" s="230">
        <f>ROUND(I447*H447,2)</f>
        <v>0</v>
      </c>
      <c r="K447" s="226" t="s">
        <v>22</v>
      </c>
      <c r="L447" s="72"/>
      <c r="M447" s="231" t="s">
        <v>22</v>
      </c>
      <c r="N447" s="232" t="s">
        <v>47</v>
      </c>
      <c r="O447" s="47"/>
      <c r="P447" s="233">
        <f>O447*H447</f>
        <v>0</v>
      </c>
      <c r="Q447" s="233">
        <v>0</v>
      </c>
      <c r="R447" s="233">
        <f>Q447*H447</f>
        <v>0</v>
      </c>
      <c r="S447" s="233">
        <v>0</v>
      </c>
      <c r="T447" s="234">
        <f>S447*H447</f>
        <v>0</v>
      </c>
      <c r="AR447" s="24" t="s">
        <v>295</v>
      </c>
      <c r="AT447" s="24" t="s">
        <v>136</v>
      </c>
      <c r="AU447" s="24" t="s">
        <v>85</v>
      </c>
      <c r="AY447" s="24" t="s">
        <v>135</v>
      </c>
      <c r="BE447" s="235">
        <f>IF(N447="základní",J447,0)</f>
        <v>0</v>
      </c>
      <c r="BF447" s="235">
        <f>IF(N447="snížená",J447,0)</f>
        <v>0</v>
      </c>
      <c r="BG447" s="235">
        <f>IF(N447="zákl. přenesená",J447,0)</f>
        <v>0</v>
      </c>
      <c r="BH447" s="235">
        <f>IF(N447="sníž. přenesená",J447,0)</f>
        <v>0</v>
      </c>
      <c r="BI447" s="235">
        <f>IF(N447="nulová",J447,0)</f>
        <v>0</v>
      </c>
      <c r="BJ447" s="24" t="s">
        <v>24</v>
      </c>
      <c r="BK447" s="235">
        <f>ROUND(I447*H447,2)</f>
        <v>0</v>
      </c>
      <c r="BL447" s="24" t="s">
        <v>295</v>
      </c>
      <c r="BM447" s="24" t="s">
        <v>892</v>
      </c>
    </row>
    <row r="448" spans="2:65" s="1" customFormat="1" ht="16.5" customHeight="1">
      <c r="B448" s="46"/>
      <c r="C448" s="224" t="s">
        <v>893</v>
      </c>
      <c r="D448" s="224" t="s">
        <v>136</v>
      </c>
      <c r="E448" s="225" t="s">
        <v>894</v>
      </c>
      <c r="F448" s="226" t="s">
        <v>895</v>
      </c>
      <c r="G448" s="227" t="s">
        <v>209</v>
      </c>
      <c r="H448" s="228">
        <v>1</v>
      </c>
      <c r="I448" s="229"/>
      <c r="J448" s="230">
        <f>ROUND(I448*H448,2)</f>
        <v>0</v>
      </c>
      <c r="K448" s="226" t="s">
        <v>22</v>
      </c>
      <c r="L448" s="72"/>
      <c r="M448" s="231" t="s">
        <v>22</v>
      </c>
      <c r="N448" s="232" t="s">
        <v>47</v>
      </c>
      <c r="O448" s="47"/>
      <c r="P448" s="233">
        <f>O448*H448</f>
        <v>0</v>
      </c>
      <c r="Q448" s="233">
        <v>0</v>
      </c>
      <c r="R448" s="233">
        <f>Q448*H448</f>
        <v>0</v>
      </c>
      <c r="S448" s="233">
        <v>0</v>
      </c>
      <c r="T448" s="234">
        <f>S448*H448</f>
        <v>0</v>
      </c>
      <c r="AR448" s="24" t="s">
        <v>295</v>
      </c>
      <c r="AT448" s="24" t="s">
        <v>136</v>
      </c>
      <c r="AU448" s="24" t="s">
        <v>85</v>
      </c>
      <c r="AY448" s="24" t="s">
        <v>135</v>
      </c>
      <c r="BE448" s="235">
        <f>IF(N448="základní",J448,0)</f>
        <v>0</v>
      </c>
      <c r="BF448" s="235">
        <f>IF(N448="snížená",J448,0)</f>
        <v>0</v>
      </c>
      <c r="BG448" s="235">
        <f>IF(N448="zákl. přenesená",J448,0)</f>
        <v>0</v>
      </c>
      <c r="BH448" s="235">
        <f>IF(N448="sníž. přenesená",J448,0)</f>
        <v>0</v>
      </c>
      <c r="BI448" s="235">
        <f>IF(N448="nulová",J448,0)</f>
        <v>0</v>
      </c>
      <c r="BJ448" s="24" t="s">
        <v>24</v>
      </c>
      <c r="BK448" s="235">
        <f>ROUND(I448*H448,2)</f>
        <v>0</v>
      </c>
      <c r="BL448" s="24" t="s">
        <v>295</v>
      </c>
      <c r="BM448" s="24" t="s">
        <v>896</v>
      </c>
    </row>
    <row r="449" spans="2:65" s="1" customFormat="1" ht="16.5" customHeight="1">
      <c r="B449" s="46"/>
      <c r="C449" s="224" t="s">
        <v>897</v>
      </c>
      <c r="D449" s="224" t="s">
        <v>136</v>
      </c>
      <c r="E449" s="225" t="s">
        <v>898</v>
      </c>
      <c r="F449" s="226" t="s">
        <v>899</v>
      </c>
      <c r="G449" s="227" t="s">
        <v>640</v>
      </c>
      <c r="H449" s="294"/>
      <c r="I449" s="229"/>
      <c r="J449" s="230">
        <f>ROUND(I449*H449,2)</f>
        <v>0</v>
      </c>
      <c r="K449" s="226" t="s">
        <v>140</v>
      </c>
      <c r="L449" s="72"/>
      <c r="M449" s="231" t="s">
        <v>22</v>
      </c>
      <c r="N449" s="232" t="s">
        <v>47</v>
      </c>
      <c r="O449" s="47"/>
      <c r="P449" s="233">
        <f>O449*H449</f>
        <v>0</v>
      </c>
      <c r="Q449" s="233">
        <v>0</v>
      </c>
      <c r="R449" s="233">
        <f>Q449*H449</f>
        <v>0</v>
      </c>
      <c r="S449" s="233">
        <v>0</v>
      </c>
      <c r="T449" s="234">
        <f>S449*H449</f>
        <v>0</v>
      </c>
      <c r="AR449" s="24" t="s">
        <v>295</v>
      </c>
      <c r="AT449" s="24" t="s">
        <v>136</v>
      </c>
      <c r="AU449" s="24" t="s">
        <v>85</v>
      </c>
      <c r="AY449" s="24" t="s">
        <v>135</v>
      </c>
      <c r="BE449" s="235">
        <f>IF(N449="základní",J449,0)</f>
        <v>0</v>
      </c>
      <c r="BF449" s="235">
        <f>IF(N449="snížená",J449,0)</f>
        <v>0</v>
      </c>
      <c r="BG449" s="235">
        <f>IF(N449="zákl. přenesená",J449,0)</f>
        <v>0</v>
      </c>
      <c r="BH449" s="235">
        <f>IF(N449="sníž. přenesená",J449,0)</f>
        <v>0</v>
      </c>
      <c r="BI449" s="235">
        <f>IF(N449="nulová",J449,0)</f>
        <v>0</v>
      </c>
      <c r="BJ449" s="24" t="s">
        <v>24</v>
      </c>
      <c r="BK449" s="235">
        <f>ROUND(I449*H449,2)</f>
        <v>0</v>
      </c>
      <c r="BL449" s="24" t="s">
        <v>295</v>
      </c>
      <c r="BM449" s="24" t="s">
        <v>900</v>
      </c>
    </row>
    <row r="450" spans="2:47" s="1" customFormat="1" ht="13.5">
      <c r="B450" s="46"/>
      <c r="C450" s="74"/>
      <c r="D450" s="236" t="s">
        <v>143</v>
      </c>
      <c r="E450" s="74"/>
      <c r="F450" s="237" t="s">
        <v>901</v>
      </c>
      <c r="G450" s="74"/>
      <c r="H450" s="74"/>
      <c r="I450" s="196"/>
      <c r="J450" s="74"/>
      <c r="K450" s="74"/>
      <c r="L450" s="72"/>
      <c r="M450" s="238"/>
      <c r="N450" s="47"/>
      <c r="O450" s="47"/>
      <c r="P450" s="47"/>
      <c r="Q450" s="47"/>
      <c r="R450" s="47"/>
      <c r="S450" s="47"/>
      <c r="T450" s="95"/>
      <c r="AT450" s="24" t="s">
        <v>143</v>
      </c>
      <c r="AU450" s="24" t="s">
        <v>85</v>
      </c>
    </row>
    <row r="451" spans="2:63" s="10" customFormat="1" ht="29.85" customHeight="1">
      <c r="B451" s="210"/>
      <c r="C451" s="211"/>
      <c r="D451" s="212" t="s">
        <v>75</v>
      </c>
      <c r="E451" s="249" t="s">
        <v>902</v>
      </c>
      <c r="F451" s="249" t="s">
        <v>903</v>
      </c>
      <c r="G451" s="211"/>
      <c r="H451" s="211"/>
      <c r="I451" s="214"/>
      <c r="J451" s="250">
        <f>BK451</f>
        <v>0</v>
      </c>
      <c r="K451" s="211"/>
      <c r="L451" s="216"/>
      <c r="M451" s="217"/>
      <c r="N451" s="218"/>
      <c r="O451" s="218"/>
      <c r="P451" s="219">
        <f>SUM(P452:P459)</f>
        <v>0</v>
      </c>
      <c r="Q451" s="218"/>
      <c r="R451" s="219">
        <f>SUM(R452:R459)</f>
        <v>0.00041328000000000003</v>
      </c>
      <c r="S451" s="218"/>
      <c r="T451" s="220">
        <f>SUM(T452:T459)</f>
        <v>0</v>
      </c>
      <c r="AR451" s="221" t="s">
        <v>85</v>
      </c>
      <c r="AT451" s="222" t="s">
        <v>75</v>
      </c>
      <c r="AU451" s="222" t="s">
        <v>24</v>
      </c>
      <c r="AY451" s="221" t="s">
        <v>135</v>
      </c>
      <c r="BK451" s="223">
        <f>SUM(BK452:BK459)</f>
        <v>0</v>
      </c>
    </row>
    <row r="452" spans="2:65" s="1" customFormat="1" ht="25.5" customHeight="1">
      <c r="B452" s="46"/>
      <c r="C452" s="224" t="s">
        <v>904</v>
      </c>
      <c r="D452" s="224" t="s">
        <v>136</v>
      </c>
      <c r="E452" s="225" t="s">
        <v>905</v>
      </c>
      <c r="F452" s="226" t="s">
        <v>906</v>
      </c>
      <c r="G452" s="227" t="s">
        <v>209</v>
      </c>
      <c r="H452" s="228">
        <v>1.008</v>
      </c>
      <c r="I452" s="229"/>
      <c r="J452" s="230">
        <f>ROUND(I452*H452,2)</f>
        <v>0</v>
      </c>
      <c r="K452" s="226" t="s">
        <v>140</v>
      </c>
      <c r="L452" s="72"/>
      <c r="M452" s="231" t="s">
        <v>22</v>
      </c>
      <c r="N452" s="232" t="s">
        <v>47</v>
      </c>
      <c r="O452" s="47"/>
      <c r="P452" s="233">
        <f>O452*H452</f>
        <v>0</v>
      </c>
      <c r="Q452" s="233">
        <v>0.00017</v>
      </c>
      <c r="R452" s="233">
        <f>Q452*H452</f>
        <v>0.00017136</v>
      </c>
      <c r="S452" s="233">
        <v>0</v>
      </c>
      <c r="T452" s="234">
        <f>S452*H452</f>
        <v>0</v>
      </c>
      <c r="AR452" s="24" t="s">
        <v>295</v>
      </c>
      <c r="AT452" s="24" t="s">
        <v>136</v>
      </c>
      <c r="AU452" s="24" t="s">
        <v>85</v>
      </c>
      <c r="AY452" s="24" t="s">
        <v>135</v>
      </c>
      <c r="BE452" s="235">
        <f>IF(N452="základní",J452,0)</f>
        <v>0</v>
      </c>
      <c r="BF452" s="235">
        <f>IF(N452="snížená",J452,0)</f>
        <v>0</v>
      </c>
      <c r="BG452" s="235">
        <f>IF(N452="zákl. přenesená",J452,0)</f>
        <v>0</v>
      </c>
      <c r="BH452" s="235">
        <f>IF(N452="sníž. přenesená",J452,0)</f>
        <v>0</v>
      </c>
      <c r="BI452" s="235">
        <f>IF(N452="nulová",J452,0)</f>
        <v>0</v>
      </c>
      <c r="BJ452" s="24" t="s">
        <v>24</v>
      </c>
      <c r="BK452" s="235">
        <f>ROUND(I452*H452,2)</f>
        <v>0</v>
      </c>
      <c r="BL452" s="24" t="s">
        <v>295</v>
      </c>
      <c r="BM452" s="24" t="s">
        <v>907</v>
      </c>
    </row>
    <row r="453" spans="2:47" s="1" customFormat="1" ht="13.5">
      <c r="B453" s="46"/>
      <c r="C453" s="74"/>
      <c r="D453" s="236" t="s">
        <v>143</v>
      </c>
      <c r="E453" s="74"/>
      <c r="F453" s="237" t="s">
        <v>908</v>
      </c>
      <c r="G453" s="74"/>
      <c r="H453" s="74"/>
      <c r="I453" s="196"/>
      <c r="J453" s="74"/>
      <c r="K453" s="74"/>
      <c r="L453" s="72"/>
      <c r="M453" s="238"/>
      <c r="N453" s="47"/>
      <c r="O453" s="47"/>
      <c r="P453" s="47"/>
      <c r="Q453" s="47"/>
      <c r="R453" s="47"/>
      <c r="S453" s="47"/>
      <c r="T453" s="95"/>
      <c r="AT453" s="24" t="s">
        <v>143</v>
      </c>
      <c r="AU453" s="24" t="s">
        <v>85</v>
      </c>
    </row>
    <row r="454" spans="2:51" s="12" customFormat="1" ht="13.5">
      <c r="B454" s="251"/>
      <c r="C454" s="252"/>
      <c r="D454" s="236" t="s">
        <v>204</v>
      </c>
      <c r="E454" s="253" t="s">
        <v>22</v>
      </c>
      <c r="F454" s="254" t="s">
        <v>909</v>
      </c>
      <c r="G454" s="252"/>
      <c r="H454" s="253" t="s">
        <v>22</v>
      </c>
      <c r="I454" s="255"/>
      <c r="J454" s="252"/>
      <c r="K454" s="252"/>
      <c r="L454" s="256"/>
      <c r="M454" s="257"/>
      <c r="N454" s="258"/>
      <c r="O454" s="258"/>
      <c r="P454" s="258"/>
      <c r="Q454" s="258"/>
      <c r="R454" s="258"/>
      <c r="S454" s="258"/>
      <c r="T454" s="259"/>
      <c r="AT454" s="260" t="s">
        <v>204</v>
      </c>
      <c r="AU454" s="260" t="s">
        <v>85</v>
      </c>
      <c r="AV454" s="12" t="s">
        <v>24</v>
      </c>
      <c r="AW454" s="12" t="s">
        <v>39</v>
      </c>
      <c r="AX454" s="12" t="s">
        <v>76</v>
      </c>
      <c r="AY454" s="260" t="s">
        <v>135</v>
      </c>
    </row>
    <row r="455" spans="2:51" s="13" customFormat="1" ht="13.5">
      <c r="B455" s="261"/>
      <c r="C455" s="262"/>
      <c r="D455" s="236" t="s">
        <v>204</v>
      </c>
      <c r="E455" s="263" t="s">
        <v>22</v>
      </c>
      <c r="F455" s="264" t="s">
        <v>910</v>
      </c>
      <c r="G455" s="262"/>
      <c r="H455" s="265">
        <v>1.008</v>
      </c>
      <c r="I455" s="266"/>
      <c r="J455" s="262"/>
      <c r="K455" s="262"/>
      <c r="L455" s="267"/>
      <c r="M455" s="268"/>
      <c r="N455" s="269"/>
      <c r="O455" s="269"/>
      <c r="P455" s="269"/>
      <c r="Q455" s="269"/>
      <c r="R455" s="269"/>
      <c r="S455" s="269"/>
      <c r="T455" s="270"/>
      <c r="AT455" s="271" t="s">
        <v>204</v>
      </c>
      <c r="AU455" s="271" t="s">
        <v>85</v>
      </c>
      <c r="AV455" s="13" t="s">
        <v>85</v>
      </c>
      <c r="AW455" s="13" t="s">
        <v>39</v>
      </c>
      <c r="AX455" s="13" t="s">
        <v>24</v>
      </c>
      <c r="AY455" s="271" t="s">
        <v>135</v>
      </c>
    </row>
    <row r="456" spans="2:65" s="1" customFormat="1" ht="16.5" customHeight="1">
      <c r="B456" s="46"/>
      <c r="C456" s="224" t="s">
        <v>911</v>
      </c>
      <c r="D456" s="224" t="s">
        <v>136</v>
      </c>
      <c r="E456" s="225" t="s">
        <v>912</v>
      </c>
      <c r="F456" s="226" t="s">
        <v>913</v>
      </c>
      <c r="G456" s="227" t="s">
        <v>209</v>
      </c>
      <c r="H456" s="228">
        <v>1.008</v>
      </c>
      <c r="I456" s="229"/>
      <c r="J456" s="230">
        <f>ROUND(I456*H456,2)</f>
        <v>0</v>
      </c>
      <c r="K456" s="226" t="s">
        <v>140</v>
      </c>
      <c r="L456" s="72"/>
      <c r="M456" s="231" t="s">
        <v>22</v>
      </c>
      <c r="N456" s="232" t="s">
        <v>47</v>
      </c>
      <c r="O456" s="47"/>
      <c r="P456" s="233">
        <f>O456*H456</f>
        <v>0</v>
      </c>
      <c r="Q456" s="233">
        <v>0.00012</v>
      </c>
      <c r="R456" s="233">
        <f>Q456*H456</f>
        <v>0.00012096000000000001</v>
      </c>
      <c r="S456" s="233">
        <v>0</v>
      </c>
      <c r="T456" s="234">
        <f>S456*H456</f>
        <v>0</v>
      </c>
      <c r="AR456" s="24" t="s">
        <v>295</v>
      </c>
      <c r="AT456" s="24" t="s">
        <v>136</v>
      </c>
      <c r="AU456" s="24" t="s">
        <v>85</v>
      </c>
      <c r="AY456" s="24" t="s">
        <v>135</v>
      </c>
      <c r="BE456" s="235">
        <f>IF(N456="základní",J456,0)</f>
        <v>0</v>
      </c>
      <c r="BF456" s="235">
        <f>IF(N456="snížená",J456,0)</f>
        <v>0</v>
      </c>
      <c r="BG456" s="235">
        <f>IF(N456="zákl. přenesená",J456,0)</f>
        <v>0</v>
      </c>
      <c r="BH456" s="235">
        <f>IF(N456="sníž. přenesená",J456,0)</f>
        <v>0</v>
      </c>
      <c r="BI456" s="235">
        <f>IF(N456="nulová",J456,0)</f>
        <v>0</v>
      </c>
      <c r="BJ456" s="24" t="s">
        <v>24</v>
      </c>
      <c r="BK456" s="235">
        <f>ROUND(I456*H456,2)</f>
        <v>0</v>
      </c>
      <c r="BL456" s="24" t="s">
        <v>295</v>
      </c>
      <c r="BM456" s="24" t="s">
        <v>914</v>
      </c>
    </row>
    <row r="457" spans="2:47" s="1" customFormat="1" ht="13.5">
      <c r="B457" s="46"/>
      <c r="C457" s="74"/>
      <c r="D457" s="236" t="s">
        <v>143</v>
      </c>
      <c r="E457" s="74"/>
      <c r="F457" s="237" t="s">
        <v>915</v>
      </c>
      <c r="G457" s="74"/>
      <c r="H457" s="74"/>
      <c r="I457" s="196"/>
      <c r="J457" s="74"/>
      <c r="K457" s="74"/>
      <c r="L457" s="72"/>
      <c r="M457" s="238"/>
      <c r="N457" s="47"/>
      <c r="O457" s="47"/>
      <c r="P457" s="47"/>
      <c r="Q457" s="47"/>
      <c r="R457" s="47"/>
      <c r="S457" s="47"/>
      <c r="T457" s="95"/>
      <c r="AT457" s="24" t="s">
        <v>143</v>
      </c>
      <c r="AU457" s="24" t="s">
        <v>85</v>
      </c>
    </row>
    <row r="458" spans="2:65" s="1" customFormat="1" ht="16.5" customHeight="1">
      <c r="B458" s="46"/>
      <c r="C458" s="224" t="s">
        <v>916</v>
      </c>
      <c r="D458" s="224" t="s">
        <v>136</v>
      </c>
      <c r="E458" s="225" t="s">
        <v>917</v>
      </c>
      <c r="F458" s="226" t="s">
        <v>918</v>
      </c>
      <c r="G458" s="227" t="s">
        <v>209</v>
      </c>
      <c r="H458" s="228">
        <v>1.008</v>
      </c>
      <c r="I458" s="229"/>
      <c r="J458" s="230">
        <f>ROUND(I458*H458,2)</f>
        <v>0</v>
      </c>
      <c r="K458" s="226" t="s">
        <v>140</v>
      </c>
      <c r="L458" s="72"/>
      <c r="M458" s="231" t="s">
        <v>22</v>
      </c>
      <c r="N458" s="232" t="s">
        <v>47</v>
      </c>
      <c r="O458" s="47"/>
      <c r="P458" s="233">
        <f>O458*H458</f>
        <v>0</v>
      </c>
      <c r="Q458" s="233">
        <v>0.00012</v>
      </c>
      <c r="R458" s="233">
        <f>Q458*H458</f>
        <v>0.00012096000000000001</v>
      </c>
      <c r="S458" s="233">
        <v>0</v>
      </c>
      <c r="T458" s="234">
        <f>S458*H458</f>
        <v>0</v>
      </c>
      <c r="AR458" s="24" t="s">
        <v>295</v>
      </c>
      <c r="AT458" s="24" t="s">
        <v>136</v>
      </c>
      <c r="AU458" s="24" t="s">
        <v>85</v>
      </c>
      <c r="AY458" s="24" t="s">
        <v>135</v>
      </c>
      <c r="BE458" s="235">
        <f>IF(N458="základní",J458,0)</f>
        <v>0</v>
      </c>
      <c r="BF458" s="235">
        <f>IF(N458="snížená",J458,0)</f>
        <v>0</v>
      </c>
      <c r="BG458" s="235">
        <f>IF(N458="zákl. přenesená",J458,0)</f>
        <v>0</v>
      </c>
      <c r="BH458" s="235">
        <f>IF(N458="sníž. přenesená",J458,0)</f>
        <v>0</v>
      </c>
      <c r="BI458" s="235">
        <f>IF(N458="nulová",J458,0)</f>
        <v>0</v>
      </c>
      <c r="BJ458" s="24" t="s">
        <v>24</v>
      </c>
      <c r="BK458" s="235">
        <f>ROUND(I458*H458,2)</f>
        <v>0</v>
      </c>
      <c r="BL458" s="24" t="s">
        <v>295</v>
      </c>
      <c r="BM458" s="24" t="s">
        <v>919</v>
      </c>
    </row>
    <row r="459" spans="2:47" s="1" customFormat="1" ht="13.5">
      <c r="B459" s="46"/>
      <c r="C459" s="74"/>
      <c r="D459" s="236" t="s">
        <v>143</v>
      </c>
      <c r="E459" s="74"/>
      <c r="F459" s="237" t="s">
        <v>920</v>
      </c>
      <c r="G459" s="74"/>
      <c r="H459" s="74"/>
      <c r="I459" s="196"/>
      <c r="J459" s="74"/>
      <c r="K459" s="74"/>
      <c r="L459" s="72"/>
      <c r="M459" s="238"/>
      <c r="N459" s="47"/>
      <c r="O459" s="47"/>
      <c r="P459" s="47"/>
      <c r="Q459" s="47"/>
      <c r="R459" s="47"/>
      <c r="S459" s="47"/>
      <c r="T459" s="95"/>
      <c r="AT459" s="24" t="s">
        <v>143</v>
      </c>
      <c r="AU459" s="24" t="s">
        <v>85</v>
      </c>
    </row>
    <row r="460" spans="2:63" s="10" customFormat="1" ht="29.85" customHeight="1">
      <c r="B460" s="210"/>
      <c r="C460" s="211"/>
      <c r="D460" s="212" t="s">
        <v>75</v>
      </c>
      <c r="E460" s="249" t="s">
        <v>921</v>
      </c>
      <c r="F460" s="249" t="s">
        <v>922</v>
      </c>
      <c r="G460" s="211"/>
      <c r="H460" s="211"/>
      <c r="I460" s="214"/>
      <c r="J460" s="250">
        <f>BK460</f>
        <v>0</v>
      </c>
      <c r="K460" s="211"/>
      <c r="L460" s="216"/>
      <c r="M460" s="217"/>
      <c r="N460" s="218"/>
      <c r="O460" s="218"/>
      <c r="P460" s="219">
        <f>SUM(P461:P485)</f>
        <v>0</v>
      </c>
      <c r="Q460" s="218"/>
      <c r="R460" s="219">
        <f>SUM(R461:R485)</f>
        <v>0.9145184</v>
      </c>
      <c r="S460" s="218"/>
      <c r="T460" s="220">
        <f>SUM(T461:T485)</f>
        <v>0.18296758</v>
      </c>
      <c r="AR460" s="221" t="s">
        <v>85</v>
      </c>
      <c r="AT460" s="222" t="s">
        <v>75</v>
      </c>
      <c r="AU460" s="222" t="s">
        <v>24</v>
      </c>
      <c r="AY460" s="221" t="s">
        <v>135</v>
      </c>
      <c r="BK460" s="223">
        <f>SUM(BK461:BK485)</f>
        <v>0</v>
      </c>
    </row>
    <row r="461" spans="2:65" s="1" customFormat="1" ht="16.5" customHeight="1">
      <c r="B461" s="46"/>
      <c r="C461" s="224" t="s">
        <v>923</v>
      </c>
      <c r="D461" s="224" t="s">
        <v>136</v>
      </c>
      <c r="E461" s="225" t="s">
        <v>924</v>
      </c>
      <c r="F461" s="226" t="s">
        <v>925</v>
      </c>
      <c r="G461" s="227" t="s">
        <v>209</v>
      </c>
      <c r="H461" s="228">
        <v>590.218</v>
      </c>
      <c r="I461" s="229"/>
      <c r="J461" s="230">
        <f>ROUND(I461*H461,2)</f>
        <v>0</v>
      </c>
      <c r="K461" s="226" t="s">
        <v>140</v>
      </c>
      <c r="L461" s="72"/>
      <c r="M461" s="231" t="s">
        <v>22</v>
      </c>
      <c r="N461" s="232" t="s">
        <v>47</v>
      </c>
      <c r="O461" s="47"/>
      <c r="P461" s="233">
        <f>O461*H461</f>
        <v>0</v>
      </c>
      <c r="Q461" s="233">
        <v>0.001</v>
      </c>
      <c r="R461" s="233">
        <f>Q461*H461</f>
        <v>0.590218</v>
      </c>
      <c r="S461" s="233">
        <v>0.00031</v>
      </c>
      <c r="T461" s="234">
        <f>S461*H461</f>
        <v>0.18296758</v>
      </c>
      <c r="AR461" s="24" t="s">
        <v>295</v>
      </c>
      <c r="AT461" s="24" t="s">
        <v>136</v>
      </c>
      <c r="AU461" s="24" t="s">
        <v>85</v>
      </c>
      <c r="AY461" s="24" t="s">
        <v>135</v>
      </c>
      <c r="BE461" s="235">
        <f>IF(N461="základní",J461,0)</f>
        <v>0</v>
      </c>
      <c r="BF461" s="235">
        <f>IF(N461="snížená",J461,0)</f>
        <v>0</v>
      </c>
      <c r="BG461" s="235">
        <f>IF(N461="zákl. přenesená",J461,0)</f>
        <v>0</v>
      </c>
      <c r="BH461" s="235">
        <f>IF(N461="sníž. přenesená",J461,0)</f>
        <v>0</v>
      </c>
      <c r="BI461" s="235">
        <f>IF(N461="nulová",J461,0)</f>
        <v>0</v>
      </c>
      <c r="BJ461" s="24" t="s">
        <v>24</v>
      </c>
      <c r="BK461" s="235">
        <f>ROUND(I461*H461,2)</f>
        <v>0</v>
      </c>
      <c r="BL461" s="24" t="s">
        <v>295</v>
      </c>
      <c r="BM461" s="24" t="s">
        <v>926</v>
      </c>
    </row>
    <row r="462" spans="2:47" s="1" customFormat="1" ht="13.5">
      <c r="B462" s="46"/>
      <c r="C462" s="74"/>
      <c r="D462" s="236" t="s">
        <v>143</v>
      </c>
      <c r="E462" s="74"/>
      <c r="F462" s="237" t="s">
        <v>927</v>
      </c>
      <c r="G462" s="74"/>
      <c r="H462" s="74"/>
      <c r="I462" s="196"/>
      <c r="J462" s="74"/>
      <c r="K462" s="74"/>
      <c r="L462" s="72"/>
      <c r="M462" s="238"/>
      <c r="N462" s="47"/>
      <c r="O462" s="47"/>
      <c r="P462" s="47"/>
      <c r="Q462" s="47"/>
      <c r="R462" s="47"/>
      <c r="S462" s="47"/>
      <c r="T462" s="95"/>
      <c r="AT462" s="24" t="s">
        <v>143</v>
      </c>
      <c r="AU462" s="24" t="s">
        <v>85</v>
      </c>
    </row>
    <row r="463" spans="2:51" s="12" customFormat="1" ht="13.5">
      <c r="B463" s="251"/>
      <c r="C463" s="252"/>
      <c r="D463" s="236" t="s">
        <v>204</v>
      </c>
      <c r="E463" s="253" t="s">
        <v>22</v>
      </c>
      <c r="F463" s="254" t="s">
        <v>563</v>
      </c>
      <c r="G463" s="252"/>
      <c r="H463" s="253" t="s">
        <v>22</v>
      </c>
      <c r="I463" s="255"/>
      <c r="J463" s="252"/>
      <c r="K463" s="252"/>
      <c r="L463" s="256"/>
      <c r="M463" s="257"/>
      <c r="N463" s="258"/>
      <c r="O463" s="258"/>
      <c r="P463" s="258"/>
      <c r="Q463" s="258"/>
      <c r="R463" s="258"/>
      <c r="S463" s="258"/>
      <c r="T463" s="259"/>
      <c r="AT463" s="260" t="s">
        <v>204</v>
      </c>
      <c r="AU463" s="260" t="s">
        <v>85</v>
      </c>
      <c r="AV463" s="12" t="s">
        <v>24</v>
      </c>
      <c r="AW463" s="12" t="s">
        <v>39</v>
      </c>
      <c r="AX463" s="12" t="s">
        <v>76</v>
      </c>
      <c r="AY463" s="260" t="s">
        <v>135</v>
      </c>
    </row>
    <row r="464" spans="2:51" s="13" customFormat="1" ht="13.5">
      <c r="B464" s="261"/>
      <c r="C464" s="262"/>
      <c r="D464" s="236" t="s">
        <v>204</v>
      </c>
      <c r="E464" s="263" t="s">
        <v>22</v>
      </c>
      <c r="F464" s="264" t="s">
        <v>564</v>
      </c>
      <c r="G464" s="262"/>
      <c r="H464" s="265">
        <v>368.852</v>
      </c>
      <c r="I464" s="266"/>
      <c r="J464" s="262"/>
      <c r="K464" s="262"/>
      <c r="L464" s="267"/>
      <c r="M464" s="268"/>
      <c r="N464" s="269"/>
      <c r="O464" s="269"/>
      <c r="P464" s="269"/>
      <c r="Q464" s="269"/>
      <c r="R464" s="269"/>
      <c r="S464" s="269"/>
      <c r="T464" s="270"/>
      <c r="AT464" s="271" t="s">
        <v>204</v>
      </c>
      <c r="AU464" s="271" t="s">
        <v>85</v>
      </c>
      <c r="AV464" s="13" t="s">
        <v>85</v>
      </c>
      <c r="AW464" s="13" t="s">
        <v>39</v>
      </c>
      <c r="AX464" s="13" t="s">
        <v>76</v>
      </c>
      <c r="AY464" s="271" t="s">
        <v>135</v>
      </c>
    </row>
    <row r="465" spans="2:51" s="13" customFormat="1" ht="13.5">
      <c r="B465" s="261"/>
      <c r="C465" s="262"/>
      <c r="D465" s="236" t="s">
        <v>204</v>
      </c>
      <c r="E465" s="263" t="s">
        <v>22</v>
      </c>
      <c r="F465" s="264" t="s">
        <v>565</v>
      </c>
      <c r="G465" s="262"/>
      <c r="H465" s="265">
        <v>1.639</v>
      </c>
      <c r="I465" s="266"/>
      <c r="J465" s="262"/>
      <c r="K465" s="262"/>
      <c r="L465" s="267"/>
      <c r="M465" s="268"/>
      <c r="N465" s="269"/>
      <c r="O465" s="269"/>
      <c r="P465" s="269"/>
      <c r="Q465" s="269"/>
      <c r="R465" s="269"/>
      <c r="S465" s="269"/>
      <c r="T465" s="270"/>
      <c r="AT465" s="271" t="s">
        <v>204</v>
      </c>
      <c r="AU465" s="271" t="s">
        <v>85</v>
      </c>
      <c r="AV465" s="13" t="s">
        <v>85</v>
      </c>
      <c r="AW465" s="13" t="s">
        <v>39</v>
      </c>
      <c r="AX465" s="13" t="s">
        <v>76</v>
      </c>
      <c r="AY465" s="271" t="s">
        <v>135</v>
      </c>
    </row>
    <row r="466" spans="2:51" s="13" customFormat="1" ht="13.5">
      <c r="B466" s="261"/>
      <c r="C466" s="262"/>
      <c r="D466" s="236" t="s">
        <v>204</v>
      </c>
      <c r="E466" s="263" t="s">
        <v>22</v>
      </c>
      <c r="F466" s="264" t="s">
        <v>566</v>
      </c>
      <c r="G466" s="262"/>
      <c r="H466" s="265">
        <v>209.604</v>
      </c>
      <c r="I466" s="266"/>
      <c r="J466" s="262"/>
      <c r="K466" s="262"/>
      <c r="L466" s="267"/>
      <c r="M466" s="268"/>
      <c r="N466" s="269"/>
      <c r="O466" s="269"/>
      <c r="P466" s="269"/>
      <c r="Q466" s="269"/>
      <c r="R466" s="269"/>
      <c r="S466" s="269"/>
      <c r="T466" s="270"/>
      <c r="AT466" s="271" t="s">
        <v>204</v>
      </c>
      <c r="AU466" s="271" t="s">
        <v>85</v>
      </c>
      <c r="AV466" s="13" t="s">
        <v>85</v>
      </c>
      <c r="AW466" s="13" t="s">
        <v>39</v>
      </c>
      <c r="AX466" s="13" t="s">
        <v>76</v>
      </c>
      <c r="AY466" s="271" t="s">
        <v>135</v>
      </c>
    </row>
    <row r="467" spans="2:51" s="13" customFormat="1" ht="13.5">
      <c r="B467" s="261"/>
      <c r="C467" s="262"/>
      <c r="D467" s="236" t="s">
        <v>204</v>
      </c>
      <c r="E467" s="263" t="s">
        <v>22</v>
      </c>
      <c r="F467" s="264" t="s">
        <v>567</v>
      </c>
      <c r="G467" s="262"/>
      <c r="H467" s="265">
        <v>95.12</v>
      </c>
      <c r="I467" s="266"/>
      <c r="J467" s="262"/>
      <c r="K467" s="262"/>
      <c r="L467" s="267"/>
      <c r="M467" s="268"/>
      <c r="N467" s="269"/>
      <c r="O467" s="269"/>
      <c r="P467" s="269"/>
      <c r="Q467" s="269"/>
      <c r="R467" s="269"/>
      <c r="S467" s="269"/>
      <c r="T467" s="270"/>
      <c r="AT467" s="271" t="s">
        <v>204</v>
      </c>
      <c r="AU467" s="271" t="s">
        <v>85</v>
      </c>
      <c r="AV467" s="13" t="s">
        <v>85</v>
      </c>
      <c r="AW467" s="13" t="s">
        <v>39</v>
      </c>
      <c r="AX467" s="13" t="s">
        <v>76</v>
      </c>
      <c r="AY467" s="271" t="s">
        <v>135</v>
      </c>
    </row>
    <row r="468" spans="2:51" s="13" customFormat="1" ht="13.5">
      <c r="B468" s="261"/>
      <c r="C468" s="262"/>
      <c r="D468" s="236" t="s">
        <v>204</v>
      </c>
      <c r="E468" s="263" t="s">
        <v>22</v>
      </c>
      <c r="F468" s="264" t="s">
        <v>568</v>
      </c>
      <c r="G468" s="262"/>
      <c r="H468" s="265">
        <v>81.5</v>
      </c>
      <c r="I468" s="266"/>
      <c r="J468" s="262"/>
      <c r="K468" s="262"/>
      <c r="L468" s="267"/>
      <c r="M468" s="268"/>
      <c r="N468" s="269"/>
      <c r="O468" s="269"/>
      <c r="P468" s="269"/>
      <c r="Q468" s="269"/>
      <c r="R468" s="269"/>
      <c r="S468" s="269"/>
      <c r="T468" s="270"/>
      <c r="AT468" s="271" t="s">
        <v>204</v>
      </c>
      <c r="AU468" s="271" t="s">
        <v>85</v>
      </c>
      <c r="AV468" s="13" t="s">
        <v>85</v>
      </c>
      <c r="AW468" s="13" t="s">
        <v>39</v>
      </c>
      <c r="AX468" s="13" t="s">
        <v>76</v>
      </c>
      <c r="AY468" s="271" t="s">
        <v>135</v>
      </c>
    </row>
    <row r="469" spans="2:51" s="13" customFormat="1" ht="13.5">
      <c r="B469" s="261"/>
      <c r="C469" s="262"/>
      <c r="D469" s="236" t="s">
        <v>204</v>
      </c>
      <c r="E469" s="263" t="s">
        <v>22</v>
      </c>
      <c r="F469" s="264" t="s">
        <v>569</v>
      </c>
      <c r="G469" s="262"/>
      <c r="H469" s="265">
        <v>-29.806</v>
      </c>
      <c r="I469" s="266"/>
      <c r="J469" s="262"/>
      <c r="K469" s="262"/>
      <c r="L469" s="267"/>
      <c r="M469" s="268"/>
      <c r="N469" s="269"/>
      <c r="O469" s="269"/>
      <c r="P469" s="269"/>
      <c r="Q469" s="269"/>
      <c r="R469" s="269"/>
      <c r="S469" s="269"/>
      <c r="T469" s="270"/>
      <c r="AT469" s="271" t="s">
        <v>204</v>
      </c>
      <c r="AU469" s="271" t="s">
        <v>85</v>
      </c>
      <c r="AV469" s="13" t="s">
        <v>85</v>
      </c>
      <c r="AW469" s="13" t="s">
        <v>39</v>
      </c>
      <c r="AX469" s="13" t="s">
        <v>76</v>
      </c>
      <c r="AY469" s="271" t="s">
        <v>135</v>
      </c>
    </row>
    <row r="470" spans="2:51" s="13" customFormat="1" ht="13.5">
      <c r="B470" s="261"/>
      <c r="C470" s="262"/>
      <c r="D470" s="236" t="s">
        <v>204</v>
      </c>
      <c r="E470" s="263" t="s">
        <v>22</v>
      </c>
      <c r="F470" s="264" t="s">
        <v>570</v>
      </c>
      <c r="G470" s="262"/>
      <c r="H470" s="265">
        <v>-44.837</v>
      </c>
      <c r="I470" s="266"/>
      <c r="J470" s="262"/>
      <c r="K470" s="262"/>
      <c r="L470" s="267"/>
      <c r="M470" s="268"/>
      <c r="N470" s="269"/>
      <c r="O470" s="269"/>
      <c r="P470" s="269"/>
      <c r="Q470" s="269"/>
      <c r="R470" s="269"/>
      <c r="S470" s="269"/>
      <c r="T470" s="270"/>
      <c r="AT470" s="271" t="s">
        <v>204</v>
      </c>
      <c r="AU470" s="271" t="s">
        <v>85</v>
      </c>
      <c r="AV470" s="13" t="s">
        <v>85</v>
      </c>
      <c r="AW470" s="13" t="s">
        <v>39</v>
      </c>
      <c r="AX470" s="13" t="s">
        <v>76</v>
      </c>
      <c r="AY470" s="271" t="s">
        <v>135</v>
      </c>
    </row>
    <row r="471" spans="2:51" s="12" customFormat="1" ht="13.5">
      <c r="B471" s="251"/>
      <c r="C471" s="252"/>
      <c r="D471" s="236" t="s">
        <v>204</v>
      </c>
      <c r="E471" s="253" t="s">
        <v>22</v>
      </c>
      <c r="F471" s="254" t="s">
        <v>553</v>
      </c>
      <c r="G471" s="252"/>
      <c r="H471" s="253" t="s">
        <v>22</v>
      </c>
      <c r="I471" s="255"/>
      <c r="J471" s="252"/>
      <c r="K471" s="252"/>
      <c r="L471" s="256"/>
      <c r="M471" s="257"/>
      <c r="N471" s="258"/>
      <c r="O471" s="258"/>
      <c r="P471" s="258"/>
      <c r="Q471" s="258"/>
      <c r="R471" s="258"/>
      <c r="S471" s="258"/>
      <c r="T471" s="259"/>
      <c r="AT471" s="260" t="s">
        <v>204</v>
      </c>
      <c r="AU471" s="260" t="s">
        <v>85</v>
      </c>
      <c r="AV471" s="12" t="s">
        <v>24</v>
      </c>
      <c r="AW471" s="12" t="s">
        <v>39</v>
      </c>
      <c r="AX471" s="12" t="s">
        <v>76</v>
      </c>
      <c r="AY471" s="260" t="s">
        <v>135</v>
      </c>
    </row>
    <row r="472" spans="2:51" s="13" customFormat="1" ht="13.5">
      <c r="B472" s="261"/>
      <c r="C472" s="262"/>
      <c r="D472" s="236" t="s">
        <v>204</v>
      </c>
      <c r="E472" s="263" t="s">
        <v>22</v>
      </c>
      <c r="F472" s="264" t="s">
        <v>928</v>
      </c>
      <c r="G472" s="262"/>
      <c r="H472" s="265">
        <v>259.454</v>
      </c>
      <c r="I472" s="266"/>
      <c r="J472" s="262"/>
      <c r="K472" s="262"/>
      <c r="L472" s="267"/>
      <c r="M472" s="268"/>
      <c r="N472" s="269"/>
      <c r="O472" s="269"/>
      <c r="P472" s="269"/>
      <c r="Q472" s="269"/>
      <c r="R472" s="269"/>
      <c r="S472" s="269"/>
      <c r="T472" s="270"/>
      <c r="AT472" s="271" t="s">
        <v>204</v>
      </c>
      <c r="AU472" s="271" t="s">
        <v>85</v>
      </c>
      <c r="AV472" s="13" t="s">
        <v>85</v>
      </c>
      <c r="AW472" s="13" t="s">
        <v>39</v>
      </c>
      <c r="AX472" s="13" t="s">
        <v>76</v>
      </c>
      <c r="AY472" s="271" t="s">
        <v>135</v>
      </c>
    </row>
    <row r="473" spans="2:51" s="12" customFormat="1" ht="13.5">
      <c r="B473" s="251"/>
      <c r="C473" s="252"/>
      <c r="D473" s="236" t="s">
        <v>204</v>
      </c>
      <c r="E473" s="253" t="s">
        <v>22</v>
      </c>
      <c r="F473" s="254" t="s">
        <v>573</v>
      </c>
      <c r="G473" s="252"/>
      <c r="H473" s="253" t="s">
        <v>22</v>
      </c>
      <c r="I473" s="255"/>
      <c r="J473" s="252"/>
      <c r="K473" s="252"/>
      <c r="L473" s="256"/>
      <c r="M473" s="257"/>
      <c r="N473" s="258"/>
      <c r="O473" s="258"/>
      <c r="P473" s="258"/>
      <c r="Q473" s="258"/>
      <c r="R473" s="258"/>
      <c r="S473" s="258"/>
      <c r="T473" s="259"/>
      <c r="AT473" s="260" t="s">
        <v>204</v>
      </c>
      <c r="AU473" s="260" t="s">
        <v>85</v>
      </c>
      <c r="AV473" s="12" t="s">
        <v>24</v>
      </c>
      <c r="AW473" s="12" t="s">
        <v>39</v>
      </c>
      <c r="AX473" s="12" t="s">
        <v>76</v>
      </c>
      <c r="AY473" s="260" t="s">
        <v>135</v>
      </c>
    </row>
    <row r="474" spans="2:51" s="13" customFormat="1" ht="13.5">
      <c r="B474" s="261"/>
      <c r="C474" s="262"/>
      <c r="D474" s="236" t="s">
        <v>204</v>
      </c>
      <c r="E474" s="263" t="s">
        <v>22</v>
      </c>
      <c r="F474" s="264" t="s">
        <v>574</v>
      </c>
      <c r="G474" s="262"/>
      <c r="H474" s="265">
        <v>-212.923</v>
      </c>
      <c r="I474" s="266"/>
      <c r="J474" s="262"/>
      <c r="K474" s="262"/>
      <c r="L474" s="267"/>
      <c r="M474" s="268"/>
      <c r="N474" s="269"/>
      <c r="O474" s="269"/>
      <c r="P474" s="269"/>
      <c r="Q474" s="269"/>
      <c r="R474" s="269"/>
      <c r="S474" s="269"/>
      <c r="T474" s="270"/>
      <c r="AT474" s="271" t="s">
        <v>204</v>
      </c>
      <c r="AU474" s="271" t="s">
        <v>85</v>
      </c>
      <c r="AV474" s="13" t="s">
        <v>85</v>
      </c>
      <c r="AW474" s="13" t="s">
        <v>39</v>
      </c>
      <c r="AX474" s="13" t="s">
        <v>76</v>
      </c>
      <c r="AY474" s="271" t="s">
        <v>135</v>
      </c>
    </row>
    <row r="475" spans="2:51" s="12" customFormat="1" ht="13.5">
      <c r="B475" s="251"/>
      <c r="C475" s="252"/>
      <c r="D475" s="236" t="s">
        <v>204</v>
      </c>
      <c r="E475" s="253" t="s">
        <v>22</v>
      </c>
      <c r="F475" s="254" t="s">
        <v>571</v>
      </c>
      <c r="G475" s="252"/>
      <c r="H475" s="253" t="s">
        <v>22</v>
      </c>
      <c r="I475" s="255"/>
      <c r="J475" s="252"/>
      <c r="K475" s="252"/>
      <c r="L475" s="256"/>
      <c r="M475" s="257"/>
      <c r="N475" s="258"/>
      <c r="O475" s="258"/>
      <c r="P475" s="258"/>
      <c r="Q475" s="258"/>
      <c r="R475" s="258"/>
      <c r="S475" s="258"/>
      <c r="T475" s="259"/>
      <c r="AT475" s="260" t="s">
        <v>204</v>
      </c>
      <c r="AU475" s="260" t="s">
        <v>85</v>
      </c>
      <c r="AV475" s="12" t="s">
        <v>24</v>
      </c>
      <c r="AW475" s="12" t="s">
        <v>39</v>
      </c>
      <c r="AX475" s="12" t="s">
        <v>76</v>
      </c>
      <c r="AY475" s="260" t="s">
        <v>135</v>
      </c>
    </row>
    <row r="476" spans="2:51" s="13" customFormat="1" ht="13.5">
      <c r="B476" s="261"/>
      <c r="C476" s="262"/>
      <c r="D476" s="236" t="s">
        <v>204</v>
      </c>
      <c r="E476" s="263" t="s">
        <v>22</v>
      </c>
      <c r="F476" s="264" t="s">
        <v>929</v>
      </c>
      <c r="G476" s="262"/>
      <c r="H476" s="265">
        <v>-138.385</v>
      </c>
      <c r="I476" s="266"/>
      <c r="J476" s="262"/>
      <c r="K476" s="262"/>
      <c r="L476" s="267"/>
      <c r="M476" s="268"/>
      <c r="N476" s="269"/>
      <c r="O476" s="269"/>
      <c r="P476" s="269"/>
      <c r="Q476" s="269"/>
      <c r="R476" s="269"/>
      <c r="S476" s="269"/>
      <c r="T476" s="270"/>
      <c r="AT476" s="271" t="s">
        <v>204</v>
      </c>
      <c r="AU476" s="271" t="s">
        <v>85</v>
      </c>
      <c r="AV476" s="13" t="s">
        <v>85</v>
      </c>
      <c r="AW476" s="13" t="s">
        <v>39</v>
      </c>
      <c r="AX476" s="13" t="s">
        <v>76</v>
      </c>
      <c r="AY476" s="271" t="s">
        <v>135</v>
      </c>
    </row>
    <row r="477" spans="2:51" s="14" customFormat="1" ht="13.5">
      <c r="B477" s="272"/>
      <c r="C477" s="273"/>
      <c r="D477" s="236" t="s">
        <v>204</v>
      </c>
      <c r="E477" s="274" t="s">
        <v>22</v>
      </c>
      <c r="F477" s="275" t="s">
        <v>220</v>
      </c>
      <c r="G477" s="273"/>
      <c r="H477" s="276">
        <v>590.218</v>
      </c>
      <c r="I477" s="277"/>
      <c r="J477" s="273"/>
      <c r="K477" s="273"/>
      <c r="L477" s="278"/>
      <c r="M477" s="279"/>
      <c r="N477" s="280"/>
      <c r="O477" s="280"/>
      <c r="P477" s="280"/>
      <c r="Q477" s="280"/>
      <c r="R477" s="280"/>
      <c r="S477" s="280"/>
      <c r="T477" s="281"/>
      <c r="AT477" s="282" t="s">
        <v>204</v>
      </c>
      <c r="AU477" s="282" t="s">
        <v>85</v>
      </c>
      <c r="AV477" s="14" t="s">
        <v>152</v>
      </c>
      <c r="AW477" s="14" t="s">
        <v>39</v>
      </c>
      <c r="AX477" s="14" t="s">
        <v>24</v>
      </c>
      <c r="AY477" s="282" t="s">
        <v>135</v>
      </c>
    </row>
    <row r="478" spans="2:65" s="1" customFormat="1" ht="16.5" customHeight="1">
      <c r="B478" s="46"/>
      <c r="C478" s="224" t="s">
        <v>16</v>
      </c>
      <c r="D478" s="224" t="s">
        <v>136</v>
      </c>
      <c r="E478" s="225" t="s">
        <v>930</v>
      </c>
      <c r="F478" s="226" t="s">
        <v>931</v>
      </c>
      <c r="G478" s="227" t="s">
        <v>209</v>
      </c>
      <c r="H478" s="228">
        <v>590.218</v>
      </c>
      <c r="I478" s="229"/>
      <c r="J478" s="230">
        <f>ROUND(I478*H478,2)</f>
        <v>0</v>
      </c>
      <c r="K478" s="226" t="s">
        <v>140</v>
      </c>
      <c r="L478" s="72"/>
      <c r="M478" s="231" t="s">
        <v>22</v>
      </c>
      <c r="N478" s="232" t="s">
        <v>47</v>
      </c>
      <c r="O478" s="47"/>
      <c r="P478" s="233">
        <f>O478*H478</f>
        <v>0</v>
      </c>
      <c r="Q478" s="233">
        <v>0</v>
      </c>
      <c r="R478" s="233">
        <f>Q478*H478</f>
        <v>0</v>
      </c>
      <c r="S478" s="233">
        <v>0</v>
      </c>
      <c r="T478" s="234">
        <f>S478*H478</f>
        <v>0</v>
      </c>
      <c r="AR478" s="24" t="s">
        <v>295</v>
      </c>
      <c r="AT478" s="24" t="s">
        <v>136</v>
      </c>
      <c r="AU478" s="24" t="s">
        <v>85</v>
      </c>
      <c r="AY478" s="24" t="s">
        <v>135</v>
      </c>
      <c r="BE478" s="235">
        <f>IF(N478="základní",J478,0)</f>
        <v>0</v>
      </c>
      <c r="BF478" s="235">
        <f>IF(N478="snížená",J478,0)</f>
        <v>0</v>
      </c>
      <c r="BG478" s="235">
        <f>IF(N478="zákl. přenesená",J478,0)</f>
        <v>0</v>
      </c>
      <c r="BH478" s="235">
        <f>IF(N478="sníž. přenesená",J478,0)</f>
        <v>0</v>
      </c>
      <c r="BI478" s="235">
        <f>IF(N478="nulová",J478,0)</f>
        <v>0</v>
      </c>
      <c r="BJ478" s="24" t="s">
        <v>24</v>
      </c>
      <c r="BK478" s="235">
        <f>ROUND(I478*H478,2)</f>
        <v>0</v>
      </c>
      <c r="BL478" s="24" t="s">
        <v>295</v>
      </c>
      <c r="BM478" s="24" t="s">
        <v>932</v>
      </c>
    </row>
    <row r="479" spans="2:47" s="1" customFormat="1" ht="13.5">
      <c r="B479" s="46"/>
      <c r="C479" s="74"/>
      <c r="D479" s="236" t="s">
        <v>143</v>
      </c>
      <c r="E479" s="74"/>
      <c r="F479" s="237" t="s">
        <v>933</v>
      </c>
      <c r="G479" s="74"/>
      <c r="H479" s="74"/>
      <c r="I479" s="196"/>
      <c r="J479" s="74"/>
      <c r="K479" s="74"/>
      <c r="L479" s="72"/>
      <c r="M479" s="238"/>
      <c r="N479" s="47"/>
      <c r="O479" s="47"/>
      <c r="P479" s="47"/>
      <c r="Q479" s="47"/>
      <c r="R479" s="47"/>
      <c r="S479" s="47"/>
      <c r="T479" s="95"/>
      <c r="AT479" s="24" t="s">
        <v>143</v>
      </c>
      <c r="AU479" s="24" t="s">
        <v>85</v>
      </c>
    </row>
    <row r="480" spans="2:65" s="1" customFormat="1" ht="25.5" customHeight="1">
      <c r="B480" s="46"/>
      <c r="C480" s="224" t="s">
        <v>934</v>
      </c>
      <c r="D480" s="224" t="s">
        <v>136</v>
      </c>
      <c r="E480" s="225" t="s">
        <v>935</v>
      </c>
      <c r="F480" s="226" t="s">
        <v>936</v>
      </c>
      <c r="G480" s="227" t="s">
        <v>209</v>
      </c>
      <c r="H480" s="228">
        <v>810.751</v>
      </c>
      <c r="I480" s="229"/>
      <c r="J480" s="230">
        <f>ROUND(I480*H480,2)</f>
        <v>0</v>
      </c>
      <c r="K480" s="226" t="s">
        <v>22</v>
      </c>
      <c r="L480" s="72"/>
      <c r="M480" s="231" t="s">
        <v>22</v>
      </c>
      <c r="N480" s="232" t="s">
        <v>47</v>
      </c>
      <c r="O480" s="47"/>
      <c r="P480" s="233">
        <f>O480*H480</f>
        <v>0</v>
      </c>
      <c r="Q480" s="233">
        <v>0.0004</v>
      </c>
      <c r="R480" s="233">
        <f>Q480*H480</f>
        <v>0.3243004</v>
      </c>
      <c r="S480" s="233">
        <v>0</v>
      </c>
      <c r="T480" s="234">
        <f>S480*H480</f>
        <v>0</v>
      </c>
      <c r="AR480" s="24" t="s">
        <v>152</v>
      </c>
      <c r="AT480" s="24" t="s">
        <v>136</v>
      </c>
      <c r="AU480" s="24" t="s">
        <v>85</v>
      </c>
      <c r="AY480" s="24" t="s">
        <v>135</v>
      </c>
      <c r="BE480" s="235">
        <f>IF(N480="základní",J480,0)</f>
        <v>0</v>
      </c>
      <c r="BF480" s="235">
        <f>IF(N480="snížená",J480,0)</f>
        <v>0</v>
      </c>
      <c r="BG480" s="235">
        <f>IF(N480="zákl. přenesená",J480,0)</f>
        <v>0</v>
      </c>
      <c r="BH480" s="235">
        <f>IF(N480="sníž. přenesená",J480,0)</f>
        <v>0</v>
      </c>
      <c r="BI480" s="235">
        <f>IF(N480="nulová",J480,0)</f>
        <v>0</v>
      </c>
      <c r="BJ480" s="24" t="s">
        <v>24</v>
      </c>
      <c r="BK480" s="235">
        <f>ROUND(I480*H480,2)</f>
        <v>0</v>
      </c>
      <c r="BL480" s="24" t="s">
        <v>152</v>
      </c>
      <c r="BM480" s="24" t="s">
        <v>937</v>
      </c>
    </row>
    <row r="481" spans="2:51" s="12" customFormat="1" ht="13.5">
      <c r="B481" s="251"/>
      <c r="C481" s="252"/>
      <c r="D481" s="236" t="s">
        <v>204</v>
      </c>
      <c r="E481" s="253" t="s">
        <v>22</v>
      </c>
      <c r="F481" s="254" t="s">
        <v>938</v>
      </c>
      <c r="G481" s="252"/>
      <c r="H481" s="253" t="s">
        <v>22</v>
      </c>
      <c r="I481" s="255"/>
      <c r="J481" s="252"/>
      <c r="K481" s="252"/>
      <c r="L481" s="256"/>
      <c r="M481" s="257"/>
      <c r="N481" s="258"/>
      <c r="O481" s="258"/>
      <c r="P481" s="258"/>
      <c r="Q481" s="258"/>
      <c r="R481" s="258"/>
      <c r="S481" s="258"/>
      <c r="T481" s="259"/>
      <c r="AT481" s="260" t="s">
        <v>204</v>
      </c>
      <c r="AU481" s="260" t="s">
        <v>85</v>
      </c>
      <c r="AV481" s="12" t="s">
        <v>24</v>
      </c>
      <c r="AW481" s="12" t="s">
        <v>39</v>
      </c>
      <c r="AX481" s="12" t="s">
        <v>76</v>
      </c>
      <c r="AY481" s="260" t="s">
        <v>135</v>
      </c>
    </row>
    <row r="482" spans="2:51" s="13" customFormat="1" ht="13.5">
      <c r="B482" s="261"/>
      <c r="C482" s="262"/>
      <c r="D482" s="236" t="s">
        <v>204</v>
      </c>
      <c r="E482" s="263" t="s">
        <v>22</v>
      </c>
      <c r="F482" s="264" t="s">
        <v>939</v>
      </c>
      <c r="G482" s="262"/>
      <c r="H482" s="265">
        <v>949.136</v>
      </c>
      <c r="I482" s="266"/>
      <c r="J482" s="262"/>
      <c r="K482" s="262"/>
      <c r="L482" s="267"/>
      <c r="M482" s="268"/>
      <c r="N482" s="269"/>
      <c r="O482" s="269"/>
      <c r="P482" s="269"/>
      <c r="Q482" s="269"/>
      <c r="R482" s="269"/>
      <c r="S482" s="269"/>
      <c r="T482" s="270"/>
      <c r="AT482" s="271" t="s">
        <v>204</v>
      </c>
      <c r="AU482" s="271" t="s">
        <v>85</v>
      </c>
      <c r="AV482" s="13" t="s">
        <v>85</v>
      </c>
      <c r="AW482" s="13" t="s">
        <v>39</v>
      </c>
      <c r="AX482" s="13" t="s">
        <v>76</v>
      </c>
      <c r="AY482" s="271" t="s">
        <v>135</v>
      </c>
    </row>
    <row r="483" spans="2:51" s="12" customFormat="1" ht="13.5">
      <c r="B483" s="251"/>
      <c r="C483" s="252"/>
      <c r="D483" s="236" t="s">
        <v>204</v>
      </c>
      <c r="E483" s="253" t="s">
        <v>22</v>
      </c>
      <c r="F483" s="254" t="s">
        <v>571</v>
      </c>
      <c r="G483" s="252"/>
      <c r="H483" s="253" t="s">
        <v>22</v>
      </c>
      <c r="I483" s="255"/>
      <c r="J483" s="252"/>
      <c r="K483" s="252"/>
      <c r="L483" s="256"/>
      <c r="M483" s="257"/>
      <c r="N483" s="258"/>
      <c r="O483" s="258"/>
      <c r="P483" s="258"/>
      <c r="Q483" s="258"/>
      <c r="R483" s="258"/>
      <c r="S483" s="258"/>
      <c r="T483" s="259"/>
      <c r="AT483" s="260" t="s">
        <v>204</v>
      </c>
      <c r="AU483" s="260" t="s">
        <v>85</v>
      </c>
      <c r="AV483" s="12" t="s">
        <v>24</v>
      </c>
      <c r="AW483" s="12" t="s">
        <v>39</v>
      </c>
      <c r="AX483" s="12" t="s">
        <v>76</v>
      </c>
      <c r="AY483" s="260" t="s">
        <v>135</v>
      </c>
    </row>
    <row r="484" spans="2:51" s="13" customFormat="1" ht="13.5">
      <c r="B484" s="261"/>
      <c r="C484" s="262"/>
      <c r="D484" s="236" t="s">
        <v>204</v>
      </c>
      <c r="E484" s="263" t="s">
        <v>22</v>
      </c>
      <c r="F484" s="264" t="s">
        <v>929</v>
      </c>
      <c r="G484" s="262"/>
      <c r="H484" s="265">
        <v>-138.385</v>
      </c>
      <c r="I484" s="266"/>
      <c r="J484" s="262"/>
      <c r="K484" s="262"/>
      <c r="L484" s="267"/>
      <c r="M484" s="268"/>
      <c r="N484" s="269"/>
      <c r="O484" s="269"/>
      <c r="P484" s="269"/>
      <c r="Q484" s="269"/>
      <c r="R484" s="269"/>
      <c r="S484" s="269"/>
      <c r="T484" s="270"/>
      <c r="AT484" s="271" t="s">
        <v>204</v>
      </c>
      <c r="AU484" s="271" t="s">
        <v>85</v>
      </c>
      <c r="AV484" s="13" t="s">
        <v>85</v>
      </c>
      <c r="AW484" s="13" t="s">
        <v>39</v>
      </c>
      <c r="AX484" s="13" t="s">
        <v>76</v>
      </c>
      <c r="AY484" s="271" t="s">
        <v>135</v>
      </c>
    </row>
    <row r="485" spans="2:51" s="14" customFormat="1" ht="13.5">
      <c r="B485" s="272"/>
      <c r="C485" s="273"/>
      <c r="D485" s="236" t="s">
        <v>204</v>
      </c>
      <c r="E485" s="274" t="s">
        <v>22</v>
      </c>
      <c r="F485" s="275" t="s">
        <v>220</v>
      </c>
      <c r="G485" s="273"/>
      <c r="H485" s="276">
        <v>810.751</v>
      </c>
      <c r="I485" s="277"/>
      <c r="J485" s="273"/>
      <c r="K485" s="273"/>
      <c r="L485" s="278"/>
      <c r="M485" s="279"/>
      <c r="N485" s="280"/>
      <c r="O485" s="280"/>
      <c r="P485" s="280"/>
      <c r="Q485" s="280"/>
      <c r="R485" s="280"/>
      <c r="S485" s="280"/>
      <c r="T485" s="281"/>
      <c r="AT485" s="282" t="s">
        <v>204</v>
      </c>
      <c r="AU485" s="282" t="s">
        <v>85</v>
      </c>
      <c r="AV485" s="14" t="s">
        <v>152</v>
      </c>
      <c r="AW485" s="14" t="s">
        <v>39</v>
      </c>
      <c r="AX485" s="14" t="s">
        <v>24</v>
      </c>
      <c r="AY485" s="282" t="s">
        <v>135</v>
      </c>
    </row>
    <row r="486" spans="2:63" s="10" customFormat="1" ht="29.85" customHeight="1">
      <c r="B486" s="210"/>
      <c r="C486" s="211"/>
      <c r="D486" s="212" t="s">
        <v>75</v>
      </c>
      <c r="E486" s="249" t="s">
        <v>940</v>
      </c>
      <c r="F486" s="249" t="s">
        <v>941</v>
      </c>
      <c r="G486" s="211"/>
      <c r="H486" s="211"/>
      <c r="I486" s="214"/>
      <c r="J486" s="250">
        <f>BK486</f>
        <v>0</v>
      </c>
      <c r="K486" s="211"/>
      <c r="L486" s="216"/>
      <c r="M486" s="217"/>
      <c r="N486" s="218"/>
      <c r="O486" s="218"/>
      <c r="P486" s="219">
        <f>SUM(P487:P489)</f>
        <v>0</v>
      </c>
      <c r="Q486" s="218"/>
      <c r="R486" s="219">
        <f>SUM(R487:R489)</f>
        <v>0</v>
      </c>
      <c r="S486" s="218"/>
      <c r="T486" s="220">
        <f>SUM(T487:T489)</f>
        <v>0</v>
      </c>
      <c r="AR486" s="221" t="s">
        <v>85</v>
      </c>
      <c r="AT486" s="222" t="s">
        <v>75</v>
      </c>
      <c r="AU486" s="222" t="s">
        <v>24</v>
      </c>
      <c r="AY486" s="221" t="s">
        <v>135</v>
      </c>
      <c r="BK486" s="223">
        <f>SUM(BK487:BK489)</f>
        <v>0</v>
      </c>
    </row>
    <row r="487" spans="2:65" s="1" customFormat="1" ht="16.5" customHeight="1">
      <c r="B487" s="46"/>
      <c r="C487" s="224" t="s">
        <v>942</v>
      </c>
      <c r="D487" s="224" t="s">
        <v>136</v>
      </c>
      <c r="E487" s="225" t="s">
        <v>943</v>
      </c>
      <c r="F487" s="226" t="s">
        <v>944</v>
      </c>
      <c r="G487" s="227" t="s">
        <v>452</v>
      </c>
      <c r="H487" s="228">
        <v>1</v>
      </c>
      <c r="I487" s="229"/>
      <c r="J487" s="230">
        <f>ROUND(I487*H487,2)</f>
        <v>0</v>
      </c>
      <c r="K487" s="226" t="s">
        <v>22</v>
      </c>
      <c r="L487" s="72"/>
      <c r="M487" s="231" t="s">
        <v>22</v>
      </c>
      <c r="N487" s="232" t="s">
        <v>47</v>
      </c>
      <c r="O487" s="47"/>
      <c r="P487" s="233">
        <f>O487*H487</f>
        <v>0</v>
      </c>
      <c r="Q487" s="233">
        <v>0</v>
      </c>
      <c r="R487" s="233">
        <f>Q487*H487</f>
        <v>0</v>
      </c>
      <c r="S487" s="233">
        <v>0</v>
      </c>
      <c r="T487" s="234">
        <f>S487*H487</f>
        <v>0</v>
      </c>
      <c r="AR487" s="24" t="s">
        <v>295</v>
      </c>
      <c r="AT487" s="24" t="s">
        <v>136</v>
      </c>
      <c r="AU487" s="24" t="s">
        <v>85</v>
      </c>
      <c r="AY487" s="24" t="s">
        <v>135</v>
      </c>
      <c r="BE487" s="235">
        <f>IF(N487="základní",J487,0)</f>
        <v>0</v>
      </c>
      <c r="BF487" s="235">
        <f>IF(N487="snížená",J487,0)</f>
        <v>0</v>
      </c>
      <c r="BG487" s="235">
        <f>IF(N487="zákl. přenesená",J487,0)</f>
        <v>0</v>
      </c>
      <c r="BH487" s="235">
        <f>IF(N487="sníž. přenesená",J487,0)</f>
        <v>0</v>
      </c>
      <c r="BI487" s="235">
        <f>IF(N487="nulová",J487,0)</f>
        <v>0</v>
      </c>
      <c r="BJ487" s="24" t="s">
        <v>24</v>
      </c>
      <c r="BK487" s="235">
        <f>ROUND(I487*H487,2)</f>
        <v>0</v>
      </c>
      <c r="BL487" s="24" t="s">
        <v>295</v>
      </c>
      <c r="BM487" s="24" t="s">
        <v>945</v>
      </c>
    </row>
    <row r="488" spans="2:65" s="1" customFormat="1" ht="16.5" customHeight="1">
      <c r="B488" s="46"/>
      <c r="C488" s="224" t="s">
        <v>946</v>
      </c>
      <c r="D488" s="224" t="s">
        <v>136</v>
      </c>
      <c r="E488" s="225" t="s">
        <v>947</v>
      </c>
      <c r="F488" s="226" t="s">
        <v>948</v>
      </c>
      <c r="G488" s="227" t="s">
        <v>452</v>
      </c>
      <c r="H488" s="228">
        <v>2</v>
      </c>
      <c r="I488" s="229"/>
      <c r="J488" s="230">
        <f>ROUND(I488*H488,2)</f>
        <v>0</v>
      </c>
      <c r="K488" s="226" t="s">
        <v>22</v>
      </c>
      <c r="L488" s="72"/>
      <c r="M488" s="231" t="s">
        <v>22</v>
      </c>
      <c r="N488" s="232" t="s">
        <v>47</v>
      </c>
      <c r="O488" s="47"/>
      <c r="P488" s="233">
        <f>O488*H488</f>
        <v>0</v>
      </c>
      <c r="Q488" s="233">
        <v>0</v>
      </c>
      <c r="R488" s="233">
        <f>Q488*H488</f>
        <v>0</v>
      </c>
      <c r="S488" s="233">
        <v>0</v>
      </c>
      <c r="T488" s="234">
        <f>S488*H488</f>
        <v>0</v>
      </c>
      <c r="AR488" s="24" t="s">
        <v>295</v>
      </c>
      <c r="AT488" s="24" t="s">
        <v>136</v>
      </c>
      <c r="AU488" s="24" t="s">
        <v>85</v>
      </c>
      <c r="AY488" s="24" t="s">
        <v>135</v>
      </c>
      <c r="BE488" s="235">
        <f>IF(N488="základní",J488,0)</f>
        <v>0</v>
      </c>
      <c r="BF488" s="235">
        <f>IF(N488="snížená",J488,0)</f>
        <v>0</v>
      </c>
      <c r="BG488" s="235">
        <f>IF(N488="zákl. přenesená",J488,0)</f>
        <v>0</v>
      </c>
      <c r="BH488" s="235">
        <f>IF(N488="sníž. přenesená",J488,0)</f>
        <v>0</v>
      </c>
      <c r="BI488" s="235">
        <f>IF(N488="nulová",J488,0)</f>
        <v>0</v>
      </c>
      <c r="BJ488" s="24" t="s">
        <v>24</v>
      </c>
      <c r="BK488" s="235">
        <f>ROUND(I488*H488,2)</f>
        <v>0</v>
      </c>
      <c r="BL488" s="24" t="s">
        <v>295</v>
      </c>
      <c r="BM488" s="24" t="s">
        <v>949</v>
      </c>
    </row>
    <row r="489" spans="2:65" s="1" customFormat="1" ht="16.5" customHeight="1">
      <c r="B489" s="46"/>
      <c r="C489" s="224" t="s">
        <v>950</v>
      </c>
      <c r="D489" s="224" t="s">
        <v>136</v>
      </c>
      <c r="E489" s="225" t="s">
        <v>951</v>
      </c>
      <c r="F489" s="226" t="s">
        <v>952</v>
      </c>
      <c r="G489" s="227" t="s">
        <v>452</v>
      </c>
      <c r="H489" s="228">
        <v>10</v>
      </c>
      <c r="I489" s="229"/>
      <c r="J489" s="230">
        <f>ROUND(I489*H489,2)</f>
        <v>0</v>
      </c>
      <c r="K489" s="226" t="s">
        <v>22</v>
      </c>
      <c r="L489" s="72"/>
      <c r="M489" s="231" t="s">
        <v>22</v>
      </c>
      <c r="N489" s="295" t="s">
        <v>47</v>
      </c>
      <c r="O489" s="240"/>
      <c r="P489" s="296">
        <f>O489*H489</f>
        <v>0</v>
      </c>
      <c r="Q489" s="296">
        <v>0</v>
      </c>
      <c r="R489" s="296">
        <f>Q489*H489</f>
        <v>0</v>
      </c>
      <c r="S489" s="296">
        <v>0</v>
      </c>
      <c r="T489" s="297">
        <f>S489*H489</f>
        <v>0</v>
      </c>
      <c r="AR489" s="24" t="s">
        <v>295</v>
      </c>
      <c r="AT489" s="24" t="s">
        <v>136</v>
      </c>
      <c r="AU489" s="24" t="s">
        <v>85</v>
      </c>
      <c r="AY489" s="24" t="s">
        <v>135</v>
      </c>
      <c r="BE489" s="235">
        <f>IF(N489="základní",J489,0)</f>
        <v>0</v>
      </c>
      <c r="BF489" s="235">
        <f>IF(N489="snížená",J489,0)</f>
        <v>0</v>
      </c>
      <c r="BG489" s="235">
        <f>IF(N489="zákl. přenesená",J489,0)</f>
        <v>0</v>
      </c>
      <c r="BH489" s="235">
        <f>IF(N489="sníž. přenesená",J489,0)</f>
        <v>0</v>
      </c>
      <c r="BI489" s="235">
        <f>IF(N489="nulová",J489,0)</f>
        <v>0</v>
      </c>
      <c r="BJ489" s="24" t="s">
        <v>24</v>
      </c>
      <c r="BK489" s="235">
        <f>ROUND(I489*H489,2)</f>
        <v>0</v>
      </c>
      <c r="BL489" s="24" t="s">
        <v>295</v>
      </c>
      <c r="BM489" s="24" t="s">
        <v>953</v>
      </c>
    </row>
    <row r="490" spans="2:12" s="1" customFormat="1" ht="6.95" customHeight="1">
      <c r="B490" s="67"/>
      <c r="C490" s="68"/>
      <c r="D490" s="68"/>
      <c r="E490" s="68"/>
      <c r="F490" s="68"/>
      <c r="G490" s="68"/>
      <c r="H490" s="68"/>
      <c r="I490" s="178"/>
      <c r="J490" s="68"/>
      <c r="K490" s="68"/>
      <c r="L490" s="72"/>
    </row>
  </sheetData>
  <sheetProtection password="CC35" sheet="1" objects="1" scenarios="1" formatColumns="0" formatRows="0" autoFilter="0"/>
  <autoFilter ref="C97:K489"/>
  <mergeCells count="10">
    <mergeCell ref="E7:H7"/>
    <mergeCell ref="E9:H9"/>
    <mergeCell ref="E24:H24"/>
    <mergeCell ref="E45:H45"/>
    <mergeCell ref="E47:H47"/>
    <mergeCell ref="J51:J52"/>
    <mergeCell ref="E88:H88"/>
    <mergeCell ref="E90:H90"/>
    <mergeCell ref="G1:H1"/>
    <mergeCell ref="L2:V2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103</v>
      </c>
      <c r="G1" s="151" t="s">
        <v>104</v>
      </c>
      <c r="H1" s="151"/>
      <c r="I1" s="152"/>
      <c r="J1" s="151" t="s">
        <v>105</v>
      </c>
      <c r="K1" s="150" t="s">
        <v>106</v>
      </c>
      <c r="L1" s="151" t="s">
        <v>107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85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 xml:space="preserve">Stavební úpravy křížové chodby,  Muzeum Českého lesa, Tachov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109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954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111</v>
      </c>
      <c r="G12" s="47"/>
      <c r="H12" s="47"/>
      <c r="I12" s="158" t="s">
        <v>27</v>
      </c>
      <c r="J12" s="159" t="str">
        <f>'Rekapitulace stavby'!AN8</f>
        <v>24. 5. 2018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>Muzeum Českého lesa</v>
      </c>
      <c r="F15" s="47"/>
      <c r="G15" s="47"/>
      <c r="H15" s="47"/>
      <c r="I15" s="158" t="s">
        <v>34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35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34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37</v>
      </c>
      <c r="E20" s="47"/>
      <c r="F20" s="47"/>
      <c r="G20" s="47"/>
      <c r="H20" s="47"/>
      <c r="I20" s="158" t="s">
        <v>32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>Ateliér Soukup Opl Švehla s.r.o.</v>
      </c>
      <c r="F21" s="47"/>
      <c r="G21" s="47"/>
      <c r="H21" s="47"/>
      <c r="I21" s="158" t="s">
        <v>34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6.5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42</v>
      </c>
      <c r="E27" s="47"/>
      <c r="F27" s="47"/>
      <c r="G27" s="47"/>
      <c r="H27" s="47"/>
      <c r="I27" s="156"/>
      <c r="J27" s="167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44</v>
      </c>
      <c r="G29" s="47"/>
      <c r="H29" s="47"/>
      <c r="I29" s="168" t="s">
        <v>43</v>
      </c>
      <c r="J29" s="52" t="s">
        <v>45</v>
      </c>
      <c r="K29" s="51"/>
    </row>
    <row r="30" spans="2:11" s="1" customFormat="1" ht="14.4" customHeight="1">
      <c r="B30" s="46"/>
      <c r="C30" s="47"/>
      <c r="D30" s="55" t="s">
        <v>46</v>
      </c>
      <c r="E30" s="55" t="s">
        <v>47</v>
      </c>
      <c r="F30" s="169">
        <f>ROUND(SUM(BE81:BE160),2)</f>
        <v>0</v>
      </c>
      <c r="G30" s="47"/>
      <c r="H30" s="47"/>
      <c r="I30" s="170">
        <v>0.21</v>
      </c>
      <c r="J30" s="169">
        <f>ROUND(ROUND((SUM(BE81:BE160)),2)*I30,2)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48</v>
      </c>
      <c r="F31" s="169">
        <f>ROUND(SUM(BF81:BF160),2)</f>
        <v>0</v>
      </c>
      <c r="G31" s="47"/>
      <c r="H31" s="47"/>
      <c r="I31" s="170">
        <v>0.15</v>
      </c>
      <c r="J31" s="169">
        <f>ROUND(ROUND((SUM(BF81:BF160)),2)*I31,2)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49</v>
      </c>
      <c r="F32" s="169">
        <f>ROUND(SUM(BG81:BG160),2)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50</v>
      </c>
      <c r="F33" s="169">
        <f>ROUND(SUM(BH81:BH160),2)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51</v>
      </c>
      <c r="F34" s="169">
        <f>ROUND(SUM(BI81:BI160),2)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52</v>
      </c>
      <c r="E36" s="98"/>
      <c r="F36" s="98"/>
      <c r="G36" s="173" t="s">
        <v>53</v>
      </c>
      <c r="H36" s="174" t="s">
        <v>54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112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6.5" customHeight="1">
      <c r="B45" s="46"/>
      <c r="C45" s="47"/>
      <c r="D45" s="47"/>
      <c r="E45" s="155" t="str">
        <f>E7</f>
        <v xml:space="preserve">Stavební úpravy křížové chodby,  Muzeum Českého lesa, Tachov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109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7.25" customHeight="1">
      <c r="B47" s="46"/>
      <c r="C47" s="47"/>
      <c r="D47" s="47"/>
      <c r="E47" s="157" t="str">
        <f>E9</f>
        <v>03 - Zařízení silnoproudé elektrotechniky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24. 5. 2018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>Muzeum Českého lesa</v>
      </c>
      <c r="G51" s="47"/>
      <c r="H51" s="47"/>
      <c r="I51" s="158" t="s">
        <v>37</v>
      </c>
      <c r="J51" s="44" t="str">
        <f>E21</f>
        <v>Ateliér Soukup Opl Švehla s.r.o.</v>
      </c>
      <c r="K51" s="51"/>
    </row>
    <row r="52" spans="2:11" s="1" customFormat="1" ht="14.4" customHeight="1">
      <c r="B52" s="46"/>
      <c r="C52" s="40" t="s">
        <v>35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113</v>
      </c>
      <c r="D54" s="171"/>
      <c r="E54" s="171"/>
      <c r="F54" s="171"/>
      <c r="G54" s="171"/>
      <c r="H54" s="171"/>
      <c r="I54" s="185"/>
      <c r="J54" s="186" t="s">
        <v>114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115</v>
      </c>
      <c r="D56" s="47"/>
      <c r="E56" s="47"/>
      <c r="F56" s="47"/>
      <c r="G56" s="47"/>
      <c r="H56" s="47"/>
      <c r="I56" s="156"/>
      <c r="J56" s="167">
        <f>J81</f>
        <v>0</v>
      </c>
      <c r="K56" s="51"/>
      <c r="AU56" s="24" t="s">
        <v>116</v>
      </c>
    </row>
    <row r="57" spans="2:11" s="8" customFormat="1" ht="24.95" customHeight="1">
      <c r="B57" s="189"/>
      <c r="C57" s="190"/>
      <c r="D57" s="191" t="s">
        <v>955</v>
      </c>
      <c r="E57" s="192"/>
      <c r="F57" s="192"/>
      <c r="G57" s="192"/>
      <c r="H57" s="192"/>
      <c r="I57" s="193"/>
      <c r="J57" s="194">
        <f>J82</f>
        <v>0</v>
      </c>
      <c r="K57" s="195"/>
    </row>
    <row r="58" spans="2:11" s="11" customFormat="1" ht="19.9" customHeight="1">
      <c r="B58" s="242"/>
      <c r="C58" s="243"/>
      <c r="D58" s="244" t="s">
        <v>956</v>
      </c>
      <c r="E58" s="245"/>
      <c r="F58" s="245"/>
      <c r="G58" s="245"/>
      <c r="H58" s="245"/>
      <c r="I58" s="246"/>
      <c r="J58" s="247">
        <f>J83</f>
        <v>0</v>
      </c>
      <c r="K58" s="248"/>
    </row>
    <row r="59" spans="2:11" s="11" customFormat="1" ht="14.85" customHeight="1">
      <c r="B59" s="242"/>
      <c r="C59" s="243"/>
      <c r="D59" s="244" t="s">
        <v>957</v>
      </c>
      <c r="E59" s="245"/>
      <c r="F59" s="245"/>
      <c r="G59" s="245"/>
      <c r="H59" s="245"/>
      <c r="I59" s="246"/>
      <c r="J59" s="247">
        <f>J84</f>
        <v>0</v>
      </c>
      <c r="K59" s="248"/>
    </row>
    <row r="60" spans="2:11" s="11" customFormat="1" ht="14.85" customHeight="1">
      <c r="B60" s="242"/>
      <c r="C60" s="243"/>
      <c r="D60" s="244" t="s">
        <v>958</v>
      </c>
      <c r="E60" s="245"/>
      <c r="F60" s="245"/>
      <c r="G60" s="245"/>
      <c r="H60" s="245"/>
      <c r="I60" s="246"/>
      <c r="J60" s="247">
        <f>J87</f>
        <v>0</v>
      </c>
      <c r="K60" s="248"/>
    </row>
    <row r="61" spans="2:11" s="11" customFormat="1" ht="14.85" customHeight="1">
      <c r="B61" s="242"/>
      <c r="C61" s="243"/>
      <c r="D61" s="244" t="s">
        <v>959</v>
      </c>
      <c r="E61" s="245"/>
      <c r="F61" s="245"/>
      <c r="G61" s="245"/>
      <c r="H61" s="245"/>
      <c r="I61" s="246"/>
      <c r="J61" s="247">
        <f>J114</f>
        <v>0</v>
      </c>
      <c r="K61" s="248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pans="2:12" s="1" customFormat="1" ht="36.95" customHeight="1">
      <c r="B68" s="46"/>
      <c r="C68" s="73" t="s">
        <v>118</v>
      </c>
      <c r="D68" s="74"/>
      <c r="E68" s="74"/>
      <c r="F68" s="74"/>
      <c r="G68" s="74"/>
      <c r="H68" s="74"/>
      <c r="I68" s="196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196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196"/>
      <c r="J70" s="74"/>
      <c r="K70" s="74"/>
      <c r="L70" s="72"/>
    </row>
    <row r="71" spans="2:12" s="1" customFormat="1" ht="16.5" customHeight="1">
      <c r="B71" s="46"/>
      <c r="C71" s="74"/>
      <c r="D71" s="74"/>
      <c r="E71" s="197" t="str">
        <f>E7</f>
        <v xml:space="preserve">Stavební úpravy křížové chodby,  Muzeum Českého lesa, Tachov</v>
      </c>
      <c r="F71" s="76"/>
      <c r="G71" s="76"/>
      <c r="H71" s="76"/>
      <c r="I71" s="196"/>
      <c r="J71" s="74"/>
      <c r="K71" s="74"/>
      <c r="L71" s="72"/>
    </row>
    <row r="72" spans="2:12" s="1" customFormat="1" ht="14.4" customHeight="1">
      <c r="B72" s="46"/>
      <c r="C72" s="76" t="s">
        <v>109</v>
      </c>
      <c r="D72" s="74"/>
      <c r="E72" s="74"/>
      <c r="F72" s="74"/>
      <c r="G72" s="74"/>
      <c r="H72" s="74"/>
      <c r="I72" s="196"/>
      <c r="J72" s="74"/>
      <c r="K72" s="74"/>
      <c r="L72" s="72"/>
    </row>
    <row r="73" spans="2:12" s="1" customFormat="1" ht="17.25" customHeight="1">
      <c r="B73" s="46"/>
      <c r="C73" s="74"/>
      <c r="D73" s="74"/>
      <c r="E73" s="82" t="str">
        <f>E9</f>
        <v>03 - Zařízení silnoproudé elektrotechniky</v>
      </c>
      <c r="F73" s="74"/>
      <c r="G73" s="74"/>
      <c r="H73" s="74"/>
      <c r="I73" s="196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6"/>
      <c r="J74" s="74"/>
      <c r="K74" s="74"/>
      <c r="L74" s="72"/>
    </row>
    <row r="75" spans="2:12" s="1" customFormat="1" ht="18" customHeight="1">
      <c r="B75" s="46"/>
      <c r="C75" s="76" t="s">
        <v>25</v>
      </c>
      <c r="D75" s="74"/>
      <c r="E75" s="74"/>
      <c r="F75" s="198" t="str">
        <f>F12</f>
        <v xml:space="preserve"> </v>
      </c>
      <c r="G75" s="74"/>
      <c r="H75" s="74"/>
      <c r="I75" s="199" t="s">
        <v>27</v>
      </c>
      <c r="J75" s="85" t="str">
        <f>IF(J12="","",J12)</f>
        <v>24. 5. 2018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6"/>
      <c r="J76" s="74"/>
      <c r="K76" s="74"/>
      <c r="L76" s="72"/>
    </row>
    <row r="77" spans="2:12" s="1" customFormat="1" ht="13.5">
      <c r="B77" s="46"/>
      <c r="C77" s="76" t="s">
        <v>31</v>
      </c>
      <c r="D77" s="74"/>
      <c r="E77" s="74"/>
      <c r="F77" s="198" t="str">
        <f>E15</f>
        <v>Muzeum Českého lesa</v>
      </c>
      <c r="G77" s="74"/>
      <c r="H77" s="74"/>
      <c r="I77" s="199" t="s">
        <v>37</v>
      </c>
      <c r="J77" s="198" t="str">
        <f>E21</f>
        <v>Ateliér Soukup Opl Švehla s.r.o.</v>
      </c>
      <c r="K77" s="74"/>
      <c r="L77" s="72"/>
    </row>
    <row r="78" spans="2:12" s="1" customFormat="1" ht="14.4" customHeight="1">
      <c r="B78" s="46"/>
      <c r="C78" s="76" t="s">
        <v>35</v>
      </c>
      <c r="D78" s="74"/>
      <c r="E78" s="74"/>
      <c r="F78" s="198" t="str">
        <f>IF(E18="","",E18)</f>
        <v/>
      </c>
      <c r="G78" s="74"/>
      <c r="H78" s="74"/>
      <c r="I78" s="196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196"/>
      <c r="J79" s="74"/>
      <c r="K79" s="74"/>
      <c r="L79" s="72"/>
    </row>
    <row r="80" spans="2:20" s="9" customFormat="1" ht="29.25" customHeight="1">
      <c r="B80" s="200"/>
      <c r="C80" s="201" t="s">
        <v>119</v>
      </c>
      <c r="D80" s="202" t="s">
        <v>61</v>
      </c>
      <c r="E80" s="202" t="s">
        <v>57</v>
      </c>
      <c r="F80" s="202" t="s">
        <v>120</v>
      </c>
      <c r="G80" s="202" t="s">
        <v>121</v>
      </c>
      <c r="H80" s="202" t="s">
        <v>122</v>
      </c>
      <c r="I80" s="203" t="s">
        <v>123</v>
      </c>
      <c r="J80" s="202" t="s">
        <v>114</v>
      </c>
      <c r="K80" s="204" t="s">
        <v>124</v>
      </c>
      <c r="L80" s="205"/>
      <c r="M80" s="102" t="s">
        <v>125</v>
      </c>
      <c r="N80" s="103" t="s">
        <v>46</v>
      </c>
      <c r="O80" s="103" t="s">
        <v>126</v>
      </c>
      <c r="P80" s="103" t="s">
        <v>127</v>
      </c>
      <c r="Q80" s="103" t="s">
        <v>128</v>
      </c>
      <c r="R80" s="103" t="s">
        <v>129</v>
      </c>
      <c r="S80" s="103" t="s">
        <v>130</v>
      </c>
      <c r="T80" s="104" t="s">
        <v>131</v>
      </c>
    </row>
    <row r="81" spans="2:63" s="1" customFormat="1" ht="29.25" customHeight="1">
      <c r="B81" s="46"/>
      <c r="C81" s="108" t="s">
        <v>115</v>
      </c>
      <c r="D81" s="74"/>
      <c r="E81" s="74"/>
      <c r="F81" s="74"/>
      <c r="G81" s="74"/>
      <c r="H81" s="74"/>
      <c r="I81" s="196"/>
      <c r="J81" s="206">
        <f>BK81</f>
        <v>0</v>
      </c>
      <c r="K81" s="74"/>
      <c r="L81" s="72"/>
      <c r="M81" s="105"/>
      <c r="N81" s="106"/>
      <c r="O81" s="106"/>
      <c r="P81" s="207">
        <f>P82</f>
        <v>0</v>
      </c>
      <c r="Q81" s="106"/>
      <c r="R81" s="207">
        <f>R82</f>
        <v>0</v>
      </c>
      <c r="S81" s="106"/>
      <c r="T81" s="208">
        <f>T82</f>
        <v>0</v>
      </c>
      <c r="AT81" s="24" t="s">
        <v>75</v>
      </c>
      <c r="AU81" s="24" t="s">
        <v>116</v>
      </c>
      <c r="BK81" s="209">
        <f>BK82</f>
        <v>0</v>
      </c>
    </row>
    <row r="82" spans="2:63" s="10" customFormat="1" ht="37.4" customHeight="1">
      <c r="B82" s="210"/>
      <c r="C82" s="211"/>
      <c r="D82" s="212" t="s">
        <v>75</v>
      </c>
      <c r="E82" s="213" t="s">
        <v>232</v>
      </c>
      <c r="F82" s="213" t="s">
        <v>960</v>
      </c>
      <c r="G82" s="211"/>
      <c r="H82" s="211"/>
      <c r="I82" s="214"/>
      <c r="J82" s="215">
        <f>BK82</f>
        <v>0</v>
      </c>
      <c r="K82" s="211"/>
      <c r="L82" s="216"/>
      <c r="M82" s="217"/>
      <c r="N82" s="218"/>
      <c r="O82" s="218"/>
      <c r="P82" s="219">
        <f>P83</f>
        <v>0</v>
      </c>
      <c r="Q82" s="218"/>
      <c r="R82" s="219">
        <f>R83</f>
        <v>0</v>
      </c>
      <c r="S82" s="218"/>
      <c r="T82" s="220">
        <f>T83</f>
        <v>0</v>
      </c>
      <c r="AR82" s="221" t="s">
        <v>148</v>
      </c>
      <c r="AT82" s="222" t="s">
        <v>75</v>
      </c>
      <c r="AU82" s="222" t="s">
        <v>76</v>
      </c>
      <c r="AY82" s="221" t="s">
        <v>135</v>
      </c>
      <c r="BK82" s="223">
        <f>BK83</f>
        <v>0</v>
      </c>
    </row>
    <row r="83" spans="2:63" s="10" customFormat="1" ht="19.9" customHeight="1">
      <c r="B83" s="210"/>
      <c r="C83" s="211"/>
      <c r="D83" s="212" t="s">
        <v>75</v>
      </c>
      <c r="E83" s="249" t="s">
        <v>961</v>
      </c>
      <c r="F83" s="249" t="s">
        <v>962</v>
      </c>
      <c r="G83" s="211"/>
      <c r="H83" s="211"/>
      <c r="I83" s="214"/>
      <c r="J83" s="250">
        <f>BK83</f>
        <v>0</v>
      </c>
      <c r="K83" s="211"/>
      <c r="L83" s="216"/>
      <c r="M83" s="217"/>
      <c r="N83" s="218"/>
      <c r="O83" s="218"/>
      <c r="P83" s="219">
        <f>P84+P87+P114</f>
        <v>0</v>
      </c>
      <c r="Q83" s="218"/>
      <c r="R83" s="219">
        <f>R84+R87+R114</f>
        <v>0</v>
      </c>
      <c r="S83" s="218"/>
      <c r="T83" s="220">
        <f>T84+T87+T114</f>
        <v>0</v>
      </c>
      <c r="AR83" s="221" t="s">
        <v>148</v>
      </c>
      <c r="AT83" s="222" t="s">
        <v>75</v>
      </c>
      <c r="AU83" s="222" t="s">
        <v>24</v>
      </c>
      <c r="AY83" s="221" t="s">
        <v>135</v>
      </c>
      <c r="BK83" s="223">
        <f>BK84+BK87+BK114</f>
        <v>0</v>
      </c>
    </row>
    <row r="84" spans="2:63" s="10" customFormat="1" ht="14.85" customHeight="1">
      <c r="B84" s="210"/>
      <c r="C84" s="211"/>
      <c r="D84" s="212" t="s">
        <v>75</v>
      </c>
      <c r="E84" s="249" t="s">
        <v>24</v>
      </c>
      <c r="F84" s="249" t="s">
        <v>963</v>
      </c>
      <c r="G84" s="211"/>
      <c r="H84" s="211"/>
      <c r="I84" s="214"/>
      <c r="J84" s="250">
        <f>BK84</f>
        <v>0</v>
      </c>
      <c r="K84" s="211"/>
      <c r="L84" s="216"/>
      <c r="M84" s="217"/>
      <c r="N84" s="218"/>
      <c r="O84" s="218"/>
      <c r="P84" s="219">
        <f>SUM(P85:P86)</f>
        <v>0</v>
      </c>
      <c r="Q84" s="218"/>
      <c r="R84" s="219">
        <f>SUM(R85:R86)</f>
        <v>0</v>
      </c>
      <c r="S84" s="218"/>
      <c r="T84" s="220">
        <f>SUM(T85:T86)</f>
        <v>0</v>
      </c>
      <c r="AR84" s="221" t="s">
        <v>148</v>
      </c>
      <c r="AT84" s="222" t="s">
        <v>75</v>
      </c>
      <c r="AU84" s="222" t="s">
        <v>85</v>
      </c>
      <c r="AY84" s="221" t="s">
        <v>135</v>
      </c>
      <c r="BK84" s="223">
        <f>SUM(BK85:BK86)</f>
        <v>0</v>
      </c>
    </row>
    <row r="85" spans="2:65" s="1" customFormat="1" ht="38.25" customHeight="1">
      <c r="B85" s="46"/>
      <c r="C85" s="224" t="s">
        <v>24</v>
      </c>
      <c r="D85" s="224" t="s">
        <v>136</v>
      </c>
      <c r="E85" s="225" t="s">
        <v>964</v>
      </c>
      <c r="F85" s="226" t="s">
        <v>965</v>
      </c>
      <c r="G85" s="227" t="s">
        <v>966</v>
      </c>
      <c r="H85" s="228">
        <v>1</v>
      </c>
      <c r="I85" s="229"/>
      <c r="J85" s="230">
        <f>ROUND(I85*H85,2)</f>
        <v>0</v>
      </c>
      <c r="K85" s="226" t="s">
        <v>22</v>
      </c>
      <c r="L85" s="72"/>
      <c r="M85" s="231" t="s">
        <v>22</v>
      </c>
      <c r="N85" s="232" t="s">
        <v>47</v>
      </c>
      <c r="O85" s="47"/>
      <c r="P85" s="233">
        <f>O85*H85</f>
        <v>0</v>
      </c>
      <c r="Q85" s="233">
        <v>0</v>
      </c>
      <c r="R85" s="233">
        <f>Q85*H85</f>
        <v>0</v>
      </c>
      <c r="S85" s="233">
        <v>0</v>
      </c>
      <c r="T85" s="234">
        <f>S85*H85</f>
        <v>0</v>
      </c>
      <c r="AR85" s="24" t="s">
        <v>559</v>
      </c>
      <c r="AT85" s="24" t="s">
        <v>136</v>
      </c>
      <c r="AU85" s="24" t="s">
        <v>148</v>
      </c>
      <c r="AY85" s="24" t="s">
        <v>135</v>
      </c>
      <c r="BE85" s="235">
        <f>IF(N85="základní",J85,0)</f>
        <v>0</v>
      </c>
      <c r="BF85" s="235">
        <f>IF(N85="snížená",J85,0)</f>
        <v>0</v>
      </c>
      <c r="BG85" s="235">
        <f>IF(N85="zákl. přenesená",J85,0)</f>
        <v>0</v>
      </c>
      <c r="BH85" s="235">
        <f>IF(N85="sníž. přenesená",J85,0)</f>
        <v>0</v>
      </c>
      <c r="BI85" s="235">
        <f>IF(N85="nulová",J85,0)</f>
        <v>0</v>
      </c>
      <c r="BJ85" s="24" t="s">
        <v>24</v>
      </c>
      <c r="BK85" s="235">
        <f>ROUND(I85*H85,2)</f>
        <v>0</v>
      </c>
      <c r="BL85" s="24" t="s">
        <v>559</v>
      </c>
      <c r="BM85" s="24" t="s">
        <v>967</v>
      </c>
    </row>
    <row r="86" spans="2:47" s="1" customFormat="1" ht="13.5">
      <c r="B86" s="46"/>
      <c r="C86" s="74"/>
      <c r="D86" s="236" t="s">
        <v>143</v>
      </c>
      <c r="E86" s="74"/>
      <c r="F86" s="237" t="s">
        <v>965</v>
      </c>
      <c r="G86" s="74"/>
      <c r="H86" s="74"/>
      <c r="I86" s="196"/>
      <c r="J86" s="74"/>
      <c r="K86" s="74"/>
      <c r="L86" s="72"/>
      <c r="M86" s="238"/>
      <c r="N86" s="47"/>
      <c r="O86" s="47"/>
      <c r="P86" s="47"/>
      <c r="Q86" s="47"/>
      <c r="R86" s="47"/>
      <c r="S86" s="47"/>
      <c r="T86" s="95"/>
      <c r="AT86" s="24" t="s">
        <v>143</v>
      </c>
      <c r="AU86" s="24" t="s">
        <v>148</v>
      </c>
    </row>
    <row r="87" spans="2:63" s="10" customFormat="1" ht="22.3" customHeight="1">
      <c r="B87" s="210"/>
      <c r="C87" s="211"/>
      <c r="D87" s="212" t="s">
        <v>75</v>
      </c>
      <c r="E87" s="249" t="s">
        <v>85</v>
      </c>
      <c r="F87" s="249" t="s">
        <v>968</v>
      </c>
      <c r="G87" s="211"/>
      <c r="H87" s="211"/>
      <c r="I87" s="214"/>
      <c r="J87" s="250">
        <f>BK87</f>
        <v>0</v>
      </c>
      <c r="K87" s="211"/>
      <c r="L87" s="216"/>
      <c r="M87" s="217"/>
      <c r="N87" s="218"/>
      <c r="O87" s="218"/>
      <c r="P87" s="219">
        <f>SUM(P88:P113)</f>
        <v>0</v>
      </c>
      <c r="Q87" s="218"/>
      <c r="R87" s="219">
        <f>SUM(R88:R113)</f>
        <v>0</v>
      </c>
      <c r="S87" s="218"/>
      <c r="T87" s="220">
        <f>SUM(T88:T113)</f>
        <v>0</v>
      </c>
      <c r="AR87" s="221" t="s">
        <v>148</v>
      </c>
      <c r="AT87" s="222" t="s">
        <v>75</v>
      </c>
      <c r="AU87" s="222" t="s">
        <v>85</v>
      </c>
      <c r="AY87" s="221" t="s">
        <v>135</v>
      </c>
      <c r="BK87" s="223">
        <f>SUM(BK88:BK113)</f>
        <v>0</v>
      </c>
    </row>
    <row r="88" spans="2:65" s="1" customFormat="1" ht="16.5" customHeight="1">
      <c r="B88" s="46"/>
      <c r="C88" s="224" t="s">
        <v>85</v>
      </c>
      <c r="D88" s="224" t="s">
        <v>136</v>
      </c>
      <c r="E88" s="225" t="s">
        <v>969</v>
      </c>
      <c r="F88" s="226" t="s">
        <v>970</v>
      </c>
      <c r="G88" s="227" t="s">
        <v>966</v>
      </c>
      <c r="H88" s="228">
        <v>100</v>
      </c>
      <c r="I88" s="229"/>
      <c r="J88" s="230">
        <f>ROUND(I88*H88,2)</f>
        <v>0</v>
      </c>
      <c r="K88" s="226" t="s">
        <v>22</v>
      </c>
      <c r="L88" s="72"/>
      <c r="M88" s="231" t="s">
        <v>22</v>
      </c>
      <c r="N88" s="232" t="s">
        <v>47</v>
      </c>
      <c r="O88" s="47"/>
      <c r="P88" s="233">
        <f>O88*H88</f>
        <v>0</v>
      </c>
      <c r="Q88" s="233">
        <v>0</v>
      </c>
      <c r="R88" s="233">
        <f>Q88*H88</f>
        <v>0</v>
      </c>
      <c r="S88" s="233">
        <v>0</v>
      </c>
      <c r="T88" s="234">
        <f>S88*H88</f>
        <v>0</v>
      </c>
      <c r="AR88" s="24" t="s">
        <v>559</v>
      </c>
      <c r="AT88" s="24" t="s">
        <v>136</v>
      </c>
      <c r="AU88" s="24" t="s">
        <v>148</v>
      </c>
      <c r="AY88" s="24" t="s">
        <v>135</v>
      </c>
      <c r="BE88" s="235">
        <f>IF(N88="základní",J88,0)</f>
        <v>0</v>
      </c>
      <c r="BF88" s="235">
        <f>IF(N88="snížená",J88,0)</f>
        <v>0</v>
      </c>
      <c r="BG88" s="235">
        <f>IF(N88="zákl. přenesená",J88,0)</f>
        <v>0</v>
      </c>
      <c r="BH88" s="235">
        <f>IF(N88="sníž. přenesená",J88,0)</f>
        <v>0</v>
      </c>
      <c r="BI88" s="235">
        <f>IF(N88="nulová",J88,0)</f>
        <v>0</v>
      </c>
      <c r="BJ88" s="24" t="s">
        <v>24</v>
      </c>
      <c r="BK88" s="235">
        <f>ROUND(I88*H88,2)</f>
        <v>0</v>
      </c>
      <c r="BL88" s="24" t="s">
        <v>559</v>
      </c>
      <c r="BM88" s="24" t="s">
        <v>971</v>
      </c>
    </row>
    <row r="89" spans="2:47" s="1" customFormat="1" ht="13.5">
      <c r="B89" s="46"/>
      <c r="C89" s="74"/>
      <c r="D89" s="236" t="s">
        <v>143</v>
      </c>
      <c r="E89" s="74"/>
      <c r="F89" s="237" t="s">
        <v>970</v>
      </c>
      <c r="G89" s="74"/>
      <c r="H89" s="74"/>
      <c r="I89" s="196"/>
      <c r="J89" s="74"/>
      <c r="K89" s="74"/>
      <c r="L89" s="72"/>
      <c r="M89" s="238"/>
      <c r="N89" s="47"/>
      <c r="O89" s="47"/>
      <c r="P89" s="47"/>
      <c r="Q89" s="47"/>
      <c r="R89" s="47"/>
      <c r="S89" s="47"/>
      <c r="T89" s="95"/>
      <c r="AT89" s="24" t="s">
        <v>143</v>
      </c>
      <c r="AU89" s="24" t="s">
        <v>148</v>
      </c>
    </row>
    <row r="90" spans="2:65" s="1" customFormat="1" ht="16.5" customHeight="1">
      <c r="B90" s="46"/>
      <c r="C90" s="224" t="s">
        <v>148</v>
      </c>
      <c r="D90" s="224" t="s">
        <v>136</v>
      </c>
      <c r="E90" s="225" t="s">
        <v>972</v>
      </c>
      <c r="F90" s="226" t="s">
        <v>973</v>
      </c>
      <c r="G90" s="227" t="s">
        <v>966</v>
      </c>
      <c r="H90" s="228">
        <v>24</v>
      </c>
      <c r="I90" s="229"/>
      <c r="J90" s="230">
        <f>ROUND(I90*H90,2)</f>
        <v>0</v>
      </c>
      <c r="K90" s="226" t="s">
        <v>22</v>
      </c>
      <c r="L90" s="72"/>
      <c r="M90" s="231" t="s">
        <v>22</v>
      </c>
      <c r="N90" s="232" t="s">
        <v>47</v>
      </c>
      <c r="O90" s="47"/>
      <c r="P90" s="233">
        <f>O90*H90</f>
        <v>0</v>
      </c>
      <c r="Q90" s="233">
        <v>0</v>
      </c>
      <c r="R90" s="233">
        <f>Q90*H90</f>
        <v>0</v>
      </c>
      <c r="S90" s="233">
        <v>0</v>
      </c>
      <c r="T90" s="234">
        <f>S90*H90</f>
        <v>0</v>
      </c>
      <c r="AR90" s="24" t="s">
        <v>559</v>
      </c>
      <c r="AT90" s="24" t="s">
        <v>136</v>
      </c>
      <c r="AU90" s="24" t="s">
        <v>148</v>
      </c>
      <c r="AY90" s="24" t="s">
        <v>135</v>
      </c>
      <c r="BE90" s="235">
        <f>IF(N90="základní",J90,0)</f>
        <v>0</v>
      </c>
      <c r="BF90" s="235">
        <f>IF(N90="snížená",J90,0)</f>
        <v>0</v>
      </c>
      <c r="BG90" s="235">
        <f>IF(N90="zákl. přenesená",J90,0)</f>
        <v>0</v>
      </c>
      <c r="BH90" s="235">
        <f>IF(N90="sníž. přenesená",J90,0)</f>
        <v>0</v>
      </c>
      <c r="BI90" s="235">
        <f>IF(N90="nulová",J90,0)</f>
        <v>0</v>
      </c>
      <c r="BJ90" s="24" t="s">
        <v>24</v>
      </c>
      <c r="BK90" s="235">
        <f>ROUND(I90*H90,2)</f>
        <v>0</v>
      </c>
      <c r="BL90" s="24" t="s">
        <v>559</v>
      </c>
      <c r="BM90" s="24" t="s">
        <v>974</v>
      </c>
    </row>
    <row r="91" spans="2:47" s="1" customFormat="1" ht="13.5">
      <c r="B91" s="46"/>
      <c r="C91" s="74"/>
      <c r="D91" s="236" t="s">
        <v>143</v>
      </c>
      <c r="E91" s="74"/>
      <c r="F91" s="237" t="s">
        <v>973</v>
      </c>
      <c r="G91" s="74"/>
      <c r="H91" s="74"/>
      <c r="I91" s="196"/>
      <c r="J91" s="74"/>
      <c r="K91" s="74"/>
      <c r="L91" s="72"/>
      <c r="M91" s="238"/>
      <c r="N91" s="47"/>
      <c r="O91" s="47"/>
      <c r="P91" s="47"/>
      <c r="Q91" s="47"/>
      <c r="R91" s="47"/>
      <c r="S91" s="47"/>
      <c r="T91" s="95"/>
      <c r="AT91" s="24" t="s">
        <v>143</v>
      </c>
      <c r="AU91" s="24" t="s">
        <v>148</v>
      </c>
    </row>
    <row r="92" spans="2:65" s="1" customFormat="1" ht="16.5" customHeight="1">
      <c r="B92" s="46"/>
      <c r="C92" s="224" t="s">
        <v>152</v>
      </c>
      <c r="D92" s="224" t="s">
        <v>136</v>
      </c>
      <c r="E92" s="225" t="s">
        <v>975</v>
      </c>
      <c r="F92" s="226" t="s">
        <v>976</v>
      </c>
      <c r="G92" s="227" t="s">
        <v>966</v>
      </c>
      <c r="H92" s="228">
        <v>2</v>
      </c>
      <c r="I92" s="229"/>
      <c r="J92" s="230">
        <f>ROUND(I92*H92,2)</f>
        <v>0</v>
      </c>
      <c r="K92" s="226" t="s">
        <v>22</v>
      </c>
      <c r="L92" s="72"/>
      <c r="M92" s="231" t="s">
        <v>22</v>
      </c>
      <c r="N92" s="232" t="s">
        <v>47</v>
      </c>
      <c r="O92" s="47"/>
      <c r="P92" s="233">
        <f>O92*H92</f>
        <v>0</v>
      </c>
      <c r="Q92" s="233">
        <v>0</v>
      </c>
      <c r="R92" s="233">
        <f>Q92*H92</f>
        <v>0</v>
      </c>
      <c r="S92" s="233">
        <v>0</v>
      </c>
      <c r="T92" s="234">
        <f>S92*H92</f>
        <v>0</v>
      </c>
      <c r="AR92" s="24" t="s">
        <v>559</v>
      </c>
      <c r="AT92" s="24" t="s">
        <v>136</v>
      </c>
      <c r="AU92" s="24" t="s">
        <v>148</v>
      </c>
      <c r="AY92" s="24" t="s">
        <v>135</v>
      </c>
      <c r="BE92" s="235">
        <f>IF(N92="základní",J92,0)</f>
        <v>0</v>
      </c>
      <c r="BF92" s="235">
        <f>IF(N92="snížená",J92,0)</f>
        <v>0</v>
      </c>
      <c r="BG92" s="235">
        <f>IF(N92="zákl. přenesená",J92,0)</f>
        <v>0</v>
      </c>
      <c r="BH92" s="235">
        <f>IF(N92="sníž. přenesená",J92,0)</f>
        <v>0</v>
      </c>
      <c r="BI92" s="235">
        <f>IF(N92="nulová",J92,0)</f>
        <v>0</v>
      </c>
      <c r="BJ92" s="24" t="s">
        <v>24</v>
      </c>
      <c r="BK92" s="235">
        <f>ROUND(I92*H92,2)</f>
        <v>0</v>
      </c>
      <c r="BL92" s="24" t="s">
        <v>559</v>
      </c>
      <c r="BM92" s="24" t="s">
        <v>977</v>
      </c>
    </row>
    <row r="93" spans="2:47" s="1" customFormat="1" ht="13.5">
      <c r="B93" s="46"/>
      <c r="C93" s="74"/>
      <c r="D93" s="236" t="s">
        <v>143</v>
      </c>
      <c r="E93" s="74"/>
      <c r="F93" s="237" t="s">
        <v>976</v>
      </c>
      <c r="G93" s="74"/>
      <c r="H93" s="74"/>
      <c r="I93" s="196"/>
      <c r="J93" s="74"/>
      <c r="K93" s="74"/>
      <c r="L93" s="72"/>
      <c r="M93" s="238"/>
      <c r="N93" s="47"/>
      <c r="O93" s="47"/>
      <c r="P93" s="47"/>
      <c r="Q93" s="47"/>
      <c r="R93" s="47"/>
      <c r="S93" s="47"/>
      <c r="T93" s="95"/>
      <c r="AT93" s="24" t="s">
        <v>143</v>
      </c>
      <c r="AU93" s="24" t="s">
        <v>148</v>
      </c>
    </row>
    <row r="94" spans="2:65" s="1" customFormat="1" ht="16.5" customHeight="1">
      <c r="B94" s="46"/>
      <c r="C94" s="224" t="s">
        <v>134</v>
      </c>
      <c r="D94" s="224" t="s">
        <v>136</v>
      </c>
      <c r="E94" s="225" t="s">
        <v>978</v>
      </c>
      <c r="F94" s="226" t="s">
        <v>979</v>
      </c>
      <c r="G94" s="227" t="s">
        <v>262</v>
      </c>
      <c r="H94" s="228">
        <v>260</v>
      </c>
      <c r="I94" s="229"/>
      <c r="J94" s="230">
        <f>ROUND(I94*H94,2)</f>
        <v>0</v>
      </c>
      <c r="K94" s="226" t="s">
        <v>22</v>
      </c>
      <c r="L94" s="72"/>
      <c r="M94" s="231" t="s">
        <v>22</v>
      </c>
      <c r="N94" s="232" t="s">
        <v>47</v>
      </c>
      <c r="O94" s="47"/>
      <c r="P94" s="233">
        <f>O94*H94</f>
        <v>0</v>
      </c>
      <c r="Q94" s="233">
        <v>0</v>
      </c>
      <c r="R94" s="233">
        <f>Q94*H94</f>
        <v>0</v>
      </c>
      <c r="S94" s="233">
        <v>0</v>
      </c>
      <c r="T94" s="234">
        <f>S94*H94</f>
        <v>0</v>
      </c>
      <c r="AR94" s="24" t="s">
        <v>559</v>
      </c>
      <c r="AT94" s="24" t="s">
        <v>136</v>
      </c>
      <c r="AU94" s="24" t="s">
        <v>148</v>
      </c>
      <c r="AY94" s="24" t="s">
        <v>135</v>
      </c>
      <c r="BE94" s="235">
        <f>IF(N94="základní",J94,0)</f>
        <v>0</v>
      </c>
      <c r="BF94" s="235">
        <f>IF(N94="snížená",J94,0)</f>
        <v>0</v>
      </c>
      <c r="BG94" s="235">
        <f>IF(N94="zákl. přenesená",J94,0)</f>
        <v>0</v>
      </c>
      <c r="BH94" s="235">
        <f>IF(N94="sníž. přenesená",J94,0)</f>
        <v>0</v>
      </c>
      <c r="BI94" s="235">
        <f>IF(N94="nulová",J94,0)</f>
        <v>0</v>
      </c>
      <c r="BJ94" s="24" t="s">
        <v>24</v>
      </c>
      <c r="BK94" s="235">
        <f>ROUND(I94*H94,2)</f>
        <v>0</v>
      </c>
      <c r="BL94" s="24" t="s">
        <v>559</v>
      </c>
      <c r="BM94" s="24" t="s">
        <v>980</v>
      </c>
    </row>
    <row r="95" spans="2:47" s="1" customFormat="1" ht="13.5">
      <c r="B95" s="46"/>
      <c r="C95" s="74"/>
      <c r="D95" s="236" t="s">
        <v>143</v>
      </c>
      <c r="E95" s="74"/>
      <c r="F95" s="237" t="s">
        <v>979</v>
      </c>
      <c r="G95" s="74"/>
      <c r="H95" s="74"/>
      <c r="I95" s="196"/>
      <c r="J95" s="74"/>
      <c r="K95" s="74"/>
      <c r="L95" s="72"/>
      <c r="M95" s="238"/>
      <c r="N95" s="47"/>
      <c r="O95" s="47"/>
      <c r="P95" s="47"/>
      <c r="Q95" s="47"/>
      <c r="R95" s="47"/>
      <c r="S95" s="47"/>
      <c r="T95" s="95"/>
      <c r="AT95" s="24" t="s">
        <v>143</v>
      </c>
      <c r="AU95" s="24" t="s">
        <v>148</v>
      </c>
    </row>
    <row r="96" spans="2:65" s="1" customFormat="1" ht="16.5" customHeight="1">
      <c r="B96" s="46"/>
      <c r="C96" s="224" t="s">
        <v>159</v>
      </c>
      <c r="D96" s="224" t="s">
        <v>136</v>
      </c>
      <c r="E96" s="225" t="s">
        <v>981</v>
      </c>
      <c r="F96" s="226" t="s">
        <v>982</v>
      </c>
      <c r="G96" s="227" t="s">
        <v>262</v>
      </c>
      <c r="H96" s="228">
        <v>310</v>
      </c>
      <c r="I96" s="229"/>
      <c r="J96" s="230">
        <f>ROUND(I96*H96,2)</f>
        <v>0</v>
      </c>
      <c r="K96" s="226" t="s">
        <v>22</v>
      </c>
      <c r="L96" s="72"/>
      <c r="M96" s="231" t="s">
        <v>22</v>
      </c>
      <c r="N96" s="232" t="s">
        <v>47</v>
      </c>
      <c r="O96" s="47"/>
      <c r="P96" s="233">
        <f>O96*H96</f>
        <v>0</v>
      </c>
      <c r="Q96" s="233">
        <v>0</v>
      </c>
      <c r="R96" s="233">
        <f>Q96*H96</f>
        <v>0</v>
      </c>
      <c r="S96" s="233">
        <v>0</v>
      </c>
      <c r="T96" s="234">
        <f>S96*H96</f>
        <v>0</v>
      </c>
      <c r="AR96" s="24" t="s">
        <v>559</v>
      </c>
      <c r="AT96" s="24" t="s">
        <v>136</v>
      </c>
      <c r="AU96" s="24" t="s">
        <v>148</v>
      </c>
      <c r="AY96" s="24" t="s">
        <v>135</v>
      </c>
      <c r="BE96" s="235">
        <f>IF(N96="základní",J96,0)</f>
        <v>0</v>
      </c>
      <c r="BF96" s="235">
        <f>IF(N96="snížená",J96,0)</f>
        <v>0</v>
      </c>
      <c r="BG96" s="235">
        <f>IF(N96="zákl. přenesená",J96,0)</f>
        <v>0</v>
      </c>
      <c r="BH96" s="235">
        <f>IF(N96="sníž. přenesená",J96,0)</f>
        <v>0</v>
      </c>
      <c r="BI96" s="235">
        <f>IF(N96="nulová",J96,0)</f>
        <v>0</v>
      </c>
      <c r="BJ96" s="24" t="s">
        <v>24</v>
      </c>
      <c r="BK96" s="235">
        <f>ROUND(I96*H96,2)</f>
        <v>0</v>
      </c>
      <c r="BL96" s="24" t="s">
        <v>559</v>
      </c>
      <c r="BM96" s="24" t="s">
        <v>983</v>
      </c>
    </row>
    <row r="97" spans="2:47" s="1" customFormat="1" ht="13.5">
      <c r="B97" s="46"/>
      <c r="C97" s="74"/>
      <c r="D97" s="236" t="s">
        <v>143</v>
      </c>
      <c r="E97" s="74"/>
      <c r="F97" s="237" t="s">
        <v>982</v>
      </c>
      <c r="G97" s="74"/>
      <c r="H97" s="74"/>
      <c r="I97" s="196"/>
      <c r="J97" s="74"/>
      <c r="K97" s="74"/>
      <c r="L97" s="72"/>
      <c r="M97" s="238"/>
      <c r="N97" s="47"/>
      <c r="O97" s="47"/>
      <c r="P97" s="47"/>
      <c r="Q97" s="47"/>
      <c r="R97" s="47"/>
      <c r="S97" s="47"/>
      <c r="T97" s="95"/>
      <c r="AT97" s="24" t="s">
        <v>143</v>
      </c>
      <c r="AU97" s="24" t="s">
        <v>148</v>
      </c>
    </row>
    <row r="98" spans="2:65" s="1" customFormat="1" ht="16.5" customHeight="1">
      <c r="B98" s="46"/>
      <c r="C98" s="224" t="s">
        <v>164</v>
      </c>
      <c r="D98" s="224" t="s">
        <v>136</v>
      </c>
      <c r="E98" s="225" t="s">
        <v>984</v>
      </c>
      <c r="F98" s="226" t="s">
        <v>985</v>
      </c>
      <c r="G98" s="227" t="s">
        <v>262</v>
      </c>
      <c r="H98" s="228">
        <v>180</v>
      </c>
      <c r="I98" s="229"/>
      <c r="J98" s="230">
        <f>ROUND(I98*H98,2)</f>
        <v>0</v>
      </c>
      <c r="K98" s="226" t="s">
        <v>22</v>
      </c>
      <c r="L98" s="72"/>
      <c r="M98" s="231" t="s">
        <v>22</v>
      </c>
      <c r="N98" s="232" t="s">
        <v>47</v>
      </c>
      <c r="O98" s="47"/>
      <c r="P98" s="233">
        <f>O98*H98</f>
        <v>0</v>
      </c>
      <c r="Q98" s="233">
        <v>0</v>
      </c>
      <c r="R98" s="233">
        <f>Q98*H98</f>
        <v>0</v>
      </c>
      <c r="S98" s="233">
        <v>0</v>
      </c>
      <c r="T98" s="234">
        <f>S98*H98</f>
        <v>0</v>
      </c>
      <c r="AR98" s="24" t="s">
        <v>559</v>
      </c>
      <c r="AT98" s="24" t="s">
        <v>136</v>
      </c>
      <c r="AU98" s="24" t="s">
        <v>148</v>
      </c>
      <c r="AY98" s="24" t="s">
        <v>135</v>
      </c>
      <c r="BE98" s="235">
        <f>IF(N98="základní",J98,0)</f>
        <v>0</v>
      </c>
      <c r="BF98" s="235">
        <f>IF(N98="snížená",J98,0)</f>
        <v>0</v>
      </c>
      <c r="BG98" s="235">
        <f>IF(N98="zákl. přenesená",J98,0)</f>
        <v>0</v>
      </c>
      <c r="BH98" s="235">
        <f>IF(N98="sníž. přenesená",J98,0)</f>
        <v>0</v>
      </c>
      <c r="BI98" s="235">
        <f>IF(N98="nulová",J98,0)</f>
        <v>0</v>
      </c>
      <c r="BJ98" s="24" t="s">
        <v>24</v>
      </c>
      <c r="BK98" s="235">
        <f>ROUND(I98*H98,2)</f>
        <v>0</v>
      </c>
      <c r="BL98" s="24" t="s">
        <v>559</v>
      </c>
      <c r="BM98" s="24" t="s">
        <v>986</v>
      </c>
    </row>
    <row r="99" spans="2:47" s="1" customFormat="1" ht="13.5">
      <c r="B99" s="46"/>
      <c r="C99" s="74"/>
      <c r="D99" s="236" t="s">
        <v>143</v>
      </c>
      <c r="E99" s="74"/>
      <c r="F99" s="237" t="s">
        <v>985</v>
      </c>
      <c r="G99" s="74"/>
      <c r="H99" s="74"/>
      <c r="I99" s="196"/>
      <c r="J99" s="74"/>
      <c r="K99" s="74"/>
      <c r="L99" s="72"/>
      <c r="M99" s="238"/>
      <c r="N99" s="47"/>
      <c r="O99" s="47"/>
      <c r="P99" s="47"/>
      <c r="Q99" s="47"/>
      <c r="R99" s="47"/>
      <c r="S99" s="47"/>
      <c r="T99" s="95"/>
      <c r="AT99" s="24" t="s">
        <v>143</v>
      </c>
      <c r="AU99" s="24" t="s">
        <v>148</v>
      </c>
    </row>
    <row r="100" spans="2:65" s="1" customFormat="1" ht="16.5" customHeight="1">
      <c r="B100" s="46"/>
      <c r="C100" s="224" t="s">
        <v>168</v>
      </c>
      <c r="D100" s="224" t="s">
        <v>136</v>
      </c>
      <c r="E100" s="225" t="s">
        <v>987</v>
      </c>
      <c r="F100" s="226" t="s">
        <v>988</v>
      </c>
      <c r="G100" s="227" t="s">
        <v>262</v>
      </c>
      <c r="H100" s="228">
        <v>580</v>
      </c>
      <c r="I100" s="229"/>
      <c r="J100" s="230">
        <f>ROUND(I100*H100,2)</f>
        <v>0</v>
      </c>
      <c r="K100" s="226" t="s">
        <v>22</v>
      </c>
      <c r="L100" s="72"/>
      <c r="M100" s="231" t="s">
        <v>22</v>
      </c>
      <c r="N100" s="232" t="s">
        <v>47</v>
      </c>
      <c r="O100" s="47"/>
      <c r="P100" s="233">
        <f>O100*H100</f>
        <v>0</v>
      </c>
      <c r="Q100" s="233">
        <v>0</v>
      </c>
      <c r="R100" s="233">
        <f>Q100*H100</f>
        <v>0</v>
      </c>
      <c r="S100" s="233">
        <v>0</v>
      </c>
      <c r="T100" s="234">
        <f>S100*H100</f>
        <v>0</v>
      </c>
      <c r="AR100" s="24" t="s">
        <v>559</v>
      </c>
      <c r="AT100" s="24" t="s">
        <v>136</v>
      </c>
      <c r="AU100" s="24" t="s">
        <v>148</v>
      </c>
      <c r="AY100" s="24" t="s">
        <v>135</v>
      </c>
      <c r="BE100" s="235">
        <f>IF(N100="základní",J100,0)</f>
        <v>0</v>
      </c>
      <c r="BF100" s="235">
        <f>IF(N100="snížená",J100,0)</f>
        <v>0</v>
      </c>
      <c r="BG100" s="235">
        <f>IF(N100="zákl. přenesená",J100,0)</f>
        <v>0</v>
      </c>
      <c r="BH100" s="235">
        <f>IF(N100="sníž. přenesená",J100,0)</f>
        <v>0</v>
      </c>
      <c r="BI100" s="235">
        <f>IF(N100="nulová",J100,0)</f>
        <v>0</v>
      </c>
      <c r="BJ100" s="24" t="s">
        <v>24</v>
      </c>
      <c r="BK100" s="235">
        <f>ROUND(I100*H100,2)</f>
        <v>0</v>
      </c>
      <c r="BL100" s="24" t="s">
        <v>559</v>
      </c>
      <c r="BM100" s="24" t="s">
        <v>989</v>
      </c>
    </row>
    <row r="101" spans="2:47" s="1" customFormat="1" ht="13.5">
      <c r="B101" s="46"/>
      <c r="C101" s="74"/>
      <c r="D101" s="236" t="s">
        <v>143</v>
      </c>
      <c r="E101" s="74"/>
      <c r="F101" s="237" t="s">
        <v>988</v>
      </c>
      <c r="G101" s="74"/>
      <c r="H101" s="74"/>
      <c r="I101" s="196"/>
      <c r="J101" s="74"/>
      <c r="K101" s="74"/>
      <c r="L101" s="72"/>
      <c r="M101" s="238"/>
      <c r="N101" s="47"/>
      <c r="O101" s="47"/>
      <c r="P101" s="47"/>
      <c r="Q101" s="47"/>
      <c r="R101" s="47"/>
      <c r="S101" s="47"/>
      <c r="T101" s="95"/>
      <c r="AT101" s="24" t="s">
        <v>143</v>
      </c>
      <c r="AU101" s="24" t="s">
        <v>148</v>
      </c>
    </row>
    <row r="102" spans="2:65" s="1" customFormat="1" ht="16.5" customHeight="1">
      <c r="B102" s="46"/>
      <c r="C102" s="224" t="s">
        <v>255</v>
      </c>
      <c r="D102" s="224" t="s">
        <v>136</v>
      </c>
      <c r="E102" s="225" t="s">
        <v>990</v>
      </c>
      <c r="F102" s="226" t="s">
        <v>991</v>
      </c>
      <c r="G102" s="227" t="s">
        <v>262</v>
      </c>
      <c r="H102" s="228">
        <v>360</v>
      </c>
      <c r="I102" s="229"/>
      <c r="J102" s="230">
        <f>ROUND(I102*H102,2)</f>
        <v>0</v>
      </c>
      <c r="K102" s="226" t="s">
        <v>22</v>
      </c>
      <c r="L102" s="72"/>
      <c r="M102" s="231" t="s">
        <v>22</v>
      </c>
      <c r="N102" s="232" t="s">
        <v>47</v>
      </c>
      <c r="O102" s="47"/>
      <c r="P102" s="233">
        <f>O102*H102</f>
        <v>0</v>
      </c>
      <c r="Q102" s="233">
        <v>0</v>
      </c>
      <c r="R102" s="233">
        <f>Q102*H102</f>
        <v>0</v>
      </c>
      <c r="S102" s="233">
        <v>0</v>
      </c>
      <c r="T102" s="234">
        <f>S102*H102</f>
        <v>0</v>
      </c>
      <c r="AR102" s="24" t="s">
        <v>559</v>
      </c>
      <c r="AT102" s="24" t="s">
        <v>136</v>
      </c>
      <c r="AU102" s="24" t="s">
        <v>148</v>
      </c>
      <c r="AY102" s="24" t="s">
        <v>135</v>
      </c>
      <c r="BE102" s="235">
        <f>IF(N102="základní",J102,0)</f>
        <v>0</v>
      </c>
      <c r="BF102" s="235">
        <f>IF(N102="snížená",J102,0)</f>
        <v>0</v>
      </c>
      <c r="BG102" s="235">
        <f>IF(N102="zákl. přenesená",J102,0)</f>
        <v>0</v>
      </c>
      <c r="BH102" s="235">
        <f>IF(N102="sníž. přenesená",J102,0)</f>
        <v>0</v>
      </c>
      <c r="BI102" s="235">
        <f>IF(N102="nulová",J102,0)</f>
        <v>0</v>
      </c>
      <c r="BJ102" s="24" t="s">
        <v>24</v>
      </c>
      <c r="BK102" s="235">
        <f>ROUND(I102*H102,2)</f>
        <v>0</v>
      </c>
      <c r="BL102" s="24" t="s">
        <v>559</v>
      </c>
      <c r="BM102" s="24" t="s">
        <v>992</v>
      </c>
    </row>
    <row r="103" spans="2:47" s="1" customFormat="1" ht="13.5">
      <c r="B103" s="46"/>
      <c r="C103" s="74"/>
      <c r="D103" s="236" t="s">
        <v>143</v>
      </c>
      <c r="E103" s="74"/>
      <c r="F103" s="237" t="s">
        <v>991</v>
      </c>
      <c r="G103" s="74"/>
      <c r="H103" s="74"/>
      <c r="I103" s="196"/>
      <c r="J103" s="74"/>
      <c r="K103" s="74"/>
      <c r="L103" s="72"/>
      <c r="M103" s="238"/>
      <c r="N103" s="47"/>
      <c r="O103" s="47"/>
      <c r="P103" s="47"/>
      <c r="Q103" s="47"/>
      <c r="R103" s="47"/>
      <c r="S103" s="47"/>
      <c r="T103" s="95"/>
      <c r="AT103" s="24" t="s">
        <v>143</v>
      </c>
      <c r="AU103" s="24" t="s">
        <v>148</v>
      </c>
    </row>
    <row r="104" spans="2:65" s="1" customFormat="1" ht="16.5" customHeight="1">
      <c r="B104" s="46"/>
      <c r="C104" s="224" t="s">
        <v>29</v>
      </c>
      <c r="D104" s="224" t="s">
        <v>136</v>
      </c>
      <c r="E104" s="225" t="s">
        <v>993</v>
      </c>
      <c r="F104" s="226" t="s">
        <v>994</v>
      </c>
      <c r="G104" s="227" t="s">
        <v>262</v>
      </c>
      <c r="H104" s="228">
        <v>45</v>
      </c>
      <c r="I104" s="229"/>
      <c r="J104" s="230">
        <f>ROUND(I104*H104,2)</f>
        <v>0</v>
      </c>
      <c r="K104" s="226" t="s">
        <v>22</v>
      </c>
      <c r="L104" s="72"/>
      <c r="M104" s="231" t="s">
        <v>22</v>
      </c>
      <c r="N104" s="232" t="s">
        <v>47</v>
      </c>
      <c r="O104" s="47"/>
      <c r="P104" s="233">
        <f>O104*H104</f>
        <v>0</v>
      </c>
      <c r="Q104" s="233">
        <v>0</v>
      </c>
      <c r="R104" s="233">
        <f>Q104*H104</f>
        <v>0</v>
      </c>
      <c r="S104" s="233">
        <v>0</v>
      </c>
      <c r="T104" s="234">
        <f>S104*H104</f>
        <v>0</v>
      </c>
      <c r="AR104" s="24" t="s">
        <v>559</v>
      </c>
      <c r="AT104" s="24" t="s">
        <v>136</v>
      </c>
      <c r="AU104" s="24" t="s">
        <v>148</v>
      </c>
      <c r="AY104" s="24" t="s">
        <v>135</v>
      </c>
      <c r="BE104" s="235">
        <f>IF(N104="základní",J104,0)</f>
        <v>0</v>
      </c>
      <c r="BF104" s="235">
        <f>IF(N104="snížená",J104,0)</f>
        <v>0</v>
      </c>
      <c r="BG104" s="235">
        <f>IF(N104="zákl. přenesená",J104,0)</f>
        <v>0</v>
      </c>
      <c r="BH104" s="235">
        <f>IF(N104="sníž. přenesená",J104,0)</f>
        <v>0</v>
      </c>
      <c r="BI104" s="235">
        <f>IF(N104="nulová",J104,0)</f>
        <v>0</v>
      </c>
      <c r="BJ104" s="24" t="s">
        <v>24</v>
      </c>
      <c r="BK104" s="235">
        <f>ROUND(I104*H104,2)</f>
        <v>0</v>
      </c>
      <c r="BL104" s="24" t="s">
        <v>559</v>
      </c>
      <c r="BM104" s="24" t="s">
        <v>995</v>
      </c>
    </row>
    <row r="105" spans="2:47" s="1" customFormat="1" ht="13.5">
      <c r="B105" s="46"/>
      <c r="C105" s="74"/>
      <c r="D105" s="236" t="s">
        <v>143</v>
      </c>
      <c r="E105" s="74"/>
      <c r="F105" s="237" t="s">
        <v>994</v>
      </c>
      <c r="G105" s="74"/>
      <c r="H105" s="74"/>
      <c r="I105" s="196"/>
      <c r="J105" s="74"/>
      <c r="K105" s="74"/>
      <c r="L105" s="72"/>
      <c r="M105" s="238"/>
      <c r="N105" s="47"/>
      <c r="O105" s="47"/>
      <c r="P105" s="47"/>
      <c r="Q105" s="47"/>
      <c r="R105" s="47"/>
      <c r="S105" s="47"/>
      <c r="T105" s="95"/>
      <c r="AT105" s="24" t="s">
        <v>143</v>
      </c>
      <c r="AU105" s="24" t="s">
        <v>148</v>
      </c>
    </row>
    <row r="106" spans="2:65" s="1" customFormat="1" ht="16.5" customHeight="1">
      <c r="B106" s="46"/>
      <c r="C106" s="224" t="s">
        <v>267</v>
      </c>
      <c r="D106" s="224" t="s">
        <v>136</v>
      </c>
      <c r="E106" s="225" t="s">
        <v>996</v>
      </c>
      <c r="F106" s="226" t="s">
        <v>997</v>
      </c>
      <c r="G106" s="227" t="s">
        <v>262</v>
      </c>
      <c r="H106" s="228">
        <v>140</v>
      </c>
      <c r="I106" s="229"/>
      <c r="J106" s="230">
        <f>ROUND(I106*H106,2)</f>
        <v>0</v>
      </c>
      <c r="K106" s="226" t="s">
        <v>22</v>
      </c>
      <c r="L106" s="72"/>
      <c r="M106" s="231" t="s">
        <v>22</v>
      </c>
      <c r="N106" s="232" t="s">
        <v>47</v>
      </c>
      <c r="O106" s="47"/>
      <c r="P106" s="233">
        <f>O106*H106</f>
        <v>0</v>
      </c>
      <c r="Q106" s="233">
        <v>0</v>
      </c>
      <c r="R106" s="233">
        <f>Q106*H106</f>
        <v>0</v>
      </c>
      <c r="S106" s="233">
        <v>0</v>
      </c>
      <c r="T106" s="234">
        <f>S106*H106</f>
        <v>0</v>
      </c>
      <c r="AR106" s="24" t="s">
        <v>559</v>
      </c>
      <c r="AT106" s="24" t="s">
        <v>136</v>
      </c>
      <c r="AU106" s="24" t="s">
        <v>148</v>
      </c>
      <c r="AY106" s="24" t="s">
        <v>135</v>
      </c>
      <c r="BE106" s="235">
        <f>IF(N106="základní",J106,0)</f>
        <v>0</v>
      </c>
      <c r="BF106" s="235">
        <f>IF(N106="snížená",J106,0)</f>
        <v>0</v>
      </c>
      <c r="BG106" s="235">
        <f>IF(N106="zákl. přenesená",J106,0)</f>
        <v>0</v>
      </c>
      <c r="BH106" s="235">
        <f>IF(N106="sníž. přenesená",J106,0)</f>
        <v>0</v>
      </c>
      <c r="BI106" s="235">
        <f>IF(N106="nulová",J106,0)</f>
        <v>0</v>
      </c>
      <c r="BJ106" s="24" t="s">
        <v>24</v>
      </c>
      <c r="BK106" s="235">
        <f>ROUND(I106*H106,2)</f>
        <v>0</v>
      </c>
      <c r="BL106" s="24" t="s">
        <v>559</v>
      </c>
      <c r="BM106" s="24" t="s">
        <v>998</v>
      </c>
    </row>
    <row r="107" spans="2:47" s="1" customFormat="1" ht="13.5">
      <c r="B107" s="46"/>
      <c r="C107" s="74"/>
      <c r="D107" s="236" t="s">
        <v>143</v>
      </c>
      <c r="E107" s="74"/>
      <c r="F107" s="237" t="s">
        <v>997</v>
      </c>
      <c r="G107" s="74"/>
      <c r="H107" s="74"/>
      <c r="I107" s="196"/>
      <c r="J107" s="74"/>
      <c r="K107" s="74"/>
      <c r="L107" s="72"/>
      <c r="M107" s="238"/>
      <c r="N107" s="47"/>
      <c r="O107" s="47"/>
      <c r="P107" s="47"/>
      <c r="Q107" s="47"/>
      <c r="R107" s="47"/>
      <c r="S107" s="47"/>
      <c r="T107" s="95"/>
      <c r="AT107" s="24" t="s">
        <v>143</v>
      </c>
      <c r="AU107" s="24" t="s">
        <v>148</v>
      </c>
    </row>
    <row r="108" spans="2:65" s="1" customFormat="1" ht="16.5" customHeight="1">
      <c r="B108" s="46"/>
      <c r="C108" s="224" t="s">
        <v>273</v>
      </c>
      <c r="D108" s="224" t="s">
        <v>136</v>
      </c>
      <c r="E108" s="225" t="s">
        <v>999</v>
      </c>
      <c r="F108" s="226" t="s">
        <v>1000</v>
      </c>
      <c r="G108" s="227" t="s">
        <v>262</v>
      </c>
      <c r="H108" s="228">
        <v>60</v>
      </c>
      <c r="I108" s="229"/>
      <c r="J108" s="230">
        <f>ROUND(I108*H108,2)</f>
        <v>0</v>
      </c>
      <c r="K108" s="226" t="s">
        <v>22</v>
      </c>
      <c r="L108" s="72"/>
      <c r="M108" s="231" t="s">
        <v>22</v>
      </c>
      <c r="N108" s="232" t="s">
        <v>47</v>
      </c>
      <c r="O108" s="47"/>
      <c r="P108" s="233">
        <f>O108*H108</f>
        <v>0</v>
      </c>
      <c r="Q108" s="233">
        <v>0</v>
      </c>
      <c r="R108" s="233">
        <f>Q108*H108</f>
        <v>0</v>
      </c>
      <c r="S108" s="233">
        <v>0</v>
      </c>
      <c r="T108" s="234">
        <f>S108*H108</f>
        <v>0</v>
      </c>
      <c r="AR108" s="24" t="s">
        <v>559</v>
      </c>
      <c r="AT108" s="24" t="s">
        <v>136</v>
      </c>
      <c r="AU108" s="24" t="s">
        <v>148</v>
      </c>
      <c r="AY108" s="24" t="s">
        <v>135</v>
      </c>
      <c r="BE108" s="235">
        <f>IF(N108="základní",J108,0)</f>
        <v>0</v>
      </c>
      <c r="BF108" s="235">
        <f>IF(N108="snížená",J108,0)</f>
        <v>0</v>
      </c>
      <c r="BG108" s="235">
        <f>IF(N108="zákl. přenesená",J108,0)</f>
        <v>0</v>
      </c>
      <c r="BH108" s="235">
        <f>IF(N108="sníž. přenesená",J108,0)</f>
        <v>0</v>
      </c>
      <c r="BI108" s="235">
        <f>IF(N108="nulová",J108,0)</f>
        <v>0</v>
      </c>
      <c r="BJ108" s="24" t="s">
        <v>24</v>
      </c>
      <c r="BK108" s="235">
        <f>ROUND(I108*H108,2)</f>
        <v>0</v>
      </c>
      <c r="BL108" s="24" t="s">
        <v>559</v>
      </c>
      <c r="BM108" s="24" t="s">
        <v>1001</v>
      </c>
    </row>
    <row r="109" spans="2:47" s="1" customFormat="1" ht="13.5">
      <c r="B109" s="46"/>
      <c r="C109" s="74"/>
      <c r="D109" s="236" t="s">
        <v>143</v>
      </c>
      <c r="E109" s="74"/>
      <c r="F109" s="237" t="s">
        <v>1000</v>
      </c>
      <c r="G109" s="74"/>
      <c r="H109" s="74"/>
      <c r="I109" s="196"/>
      <c r="J109" s="74"/>
      <c r="K109" s="74"/>
      <c r="L109" s="72"/>
      <c r="M109" s="238"/>
      <c r="N109" s="47"/>
      <c r="O109" s="47"/>
      <c r="P109" s="47"/>
      <c r="Q109" s="47"/>
      <c r="R109" s="47"/>
      <c r="S109" s="47"/>
      <c r="T109" s="95"/>
      <c r="AT109" s="24" t="s">
        <v>143</v>
      </c>
      <c r="AU109" s="24" t="s">
        <v>148</v>
      </c>
    </row>
    <row r="110" spans="2:65" s="1" customFormat="1" ht="16.5" customHeight="1">
      <c r="B110" s="46"/>
      <c r="C110" s="224" t="s">
        <v>279</v>
      </c>
      <c r="D110" s="224" t="s">
        <v>136</v>
      </c>
      <c r="E110" s="225" t="s">
        <v>1002</v>
      </c>
      <c r="F110" s="226" t="s">
        <v>1003</v>
      </c>
      <c r="G110" s="227" t="s">
        <v>262</v>
      </c>
      <c r="H110" s="228">
        <v>180</v>
      </c>
      <c r="I110" s="229"/>
      <c r="J110" s="230">
        <f>ROUND(I110*H110,2)</f>
        <v>0</v>
      </c>
      <c r="K110" s="226" t="s">
        <v>22</v>
      </c>
      <c r="L110" s="72"/>
      <c r="M110" s="231" t="s">
        <v>22</v>
      </c>
      <c r="N110" s="232" t="s">
        <v>47</v>
      </c>
      <c r="O110" s="47"/>
      <c r="P110" s="233">
        <f>O110*H110</f>
        <v>0</v>
      </c>
      <c r="Q110" s="233">
        <v>0</v>
      </c>
      <c r="R110" s="233">
        <f>Q110*H110</f>
        <v>0</v>
      </c>
      <c r="S110" s="233">
        <v>0</v>
      </c>
      <c r="T110" s="234">
        <f>S110*H110</f>
        <v>0</v>
      </c>
      <c r="AR110" s="24" t="s">
        <v>559</v>
      </c>
      <c r="AT110" s="24" t="s">
        <v>136</v>
      </c>
      <c r="AU110" s="24" t="s">
        <v>148</v>
      </c>
      <c r="AY110" s="24" t="s">
        <v>135</v>
      </c>
      <c r="BE110" s="235">
        <f>IF(N110="základní",J110,0)</f>
        <v>0</v>
      </c>
      <c r="BF110" s="235">
        <f>IF(N110="snížená",J110,0)</f>
        <v>0</v>
      </c>
      <c r="BG110" s="235">
        <f>IF(N110="zákl. přenesená",J110,0)</f>
        <v>0</v>
      </c>
      <c r="BH110" s="235">
        <f>IF(N110="sníž. přenesená",J110,0)</f>
        <v>0</v>
      </c>
      <c r="BI110" s="235">
        <f>IF(N110="nulová",J110,0)</f>
        <v>0</v>
      </c>
      <c r="BJ110" s="24" t="s">
        <v>24</v>
      </c>
      <c r="BK110" s="235">
        <f>ROUND(I110*H110,2)</f>
        <v>0</v>
      </c>
      <c r="BL110" s="24" t="s">
        <v>559</v>
      </c>
      <c r="BM110" s="24" t="s">
        <v>1004</v>
      </c>
    </row>
    <row r="111" spans="2:47" s="1" customFormat="1" ht="13.5">
      <c r="B111" s="46"/>
      <c r="C111" s="74"/>
      <c r="D111" s="236" t="s">
        <v>143</v>
      </c>
      <c r="E111" s="74"/>
      <c r="F111" s="237" t="s">
        <v>1003</v>
      </c>
      <c r="G111" s="74"/>
      <c r="H111" s="74"/>
      <c r="I111" s="196"/>
      <c r="J111" s="74"/>
      <c r="K111" s="74"/>
      <c r="L111" s="72"/>
      <c r="M111" s="238"/>
      <c r="N111" s="47"/>
      <c r="O111" s="47"/>
      <c r="P111" s="47"/>
      <c r="Q111" s="47"/>
      <c r="R111" s="47"/>
      <c r="S111" s="47"/>
      <c r="T111" s="95"/>
      <c r="AT111" s="24" t="s">
        <v>143</v>
      </c>
      <c r="AU111" s="24" t="s">
        <v>148</v>
      </c>
    </row>
    <row r="112" spans="2:65" s="1" customFormat="1" ht="16.5" customHeight="1">
      <c r="B112" s="46"/>
      <c r="C112" s="224" t="s">
        <v>284</v>
      </c>
      <c r="D112" s="224" t="s">
        <v>136</v>
      </c>
      <c r="E112" s="225" t="s">
        <v>1005</v>
      </c>
      <c r="F112" s="226" t="s">
        <v>1006</v>
      </c>
      <c r="G112" s="227" t="s">
        <v>966</v>
      </c>
      <c r="H112" s="228">
        <v>100</v>
      </c>
      <c r="I112" s="229"/>
      <c r="J112" s="230">
        <f>ROUND(I112*H112,2)</f>
        <v>0</v>
      </c>
      <c r="K112" s="226" t="s">
        <v>22</v>
      </c>
      <c r="L112" s="72"/>
      <c r="M112" s="231" t="s">
        <v>22</v>
      </c>
      <c r="N112" s="232" t="s">
        <v>47</v>
      </c>
      <c r="O112" s="47"/>
      <c r="P112" s="233">
        <f>O112*H112</f>
        <v>0</v>
      </c>
      <c r="Q112" s="233">
        <v>0</v>
      </c>
      <c r="R112" s="233">
        <f>Q112*H112</f>
        <v>0</v>
      </c>
      <c r="S112" s="233">
        <v>0</v>
      </c>
      <c r="T112" s="234">
        <f>S112*H112</f>
        <v>0</v>
      </c>
      <c r="AR112" s="24" t="s">
        <v>559</v>
      </c>
      <c r="AT112" s="24" t="s">
        <v>136</v>
      </c>
      <c r="AU112" s="24" t="s">
        <v>148</v>
      </c>
      <c r="AY112" s="24" t="s">
        <v>135</v>
      </c>
      <c r="BE112" s="235">
        <f>IF(N112="základní",J112,0)</f>
        <v>0</v>
      </c>
      <c r="BF112" s="235">
        <f>IF(N112="snížená",J112,0)</f>
        <v>0</v>
      </c>
      <c r="BG112" s="235">
        <f>IF(N112="zákl. přenesená",J112,0)</f>
        <v>0</v>
      </c>
      <c r="BH112" s="235">
        <f>IF(N112="sníž. přenesená",J112,0)</f>
        <v>0</v>
      </c>
      <c r="BI112" s="235">
        <f>IF(N112="nulová",J112,0)</f>
        <v>0</v>
      </c>
      <c r="BJ112" s="24" t="s">
        <v>24</v>
      </c>
      <c r="BK112" s="235">
        <f>ROUND(I112*H112,2)</f>
        <v>0</v>
      </c>
      <c r="BL112" s="24" t="s">
        <v>559</v>
      </c>
      <c r="BM112" s="24" t="s">
        <v>1007</v>
      </c>
    </row>
    <row r="113" spans="2:47" s="1" customFormat="1" ht="13.5">
      <c r="B113" s="46"/>
      <c r="C113" s="74"/>
      <c r="D113" s="236" t="s">
        <v>143</v>
      </c>
      <c r="E113" s="74"/>
      <c r="F113" s="237" t="s">
        <v>1006</v>
      </c>
      <c r="G113" s="74"/>
      <c r="H113" s="74"/>
      <c r="I113" s="196"/>
      <c r="J113" s="74"/>
      <c r="K113" s="74"/>
      <c r="L113" s="72"/>
      <c r="M113" s="238"/>
      <c r="N113" s="47"/>
      <c r="O113" s="47"/>
      <c r="P113" s="47"/>
      <c r="Q113" s="47"/>
      <c r="R113" s="47"/>
      <c r="S113" s="47"/>
      <c r="T113" s="95"/>
      <c r="AT113" s="24" t="s">
        <v>143</v>
      </c>
      <c r="AU113" s="24" t="s">
        <v>148</v>
      </c>
    </row>
    <row r="114" spans="2:63" s="10" customFormat="1" ht="22.3" customHeight="1">
      <c r="B114" s="210"/>
      <c r="C114" s="211"/>
      <c r="D114" s="212" t="s">
        <v>75</v>
      </c>
      <c r="E114" s="249" t="s">
        <v>148</v>
      </c>
      <c r="F114" s="249" t="s">
        <v>1008</v>
      </c>
      <c r="G114" s="211"/>
      <c r="H114" s="211"/>
      <c r="I114" s="214"/>
      <c r="J114" s="250">
        <f>BK114</f>
        <v>0</v>
      </c>
      <c r="K114" s="211"/>
      <c r="L114" s="216"/>
      <c r="M114" s="217"/>
      <c r="N114" s="218"/>
      <c r="O114" s="218"/>
      <c r="P114" s="219">
        <f>SUM(P115:P160)</f>
        <v>0</v>
      </c>
      <c r="Q114" s="218"/>
      <c r="R114" s="219">
        <f>SUM(R115:R160)</f>
        <v>0</v>
      </c>
      <c r="S114" s="218"/>
      <c r="T114" s="220">
        <f>SUM(T115:T160)</f>
        <v>0</v>
      </c>
      <c r="AR114" s="221" t="s">
        <v>148</v>
      </c>
      <c r="AT114" s="222" t="s">
        <v>75</v>
      </c>
      <c r="AU114" s="222" t="s">
        <v>85</v>
      </c>
      <c r="AY114" s="221" t="s">
        <v>135</v>
      </c>
      <c r="BK114" s="223">
        <f>SUM(BK115:BK160)</f>
        <v>0</v>
      </c>
    </row>
    <row r="115" spans="2:65" s="1" customFormat="1" ht="25.5" customHeight="1">
      <c r="B115" s="46"/>
      <c r="C115" s="224" t="s">
        <v>10</v>
      </c>
      <c r="D115" s="224" t="s">
        <v>136</v>
      </c>
      <c r="E115" s="225" t="s">
        <v>1009</v>
      </c>
      <c r="F115" s="226" t="s">
        <v>1010</v>
      </c>
      <c r="G115" s="227" t="s">
        <v>966</v>
      </c>
      <c r="H115" s="228">
        <v>28</v>
      </c>
      <c r="I115" s="229"/>
      <c r="J115" s="230">
        <f>ROUND(I115*H115,2)</f>
        <v>0</v>
      </c>
      <c r="K115" s="226" t="s">
        <v>22</v>
      </c>
      <c r="L115" s="72"/>
      <c r="M115" s="231" t="s">
        <v>22</v>
      </c>
      <c r="N115" s="232" t="s">
        <v>47</v>
      </c>
      <c r="O115" s="47"/>
      <c r="P115" s="233">
        <f>O115*H115</f>
        <v>0</v>
      </c>
      <c r="Q115" s="233">
        <v>0</v>
      </c>
      <c r="R115" s="233">
        <f>Q115*H115</f>
        <v>0</v>
      </c>
      <c r="S115" s="233">
        <v>0</v>
      </c>
      <c r="T115" s="234">
        <f>S115*H115</f>
        <v>0</v>
      </c>
      <c r="AR115" s="24" t="s">
        <v>559</v>
      </c>
      <c r="AT115" s="24" t="s">
        <v>136</v>
      </c>
      <c r="AU115" s="24" t="s">
        <v>148</v>
      </c>
      <c r="AY115" s="24" t="s">
        <v>135</v>
      </c>
      <c r="BE115" s="235">
        <f>IF(N115="základní",J115,0)</f>
        <v>0</v>
      </c>
      <c r="BF115" s="235">
        <f>IF(N115="snížená",J115,0)</f>
        <v>0</v>
      </c>
      <c r="BG115" s="235">
        <f>IF(N115="zákl. přenesená",J115,0)</f>
        <v>0</v>
      </c>
      <c r="BH115" s="235">
        <f>IF(N115="sníž. přenesená",J115,0)</f>
        <v>0</v>
      </c>
      <c r="BI115" s="235">
        <f>IF(N115="nulová",J115,0)</f>
        <v>0</v>
      </c>
      <c r="BJ115" s="24" t="s">
        <v>24</v>
      </c>
      <c r="BK115" s="235">
        <f>ROUND(I115*H115,2)</f>
        <v>0</v>
      </c>
      <c r="BL115" s="24" t="s">
        <v>559</v>
      </c>
      <c r="BM115" s="24" t="s">
        <v>1011</v>
      </c>
    </row>
    <row r="116" spans="2:47" s="1" customFormat="1" ht="13.5">
      <c r="B116" s="46"/>
      <c r="C116" s="74"/>
      <c r="D116" s="236" t="s">
        <v>143</v>
      </c>
      <c r="E116" s="74"/>
      <c r="F116" s="237" t="s">
        <v>1010</v>
      </c>
      <c r="G116" s="74"/>
      <c r="H116" s="74"/>
      <c r="I116" s="196"/>
      <c r="J116" s="74"/>
      <c r="K116" s="74"/>
      <c r="L116" s="72"/>
      <c r="M116" s="238"/>
      <c r="N116" s="47"/>
      <c r="O116" s="47"/>
      <c r="P116" s="47"/>
      <c r="Q116" s="47"/>
      <c r="R116" s="47"/>
      <c r="S116" s="47"/>
      <c r="T116" s="95"/>
      <c r="AT116" s="24" t="s">
        <v>143</v>
      </c>
      <c r="AU116" s="24" t="s">
        <v>148</v>
      </c>
    </row>
    <row r="117" spans="2:65" s="1" customFormat="1" ht="25.5" customHeight="1">
      <c r="B117" s="46"/>
      <c r="C117" s="224" t="s">
        <v>295</v>
      </c>
      <c r="D117" s="224" t="s">
        <v>136</v>
      </c>
      <c r="E117" s="225" t="s">
        <v>1012</v>
      </c>
      <c r="F117" s="226" t="s">
        <v>1013</v>
      </c>
      <c r="G117" s="227" t="s">
        <v>966</v>
      </c>
      <c r="H117" s="228">
        <v>4</v>
      </c>
      <c r="I117" s="229"/>
      <c r="J117" s="230">
        <f>ROUND(I117*H117,2)</f>
        <v>0</v>
      </c>
      <c r="K117" s="226" t="s">
        <v>22</v>
      </c>
      <c r="L117" s="72"/>
      <c r="M117" s="231" t="s">
        <v>22</v>
      </c>
      <c r="N117" s="232" t="s">
        <v>47</v>
      </c>
      <c r="O117" s="47"/>
      <c r="P117" s="233">
        <f>O117*H117</f>
        <v>0</v>
      </c>
      <c r="Q117" s="233">
        <v>0</v>
      </c>
      <c r="R117" s="233">
        <f>Q117*H117</f>
        <v>0</v>
      </c>
      <c r="S117" s="233">
        <v>0</v>
      </c>
      <c r="T117" s="234">
        <f>S117*H117</f>
        <v>0</v>
      </c>
      <c r="AR117" s="24" t="s">
        <v>559</v>
      </c>
      <c r="AT117" s="24" t="s">
        <v>136</v>
      </c>
      <c r="AU117" s="24" t="s">
        <v>148</v>
      </c>
      <c r="AY117" s="24" t="s">
        <v>135</v>
      </c>
      <c r="BE117" s="235">
        <f>IF(N117="základní",J117,0)</f>
        <v>0</v>
      </c>
      <c r="BF117" s="235">
        <f>IF(N117="snížená",J117,0)</f>
        <v>0</v>
      </c>
      <c r="BG117" s="235">
        <f>IF(N117="zákl. přenesená",J117,0)</f>
        <v>0</v>
      </c>
      <c r="BH117" s="235">
        <f>IF(N117="sníž. přenesená",J117,0)</f>
        <v>0</v>
      </c>
      <c r="BI117" s="235">
        <f>IF(N117="nulová",J117,0)</f>
        <v>0</v>
      </c>
      <c r="BJ117" s="24" t="s">
        <v>24</v>
      </c>
      <c r="BK117" s="235">
        <f>ROUND(I117*H117,2)</f>
        <v>0</v>
      </c>
      <c r="BL117" s="24" t="s">
        <v>559</v>
      </c>
      <c r="BM117" s="24" t="s">
        <v>1014</v>
      </c>
    </row>
    <row r="118" spans="2:47" s="1" customFormat="1" ht="13.5">
      <c r="B118" s="46"/>
      <c r="C118" s="74"/>
      <c r="D118" s="236" t="s">
        <v>143</v>
      </c>
      <c r="E118" s="74"/>
      <c r="F118" s="237" t="s">
        <v>1013</v>
      </c>
      <c r="G118" s="74"/>
      <c r="H118" s="74"/>
      <c r="I118" s="196"/>
      <c r="J118" s="74"/>
      <c r="K118" s="74"/>
      <c r="L118" s="72"/>
      <c r="M118" s="238"/>
      <c r="N118" s="47"/>
      <c r="O118" s="47"/>
      <c r="P118" s="47"/>
      <c r="Q118" s="47"/>
      <c r="R118" s="47"/>
      <c r="S118" s="47"/>
      <c r="T118" s="95"/>
      <c r="AT118" s="24" t="s">
        <v>143</v>
      </c>
      <c r="AU118" s="24" t="s">
        <v>148</v>
      </c>
    </row>
    <row r="119" spans="2:65" s="1" customFormat="1" ht="25.5" customHeight="1">
      <c r="B119" s="46"/>
      <c r="C119" s="224" t="s">
        <v>301</v>
      </c>
      <c r="D119" s="224" t="s">
        <v>136</v>
      </c>
      <c r="E119" s="225" t="s">
        <v>1015</v>
      </c>
      <c r="F119" s="226" t="s">
        <v>1016</v>
      </c>
      <c r="G119" s="227" t="s">
        <v>966</v>
      </c>
      <c r="H119" s="228">
        <v>2</v>
      </c>
      <c r="I119" s="229"/>
      <c r="J119" s="230">
        <f>ROUND(I119*H119,2)</f>
        <v>0</v>
      </c>
      <c r="K119" s="226" t="s">
        <v>22</v>
      </c>
      <c r="L119" s="72"/>
      <c r="M119" s="231" t="s">
        <v>22</v>
      </c>
      <c r="N119" s="232" t="s">
        <v>47</v>
      </c>
      <c r="O119" s="47"/>
      <c r="P119" s="233">
        <f>O119*H119</f>
        <v>0</v>
      </c>
      <c r="Q119" s="233">
        <v>0</v>
      </c>
      <c r="R119" s="233">
        <f>Q119*H119</f>
        <v>0</v>
      </c>
      <c r="S119" s="233">
        <v>0</v>
      </c>
      <c r="T119" s="234">
        <f>S119*H119</f>
        <v>0</v>
      </c>
      <c r="AR119" s="24" t="s">
        <v>559</v>
      </c>
      <c r="AT119" s="24" t="s">
        <v>136</v>
      </c>
      <c r="AU119" s="24" t="s">
        <v>148</v>
      </c>
      <c r="AY119" s="24" t="s">
        <v>135</v>
      </c>
      <c r="BE119" s="235">
        <f>IF(N119="základní",J119,0)</f>
        <v>0</v>
      </c>
      <c r="BF119" s="235">
        <f>IF(N119="snížená",J119,0)</f>
        <v>0</v>
      </c>
      <c r="BG119" s="235">
        <f>IF(N119="zákl. přenesená",J119,0)</f>
        <v>0</v>
      </c>
      <c r="BH119" s="235">
        <f>IF(N119="sníž. přenesená",J119,0)</f>
        <v>0</v>
      </c>
      <c r="BI119" s="235">
        <f>IF(N119="nulová",J119,0)</f>
        <v>0</v>
      </c>
      <c r="BJ119" s="24" t="s">
        <v>24</v>
      </c>
      <c r="BK119" s="235">
        <f>ROUND(I119*H119,2)</f>
        <v>0</v>
      </c>
      <c r="BL119" s="24" t="s">
        <v>559</v>
      </c>
      <c r="BM119" s="24" t="s">
        <v>1017</v>
      </c>
    </row>
    <row r="120" spans="2:47" s="1" customFormat="1" ht="13.5">
      <c r="B120" s="46"/>
      <c r="C120" s="74"/>
      <c r="D120" s="236" t="s">
        <v>143</v>
      </c>
      <c r="E120" s="74"/>
      <c r="F120" s="237" t="s">
        <v>1016</v>
      </c>
      <c r="G120" s="74"/>
      <c r="H120" s="74"/>
      <c r="I120" s="196"/>
      <c r="J120" s="74"/>
      <c r="K120" s="74"/>
      <c r="L120" s="72"/>
      <c r="M120" s="238"/>
      <c r="N120" s="47"/>
      <c r="O120" s="47"/>
      <c r="P120" s="47"/>
      <c r="Q120" s="47"/>
      <c r="R120" s="47"/>
      <c r="S120" s="47"/>
      <c r="T120" s="95"/>
      <c r="AT120" s="24" t="s">
        <v>143</v>
      </c>
      <c r="AU120" s="24" t="s">
        <v>148</v>
      </c>
    </row>
    <row r="121" spans="2:65" s="1" customFormat="1" ht="25.5" customHeight="1">
      <c r="B121" s="46"/>
      <c r="C121" s="224" t="s">
        <v>307</v>
      </c>
      <c r="D121" s="224" t="s">
        <v>136</v>
      </c>
      <c r="E121" s="225" t="s">
        <v>1018</v>
      </c>
      <c r="F121" s="226" t="s">
        <v>1019</v>
      </c>
      <c r="G121" s="227" t="s">
        <v>966</v>
      </c>
      <c r="H121" s="228">
        <v>4</v>
      </c>
      <c r="I121" s="229"/>
      <c r="J121" s="230">
        <f>ROUND(I121*H121,2)</f>
        <v>0</v>
      </c>
      <c r="K121" s="226" t="s">
        <v>22</v>
      </c>
      <c r="L121" s="72"/>
      <c r="M121" s="231" t="s">
        <v>22</v>
      </c>
      <c r="N121" s="232" t="s">
        <v>47</v>
      </c>
      <c r="O121" s="47"/>
      <c r="P121" s="233">
        <f>O121*H121</f>
        <v>0</v>
      </c>
      <c r="Q121" s="233">
        <v>0</v>
      </c>
      <c r="R121" s="233">
        <f>Q121*H121</f>
        <v>0</v>
      </c>
      <c r="S121" s="233">
        <v>0</v>
      </c>
      <c r="T121" s="234">
        <f>S121*H121</f>
        <v>0</v>
      </c>
      <c r="AR121" s="24" t="s">
        <v>559</v>
      </c>
      <c r="AT121" s="24" t="s">
        <v>136</v>
      </c>
      <c r="AU121" s="24" t="s">
        <v>148</v>
      </c>
      <c r="AY121" s="24" t="s">
        <v>135</v>
      </c>
      <c r="BE121" s="235">
        <f>IF(N121="základní",J121,0)</f>
        <v>0</v>
      </c>
      <c r="BF121" s="235">
        <f>IF(N121="snížená",J121,0)</f>
        <v>0</v>
      </c>
      <c r="BG121" s="235">
        <f>IF(N121="zákl. přenesená",J121,0)</f>
        <v>0</v>
      </c>
      <c r="BH121" s="235">
        <f>IF(N121="sníž. přenesená",J121,0)</f>
        <v>0</v>
      </c>
      <c r="BI121" s="235">
        <f>IF(N121="nulová",J121,0)</f>
        <v>0</v>
      </c>
      <c r="BJ121" s="24" t="s">
        <v>24</v>
      </c>
      <c r="BK121" s="235">
        <f>ROUND(I121*H121,2)</f>
        <v>0</v>
      </c>
      <c r="BL121" s="24" t="s">
        <v>559</v>
      </c>
      <c r="BM121" s="24" t="s">
        <v>1020</v>
      </c>
    </row>
    <row r="122" spans="2:47" s="1" customFormat="1" ht="13.5">
      <c r="B122" s="46"/>
      <c r="C122" s="74"/>
      <c r="D122" s="236" t="s">
        <v>143</v>
      </c>
      <c r="E122" s="74"/>
      <c r="F122" s="237" t="s">
        <v>1019</v>
      </c>
      <c r="G122" s="74"/>
      <c r="H122" s="74"/>
      <c r="I122" s="196"/>
      <c r="J122" s="74"/>
      <c r="K122" s="74"/>
      <c r="L122" s="72"/>
      <c r="M122" s="238"/>
      <c r="N122" s="47"/>
      <c r="O122" s="47"/>
      <c r="P122" s="47"/>
      <c r="Q122" s="47"/>
      <c r="R122" s="47"/>
      <c r="S122" s="47"/>
      <c r="T122" s="95"/>
      <c r="AT122" s="24" t="s">
        <v>143</v>
      </c>
      <c r="AU122" s="24" t="s">
        <v>148</v>
      </c>
    </row>
    <row r="123" spans="2:65" s="1" customFormat="1" ht="25.5" customHeight="1">
      <c r="B123" s="46"/>
      <c r="C123" s="224" t="s">
        <v>313</v>
      </c>
      <c r="D123" s="224" t="s">
        <v>136</v>
      </c>
      <c r="E123" s="225" t="s">
        <v>1021</v>
      </c>
      <c r="F123" s="226" t="s">
        <v>1022</v>
      </c>
      <c r="G123" s="227" t="s">
        <v>262</v>
      </c>
      <c r="H123" s="228">
        <v>53</v>
      </c>
      <c r="I123" s="229"/>
      <c r="J123" s="230">
        <f>ROUND(I123*H123,2)</f>
        <v>0</v>
      </c>
      <c r="K123" s="226" t="s">
        <v>22</v>
      </c>
      <c r="L123" s="72"/>
      <c r="M123" s="231" t="s">
        <v>22</v>
      </c>
      <c r="N123" s="232" t="s">
        <v>47</v>
      </c>
      <c r="O123" s="47"/>
      <c r="P123" s="233">
        <f>O123*H123</f>
        <v>0</v>
      </c>
      <c r="Q123" s="233">
        <v>0</v>
      </c>
      <c r="R123" s="233">
        <f>Q123*H123</f>
        <v>0</v>
      </c>
      <c r="S123" s="233">
        <v>0</v>
      </c>
      <c r="T123" s="234">
        <f>S123*H123</f>
        <v>0</v>
      </c>
      <c r="AR123" s="24" t="s">
        <v>559</v>
      </c>
      <c r="AT123" s="24" t="s">
        <v>136</v>
      </c>
      <c r="AU123" s="24" t="s">
        <v>148</v>
      </c>
      <c r="AY123" s="24" t="s">
        <v>135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24" t="s">
        <v>24</v>
      </c>
      <c r="BK123" s="235">
        <f>ROUND(I123*H123,2)</f>
        <v>0</v>
      </c>
      <c r="BL123" s="24" t="s">
        <v>559</v>
      </c>
      <c r="BM123" s="24" t="s">
        <v>1023</v>
      </c>
    </row>
    <row r="124" spans="2:47" s="1" customFormat="1" ht="13.5">
      <c r="B124" s="46"/>
      <c r="C124" s="74"/>
      <c r="D124" s="236" t="s">
        <v>143</v>
      </c>
      <c r="E124" s="74"/>
      <c r="F124" s="237" t="s">
        <v>1022</v>
      </c>
      <c r="G124" s="74"/>
      <c r="H124" s="74"/>
      <c r="I124" s="196"/>
      <c r="J124" s="74"/>
      <c r="K124" s="74"/>
      <c r="L124" s="72"/>
      <c r="M124" s="238"/>
      <c r="N124" s="47"/>
      <c r="O124" s="47"/>
      <c r="P124" s="47"/>
      <c r="Q124" s="47"/>
      <c r="R124" s="47"/>
      <c r="S124" s="47"/>
      <c r="T124" s="95"/>
      <c r="AT124" s="24" t="s">
        <v>143</v>
      </c>
      <c r="AU124" s="24" t="s">
        <v>148</v>
      </c>
    </row>
    <row r="125" spans="2:65" s="1" customFormat="1" ht="38.25" customHeight="1">
      <c r="B125" s="46"/>
      <c r="C125" s="224" t="s">
        <v>312</v>
      </c>
      <c r="D125" s="224" t="s">
        <v>136</v>
      </c>
      <c r="E125" s="225" t="s">
        <v>1024</v>
      </c>
      <c r="F125" s="226" t="s">
        <v>1025</v>
      </c>
      <c r="G125" s="227" t="s">
        <v>966</v>
      </c>
      <c r="H125" s="228">
        <v>5</v>
      </c>
      <c r="I125" s="229"/>
      <c r="J125" s="230">
        <f>ROUND(I125*H125,2)</f>
        <v>0</v>
      </c>
      <c r="K125" s="226" t="s">
        <v>22</v>
      </c>
      <c r="L125" s="72"/>
      <c r="M125" s="231" t="s">
        <v>22</v>
      </c>
      <c r="N125" s="232" t="s">
        <v>47</v>
      </c>
      <c r="O125" s="47"/>
      <c r="P125" s="233">
        <f>O125*H125</f>
        <v>0</v>
      </c>
      <c r="Q125" s="233">
        <v>0</v>
      </c>
      <c r="R125" s="233">
        <f>Q125*H125</f>
        <v>0</v>
      </c>
      <c r="S125" s="233">
        <v>0</v>
      </c>
      <c r="T125" s="234">
        <f>S125*H125</f>
        <v>0</v>
      </c>
      <c r="AR125" s="24" t="s">
        <v>559</v>
      </c>
      <c r="AT125" s="24" t="s">
        <v>136</v>
      </c>
      <c r="AU125" s="24" t="s">
        <v>148</v>
      </c>
      <c r="AY125" s="24" t="s">
        <v>135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24" t="s">
        <v>24</v>
      </c>
      <c r="BK125" s="235">
        <f>ROUND(I125*H125,2)</f>
        <v>0</v>
      </c>
      <c r="BL125" s="24" t="s">
        <v>559</v>
      </c>
      <c r="BM125" s="24" t="s">
        <v>1026</v>
      </c>
    </row>
    <row r="126" spans="2:47" s="1" customFormat="1" ht="13.5">
      <c r="B126" s="46"/>
      <c r="C126" s="74"/>
      <c r="D126" s="236" t="s">
        <v>143</v>
      </c>
      <c r="E126" s="74"/>
      <c r="F126" s="237" t="s">
        <v>1025</v>
      </c>
      <c r="G126" s="74"/>
      <c r="H126" s="74"/>
      <c r="I126" s="196"/>
      <c r="J126" s="74"/>
      <c r="K126" s="74"/>
      <c r="L126" s="72"/>
      <c r="M126" s="238"/>
      <c r="N126" s="47"/>
      <c r="O126" s="47"/>
      <c r="P126" s="47"/>
      <c r="Q126" s="47"/>
      <c r="R126" s="47"/>
      <c r="S126" s="47"/>
      <c r="T126" s="95"/>
      <c r="AT126" s="24" t="s">
        <v>143</v>
      </c>
      <c r="AU126" s="24" t="s">
        <v>148</v>
      </c>
    </row>
    <row r="127" spans="2:65" s="1" customFormat="1" ht="16.5" customHeight="1">
      <c r="B127" s="46"/>
      <c r="C127" s="224" t="s">
        <v>9</v>
      </c>
      <c r="D127" s="224" t="s">
        <v>136</v>
      </c>
      <c r="E127" s="225" t="s">
        <v>1027</v>
      </c>
      <c r="F127" s="226" t="s">
        <v>1028</v>
      </c>
      <c r="G127" s="227" t="s">
        <v>966</v>
      </c>
      <c r="H127" s="228">
        <v>48</v>
      </c>
      <c r="I127" s="229"/>
      <c r="J127" s="230">
        <f>ROUND(I127*H127,2)</f>
        <v>0</v>
      </c>
      <c r="K127" s="226" t="s">
        <v>22</v>
      </c>
      <c r="L127" s="72"/>
      <c r="M127" s="231" t="s">
        <v>22</v>
      </c>
      <c r="N127" s="232" t="s">
        <v>47</v>
      </c>
      <c r="O127" s="47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AR127" s="24" t="s">
        <v>559</v>
      </c>
      <c r="AT127" s="24" t="s">
        <v>136</v>
      </c>
      <c r="AU127" s="24" t="s">
        <v>148</v>
      </c>
      <c r="AY127" s="24" t="s">
        <v>135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24" t="s">
        <v>24</v>
      </c>
      <c r="BK127" s="235">
        <f>ROUND(I127*H127,2)</f>
        <v>0</v>
      </c>
      <c r="BL127" s="24" t="s">
        <v>559</v>
      </c>
      <c r="BM127" s="24" t="s">
        <v>1029</v>
      </c>
    </row>
    <row r="128" spans="2:47" s="1" customFormat="1" ht="13.5">
      <c r="B128" s="46"/>
      <c r="C128" s="74"/>
      <c r="D128" s="236" t="s">
        <v>143</v>
      </c>
      <c r="E128" s="74"/>
      <c r="F128" s="237" t="s">
        <v>1028</v>
      </c>
      <c r="G128" s="74"/>
      <c r="H128" s="74"/>
      <c r="I128" s="196"/>
      <c r="J128" s="74"/>
      <c r="K128" s="74"/>
      <c r="L128" s="72"/>
      <c r="M128" s="238"/>
      <c r="N128" s="47"/>
      <c r="O128" s="47"/>
      <c r="P128" s="47"/>
      <c r="Q128" s="47"/>
      <c r="R128" s="47"/>
      <c r="S128" s="47"/>
      <c r="T128" s="95"/>
      <c r="AT128" s="24" t="s">
        <v>143</v>
      </c>
      <c r="AU128" s="24" t="s">
        <v>148</v>
      </c>
    </row>
    <row r="129" spans="2:65" s="1" customFormat="1" ht="16.5" customHeight="1">
      <c r="B129" s="46"/>
      <c r="C129" s="224" t="s">
        <v>325</v>
      </c>
      <c r="D129" s="224" t="s">
        <v>136</v>
      </c>
      <c r="E129" s="225" t="s">
        <v>1030</v>
      </c>
      <c r="F129" s="226" t="s">
        <v>1031</v>
      </c>
      <c r="G129" s="227" t="s">
        <v>1032</v>
      </c>
      <c r="H129" s="228">
        <v>100</v>
      </c>
      <c r="I129" s="229"/>
      <c r="J129" s="230">
        <f>ROUND(I129*H129,2)</f>
        <v>0</v>
      </c>
      <c r="K129" s="226" t="s">
        <v>22</v>
      </c>
      <c r="L129" s="72"/>
      <c r="M129" s="231" t="s">
        <v>22</v>
      </c>
      <c r="N129" s="232" t="s">
        <v>47</v>
      </c>
      <c r="O129" s="47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4" t="s">
        <v>559</v>
      </c>
      <c r="AT129" s="24" t="s">
        <v>136</v>
      </c>
      <c r="AU129" s="24" t="s">
        <v>148</v>
      </c>
      <c r="AY129" s="24" t="s">
        <v>135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24" t="s">
        <v>24</v>
      </c>
      <c r="BK129" s="235">
        <f>ROUND(I129*H129,2)</f>
        <v>0</v>
      </c>
      <c r="BL129" s="24" t="s">
        <v>559</v>
      </c>
      <c r="BM129" s="24" t="s">
        <v>1033</v>
      </c>
    </row>
    <row r="130" spans="2:47" s="1" customFormat="1" ht="13.5">
      <c r="B130" s="46"/>
      <c r="C130" s="74"/>
      <c r="D130" s="236" t="s">
        <v>143</v>
      </c>
      <c r="E130" s="74"/>
      <c r="F130" s="237" t="s">
        <v>1031</v>
      </c>
      <c r="G130" s="74"/>
      <c r="H130" s="74"/>
      <c r="I130" s="196"/>
      <c r="J130" s="74"/>
      <c r="K130" s="74"/>
      <c r="L130" s="72"/>
      <c r="M130" s="238"/>
      <c r="N130" s="47"/>
      <c r="O130" s="47"/>
      <c r="P130" s="47"/>
      <c r="Q130" s="47"/>
      <c r="R130" s="47"/>
      <c r="S130" s="47"/>
      <c r="T130" s="95"/>
      <c r="AT130" s="24" t="s">
        <v>143</v>
      </c>
      <c r="AU130" s="24" t="s">
        <v>148</v>
      </c>
    </row>
    <row r="131" spans="2:65" s="1" customFormat="1" ht="16.5" customHeight="1">
      <c r="B131" s="46"/>
      <c r="C131" s="224" t="s">
        <v>334</v>
      </c>
      <c r="D131" s="224" t="s">
        <v>136</v>
      </c>
      <c r="E131" s="225" t="s">
        <v>1034</v>
      </c>
      <c r="F131" s="226" t="s">
        <v>1035</v>
      </c>
      <c r="G131" s="227" t="s">
        <v>966</v>
      </c>
      <c r="H131" s="228">
        <v>6</v>
      </c>
      <c r="I131" s="229"/>
      <c r="J131" s="230">
        <f>ROUND(I131*H131,2)</f>
        <v>0</v>
      </c>
      <c r="K131" s="226" t="s">
        <v>22</v>
      </c>
      <c r="L131" s="72"/>
      <c r="M131" s="231" t="s">
        <v>22</v>
      </c>
      <c r="N131" s="232" t="s">
        <v>47</v>
      </c>
      <c r="O131" s="47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4" t="s">
        <v>559</v>
      </c>
      <c r="AT131" s="24" t="s">
        <v>136</v>
      </c>
      <c r="AU131" s="24" t="s">
        <v>148</v>
      </c>
      <c r="AY131" s="24" t="s">
        <v>135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24" t="s">
        <v>24</v>
      </c>
      <c r="BK131" s="235">
        <f>ROUND(I131*H131,2)</f>
        <v>0</v>
      </c>
      <c r="BL131" s="24" t="s">
        <v>559</v>
      </c>
      <c r="BM131" s="24" t="s">
        <v>1036</v>
      </c>
    </row>
    <row r="132" spans="2:47" s="1" customFormat="1" ht="13.5">
      <c r="B132" s="46"/>
      <c r="C132" s="74"/>
      <c r="D132" s="236" t="s">
        <v>143</v>
      </c>
      <c r="E132" s="74"/>
      <c r="F132" s="237" t="s">
        <v>1035</v>
      </c>
      <c r="G132" s="74"/>
      <c r="H132" s="74"/>
      <c r="I132" s="196"/>
      <c r="J132" s="74"/>
      <c r="K132" s="74"/>
      <c r="L132" s="72"/>
      <c r="M132" s="238"/>
      <c r="N132" s="47"/>
      <c r="O132" s="47"/>
      <c r="P132" s="47"/>
      <c r="Q132" s="47"/>
      <c r="R132" s="47"/>
      <c r="S132" s="47"/>
      <c r="T132" s="95"/>
      <c r="AT132" s="24" t="s">
        <v>143</v>
      </c>
      <c r="AU132" s="24" t="s">
        <v>148</v>
      </c>
    </row>
    <row r="133" spans="2:65" s="1" customFormat="1" ht="16.5" customHeight="1">
      <c r="B133" s="46"/>
      <c r="C133" s="224" t="s">
        <v>339</v>
      </c>
      <c r="D133" s="224" t="s">
        <v>136</v>
      </c>
      <c r="E133" s="225" t="s">
        <v>1037</v>
      </c>
      <c r="F133" s="226" t="s">
        <v>1038</v>
      </c>
      <c r="G133" s="227" t="s">
        <v>966</v>
      </c>
      <c r="H133" s="228">
        <v>1</v>
      </c>
      <c r="I133" s="229"/>
      <c r="J133" s="230">
        <f>ROUND(I133*H133,2)</f>
        <v>0</v>
      </c>
      <c r="K133" s="226" t="s">
        <v>22</v>
      </c>
      <c r="L133" s="72"/>
      <c r="M133" s="231" t="s">
        <v>22</v>
      </c>
      <c r="N133" s="232" t="s">
        <v>47</v>
      </c>
      <c r="O133" s="47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4" t="s">
        <v>559</v>
      </c>
      <c r="AT133" s="24" t="s">
        <v>136</v>
      </c>
      <c r="AU133" s="24" t="s">
        <v>148</v>
      </c>
      <c r="AY133" s="24" t="s">
        <v>135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24" t="s">
        <v>24</v>
      </c>
      <c r="BK133" s="235">
        <f>ROUND(I133*H133,2)</f>
        <v>0</v>
      </c>
      <c r="BL133" s="24" t="s">
        <v>559</v>
      </c>
      <c r="BM133" s="24" t="s">
        <v>1039</v>
      </c>
    </row>
    <row r="134" spans="2:47" s="1" customFormat="1" ht="13.5">
      <c r="B134" s="46"/>
      <c r="C134" s="74"/>
      <c r="D134" s="236" t="s">
        <v>143</v>
      </c>
      <c r="E134" s="74"/>
      <c r="F134" s="237" t="s">
        <v>1038</v>
      </c>
      <c r="G134" s="74"/>
      <c r="H134" s="74"/>
      <c r="I134" s="196"/>
      <c r="J134" s="74"/>
      <c r="K134" s="74"/>
      <c r="L134" s="72"/>
      <c r="M134" s="238"/>
      <c r="N134" s="47"/>
      <c r="O134" s="47"/>
      <c r="P134" s="47"/>
      <c r="Q134" s="47"/>
      <c r="R134" s="47"/>
      <c r="S134" s="47"/>
      <c r="T134" s="95"/>
      <c r="AT134" s="24" t="s">
        <v>143</v>
      </c>
      <c r="AU134" s="24" t="s">
        <v>148</v>
      </c>
    </row>
    <row r="135" spans="2:65" s="1" customFormat="1" ht="16.5" customHeight="1">
      <c r="B135" s="46"/>
      <c r="C135" s="224" t="s">
        <v>344</v>
      </c>
      <c r="D135" s="224" t="s">
        <v>136</v>
      </c>
      <c r="E135" s="225" t="s">
        <v>1040</v>
      </c>
      <c r="F135" s="226" t="s">
        <v>1041</v>
      </c>
      <c r="G135" s="227" t="s">
        <v>966</v>
      </c>
      <c r="H135" s="228">
        <v>4</v>
      </c>
      <c r="I135" s="229"/>
      <c r="J135" s="230">
        <f>ROUND(I135*H135,2)</f>
        <v>0</v>
      </c>
      <c r="K135" s="226" t="s">
        <v>22</v>
      </c>
      <c r="L135" s="72"/>
      <c r="M135" s="231" t="s">
        <v>22</v>
      </c>
      <c r="N135" s="232" t="s">
        <v>47</v>
      </c>
      <c r="O135" s="47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4" t="s">
        <v>559</v>
      </c>
      <c r="AT135" s="24" t="s">
        <v>136</v>
      </c>
      <c r="AU135" s="24" t="s">
        <v>148</v>
      </c>
      <c r="AY135" s="24" t="s">
        <v>135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24" t="s">
        <v>24</v>
      </c>
      <c r="BK135" s="235">
        <f>ROUND(I135*H135,2)</f>
        <v>0</v>
      </c>
      <c r="BL135" s="24" t="s">
        <v>559</v>
      </c>
      <c r="BM135" s="24" t="s">
        <v>1042</v>
      </c>
    </row>
    <row r="136" spans="2:47" s="1" customFormat="1" ht="13.5">
      <c r="B136" s="46"/>
      <c r="C136" s="74"/>
      <c r="D136" s="236" t="s">
        <v>143</v>
      </c>
      <c r="E136" s="74"/>
      <c r="F136" s="237" t="s">
        <v>1041</v>
      </c>
      <c r="G136" s="74"/>
      <c r="H136" s="74"/>
      <c r="I136" s="196"/>
      <c r="J136" s="74"/>
      <c r="K136" s="74"/>
      <c r="L136" s="72"/>
      <c r="M136" s="238"/>
      <c r="N136" s="47"/>
      <c r="O136" s="47"/>
      <c r="P136" s="47"/>
      <c r="Q136" s="47"/>
      <c r="R136" s="47"/>
      <c r="S136" s="47"/>
      <c r="T136" s="95"/>
      <c r="AT136" s="24" t="s">
        <v>143</v>
      </c>
      <c r="AU136" s="24" t="s">
        <v>148</v>
      </c>
    </row>
    <row r="137" spans="2:65" s="1" customFormat="1" ht="16.5" customHeight="1">
      <c r="B137" s="46"/>
      <c r="C137" s="224" t="s">
        <v>349</v>
      </c>
      <c r="D137" s="224" t="s">
        <v>136</v>
      </c>
      <c r="E137" s="225" t="s">
        <v>1043</v>
      </c>
      <c r="F137" s="226" t="s">
        <v>1044</v>
      </c>
      <c r="G137" s="227" t="s">
        <v>1045</v>
      </c>
      <c r="H137" s="228">
        <v>120</v>
      </c>
      <c r="I137" s="229"/>
      <c r="J137" s="230">
        <f>ROUND(I137*H137,2)</f>
        <v>0</v>
      </c>
      <c r="K137" s="226" t="s">
        <v>22</v>
      </c>
      <c r="L137" s="72"/>
      <c r="M137" s="231" t="s">
        <v>22</v>
      </c>
      <c r="N137" s="232" t="s">
        <v>47</v>
      </c>
      <c r="O137" s="47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4" t="s">
        <v>559</v>
      </c>
      <c r="AT137" s="24" t="s">
        <v>136</v>
      </c>
      <c r="AU137" s="24" t="s">
        <v>148</v>
      </c>
      <c r="AY137" s="24" t="s">
        <v>135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24" t="s">
        <v>24</v>
      </c>
      <c r="BK137" s="235">
        <f>ROUND(I137*H137,2)</f>
        <v>0</v>
      </c>
      <c r="BL137" s="24" t="s">
        <v>559</v>
      </c>
      <c r="BM137" s="24" t="s">
        <v>1046</v>
      </c>
    </row>
    <row r="138" spans="2:47" s="1" customFormat="1" ht="13.5">
      <c r="B138" s="46"/>
      <c r="C138" s="74"/>
      <c r="D138" s="236" t="s">
        <v>143</v>
      </c>
      <c r="E138" s="74"/>
      <c r="F138" s="237" t="s">
        <v>1044</v>
      </c>
      <c r="G138" s="74"/>
      <c r="H138" s="74"/>
      <c r="I138" s="196"/>
      <c r="J138" s="74"/>
      <c r="K138" s="74"/>
      <c r="L138" s="72"/>
      <c r="M138" s="238"/>
      <c r="N138" s="47"/>
      <c r="O138" s="47"/>
      <c r="P138" s="47"/>
      <c r="Q138" s="47"/>
      <c r="R138" s="47"/>
      <c r="S138" s="47"/>
      <c r="T138" s="95"/>
      <c r="AT138" s="24" t="s">
        <v>143</v>
      </c>
      <c r="AU138" s="24" t="s">
        <v>148</v>
      </c>
    </row>
    <row r="139" spans="2:65" s="1" customFormat="1" ht="16.5" customHeight="1">
      <c r="B139" s="46"/>
      <c r="C139" s="224" t="s">
        <v>356</v>
      </c>
      <c r="D139" s="224" t="s">
        <v>136</v>
      </c>
      <c r="E139" s="225" t="s">
        <v>1047</v>
      </c>
      <c r="F139" s="226" t="s">
        <v>1048</v>
      </c>
      <c r="G139" s="227" t="s">
        <v>1049</v>
      </c>
      <c r="H139" s="228">
        <v>10</v>
      </c>
      <c r="I139" s="229"/>
      <c r="J139" s="230">
        <f>ROUND(I139*H139,2)</f>
        <v>0</v>
      </c>
      <c r="K139" s="226" t="s">
        <v>22</v>
      </c>
      <c r="L139" s="72"/>
      <c r="M139" s="231" t="s">
        <v>22</v>
      </c>
      <c r="N139" s="232" t="s">
        <v>47</v>
      </c>
      <c r="O139" s="47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4" t="s">
        <v>559</v>
      </c>
      <c r="AT139" s="24" t="s">
        <v>136</v>
      </c>
      <c r="AU139" s="24" t="s">
        <v>148</v>
      </c>
      <c r="AY139" s="24" t="s">
        <v>135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24" t="s">
        <v>24</v>
      </c>
      <c r="BK139" s="235">
        <f>ROUND(I139*H139,2)</f>
        <v>0</v>
      </c>
      <c r="BL139" s="24" t="s">
        <v>559</v>
      </c>
      <c r="BM139" s="24" t="s">
        <v>1050</v>
      </c>
    </row>
    <row r="140" spans="2:47" s="1" customFormat="1" ht="13.5">
      <c r="B140" s="46"/>
      <c r="C140" s="74"/>
      <c r="D140" s="236" t="s">
        <v>143</v>
      </c>
      <c r="E140" s="74"/>
      <c r="F140" s="237" t="s">
        <v>1048</v>
      </c>
      <c r="G140" s="74"/>
      <c r="H140" s="74"/>
      <c r="I140" s="196"/>
      <c r="J140" s="74"/>
      <c r="K140" s="74"/>
      <c r="L140" s="72"/>
      <c r="M140" s="238"/>
      <c r="N140" s="47"/>
      <c r="O140" s="47"/>
      <c r="P140" s="47"/>
      <c r="Q140" s="47"/>
      <c r="R140" s="47"/>
      <c r="S140" s="47"/>
      <c r="T140" s="95"/>
      <c r="AT140" s="24" t="s">
        <v>143</v>
      </c>
      <c r="AU140" s="24" t="s">
        <v>148</v>
      </c>
    </row>
    <row r="141" spans="2:65" s="1" customFormat="1" ht="16.5" customHeight="1">
      <c r="B141" s="46"/>
      <c r="C141" s="224" t="s">
        <v>365</v>
      </c>
      <c r="D141" s="224" t="s">
        <v>136</v>
      </c>
      <c r="E141" s="225" t="s">
        <v>1051</v>
      </c>
      <c r="F141" s="226" t="s">
        <v>1052</v>
      </c>
      <c r="G141" s="227" t="s">
        <v>966</v>
      </c>
      <c r="H141" s="228">
        <v>1</v>
      </c>
      <c r="I141" s="229"/>
      <c r="J141" s="230">
        <f>ROUND(I141*H141,2)</f>
        <v>0</v>
      </c>
      <c r="K141" s="226" t="s">
        <v>22</v>
      </c>
      <c r="L141" s="72"/>
      <c r="M141" s="231" t="s">
        <v>22</v>
      </c>
      <c r="N141" s="232" t="s">
        <v>47</v>
      </c>
      <c r="O141" s="47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4" t="s">
        <v>559</v>
      </c>
      <c r="AT141" s="24" t="s">
        <v>136</v>
      </c>
      <c r="AU141" s="24" t="s">
        <v>148</v>
      </c>
      <c r="AY141" s="24" t="s">
        <v>135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24" t="s">
        <v>24</v>
      </c>
      <c r="BK141" s="235">
        <f>ROUND(I141*H141,2)</f>
        <v>0</v>
      </c>
      <c r="BL141" s="24" t="s">
        <v>559</v>
      </c>
      <c r="BM141" s="24" t="s">
        <v>1053</v>
      </c>
    </row>
    <row r="142" spans="2:47" s="1" customFormat="1" ht="13.5">
      <c r="B142" s="46"/>
      <c r="C142" s="74"/>
      <c r="D142" s="236" t="s">
        <v>143</v>
      </c>
      <c r="E142" s="74"/>
      <c r="F142" s="237" t="s">
        <v>1052</v>
      </c>
      <c r="G142" s="74"/>
      <c r="H142" s="74"/>
      <c r="I142" s="196"/>
      <c r="J142" s="74"/>
      <c r="K142" s="74"/>
      <c r="L142" s="72"/>
      <c r="M142" s="238"/>
      <c r="N142" s="47"/>
      <c r="O142" s="47"/>
      <c r="P142" s="47"/>
      <c r="Q142" s="47"/>
      <c r="R142" s="47"/>
      <c r="S142" s="47"/>
      <c r="T142" s="95"/>
      <c r="AT142" s="24" t="s">
        <v>143</v>
      </c>
      <c r="AU142" s="24" t="s">
        <v>148</v>
      </c>
    </row>
    <row r="143" spans="2:65" s="1" customFormat="1" ht="16.5" customHeight="1">
      <c r="B143" s="46"/>
      <c r="C143" s="224" t="s">
        <v>370</v>
      </c>
      <c r="D143" s="224" t="s">
        <v>136</v>
      </c>
      <c r="E143" s="225" t="s">
        <v>1054</v>
      </c>
      <c r="F143" s="226" t="s">
        <v>1055</v>
      </c>
      <c r="G143" s="227" t="s">
        <v>1049</v>
      </c>
      <c r="H143" s="228">
        <v>38</v>
      </c>
      <c r="I143" s="229"/>
      <c r="J143" s="230">
        <f>ROUND(I143*H143,2)</f>
        <v>0</v>
      </c>
      <c r="K143" s="226" t="s">
        <v>22</v>
      </c>
      <c r="L143" s="72"/>
      <c r="M143" s="231" t="s">
        <v>22</v>
      </c>
      <c r="N143" s="232" t="s">
        <v>47</v>
      </c>
      <c r="O143" s="47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4" t="s">
        <v>559</v>
      </c>
      <c r="AT143" s="24" t="s">
        <v>136</v>
      </c>
      <c r="AU143" s="24" t="s">
        <v>148</v>
      </c>
      <c r="AY143" s="24" t="s">
        <v>135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24" t="s">
        <v>24</v>
      </c>
      <c r="BK143" s="235">
        <f>ROUND(I143*H143,2)</f>
        <v>0</v>
      </c>
      <c r="BL143" s="24" t="s">
        <v>559</v>
      </c>
      <c r="BM143" s="24" t="s">
        <v>1056</v>
      </c>
    </row>
    <row r="144" spans="2:47" s="1" customFormat="1" ht="13.5">
      <c r="B144" s="46"/>
      <c r="C144" s="74"/>
      <c r="D144" s="236" t="s">
        <v>143</v>
      </c>
      <c r="E144" s="74"/>
      <c r="F144" s="237" t="s">
        <v>1055</v>
      </c>
      <c r="G144" s="74"/>
      <c r="H144" s="74"/>
      <c r="I144" s="196"/>
      <c r="J144" s="74"/>
      <c r="K144" s="74"/>
      <c r="L144" s="72"/>
      <c r="M144" s="238"/>
      <c r="N144" s="47"/>
      <c r="O144" s="47"/>
      <c r="P144" s="47"/>
      <c r="Q144" s="47"/>
      <c r="R144" s="47"/>
      <c r="S144" s="47"/>
      <c r="T144" s="95"/>
      <c r="AT144" s="24" t="s">
        <v>143</v>
      </c>
      <c r="AU144" s="24" t="s">
        <v>148</v>
      </c>
    </row>
    <row r="145" spans="2:65" s="1" customFormat="1" ht="16.5" customHeight="1">
      <c r="B145" s="46"/>
      <c r="C145" s="224" t="s">
        <v>375</v>
      </c>
      <c r="D145" s="224" t="s">
        <v>136</v>
      </c>
      <c r="E145" s="225" t="s">
        <v>1057</v>
      </c>
      <c r="F145" s="226" t="s">
        <v>1058</v>
      </c>
      <c r="G145" s="227" t="s">
        <v>228</v>
      </c>
      <c r="H145" s="228">
        <v>2</v>
      </c>
      <c r="I145" s="229"/>
      <c r="J145" s="230">
        <f>ROUND(I145*H145,2)</f>
        <v>0</v>
      </c>
      <c r="K145" s="226" t="s">
        <v>22</v>
      </c>
      <c r="L145" s="72"/>
      <c r="M145" s="231" t="s">
        <v>22</v>
      </c>
      <c r="N145" s="232" t="s">
        <v>47</v>
      </c>
      <c r="O145" s="47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4" t="s">
        <v>559</v>
      </c>
      <c r="AT145" s="24" t="s">
        <v>136</v>
      </c>
      <c r="AU145" s="24" t="s">
        <v>148</v>
      </c>
      <c r="AY145" s="24" t="s">
        <v>135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24" t="s">
        <v>24</v>
      </c>
      <c r="BK145" s="235">
        <f>ROUND(I145*H145,2)</f>
        <v>0</v>
      </c>
      <c r="BL145" s="24" t="s">
        <v>559</v>
      </c>
      <c r="BM145" s="24" t="s">
        <v>1059</v>
      </c>
    </row>
    <row r="146" spans="2:47" s="1" customFormat="1" ht="13.5">
      <c r="B146" s="46"/>
      <c r="C146" s="74"/>
      <c r="D146" s="236" t="s">
        <v>143</v>
      </c>
      <c r="E146" s="74"/>
      <c r="F146" s="237" t="s">
        <v>1058</v>
      </c>
      <c r="G146" s="74"/>
      <c r="H146" s="74"/>
      <c r="I146" s="196"/>
      <c r="J146" s="74"/>
      <c r="K146" s="74"/>
      <c r="L146" s="72"/>
      <c r="M146" s="238"/>
      <c r="N146" s="47"/>
      <c r="O146" s="47"/>
      <c r="P146" s="47"/>
      <c r="Q146" s="47"/>
      <c r="R146" s="47"/>
      <c r="S146" s="47"/>
      <c r="T146" s="95"/>
      <c r="AT146" s="24" t="s">
        <v>143</v>
      </c>
      <c r="AU146" s="24" t="s">
        <v>148</v>
      </c>
    </row>
    <row r="147" spans="2:65" s="1" customFormat="1" ht="16.5" customHeight="1">
      <c r="B147" s="46"/>
      <c r="C147" s="224" t="s">
        <v>382</v>
      </c>
      <c r="D147" s="224" t="s">
        <v>136</v>
      </c>
      <c r="E147" s="225" t="s">
        <v>1060</v>
      </c>
      <c r="F147" s="226" t="s">
        <v>1061</v>
      </c>
      <c r="G147" s="227" t="s">
        <v>1049</v>
      </c>
      <c r="H147" s="228">
        <v>24</v>
      </c>
      <c r="I147" s="229"/>
      <c r="J147" s="230">
        <f>ROUND(I147*H147,2)</f>
        <v>0</v>
      </c>
      <c r="K147" s="226" t="s">
        <v>22</v>
      </c>
      <c r="L147" s="72"/>
      <c r="M147" s="231" t="s">
        <v>22</v>
      </c>
      <c r="N147" s="232" t="s">
        <v>47</v>
      </c>
      <c r="O147" s="47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4" t="s">
        <v>559</v>
      </c>
      <c r="AT147" s="24" t="s">
        <v>136</v>
      </c>
      <c r="AU147" s="24" t="s">
        <v>148</v>
      </c>
      <c r="AY147" s="24" t="s">
        <v>135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24" t="s">
        <v>24</v>
      </c>
      <c r="BK147" s="235">
        <f>ROUND(I147*H147,2)</f>
        <v>0</v>
      </c>
      <c r="BL147" s="24" t="s">
        <v>559</v>
      </c>
      <c r="BM147" s="24" t="s">
        <v>1062</v>
      </c>
    </row>
    <row r="148" spans="2:47" s="1" customFormat="1" ht="13.5">
      <c r="B148" s="46"/>
      <c r="C148" s="74"/>
      <c r="D148" s="236" t="s">
        <v>143</v>
      </c>
      <c r="E148" s="74"/>
      <c r="F148" s="237" t="s">
        <v>1061</v>
      </c>
      <c r="G148" s="74"/>
      <c r="H148" s="74"/>
      <c r="I148" s="196"/>
      <c r="J148" s="74"/>
      <c r="K148" s="74"/>
      <c r="L148" s="72"/>
      <c r="M148" s="238"/>
      <c r="N148" s="47"/>
      <c r="O148" s="47"/>
      <c r="P148" s="47"/>
      <c r="Q148" s="47"/>
      <c r="R148" s="47"/>
      <c r="S148" s="47"/>
      <c r="T148" s="95"/>
      <c r="AT148" s="24" t="s">
        <v>143</v>
      </c>
      <c r="AU148" s="24" t="s">
        <v>148</v>
      </c>
    </row>
    <row r="149" spans="2:65" s="1" customFormat="1" ht="16.5" customHeight="1">
      <c r="B149" s="46"/>
      <c r="C149" s="224" t="s">
        <v>387</v>
      </c>
      <c r="D149" s="224" t="s">
        <v>136</v>
      </c>
      <c r="E149" s="225" t="s">
        <v>1063</v>
      </c>
      <c r="F149" s="226" t="s">
        <v>1064</v>
      </c>
      <c r="G149" s="227" t="s">
        <v>966</v>
      </c>
      <c r="H149" s="228">
        <v>1</v>
      </c>
      <c r="I149" s="229"/>
      <c r="J149" s="230">
        <f>ROUND(I149*H149,2)</f>
        <v>0</v>
      </c>
      <c r="K149" s="226" t="s">
        <v>22</v>
      </c>
      <c r="L149" s="72"/>
      <c r="M149" s="231" t="s">
        <v>22</v>
      </c>
      <c r="N149" s="232" t="s">
        <v>47</v>
      </c>
      <c r="O149" s="47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4" t="s">
        <v>559</v>
      </c>
      <c r="AT149" s="24" t="s">
        <v>136</v>
      </c>
      <c r="AU149" s="24" t="s">
        <v>148</v>
      </c>
      <c r="AY149" s="24" t="s">
        <v>135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24" t="s">
        <v>24</v>
      </c>
      <c r="BK149" s="235">
        <f>ROUND(I149*H149,2)</f>
        <v>0</v>
      </c>
      <c r="BL149" s="24" t="s">
        <v>559</v>
      </c>
      <c r="BM149" s="24" t="s">
        <v>1065</v>
      </c>
    </row>
    <row r="150" spans="2:47" s="1" customFormat="1" ht="13.5">
      <c r="B150" s="46"/>
      <c r="C150" s="74"/>
      <c r="D150" s="236" t="s">
        <v>143</v>
      </c>
      <c r="E150" s="74"/>
      <c r="F150" s="237" t="s">
        <v>1064</v>
      </c>
      <c r="G150" s="74"/>
      <c r="H150" s="74"/>
      <c r="I150" s="196"/>
      <c r="J150" s="74"/>
      <c r="K150" s="74"/>
      <c r="L150" s="72"/>
      <c r="M150" s="238"/>
      <c r="N150" s="47"/>
      <c r="O150" s="47"/>
      <c r="P150" s="47"/>
      <c r="Q150" s="47"/>
      <c r="R150" s="47"/>
      <c r="S150" s="47"/>
      <c r="T150" s="95"/>
      <c r="AT150" s="24" t="s">
        <v>143</v>
      </c>
      <c r="AU150" s="24" t="s">
        <v>148</v>
      </c>
    </row>
    <row r="151" spans="2:65" s="1" customFormat="1" ht="16.5" customHeight="1">
      <c r="B151" s="46"/>
      <c r="C151" s="224" t="s">
        <v>394</v>
      </c>
      <c r="D151" s="224" t="s">
        <v>136</v>
      </c>
      <c r="E151" s="225" t="s">
        <v>1066</v>
      </c>
      <c r="F151" s="226" t="s">
        <v>1067</v>
      </c>
      <c r="G151" s="227" t="s">
        <v>966</v>
      </c>
      <c r="H151" s="228">
        <v>54</v>
      </c>
      <c r="I151" s="229"/>
      <c r="J151" s="230">
        <f>ROUND(I151*H151,2)</f>
        <v>0</v>
      </c>
      <c r="K151" s="226" t="s">
        <v>22</v>
      </c>
      <c r="L151" s="72"/>
      <c r="M151" s="231" t="s">
        <v>22</v>
      </c>
      <c r="N151" s="232" t="s">
        <v>47</v>
      </c>
      <c r="O151" s="47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4" t="s">
        <v>559</v>
      </c>
      <c r="AT151" s="24" t="s">
        <v>136</v>
      </c>
      <c r="AU151" s="24" t="s">
        <v>148</v>
      </c>
      <c r="AY151" s="24" t="s">
        <v>135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24" t="s">
        <v>24</v>
      </c>
      <c r="BK151" s="235">
        <f>ROUND(I151*H151,2)</f>
        <v>0</v>
      </c>
      <c r="BL151" s="24" t="s">
        <v>559</v>
      </c>
      <c r="BM151" s="24" t="s">
        <v>1068</v>
      </c>
    </row>
    <row r="152" spans="2:47" s="1" customFormat="1" ht="13.5">
      <c r="B152" s="46"/>
      <c r="C152" s="74"/>
      <c r="D152" s="236" t="s">
        <v>143</v>
      </c>
      <c r="E152" s="74"/>
      <c r="F152" s="237" t="s">
        <v>1067</v>
      </c>
      <c r="G152" s="74"/>
      <c r="H152" s="74"/>
      <c r="I152" s="196"/>
      <c r="J152" s="74"/>
      <c r="K152" s="74"/>
      <c r="L152" s="72"/>
      <c r="M152" s="238"/>
      <c r="N152" s="47"/>
      <c r="O152" s="47"/>
      <c r="P152" s="47"/>
      <c r="Q152" s="47"/>
      <c r="R152" s="47"/>
      <c r="S152" s="47"/>
      <c r="T152" s="95"/>
      <c r="AT152" s="24" t="s">
        <v>143</v>
      </c>
      <c r="AU152" s="24" t="s">
        <v>148</v>
      </c>
    </row>
    <row r="153" spans="2:65" s="1" customFormat="1" ht="16.5" customHeight="1">
      <c r="B153" s="46"/>
      <c r="C153" s="224" t="s">
        <v>399</v>
      </c>
      <c r="D153" s="224" t="s">
        <v>136</v>
      </c>
      <c r="E153" s="225" t="s">
        <v>1069</v>
      </c>
      <c r="F153" s="226" t="s">
        <v>1070</v>
      </c>
      <c r="G153" s="227" t="s">
        <v>966</v>
      </c>
      <c r="H153" s="228">
        <v>2</v>
      </c>
      <c r="I153" s="229"/>
      <c r="J153" s="230">
        <f>ROUND(I153*H153,2)</f>
        <v>0</v>
      </c>
      <c r="K153" s="226" t="s">
        <v>22</v>
      </c>
      <c r="L153" s="72"/>
      <c r="M153" s="231" t="s">
        <v>22</v>
      </c>
      <c r="N153" s="232" t="s">
        <v>47</v>
      </c>
      <c r="O153" s="47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4" t="s">
        <v>559</v>
      </c>
      <c r="AT153" s="24" t="s">
        <v>136</v>
      </c>
      <c r="AU153" s="24" t="s">
        <v>148</v>
      </c>
      <c r="AY153" s="24" t="s">
        <v>135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24" t="s">
        <v>24</v>
      </c>
      <c r="BK153" s="235">
        <f>ROUND(I153*H153,2)</f>
        <v>0</v>
      </c>
      <c r="BL153" s="24" t="s">
        <v>559</v>
      </c>
      <c r="BM153" s="24" t="s">
        <v>1071</v>
      </c>
    </row>
    <row r="154" spans="2:47" s="1" customFormat="1" ht="13.5">
      <c r="B154" s="46"/>
      <c r="C154" s="74"/>
      <c r="D154" s="236" t="s">
        <v>143</v>
      </c>
      <c r="E154" s="74"/>
      <c r="F154" s="237" t="s">
        <v>1070</v>
      </c>
      <c r="G154" s="74"/>
      <c r="H154" s="74"/>
      <c r="I154" s="196"/>
      <c r="J154" s="74"/>
      <c r="K154" s="74"/>
      <c r="L154" s="72"/>
      <c r="M154" s="238"/>
      <c r="N154" s="47"/>
      <c r="O154" s="47"/>
      <c r="P154" s="47"/>
      <c r="Q154" s="47"/>
      <c r="R154" s="47"/>
      <c r="S154" s="47"/>
      <c r="T154" s="95"/>
      <c r="AT154" s="24" t="s">
        <v>143</v>
      </c>
      <c r="AU154" s="24" t="s">
        <v>148</v>
      </c>
    </row>
    <row r="155" spans="2:65" s="1" customFormat="1" ht="16.5" customHeight="1">
      <c r="B155" s="46"/>
      <c r="C155" s="224" t="s">
        <v>405</v>
      </c>
      <c r="D155" s="224" t="s">
        <v>136</v>
      </c>
      <c r="E155" s="225" t="s">
        <v>1072</v>
      </c>
      <c r="F155" s="226" t="s">
        <v>1073</v>
      </c>
      <c r="G155" s="227" t="s">
        <v>966</v>
      </c>
      <c r="H155" s="228">
        <v>5</v>
      </c>
      <c r="I155" s="229"/>
      <c r="J155" s="230">
        <f>ROUND(I155*H155,2)</f>
        <v>0</v>
      </c>
      <c r="K155" s="226" t="s">
        <v>22</v>
      </c>
      <c r="L155" s="72"/>
      <c r="M155" s="231" t="s">
        <v>22</v>
      </c>
      <c r="N155" s="232" t="s">
        <v>47</v>
      </c>
      <c r="O155" s="47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4" t="s">
        <v>559</v>
      </c>
      <c r="AT155" s="24" t="s">
        <v>136</v>
      </c>
      <c r="AU155" s="24" t="s">
        <v>148</v>
      </c>
      <c r="AY155" s="24" t="s">
        <v>135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24" t="s">
        <v>24</v>
      </c>
      <c r="BK155" s="235">
        <f>ROUND(I155*H155,2)</f>
        <v>0</v>
      </c>
      <c r="BL155" s="24" t="s">
        <v>559</v>
      </c>
      <c r="BM155" s="24" t="s">
        <v>1074</v>
      </c>
    </row>
    <row r="156" spans="2:47" s="1" customFormat="1" ht="13.5">
      <c r="B156" s="46"/>
      <c r="C156" s="74"/>
      <c r="D156" s="236" t="s">
        <v>143</v>
      </c>
      <c r="E156" s="74"/>
      <c r="F156" s="237" t="s">
        <v>1073</v>
      </c>
      <c r="G156" s="74"/>
      <c r="H156" s="74"/>
      <c r="I156" s="196"/>
      <c r="J156" s="74"/>
      <c r="K156" s="74"/>
      <c r="L156" s="72"/>
      <c r="M156" s="238"/>
      <c r="N156" s="47"/>
      <c r="O156" s="47"/>
      <c r="P156" s="47"/>
      <c r="Q156" s="47"/>
      <c r="R156" s="47"/>
      <c r="S156" s="47"/>
      <c r="T156" s="95"/>
      <c r="AT156" s="24" t="s">
        <v>143</v>
      </c>
      <c r="AU156" s="24" t="s">
        <v>148</v>
      </c>
    </row>
    <row r="157" spans="2:65" s="1" customFormat="1" ht="16.5" customHeight="1">
      <c r="B157" s="46"/>
      <c r="C157" s="224" t="s">
        <v>410</v>
      </c>
      <c r="D157" s="224" t="s">
        <v>136</v>
      </c>
      <c r="E157" s="225" t="s">
        <v>1075</v>
      </c>
      <c r="F157" s="226" t="s">
        <v>1076</v>
      </c>
      <c r="G157" s="227" t="s">
        <v>966</v>
      </c>
      <c r="H157" s="228">
        <v>11</v>
      </c>
      <c r="I157" s="229"/>
      <c r="J157" s="230">
        <f>ROUND(I157*H157,2)</f>
        <v>0</v>
      </c>
      <c r="K157" s="226" t="s">
        <v>22</v>
      </c>
      <c r="L157" s="72"/>
      <c r="M157" s="231" t="s">
        <v>22</v>
      </c>
      <c r="N157" s="232" t="s">
        <v>47</v>
      </c>
      <c r="O157" s="47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4" t="s">
        <v>559</v>
      </c>
      <c r="AT157" s="24" t="s">
        <v>136</v>
      </c>
      <c r="AU157" s="24" t="s">
        <v>148</v>
      </c>
      <c r="AY157" s="24" t="s">
        <v>135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24" t="s">
        <v>24</v>
      </c>
      <c r="BK157" s="235">
        <f>ROUND(I157*H157,2)</f>
        <v>0</v>
      </c>
      <c r="BL157" s="24" t="s">
        <v>559</v>
      </c>
      <c r="BM157" s="24" t="s">
        <v>1077</v>
      </c>
    </row>
    <row r="158" spans="2:47" s="1" customFormat="1" ht="13.5">
      <c r="B158" s="46"/>
      <c r="C158" s="74"/>
      <c r="D158" s="236" t="s">
        <v>143</v>
      </c>
      <c r="E158" s="74"/>
      <c r="F158" s="237" t="s">
        <v>1076</v>
      </c>
      <c r="G158" s="74"/>
      <c r="H158" s="74"/>
      <c r="I158" s="196"/>
      <c r="J158" s="74"/>
      <c r="K158" s="74"/>
      <c r="L158" s="72"/>
      <c r="M158" s="238"/>
      <c r="N158" s="47"/>
      <c r="O158" s="47"/>
      <c r="P158" s="47"/>
      <c r="Q158" s="47"/>
      <c r="R158" s="47"/>
      <c r="S158" s="47"/>
      <c r="T158" s="95"/>
      <c r="AT158" s="24" t="s">
        <v>143</v>
      </c>
      <c r="AU158" s="24" t="s">
        <v>148</v>
      </c>
    </row>
    <row r="159" spans="2:65" s="1" customFormat="1" ht="16.5" customHeight="1">
      <c r="B159" s="46"/>
      <c r="C159" s="224" t="s">
        <v>416</v>
      </c>
      <c r="D159" s="224" t="s">
        <v>136</v>
      </c>
      <c r="E159" s="225" t="s">
        <v>1078</v>
      </c>
      <c r="F159" s="226" t="s">
        <v>1079</v>
      </c>
      <c r="G159" s="227" t="s">
        <v>966</v>
      </c>
      <c r="H159" s="228">
        <v>83</v>
      </c>
      <c r="I159" s="229"/>
      <c r="J159" s="230">
        <f>ROUND(I159*H159,2)</f>
        <v>0</v>
      </c>
      <c r="K159" s="226" t="s">
        <v>22</v>
      </c>
      <c r="L159" s="72"/>
      <c r="M159" s="231" t="s">
        <v>22</v>
      </c>
      <c r="N159" s="232" t="s">
        <v>47</v>
      </c>
      <c r="O159" s="47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4" t="s">
        <v>559</v>
      </c>
      <c r="AT159" s="24" t="s">
        <v>136</v>
      </c>
      <c r="AU159" s="24" t="s">
        <v>148</v>
      </c>
      <c r="AY159" s="24" t="s">
        <v>135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24" t="s">
        <v>24</v>
      </c>
      <c r="BK159" s="235">
        <f>ROUND(I159*H159,2)</f>
        <v>0</v>
      </c>
      <c r="BL159" s="24" t="s">
        <v>559</v>
      </c>
      <c r="BM159" s="24" t="s">
        <v>1080</v>
      </c>
    </row>
    <row r="160" spans="2:47" s="1" customFormat="1" ht="13.5">
      <c r="B160" s="46"/>
      <c r="C160" s="74"/>
      <c r="D160" s="236" t="s">
        <v>143</v>
      </c>
      <c r="E160" s="74"/>
      <c r="F160" s="237" t="s">
        <v>1079</v>
      </c>
      <c r="G160" s="74"/>
      <c r="H160" s="74"/>
      <c r="I160" s="196"/>
      <c r="J160" s="74"/>
      <c r="K160" s="74"/>
      <c r="L160" s="72"/>
      <c r="M160" s="239"/>
      <c r="N160" s="240"/>
      <c r="O160" s="240"/>
      <c r="P160" s="240"/>
      <c r="Q160" s="240"/>
      <c r="R160" s="240"/>
      <c r="S160" s="240"/>
      <c r="T160" s="241"/>
      <c r="AT160" s="24" t="s">
        <v>143</v>
      </c>
      <c r="AU160" s="24" t="s">
        <v>148</v>
      </c>
    </row>
    <row r="161" spans="2:12" s="1" customFormat="1" ht="6.95" customHeight="1">
      <c r="B161" s="67"/>
      <c r="C161" s="68"/>
      <c r="D161" s="68"/>
      <c r="E161" s="68"/>
      <c r="F161" s="68"/>
      <c r="G161" s="68"/>
      <c r="H161" s="68"/>
      <c r="I161" s="178"/>
      <c r="J161" s="68"/>
      <c r="K161" s="68"/>
      <c r="L161" s="72"/>
    </row>
  </sheetData>
  <sheetProtection password="CC35" sheet="1" objects="1" scenarios="1" formatColumns="0" formatRows="0" autoFilter="0"/>
  <autoFilter ref="C80:K160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103</v>
      </c>
      <c r="G1" s="151" t="s">
        <v>104</v>
      </c>
      <c r="H1" s="151"/>
      <c r="I1" s="152"/>
      <c r="J1" s="151" t="s">
        <v>105</v>
      </c>
      <c r="K1" s="150" t="s">
        <v>106</v>
      </c>
      <c r="L1" s="151" t="s">
        <v>107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85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 xml:space="preserve">Stavební úpravy křížové chodby,  Muzeum Českého lesa, Tachov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109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1081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1082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1083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111</v>
      </c>
      <c r="G14" s="47"/>
      <c r="H14" s="47"/>
      <c r="I14" s="158" t="s">
        <v>27</v>
      </c>
      <c r="J14" s="159" t="str">
        <f>'Rekapitulace stavby'!AN8</f>
        <v>24. 5. 2018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>Muzeum Českého lesa</v>
      </c>
      <c r="F17" s="47"/>
      <c r="G17" s="47"/>
      <c r="H17" s="47"/>
      <c r="I17" s="158" t="s">
        <v>34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35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34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37</v>
      </c>
      <c r="E22" s="47"/>
      <c r="F22" s="47"/>
      <c r="G22" s="47"/>
      <c r="H22" s="47"/>
      <c r="I22" s="158" t="s">
        <v>32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>Ateliér Soukup Opl Švehla s.r.o.</v>
      </c>
      <c r="F23" s="47"/>
      <c r="G23" s="47"/>
      <c r="H23" s="47"/>
      <c r="I23" s="158" t="s">
        <v>34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42</v>
      </c>
      <c r="E29" s="47"/>
      <c r="F29" s="47"/>
      <c r="G29" s="47"/>
      <c r="H29" s="47"/>
      <c r="I29" s="156"/>
      <c r="J29" s="167">
        <f>ROUND(J90,2)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44</v>
      </c>
      <c r="G31" s="47"/>
      <c r="H31" s="47"/>
      <c r="I31" s="168" t="s">
        <v>43</v>
      </c>
      <c r="J31" s="52" t="s">
        <v>45</v>
      </c>
      <c r="K31" s="51"/>
    </row>
    <row r="32" spans="2:11" s="1" customFormat="1" ht="14.4" customHeight="1">
      <c r="B32" s="46"/>
      <c r="C32" s="47"/>
      <c r="D32" s="55" t="s">
        <v>46</v>
      </c>
      <c r="E32" s="55" t="s">
        <v>47</v>
      </c>
      <c r="F32" s="169">
        <f>ROUND(SUM(BE90:BE170),2)</f>
        <v>0</v>
      </c>
      <c r="G32" s="47"/>
      <c r="H32" s="47"/>
      <c r="I32" s="170">
        <v>0.21</v>
      </c>
      <c r="J32" s="169">
        <f>ROUND(ROUND((SUM(BE90:BE170)),2)*I32,2)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48</v>
      </c>
      <c r="F33" s="169">
        <f>ROUND(SUM(BF90:BF170),2)</f>
        <v>0</v>
      </c>
      <c r="G33" s="47"/>
      <c r="H33" s="47"/>
      <c r="I33" s="170">
        <v>0.15</v>
      </c>
      <c r="J33" s="169">
        <f>ROUND(ROUND((SUM(BF90:BF170)),2)*I33,2)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49</v>
      </c>
      <c r="F34" s="169">
        <f>ROUND(SUM(BG90:BG170),2)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50</v>
      </c>
      <c r="F35" s="169">
        <f>ROUND(SUM(BH90:BH170),2)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51</v>
      </c>
      <c r="F36" s="169">
        <f>ROUND(SUM(BI90:BI170),2)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52</v>
      </c>
      <c r="E38" s="98"/>
      <c r="F38" s="98"/>
      <c r="G38" s="173" t="s">
        <v>53</v>
      </c>
      <c r="H38" s="174" t="s">
        <v>54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112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 xml:space="preserve">Stavební úpravy křížové chodby,  Muzeum Českého lesa, Tachov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109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1081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1082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04.1 - CCTV + Strukturovaná kabeláž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24. 5. 2018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>Muzeum Českého lesa</v>
      </c>
      <c r="G55" s="47"/>
      <c r="H55" s="47"/>
      <c r="I55" s="158" t="s">
        <v>37</v>
      </c>
      <c r="J55" s="44" t="str">
        <f>E23</f>
        <v>Ateliér Soukup Opl Švehla s.r.o.</v>
      </c>
      <c r="K55" s="51"/>
    </row>
    <row r="56" spans="2:11" s="1" customFormat="1" ht="14.4" customHeight="1">
      <c r="B56" s="46"/>
      <c r="C56" s="40" t="s">
        <v>35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113</v>
      </c>
      <c r="D58" s="171"/>
      <c r="E58" s="171"/>
      <c r="F58" s="171"/>
      <c r="G58" s="171"/>
      <c r="H58" s="171"/>
      <c r="I58" s="185"/>
      <c r="J58" s="186" t="s">
        <v>114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115</v>
      </c>
      <c r="D60" s="47"/>
      <c r="E60" s="47"/>
      <c r="F60" s="47"/>
      <c r="G60" s="47"/>
      <c r="H60" s="47"/>
      <c r="I60" s="156"/>
      <c r="J60" s="167">
        <f>J90</f>
        <v>0</v>
      </c>
      <c r="K60" s="51"/>
      <c r="AU60" s="24" t="s">
        <v>116</v>
      </c>
    </row>
    <row r="61" spans="2:11" s="8" customFormat="1" ht="24.95" customHeight="1">
      <c r="B61" s="189"/>
      <c r="C61" s="190"/>
      <c r="D61" s="191" t="s">
        <v>955</v>
      </c>
      <c r="E61" s="192"/>
      <c r="F61" s="192"/>
      <c r="G61" s="192"/>
      <c r="H61" s="192"/>
      <c r="I61" s="193"/>
      <c r="J61" s="194">
        <f>J91</f>
        <v>0</v>
      </c>
      <c r="K61" s="195"/>
    </row>
    <row r="62" spans="2:11" s="11" customFormat="1" ht="19.9" customHeight="1">
      <c r="B62" s="242"/>
      <c r="C62" s="243"/>
      <c r="D62" s="244" t="s">
        <v>956</v>
      </c>
      <c r="E62" s="245"/>
      <c r="F62" s="245"/>
      <c r="G62" s="245"/>
      <c r="H62" s="245"/>
      <c r="I62" s="246"/>
      <c r="J62" s="247">
        <f>J92</f>
        <v>0</v>
      </c>
      <c r="K62" s="248"/>
    </row>
    <row r="63" spans="2:11" s="11" customFormat="1" ht="14.85" customHeight="1">
      <c r="B63" s="242"/>
      <c r="C63" s="243"/>
      <c r="D63" s="244" t="s">
        <v>1084</v>
      </c>
      <c r="E63" s="245"/>
      <c r="F63" s="245"/>
      <c r="G63" s="245"/>
      <c r="H63" s="245"/>
      <c r="I63" s="246"/>
      <c r="J63" s="247">
        <f>J93</f>
        <v>0</v>
      </c>
      <c r="K63" s="248"/>
    </row>
    <row r="64" spans="2:11" s="11" customFormat="1" ht="14.85" customHeight="1">
      <c r="B64" s="242"/>
      <c r="C64" s="243"/>
      <c r="D64" s="244" t="s">
        <v>1085</v>
      </c>
      <c r="E64" s="245"/>
      <c r="F64" s="245"/>
      <c r="G64" s="245"/>
      <c r="H64" s="245"/>
      <c r="I64" s="246"/>
      <c r="J64" s="247">
        <f>J112</f>
        <v>0</v>
      </c>
      <c r="K64" s="248"/>
    </row>
    <row r="65" spans="2:11" s="11" customFormat="1" ht="14.85" customHeight="1">
      <c r="B65" s="242"/>
      <c r="C65" s="243"/>
      <c r="D65" s="244" t="s">
        <v>1086</v>
      </c>
      <c r="E65" s="245"/>
      <c r="F65" s="245"/>
      <c r="G65" s="245"/>
      <c r="H65" s="245"/>
      <c r="I65" s="246"/>
      <c r="J65" s="247">
        <f>J119</f>
        <v>0</v>
      </c>
      <c r="K65" s="248"/>
    </row>
    <row r="66" spans="2:11" s="11" customFormat="1" ht="14.85" customHeight="1">
      <c r="B66" s="242"/>
      <c r="C66" s="243"/>
      <c r="D66" s="244" t="s">
        <v>1087</v>
      </c>
      <c r="E66" s="245"/>
      <c r="F66" s="245"/>
      <c r="G66" s="245"/>
      <c r="H66" s="245"/>
      <c r="I66" s="246"/>
      <c r="J66" s="247">
        <f>J124</f>
        <v>0</v>
      </c>
      <c r="K66" s="248"/>
    </row>
    <row r="67" spans="2:11" s="11" customFormat="1" ht="14.85" customHeight="1">
      <c r="B67" s="242"/>
      <c r="C67" s="243"/>
      <c r="D67" s="244" t="s">
        <v>1088</v>
      </c>
      <c r="E67" s="245"/>
      <c r="F67" s="245"/>
      <c r="G67" s="245"/>
      <c r="H67" s="245"/>
      <c r="I67" s="246"/>
      <c r="J67" s="247">
        <f>J131</f>
        <v>0</v>
      </c>
      <c r="K67" s="248"/>
    </row>
    <row r="68" spans="2:11" s="11" customFormat="1" ht="14.85" customHeight="1">
      <c r="B68" s="242"/>
      <c r="C68" s="243"/>
      <c r="D68" s="244" t="s">
        <v>1089</v>
      </c>
      <c r="E68" s="245"/>
      <c r="F68" s="245"/>
      <c r="G68" s="245"/>
      <c r="H68" s="245"/>
      <c r="I68" s="246"/>
      <c r="J68" s="247">
        <f>J150</f>
        <v>0</v>
      </c>
      <c r="K68" s="248"/>
    </row>
    <row r="69" spans="2:11" s="1" customFormat="1" ht="21.8" customHeight="1">
      <c r="B69" s="46"/>
      <c r="C69" s="47"/>
      <c r="D69" s="47"/>
      <c r="E69" s="47"/>
      <c r="F69" s="47"/>
      <c r="G69" s="47"/>
      <c r="H69" s="47"/>
      <c r="I69" s="156"/>
      <c r="J69" s="47"/>
      <c r="K69" s="51"/>
    </row>
    <row r="70" spans="2:11" s="1" customFormat="1" ht="6.95" customHeight="1">
      <c r="B70" s="67"/>
      <c r="C70" s="68"/>
      <c r="D70" s="68"/>
      <c r="E70" s="68"/>
      <c r="F70" s="68"/>
      <c r="G70" s="68"/>
      <c r="H70" s="68"/>
      <c r="I70" s="178"/>
      <c r="J70" s="68"/>
      <c r="K70" s="69"/>
    </row>
    <row r="74" spans="2:12" s="1" customFormat="1" ht="6.95" customHeight="1">
      <c r="B74" s="70"/>
      <c r="C74" s="71"/>
      <c r="D74" s="71"/>
      <c r="E74" s="71"/>
      <c r="F74" s="71"/>
      <c r="G74" s="71"/>
      <c r="H74" s="71"/>
      <c r="I74" s="181"/>
      <c r="J74" s="71"/>
      <c r="K74" s="71"/>
      <c r="L74" s="72"/>
    </row>
    <row r="75" spans="2:12" s="1" customFormat="1" ht="36.95" customHeight="1">
      <c r="B75" s="46"/>
      <c r="C75" s="73" t="s">
        <v>118</v>
      </c>
      <c r="D75" s="74"/>
      <c r="E75" s="74"/>
      <c r="F75" s="74"/>
      <c r="G75" s="74"/>
      <c r="H75" s="74"/>
      <c r="I75" s="196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6"/>
      <c r="J76" s="74"/>
      <c r="K76" s="74"/>
      <c r="L76" s="72"/>
    </row>
    <row r="77" spans="2:12" s="1" customFormat="1" ht="14.4" customHeight="1">
      <c r="B77" s="46"/>
      <c r="C77" s="76" t="s">
        <v>18</v>
      </c>
      <c r="D77" s="74"/>
      <c r="E77" s="74"/>
      <c r="F77" s="74"/>
      <c r="G77" s="74"/>
      <c r="H77" s="74"/>
      <c r="I77" s="196"/>
      <c r="J77" s="74"/>
      <c r="K77" s="74"/>
      <c r="L77" s="72"/>
    </row>
    <row r="78" spans="2:12" s="1" customFormat="1" ht="16.5" customHeight="1">
      <c r="B78" s="46"/>
      <c r="C78" s="74"/>
      <c r="D78" s="74"/>
      <c r="E78" s="197" t="str">
        <f>E7</f>
        <v xml:space="preserve">Stavební úpravy křížové chodby,  Muzeum Českého lesa, Tachov</v>
      </c>
      <c r="F78" s="76"/>
      <c r="G78" s="76"/>
      <c r="H78" s="76"/>
      <c r="I78" s="196"/>
      <c r="J78" s="74"/>
      <c r="K78" s="74"/>
      <c r="L78" s="72"/>
    </row>
    <row r="79" spans="2:12" ht="13.5">
      <c r="B79" s="28"/>
      <c r="C79" s="76" t="s">
        <v>109</v>
      </c>
      <c r="D79" s="298"/>
      <c r="E79" s="298"/>
      <c r="F79" s="298"/>
      <c r="G79" s="298"/>
      <c r="H79" s="298"/>
      <c r="I79" s="148"/>
      <c r="J79" s="298"/>
      <c r="K79" s="298"/>
      <c r="L79" s="299"/>
    </row>
    <row r="80" spans="2:12" s="1" customFormat="1" ht="16.5" customHeight="1">
      <c r="B80" s="46"/>
      <c r="C80" s="74"/>
      <c r="D80" s="74"/>
      <c r="E80" s="197" t="s">
        <v>1081</v>
      </c>
      <c r="F80" s="74"/>
      <c r="G80" s="74"/>
      <c r="H80" s="74"/>
      <c r="I80" s="196"/>
      <c r="J80" s="74"/>
      <c r="K80" s="74"/>
      <c r="L80" s="72"/>
    </row>
    <row r="81" spans="2:12" s="1" customFormat="1" ht="14.4" customHeight="1">
      <c r="B81" s="46"/>
      <c r="C81" s="76" t="s">
        <v>1082</v>
      </c>
      <c r="D81" s="74"/>
      <c r="E81" s="74"/>
      <c r="F81" s="74"/>
      <c r="G81" s="74"/>
      <c r="H81" s="74"/>
      <c r="I81" s="196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E11</f>
        <v xml:space="preserve">04.1 - CCTV + Strukturovaná kabeláž </v>
      </c>
      <c r="F82" s="74"/>
      <c r="G82" s="74"/>
      <c r="H82" s="74"/>
      <c r="I82" s="196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196"/>
      <c r="J83" s="74"/>
      <c r="K83" s="74"/>
      <c r="L83" s="72"/>
    </row>
    <row r="84" spans="2:12" s="1" customFormat="1" ht="18" customHeight="1">
      <c r="B84" s="46"/>
      <c r="C84" s="76" t="s">
        <v>25</v>
      </c>
      <c r="D84" s="74"/>
      <c r="E84" s="74"/>
      <c r="F84" s="198" t="str">
        <f>F14</f>
        <v xml:space="preserve"> </v>
      </c>
      <c r="G84" s="74"/>
      <c r="H84" s="74"/>
      <c r="I84" s="199" t="s">
        <v>27</v>
      </c>
      <c r="J84" s="85" t="str">
        <f>IF(J14="","",J14)</f>
        <v>24. 5. 2018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196"/>
      <c r="J85" s="74"/>
      <c r="K85" s="74"/>
      <c r="L85" s="72"/>
    </row>
    <row r="86" spans="2:12" s="1" customFormat="1" ht="13.5">
      <c r="B86" s="46"/>
      <c r="C86" s="76" t="s">
        <v>31</v>
      </c>
      <c r="D86" s="74"/>
      <c r="E86" s="74"/>
      <c r="F86" s="198" t="str">
        <f>E17</f>
        <v>Muzeum Českého lesa</v>
      </c>
      <c r="G86" s="74"/>
      <c r="H86" s="74"/>
      <c r="I86" s="199" t="s">
        <v>37</v>
      </c>
      <c r="J86" s="198" t="str">
        <f>E23</f>
        <v>Ateliér Soukup Opl Švehla s.r.o.</v>
      </c>
      <c r="K86" s="74"/>
      <c r="L86" s="72"/>
    </row>
    <row r="87" spans="2:12" s="1" customFormat="1" ht="14.4" customHeight="1">
      <c r="B87" s="46"/>
      <c r="C87" s="76" t="s">
        <v>35</v>
      </c>
      <c r="D87" s="74"/>
      <c r="E87" s="74"/>
      <c r="F87" s="198" t="str">
        <f>IF(E20="","",E20)</f>
        <v/>
      </c>
      <c r="G87" s="74"/>
      <c r="H87" s="74"/>
      <c r="I87" s="196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196"/>
      <c r="J88" s="74"/>
      <c r="K88" s="74"/>
      <c r="L88" s="72"/>
    </row>
    <row r="89" spans="2:20" s="9" customFormat="1" ht="29.25" customHeight="1">
      <c r="B89" s="200"/>
      <c r="C89" s="201" t="s">
        <v>119</v>
      </c>
      <c r="D89" s="202" t="s">
        <v>61</v>
      </c>
      <c r="E89" s="202" t="s">
        <v>57</v>
      </c>
      <c r="F89" s="202" t="s">
        <v>120</v>
      </c>
      <c r="G89" s="202" t="s">
        <v>121</v>
      </c>
      <c r="H89" s="202" t="s">
        <v>122</v>
      </c>
      <c r="I89" s="203" t="s">
        <v>123</v>
      </c>
      <c r="J89" s="202" t="s">
        <v>114</v>
      </c>
      <c r="K89" s="204" t="s">
        <v>124</v>
      </c>
      <c r="L89" s="205"/>
      <c r="M89" s="102" t="s">
        <v>125</v>
      </c>
      <c r="N89" s="103" t="s">
        <v>46</v>
      </c>
      <c r="O89" s="103" t="s">
        <v>126</v>
      </c>
      <c r="P89" s="103" t="s">
        <v>127</v>
      </c>
      <c r="Q89" s="103" t="s">
        <v>128</v>
      </c>
      <c r="R89" s="103" t="s">
        <v>129</v>
      </c>
      <c r="S89" s="103" t="s">
        <v>130</v>
      </c>
      <c r="T89" s="104" t="s">
        <v>131</v>
      </c>
    </row>
    <row r="90" spans="2:63" s="1" customFormat="1" ht="29.25" customHeight="1">
      <c r="B90" s="46"/>
      <c r="C90" s="108" t="s">
        <v>115</v>
      </c>
      <c r="D90" s="74"/>
      <c r="E90" s="74"/>
      <c r="F90" s="74"/>
      <c r="G90" s="74"/>
      <c r="H90" s="74"/>
      <c r="I90" s="196"/>
      <c r="J90" s="206">
        <f>BK90</f>
        <v>0</v>
      </c>
      <c r="K90" s="74"/>
      <c r="L90" s="72"/>
      <c r="M90" s="105"/>
      <c r="N90" s="106"/>
      <c r="O90" s="106"/>
      <c r="P90" s="207">
        <f>P91</f>
        <v>0</v>
      </c>
      <c r="Q90" s="106"/>
      <c r="R90" s="207">
        <f>R91</f>
        <v>0</v>
      </c>
      <c r="S90" s="106"/>
      <c r="T90" s="208">
        <f>T91</f>
        <v>0</v>
      </c>
      <c r="AT90" s="24" t="s">
        <v>75</v>
      </c>
      <c r="AU90" s="24" t="s">
        <v>116</v>
      </c>
      <c r="BK90" s="209">
        <f>BK91</f>
        <v>0</v>
      </c>
    </row>
    <row r="91" spans="2:63" s="10" customFormat="1" ht="37.4" customHeight="1">
      <c r="B91" s="210"/>
      <c r="C91" s="211"/>
      <c r="D91" s="212" t="s">
        <v>75</v>
      </c>
      <c r="E91" s="213" t="s">
        <v>232</v>
      </c>
      <c r="F91" s="213" t="s">
        <v>960</v>
      </c>
      <c r="G91" s="211"/>
      <c r="H91" s="211"/>
      <c r="I91" s="214"/>
      <c r="J91" s="215">
        <f>BK91</f>
        <v>0</v>
      </c>
      <c r="K91" s="211"/>
      <c r="L91" s="216"/>
      <c r="M91" s="217"/>
      <c r="N91" s="218"/>
      <c r="O91" s="218"/>
      <c r="P91" s="219">
        <f>P92</f>
        <v>0</v>
      </c>
      <c r="Q91" s="218"/>
      <c r="R91" s="219">
        <f>R92</f>
        <v>0</v>
      </c>
      <c r="S91" s="218"/>
      <c r="T91" s="220">
        <f>T92</f>
        <v>0</v>
      </c>
      <c r="AR91" s="221" t="s">
        <v>148</v>
      </c>
      <c r="AT91" s="222" t="s">
        <v>75</v>
      </c>
      <c r="AU91" s="222" t="s">
        <v>76</v>
      </c>
      <c r="AY91" s="221" t="s">
        <v>135</v>
      </c>
      <c r="BK91" s="223">
        <f>BK92</f>
        <v>0</v>
      </c>
    </row>
    <row r="92" spans="2:63" s="10" customFormat="1" ht="19.9" customHeight="1">
      <c r="B92" s="210"/>
      <c r="C92" s="211"/>
      <c r="D92" s="212" t="s">
        <v>75</v>
      </c>
      <c r="E92" s="249" t="s">
        <v>961</v>
      </c>
      <c r="F92" s="249" t="s">
        <v>962</v>
      </c>
      <c r="G92" s="211"/>
      <c r="H92" s="211"/>
      <c r="I92" s="214"/>
      <c r="J92" s="250">
        <f>BK92</f>
        <v>0</v>
      </c>
      <c r="K92" s="211"/>
      <c r="L92" s="216"/>
      <c r="M92" s="217"/>
      <c r="N92" s="218"/>
      <c r="O92" s="218"/>
      <c r="P92" s="219">
        <f>P93+P112+P119+P124+P131+P150</f>
        <v>0</v>
      </c>
      <c r="Q92" s="218"/>
      <c r="R92" s="219">
        <f>R93+R112+R119+R124+R131+R150</f>
        <v>0</v>
      </c>
      <c r="S92" s="218"/>
      <c r="T92" s="220">
        <f>T93+T112+T119+T124+T131+T150</f>
        <v>0</v>
      </c>
      <c r="AR92" s="221" t="s">
        <v>148</v>
      </c>
      <c r="AT92" s="222" t="s">
        <v>75</v>
      </c>
      <c r="AU92" s="222" t="s">
        <v>24</v>
      </c>
      <c r="AY92" s="221" t="s">
        <v>135</v>
      </c>
      <c r="BK92" s="223">
        <f>BK93+BK112+BK119+BK124+BK131+BK150</f>
        <v>0</v>
      </c>
    </row>
    <row r="93" spans="2:63" s="10" customFormat="1" ht="14.85" customHeight="1">
      <c r="B93" s="210"/>
      <c r="C93" s="211"/>
      <c r="D93" s="212" t="s">
        <v>75</v>
      </c>
      <c r="E93" s="249" t="s">
        <v>1090</v>
      </c>
      <c r="F93" s="249" t="s">
        <v>1091</v>
      </c>
      <c r="G93" s="211"/>
      <c r="H93" s="211"/>
      <c r="I93" s="214"/>
      <c r="J93" s="250">
        <f>BK93</f>
        <v>0</v>
      </c>
      <c r="K93" s="211"/>
      <c r="L93" s="216"/>
      <c r="M93" s="217"/>
      <c r="N93" s="218"/>
      <c r="O93" s="218"/>
      <c r="P93" s="219">
        <f>SUM(P94:P111)</f>
        <v>0</v>
      </c>
      <c r="Q93" s="218"/>
      <c r="R93" s="219">
        <f>SUM(R94:R111)</f>
        <v>0</v>
      </c>
      <c r="S93" s="218"/>
      <c r="T93" s="220">
        <f>SUM(T94:T111)</f>
        <v>0</v>
      </c>
      <c r="AR93" s="221" t="s">
        <v>24</v>
      </c>
      <c r="AT93" s="222" t="s">
        <v>75</v>
      </c>
      <c r="AU93" s="222" t="s">
        <v>85</v>
      </c>
      <c r="AY93" s="221" t="s">
        <v>135</v>
      </c>
      <c r="BK93" s="223">
        <f>SUM(BK94:BK111)</f>
        <v>0</v>
      </c>
    </row>
    <row r="94" spans="2:65" s="1" customFormat="1" ht="16.5" customHeight="1">
      <c r="B94" s="46"/>
      <c r="C94" s="224" t="s">
        <v>24</v>
      </c>
      <c r="D94" s="224" t="s">
        <v>136</v>
      </c>
      <c r="E94" s="225" t="s">
        <v>1092</v>
      </c>
      <c r="F94" s="226" t="s">
        <v>1093</v>
      </c>
      <c r="G94" s="227" t="s">
        <v>966</v>
      </c>
      <c r="H94" s="228">
        <v>1</v>
      </c>
      <c r="I94" s="229"/>
      <c r="J94" s="230">
        <f>ROUND(I94*H94,2)</f>
        <v>0</v>
      </c>
      <c r="K94" s="226" t="s">
        <v>22</v>
      </c>
      <c r="L94" s="72"/>
      <c r="M94" s="231" t="s">
        <v>22</v>
      </c>
      <c r="N94" s="232" t="s">
        <v>47</v>
      </c>
      <c r="O94" s="47"/>
      <c r="P94" s="233">
        <f>O94*H94</f>
        <v>0</v>
      </c>
      <c r="Q94" s="233">
        <v>0</v>
      </c>
      <c r="R94" s="233">
        <f>Q94*H94</f>
        <v>0</v>
      </c>
      <c r="S94" s="233">
        <v>0</v>
      </c>
      <c r="T94" s="234">
        <f>S94*H94</f>
        <v>0</v>
      </c>
      <c r="AR94" s="24" t="s">
        <v>559</v>
      </c>
      <c r="AT94" s="24" t="s">
        <v>136</v>
      </c>
      <c r="AU94" s="24" t="s">
        <v>148</v>
      </c>
      <c r="AY94" s="24" t="s">
        <v>135</v>
      </c>
      <c r="BE94" s="235">
        <f>IF(N94="základní",J94,0)</f>
        <v>0</v>
      </c>
      <c r="BF94" s="235">
        <f>IF(N94="snížená",J94,0)</f>
        <v>0</v>
      </c>
      <c r="BG94" s="235">
        <f>IF(N94="zákl. přenesená",J94,0)</f>
        <v>0</v>
      </c>
      <c r="BH94" s="235">
        <f>IF(N94="sníž. přenesená",J94,0)</f>
        <v>0</v>
      </c>
      <c r="BI94" s="235">
        <f>IF(N94="nulová",J94,0)</f>
        <v>0</v>
      </c>
      <c r="BJ94" s="24" t="s">
        <v>24</v>
      </c>
      <c r="BK94" s="235">
        <f>ROUND(I94*H94,2)</f>
        <v>0</v>
      </c>
      <c r="BL94" s="24" t="s">
        <v>559</v>
      </c>
      <c r="BM94" s="24" t="s">
        <v>85</v>
      </c>
    </row>
    <row r="95" spans="2:47" s="1" customFormat="1" ht="13.5">
      <c r="B95" s="46"/>
      <c r="C95" s="74"/>
      <c r="D95" s="236" t="s">
        <v>143</v>
      </c>
      <c r="E95" s="74"/>
      <c r="F95" s="237" t="s">
        <v>1093</v>
      </c>
      <c r="G95" s="74"/>
      <c r="H95" s="74"/>
      <c r="I95" s="196"/>
      <c r="J95" s="74"/>
      <c r="K95" s="74"/>
      <c r="L95" s="72"/>
      <c r="M95" s="238"/>
      <c r="N95" s="47"/>
      <c r="O95" s="47"/>
      <c r="P95" s="47"/>
      <c r="Q95" s="47"/>
      <c r="R95" s="47"/>
      <c r="S95" s="47"/>
      <c r="T95" s="95"/>
      <c r="AT95" s="24" t="s">
        <v>143</v>
      </c>
      <c r="AU95" s="24" t="s">
        <v>148</v>
      </c>
    </row>
    <row r="96" spans="2:65" s="1" customFormat="1" ht="16.5" customHeight="1">
      <c r="B96" s="46"/>
      <c r="C96" s="224" t="s">
        <v>85</v>
      </c>
      <c r="D96" s="224" t="s">
        <v>136</v>
      </c>
      <c r="E96" s="225" t="s">
        <v>1094</v>
      </c>
      <c r="F96" s="226" t="s">
        <v>1095</v>
      </c>
      <c r="G96" s="227" t="s">
        <v>966</v>
      </c>
      <c r="H96" s="228">
        <v>2</v>
      </c>
      <c r="I96" s="229"/>
      <c r="J96" s="230">
        <f>ROUND(I96*H96,2)</f>
        <v>0</v>
      </c>
      <c r="K96" s="226" t="s">
        <v>22</v>
      </c>
      <c r="L96" s="72"/>
      <c r="M96" s="231" t="s">
        <v>22</v>
      </c>
      <c r="N96" s="232" t="s">
        <v>47</v>
      </c>
      <c r="O96" s="47"/>
      <c r="P96" s="233">
        <f>O96*H96</f>
        <v>0</v>
      </c>
      <c r="Q96" s="233">
        <v>0</v>
      </c>
      <c r="R96" s="233">
        <f>Q96*H96</f>
        <v>0</v>
      </c>
      <c r="S96" s="233">
        <v>0</v>
      </c>
      <c r="T96" s="234">
        <f>S96*H96</f>
        <v>0</v>
      </c>
      <c r="AR96" s="24" t="s">
        <v>559</v>
      </c>
      <c r="AT96" s="24" t="s">
        <v>136</v>
      </c>
      <c r="AU96" s="24" t="s">
        <v>148</v>
      </c>
      <c r="AY96" s="24" t="s">
        <v>135</v>
      </c>
      <c r="BE96" s="235">
        <f>IF(N96="základní",J96,0)</f>
        <v>0</v>
      </c>
      <c r="BF96" s="235">
        <f>IF(N96="snížená",J96,0)</f>
        <v>0</v>
      </c>
      <c r="BG96" s="235">
        <f>IF(N96="zákl. přenesená",J96,0)</f>
        <v>0</v>
      </c>
      <c r="BH96" s="235">
        <f>IF(N96="sníž. přenesená",J96,0)</f>
        <v>0</v>
      </c>
      <c r="BI96" s="235">
        <f>IF(N96="nulová",J96,0)</f>
        <v>0</v>
      </c>
      <c r="BJ96" s="24" t="s">
        <v>24</v>
      </c>
      <c r="BK96" s="235">
        <f>ROUND(I96*H96,2)</f>
        <v>0</v>
      </c>
      <c r="BL96" s="24" t="s">
        <v>559</v>
      </c>
      <c r="BM96" s="24" t="s">
        <v>152</v>
      </c>
    </row>
    <row r="97" spans="2:47" s="1" customFormat="1" ht="13.5">
      <c r="B97" s="46"/>
      <c r="C97" s="74"/>
      <c r="D97" s="236" t="s">
        <v>143</v>
      </c>
      <c r="E97" s="74"/>
      <c r="F97" s="237" t="s">
        <v>1095</v>
      </c>
      <c r="G97" s="74"/>
      <c r="H97" s="74"/>
      <c r="I97" s="196"/>
      <c r="J97" s="74"/>
      <c r="K97" s="74"/>
      <c r="L97" s="72"/>
      <c r="M97" s="238"/>
      <c r="N97" s="47"/>
      <c r="O97" s="47"/>
      <c r="P97" s="47"/>
      <c r="Q97" s="47"/>
      <c r="R97" s="47"/>
      <c r="S97" s="47"/>
      <c r="T97" s="95"/>
      <c r="AT97" s="24" t="s">
        <v>143</v>
      </c>
      <c r="AU97" s="24" t="s">
        <v>148</v>
      </c>
    </row>
    <row r="98" spans="2:65" s="1" customFormat="1" ht="16.5" customHeight="1">
      <c r="B98" s="46"/>
      <c r="C98" s="224" t="s">
        <v>148</v>
      </c>
      <c r="D98" s="224" t="s">
        <v>136</v>
      </c>
      <c r="E98" s="225" t="s">
        <v>1096</v>
      </c>
      <c r="F98" s="226" t="s">
        <v>1097</v>
      </c>
      <c r="G98" s="227" t="s">
        <v>966</v>
      </c>
      <c r="H98" s="228">
        <v>1</v>
      </c>
      <c r="I98" s="229"/>
      <c r="J98" s="230">
        <f>ROUND(I98*H98,2)</f>
        <v>0</v>
      </c>
      <c r="K98" s="226" t="s">
        <v>22</v>
      </c>
      <c r="L98" s="72"/>
      <c r="M98" s="231" t="s">
        <v>22</v>
      </c>
      <c r="N98" s="232" t="s">
        <v>47</v>
      </c>
      <c r="O98" s="47"/>
      <c r="P98" s="233">
        <f>O98*H98</f>
        <v>0</v>
      </c>
      <c r="Q98" s="233">
        <v>0</v>
      </c>
      <c r="R98" s="233">
        <f>Q98*H98</f>
        <v>0</v>
      </c>
      <c r="S98" s="233">
        <v>0</v>
      </c>
      <c r="T98" s="234">
        <f>S98*H98</f>
        <v>0</v>
      </c>
      <c r="AR98" s="24" t="s">
        <v>559</v>
      </c>
      <c r="AT98" s="24" t="s">
        <v>136</v>
      </c>
      <c r="AU98" s="24" t="s">
        <v>148</v>
      </c>
      <c r="AY98" s="24" t="s">
        <v>135</v>
      </c>
      <c r="BE98" s="235">
        <f>IF(N98="základní",J98,0)</f>
        <v>0</v>
      </c>
      <c r="BF98" s="235">
        <f>IF(N98="snížená",J98,0)</f>
        <v>0</v>
      </c>
      <c r="BG98" s="235">
        <f>IF(N98="zákl. přenesená",J98,0)</f>
        <v>0</v>
      </c>
      <c r="BH98" s="235">
        <f>IF(N98="sníž. přenesená",J98,0)</f>
        <v>0</v>
      </c>
      <c r="BI98" s="235">
        <f>IF(N98="nulová",J98,0)</f>
        <v>0</v>
      </c>
      <c r="BJ98" s="24" t="s">
        <v>24</v>
      </c>
      <c r="BK98" s="235">
        <f>ROUND(I98*H98,2)</f>
        <v>0</v>
      </c>
      <c r="BL98" s="24" t="s">
        <v>559</v>
      </c>
      <c r="BM98" s="24" t="s">
        <v>159</v>
      </c>
    </row>
    <row r="99" spans="2:47" s="1" customFormat="1" ht="13.5">
      <c r="B99" s="46"/>
      <c r="C99" s="74"/>
      <c r="D99" s="236" t="s">
        <v>143</v>
      </c>
      <c r="E99" s="74"/>
      <c r="F99" s="237" t="s">
        <v>1097</v>
      </c>
      <c r="G99" s="74"/>
      <c r="H99" s="74"/>
      <c r="I99" s="196"/>
      <c r="J99" s="74"/>
      <c r="K99" s="74"/>
      <c r="L99" s="72"/>
      <c r="M99" s="238"/>
      <c r="N99" s="47"/>
      <c r="O99" s="47"/>
      <c r="P99" s="47"/>
      <c r="Q99" s="47"/>
      <c r="R99" s="47"/>
      <c r="S99" s="47"/>
      <c r="T99" s="95"/>
      <c r="AT99" s="24" t="s">
        <v>143</v>
      </c>
      <c r="AU99" s="24" t="s">
        <v>148</v>
      </c>
    </row>
    <row r="100" spans="2:65" s="1" customFormat="1" ht="16.5" customHeight="1">
      <c r="B100" s="46"/>
      <c r="C100" s="224" t="s">
        <v>152</v>
      </c>
      <c r="D100" s="224" t="s">
        <v>136</v>
      </c>
      <c r="E100" s="225" t="s">
        <v>1098</v>
      </c>
      <c r="F100" s="226" t="s">
        <v>1099</v>
      </c>
      <c r="G100" s="227" t="s">
        <v>966</v>
      </c>
      <c r="H100" s="228">
        <v>1</v>
      </c>
      <c r="I100" s="229"/>
      <c r="J100" s="230">
        <f>ROUND(I100*H100,2)</f>
        <v>0</v>
      </c>
      <c r="K100" s="226" t="s">
        <v>22</v>
      </c>
      <c r="L100" s="72"/>
      <c r="M100" s="231" t="s">
        <v>22</v>
      </c>
      <c r="N100" s="232" t="s">
        <v>47</v>
      </c>
      <c r="O100" s="47"/>
      <c r="P100" s="233">
        <f>O100*H100</f>
        <v>0</v>
      </c>
      <c r="Q100" s="233">
        <v>0</v>
      </c>
      <c r="R100" s="233">
        <f>Q100*H100</f>
        <v>0</v>
      </c>
      <c r="S100" s="233">
        <v>0</v>
      </c>
      <c r="T100" s="234">
        <f>S100*H100</f>
        <v>0</v>
      </c>
      <c r="AR100" s="24" t="s">
        <v>559</v>
      </c>
      <c r="AT100" s="24" t="s">
        <v>136</v>
      </c>
      <c r="AU100" s="24" t="s">
        <v>148</v>
      </c>
      <c r="AY100" s="24" t="s">
        <v>135</v>
      </c>
      <c r="BE100" s="235">
        <f>IF(N100="základní",J100,0)</f>
        <v>0</v>
      </c>
      <c r="BF100" s="235">
        <f>IF(N100="snížená",J100,0)</f>
        <v>0</v>
      </c>
      <c r="BG100" s="235">
        <f>IF(N100="zákl. přenesená",J100,0)</f>
        <v>0</v>
      </c>
      <c r="BH100" s="235">
        <f>IF(N100="sníž. přenesená",J100,0)</f>
        <v>0</v>
      </c>
      <c r="BI100" s="235">
        <f>IF(N100="nulová",J100,0)</f>
        <v>0</v>
      </c>
      <c r="BJ100" s="24" t="s">
        <v>24</v>
      </c>
      <c r="BK100" s="235">
        <f>ROUND(I100*H100,2)</f>
        <v>0</v>
      </c>
      <c r="BL100" s="24" t="s">
        <v>559</v>
      </c>
      <c r="BM100" s="24" t="s">
        <v>168</v>
      </c>
    </row>
    <row r="101" spans="2:47" s="1" customFormat="1" ht="13.5">
      <c r="B101" s="46"/>
      <c r="C101" s="74"/>
      <c r="D101" s="236" t="s">
        <v>143</v>
      </c>
      <c r="E101" s="74"/>
      <c r="F101" s="237" t="s">
        <v>1099</v>
      </c>
      <c r="G101" s="74"/>
      <c r="H101" s="74"/>
      <c r="I101" s="196"/>
      <c r="J101" s="74"/>
      <c r="K101" s="74"/>
      <c r="L101" s="72"/>
      <c r="M101" s="238"/>
      <c r="N101" s="47"/>
      <c r="O101" s="47"/>
      <c r="P101" s="47"/>
      <c r="Q101" s="47"/>
      <c r="R101" s="47"/>
      <c r="S101" s="47"/>
      <c r="T101" s="95"/>
      <c r="AT101" s="24" t="s">
        <v>143</v>
      </c>
      <c r="AU101" s="24" t="s">
        <v>148</v>
      </c>
    </row>
    <row r="102" spans="2:65" s="1" customFormat="1" ht="16.5" customHeight="1">
      <c r="B102" s="46"/>
      <c r="C102" s="224" t="s">
        <v>134</v>
      </c>
      <c r="D102" s="224" t="s">
        <v>136</v>
      </c>
      <c r="E102" s="225" t="s">
        <v>1100</v>
      </c>
      <c r="F102" s="226" t="s">
        <v>1101</v>
      </c>
      <c r="G102" s="227" t="s">
        <v>966</v>
      </c>
      <c r="H102" s="228">
        <v>3</v>
      </c>
      <c r="I102" s="229"/>
      <c r="J102" s="230">
        <f>ROUND(I102*H102,2)</f>
        <v>0</v>
      </c>
      <c r="K102" s="226" t="s">
        <v>22</v>
      </c>
      <c r="L102" s="72"/>
      <c r="M102" s="231" t="s">
        <v>22</v>
      </c>
      <c r="N102" s="232" t="s">
        <v>47</v>
      </c>
      <c r="O102" s="47"/>
      <c r="P102" s="233">
        <f>O102*H102</f>
        <v>0</v>
      </c>
      <c r="Q102" s="233">
        <v>0</v>
      </c>
      <c r="R102" s="233">
        <f>Q102*H102</f>
        <v>0</v>
      </c>
      <c r="S102" s="233">
        <v>0</v>
      </c>
      <c r="T102" s="234">
        <f>S102*H102</f>
        <v>0</v>
      </c>
      <c r="AR102" s="24" t="s">
        <v>559</v>
      </c>
      <c r="AT102" s="24" t="s">
        <v>136</v>
      </c>
      <c r="AU102" s="24" t="s">
        <v>148</v>
      </c>
      <c r="AY102" s="24" t="s">
        <v>135</v>
      </c>
      <c r="BE102" s="235">
        <f>IF(N102="základní",J102,0)</f>
        <v>0</v>
      </c>
      <c r="BF102" s="235">
        <f>IF(N102="snížená",J102,0)</f>
        <v>0</v>
      </c>
      <c r="BG102" s="235">
        <f>IF(N102="zákl. přenesená",J102,0)</f>
        <v>0</v>
      </c>
      <c r="BH102" s="235">
        <f>IF(N102="sníž. přenesená",J102,0)</f>
        <v>0</v>
      </c>
      <c r="BI102" s="235">
        <f>IF(N102="nulová",J102,0)</f>
        <v>0</v>
      </c>
      <c r="BJ102" s="24" t="s">
        <v>24</v>
      </c>
      <c r="BK102" s="235">
        <f>ROUND(I102*H102,2)</f>
        <v>0</v>
      </c>
      <c r="BL102" s="24" t="s">
        <v>559</v>
      </c>
      <c r="BM102" s="24" t="s">
        <v>29</v>
      </c>
    </row>
    <row r="103" spans="2:47" s="1" customFormat="1" ht="13.5">
      <c r="B103" s="46"/>
      <c r="C103" s="74"/>
      <c r="D103" s="236" t="s">
        <v>143</v>
      </c>
      <c r="E103" s="74"/>
      <c r="F103" s="237" t="s">
        <v>1101</v>
      </c>
      <c r="G103" s="74"/>
      <c r="H103" s="74"/>
      <c r="I103" s="196"/>
      <c r="J103" s="74"/>
      <c r="K103" s="74"/>
      <c r="L103" s="72"/>
      <c r="M103" s="238"/>
      <c r="N103" s="47"/>
      <c r="O103" s="47"/>
      <c r="P103" s="47"/>
      <c r="Q103" s="47"/>
      <c r="R103" s="47"/>
      <c r="S103" s="47"/>
      <c r="T103" s="95"/>
      <c r="AT103" s="24" t="s">
        <v>143</v>
      </c>
      <c r="AU103" s="24" t="s">
        <v>148</v>
      </c>
    </row>
    <row r="104" spans="2:65" s="1" customFormat="1" ht="16.5" customHeight="1">
      <c r="B104" s="46"/>
      <c r="C104" s="224" t="s">
        <v>159</v>
      </c>
      <c r="D104" s="224" t="s">
        <v>136</v>
      </c>
      <c r="E104" s="225" t="s">
        <v>1102</v>
      </c>
      <c r="F104" s="226" t="s">
        <v>1103</v>
      </c>
      <c r="G104" s="227" t="s">
        <v>966</v>
      </c>
      <c r="H104" s="228">
        <v>1</v>
      </c>
      <c r="I104" s="229"/>
      <c r="J104" s="230">
        <f>ROUND(I104*H104,2)</f>
        <v>0</v>
      </c>
      <c r="K104" s="226" t="s">
        <v>22</v>
      </c>
      <c r="L104" s="72"/>
      <c r="M104" s="231" t="s">
        <v>22</v>
      </c>
      <c r="N104" s="232" t="s">
        <v>47</v>
      </c>
      <c r="O104" s="47"/>
      <c r="P104" s="233">
        <f>O104*H104</f>
        <v>0</v>
      </c>
      <c r="Q104" s="233">
        <v>0</v>
      </c>
      <c r="R104" s="233">
        <f>Q104*H104</f>
        <v>0</v>
      </c>
      <c r="S104" s="233">
        <v>0</v>
      </c>
      <c r="T104" s="234">
        <f>S104*H104</f>
        <v>0</v>
      </c>
      <c r="AR104" s="24" t="s">
        <v>559</v>
      </c>
      <c r="AT104" s="24" t="s">
        <v>136</v>
      </c>
      <c r="AU104" s="24" t="s">
        <v>148</v>
      </c>
      <c r="AY104" s="24" t="s">
        <v>135</v>
      </c>
      <c r="BE104" s="235">
        <f>IF(N104="základní",J104,0)</f>
        <v>0</v>
      </c>
      <c r="BF104" s="235">
        <f>IF(N104="snížená",J104,0)</f>
        <v>0</v>
      </c>
      <c r="BG104" s="235">
        <f>IF(N104="zákl. přenesená",J104,0)</f>
        <v>0</v>
      </c>
      <c r="BH104" s="235">
        <f>IF(N104="sníž. přenesená",J104,0)</f>
        <v>0</v>
      </c>
      <c r="BI104" s="235">
        <f>IF(N104="nulová",J104,0)</f>
        <v>0</v>
      </c>
      <c r="BJ104" s="24" t="s">
        <v>24</v>
      </c>
      <c r="BK104" s="235">
        <f>ROUND(I104*H104,2)</f>
        <v>0</v>
      </c>
      <c r="BL104" s="24" t="s">
        <v>559</v>
      </c>
      <c r="BM104" s="24" t="s">
        <v>273</v>
      </c>
    </row>
    <row r="105" spans="2:47" s="1" customFormat="1" ht="13.5">
      <c r="B105" s="46"/>
      <c r="C105" s="74"/>
      <c r="D105" s="236" t="s">
        <v>143</v>
      </c>
      <c r="E105" s="74"/>
      <c r="F105" s="237" t="s">
        <v>1103</v>
      </c>
      <c r="G105" s="74"/>
      <c r="H105" s="74"/>
      <c r="I105" s="196"/>
      <c r="J105" s="74"/>
      <c r="K105" s="74"/>
      <c r="L105" s="72"/>
      <c r="M105" s="238"/>
      <c r="N105" s="47"/>
      <c r="O105" s="47"/>
      <c r="P105" s="47"/>
      <c r="Q105" s="47"/>
      <c r="R105" s="47"/>
      <c r="S105" s="47"/>
      <c r="T105" s="95"/>
      <c r="AT105" s="24" t="s">
        <v>143</v>
      </c>
      <c r="AU105" s="24" t="s">
        <v>148</v>
      </c>
    </row>
    <row r="106" spans="2:65" s="1" customFormat="1" ht="25.5" customHeight="1">
      <c r="B106" s="46"/>
      <c r="C106" s="224" t="s">
        <v>164</v>
      </c>
      <c r="D106" s="224" t="s">
        <v>136</v>
      </c>
      <c r="E106" s="225" t="s">
        <v>1104</v>
      </c>
      <c r="F106" s="226" t="s">
        <v>1105</v>
      </c>
      <c r="G106" s="227" t="s">
        <v>966</v>
      </c>
      <c r="H106" s="228">
        <v>1</v>
      </c>
      <c r="I106" s="229"/>
      <c r="J106" s="230">
        <f>ROUND(I106*H106,2)</f>
        <v>0</v>
      </c>
      <c r="K106" s="226" t="s">
        <v>22</v>
      </c>
      <c r="L106" s="72"/>
      <c r="M106" s="231" t="s">
        <v>22</v>
      </c>
      <c r="N106" s="232" t="s">
        <v>47</v>
      </c>
      <c r="O106" s="47"/>
      <c r="P106" s="233">
        <f>O106*H106</f>
        <v>0</v>
      </c>
      <c r="Q106" s="233">
        <v>0</v>
      </c>
      <c r="R106" s="233">
        <f>Q106*H106</f>
        <v>0</v>
      </c>
      <c r="S106" s="233">
        <v>0</v>
      </c>
      <c r="T106" s="234">
        <f>S106*H106</f>
        <v>0</v>
      </c>
      <c r="AR106" s="24" t="s">
        <v>559</v>
      </c>
      <c r="AT106" s="24" t="s">
        <v>136</v>
      </c>
      <c r="AU106" s="24" t="s">
        <v>148</v>
      </c>
      <c r="AY106" s="24" t="s">
        <v>135</v>
      </c>
      <c r="BE106" s="235">
        <f>IF(N106="základní",J106,0)</f>
        <v>0</v>
      </c>
      <c r="BF106" s="235">
        <f>IF(N106="snížená",J106,0)</f>
        <v>0</v>
      </c>
      <c r="BG106" s="235">
        <f>IF(N106="zákl. přenesená",J106,0)</f>
        <v>0</v>
      </c>
      <c r="BH106" s="235">
        <f>IF(N106="sníž. přenesená",J106,0)</f>
        <v>0</v>
      </c>
      <c r="BI106" s="235">
        <f>IF(N106="nulová",J106,0)</f>
        <v>0</v>
      </c>
      <c r="BJ106" s="24" t="s">
        <v>24</v>
      </c>
      <c r="BK106" s="235">
        <f>ROUND(I106*H106,2)</f>
        <v>0</v>
      </c>
      <c r="BL106" s="24" t="s">
        <v>559</v>
      </c>
      <c r="BM106" s="24" t="s">
        <v>284</v>
      </c>
    </row>
    <row r="107" spans="2:47" s="1" customFormat="1" ht="13.5">
      <c r="B107" s="46"/>
      <c r="C107" s="74"/>
      <c r="D107" s="236" t="s">
        <v>143</v>
      </c>
      <c r="E107" s="74"/>
      <c r="F107" s="237" t="s">
        <v>1105</v>
      </c>
      <c r="G107" s="74"/>
      <c r="H107" s="74"/>
      <c r="I107" s="196"/>
      <c r="J107" s="74"/>
      <c r="K107" s="74"/>
      <c r="L107" s="72"/>
      <c r="M107" s="238"/>
      <c r="N107" s="47"/>
      <c r="O107" s="47"/>
      <c r="P107" s="47"/>
      <c r="Q107" s="47"/>
      <c r="R107" s="47"/>
      <c r="S107" s="47"/>
      <c r="T107" s="95"/>
      <c r="AT107" s="24" t="s">
        <v>143</v>
      </c>
      <c r="AU107" s="24" t="s">
        <v>148</v>
      </c>
    </row>
    <row r="108" spans="2:65" s="1" customFormat="1" ht="51" customHeight="1">
      <c r="B108" s="46"/>
      <c r="C108" s="224" t="s">
        <v>168</v>
      </c>
      <c r="D108" s="224" t="s">
        <v>136</v>
      </c>
      <c r="E108" s="225" t="s">
        <v>1106</v>
      </c>
      <c r="F108" s="226" t="s">
        <v>1107</v>
      </c>
      <c r="G108" s="227" t="s">
        <v>966</v>
      </c>
      <c r="H108" s="228">
        <v>1</v>
      </c>
      <c r="I108" s="229"/>
      <c r="J108" s="230">
        <f>ROUND(I108*H108,2)</f>
        <v>0</v>
      </c>
      <c r="K108" s="226" t="s">
        <v>22</v>
      </c>
      <c r="L108" s="72"/>
      <c r="M108" s="231" t="s">
        <v>22</v>
      </c>
      <c r="N108" s="232" t="s">
        <v>47</v>
      </c>
      <c r="O108" s="47"/>
      <c r="P108" s="233">
        <f>O108*H108</f>
        <v>0</v>
      </c>
      <c r="Q108" s="233">
        <v>0</v>
      </c>
      <c r="R108" s="233">
        <f>Q108*H108</f>
        <v>0</v>
      </c>
      <c r="S108" s="233">
        <v>0</v>
      </c>
      <c r="T108" s="234">
        <f>S108*H108</f>
        <v>0</v>
      </c>
      <c r="AR108" s="24" t="s">
        <v>559</v>
      </c>
      <c r="AT108" s="24" t="s">
        <v>136</v>
      </c>
      <c r="AU108" s="24" t="s">
        <v>148</v>
      </c>
      <c r="AY108" s="24" t="s">
        <v>135</v>
      </c>
      <c r="BE108" s="235">
        <f>IF(N108="základní",J108,0)</f>
        <v>0</v>
      </c>
      <c r="BF108" s="235">
        <f>IF(N108="snížená",J108,0)</f>
        <v>0</v>
      </c>
      <c r="BG108" s="235">
        <f>IF(N108="zákl. přenesená",J108,0)</f>
        <v>0</v>
      </c>
      <c r="BH108" s="235">
        <f>IF(N108="sníž. přenesená",J108,0)</f>
        <v>0</v>
      </c>
      <c r="BI108" s="235">
        <f>IF(N108="nulová",J108,0)</f>
        <v>0</v>
      </c>
      <c r="BJ108" s="24" t="s">
        <v>24</v>
      </c>
      <c r="BK108" s="235">
        <f>ROUND(I108*H108,2)</f>
        <v>0</v>
      </c>
      <c r="BL108" s="24" t="s">
        <v>559</v>
      </c>
      <c r="BM108" s="24" t="s">
        <v>295</v>
      </c>
    </row>
    <row r="109" spans="2:47" s="1" customFormat="1" ht="13.5">
      <c r="B109" s="46"/>
      <c r="C109" s="74"/>
      <c r="D109" s="236" t="s">
        <v>143</v>
      </c>
      <c r="E109" s="74"/>
      <c r="F109" s="237" t="s">
        <v>1108</v>
      </c>
      <c r="G109" s="74"/>
      <c r="H109" s="74"/>
      <c r="I109" s="196"/>
      <c r="J109" s="74"/>
      <c r="K109" s="74"/>
      <c r="L109" s="72"/>
      <c r="M109" s="238"/>
      <c r="N109" s="47"/>
      <c r="O109" s="47"/>
      <c r="P109" s="47"/>
      <c r="Q109" s="47"/>
      <c r="R109" s="47"/>
      <c r="S109" s="47"/>
      <c r="T109" s="95"/>
      <c r="AT109" s="24" t="s">
        <v>143</v>
      </c>
      <c r="AU109" s="24" t="s">
        <v>148</v>
      </c>
    </row>
    <row r="110" spans="2:65" s="1" customFormat="1" ht="16.5" customHeight="1">
      <c r="B110" s="46"/>
      <c r="C110" s="224" t="s">
        <v>255</v>
      </c>
      <c r="D110" s="224" t="s">
        <v>136</v>
      </c>
      <c r="E110" s="225" t="s">
        <v>1109</v>
      </c>
      <c r="F110" s="226" t="s">
        <v>1110</v>
      </c>
      <c r="G110" s="227" t="s">
        <v>966</v>
      </c>
      <c r="H110" s="228">
        <v>12</v>
      </c>
      <c r="I110" s="229"/>
      <c r="J110" s="230">
        <f>ROUND(I110*H110,2)</f>
        <v>0</v>
      </c>
      <c r="K110" s="226" t="s">
        <v>22</v>
      </c>
      <c r="L110" s="72"/>
      <c r="M110" s="231" t="s">
        <v>22</v>
      </c>
      <c r="N110" s="232" t="s">
        <v>47</v>
      </c>
      <c r="O110" s="47"/>
      <c r="P110" s="233">
        <f>O110*H110</f>
        <v>0</v>
      </c>
      <c r="Q110" s="233">
        <v>0</v>
      </c>
      <c r="R110" s="233">
        <f>Q110*H110</f>
        <v>0</v>
      </c>
      <c r="S110" s="233">
        <v>0</v>
      </c>
      <c r="T110" s="234">
        <f>S110*H110</f>
        <v>0</v>
      </c>
      <c r="AR110" s="24" t="s">
        <v>559</v>
      </c>
      <c r="AT110" s="24" t="s">
        <v>136</v>
      </c>
      <c r="AU110" s="24" t="s">
        <v>148</v>
      </c>
      <c r="AY110" s="24" t="s">
        <v>135</v>
      </c>
      <c r="BE110" s="235">
        <f>IF(N110="základní",J110,0)</f>
        <v>0</v>
      </c>
      <c r="BF110" s="235">
        <f>IF(N110="snížená",J110,0)</f>
        <v>0</v>
      </c>
      <c r="BG110" s="235">
        <f>IF(N110="zákl. přenesená",J110,0)</f>
        <v>0</v>
      </c>
      <c r="BH110" s="235">
        <f>IF(N110="sníž. přenesená",J110,0)</f>
        <v>0</v>
      </c>
      <c r="BI110" s="235">
        <f>IF(N110="nulová",J110,0)</f>
        <v>0</v>
      </c>
      <c r="BJ110" s="24" t="s">
        <v>24</v>
      </c>
      <c r="BK110" s="235">
        <f>ROUND(I110*H110,2)</f>
        <v>0</v>
      </c>
      <c r="BL110" s="24" t="s">
        <v>559</v>
      </c>
      <c r="BM110" s="24" t="s">
        <v>307</v>
      </c>
    </row>
    <row r="111" spans="2:47" s="1" customFormat="1" ht="13.5">
      <c r="B111" s="46"/>
      <c r="C111" s="74"/>
      <c r="D111" s="236" t="s">
        <v>143</v>
      </c>
      <c r="E111" s="74"/>
      <c r="F111" s="237" t="s">
        <v>1110</v>
      </c>
      <c r="G111" s="74"/>
      <c r="H111" s="74"/>
      <c r="I111" s="196"/>
      <c r="J111" s="74"/>
      <c r="K111" s="74"/>
      <c r="L111" s="72"/>
      <c r="M111" s="238"/>
      <c r="N111" s="47"/>
      <c r="O111" s="47"/>
      <c r="P111" s="47"/>
      <c r="Q111" s="47"/>
      <c r="R111" s="47"/>
      <c r="S111" s="47"/>
      <c r="T111" s="95"/>
      <c r="AT111" s="24" t="s">
        <v>143</v>
      </c>
      <c r="AU111" s="24" t="s">
        <v>148</v>
      </c>
    </row>
    <row r="112" spans="2:63" s="10" customFormat="1" ht="22.3" customHeight="1">
      <c r="B112" s="210"/>
      <c r="C112" s="211"/>
      <c r="D112" s="212" t="s">
        <v>75</v>
      </c>
      <c r="E112" s="249" t="s">
        <v>1111</v>
      </c>
      <c r="F112" s="249" t="s">
        <v>1112</v>
      </c>
      <c r="G112" s="211"/>
      <c r="H112" s="211"/>
      <c r="I112" s="214"/>
      <c r="J112" s="250">
        <f>BK112</f>
        <v>0</v>
      </c>
      <c r="K112" s="211"/>
      <c r="L112" s="216"/>
      <c r="M112" s="217"/>
      <c r="N112" s="218"/>
      <c r="O112" s="218"/>
      <c r="P112" s="219">
        <f>SUM(P113:P118)</f>
        <v>0</v>
      </c>
      <c r="Q112" s="218"/>
      <c r="R112" s="219">
        <f>SUM(R113:R118)</f>
        <v>0</v>
      </c>
      <c r="S112" s="218"/>
      <c r="T112" s="220">
        <f>SUM(T113:T118)</f>
        <v>0</v>
      </c>
      <c r="AR112" s="221" t="s">
        <v>24</v>
      </c>
      <c r="AT112" s="222" t="s">
        <v>75</v>
      </c>
      <c r="AU112" s="222" t="s">
        <v>85</v>
      </c>
      <c r="AY112" s="221" t="s">
        <v>135</v>
      </c>
      <c r="BK112" s="223">
        <f>SUM(BK113:BK118)</f>
        <v>0</v>
      </c>
    </row>
    <row r="113" spans="2:65" s="1" customFormat="1" ht="51" customHeight="1">
      <c r="B113" s="46"/>
      <c r="C113" s="224" t="s">
        <v>29</v>
      </c>
      <c r="D113" s="224" t="s">
        <v>136</v>
      </c>
      <c r="E113" s="225" t="s">
        <v>1113</v>
      </c>
      <c r="F113" s="226" t="s">
        <v>1114</v>
      </c>
      <c r="G113" s="227" t="s">
        <v>22</v>
      </c>
      <c r="H113" s="228">
        <v>1</v>
      </c>
      <c r="I113" s="229"/>
      <c r="J113" s="230">
        <f>ROUND(I113*H113,2)</f>
        <v>0</v>
      </c>
      <c r="K113" s="226" t="s">
        <v>22</v>
      </c>
      <c r="L113" s="72"/>
      <c r="M113" s="231" t="s">
        <v>22</v>
      </c>
      <c r="N113" s="232" t="s">
        <v>47</v>
      </c>
      <c r="O113" s="47"/>
      <c r="P113" s="233">
        <f>O113*H113</f>
        <v>0</v>
      </c>
      <c r="Q113" s="233">
        <v>0</v>
      </c>
      <c r="R113" s="233">
        <f>Q113*H113</f>
        <v>0</v>
      </c>
      <c r="S113" s="233">
        <v>0</v>
      </c>
      <c r="T113" s="234">
        <f>S113*H113</f>
        <v>0</v>
      </c>
      <c r="AR113" s="24" t="s">
        <v>559</v>
      </c>
      <c r="AT113" s="24" t="s">
        <v>136</v>
      </c>
      <c r="AU113" s="24" t="s">
        <v>148</v>
      </c>
      <c r="AY113" s="24" t="s">
        <v>135</v>
      </c>
      <c r="BE113" s="235">
        <f>IF(N113="základní",J113,0)</f>
        <v>0</v>
      </c>
      <c r="BF113" s="235">
        <f>IF(N113="snížená",J113,0)</f>
        <v>0</v>
      </c>
      <c r="BG113" s="235">
        <f>IF(N113="zákl. přenesená",J113,0)</f>
        <v>0</v>
      </c>
      <c r="BH113" s="235">
        <f>IF(N113="sníž. přenesená",J113,0)</f>
        <v>0</v>
      </c>
      <c r="BI113" s="235">
        <f>IF(N113="nulová",J113,0)</f>
        <v>0</v>
      </c>
      <c r="BJ113" s="24" t="s">
        <v>24</v>
      </c>
      <c r="BK113" s="235">
        <f>ROUND(I113*H113,2)</f>
        <v>0</v>
      </c>
      <c r="BL113" s="24" t="s">
        <v>559</v>
      </c>
      <c r="BM113" s="24" t="s">
        <v>312</v>
      </c>
    </row>
    <row r="114" spans="2:47" s="1" customFormat="1" ht="13.5">
      <c r="B114" s="46"/>
      <c r="C114" s="74"/>
      <c r="D114" s="236" t="s">
        <v>143</v>
      </c>
      <c r="E114" s="74"/>
      <c r="F114" s="237" t="s">
        <v>1115</v>
      </c>
      <c r="G114" s="74"/>
      <c r="H114" s="74"/>
      <c r="I114" s="196"/>
      <c r="J114" s="74"/>
      <c r="K114" s="74"/>
      <c r="L114" s="72"/>
      <c r="M114" s="238"/>
      <c r="N114" s="47"/>
      <c r="O114" s="47"/>
      <c r="P114" s="47"/>
      <c r="Q114" s="47"/>
      <c r="R114" s="47"/>
      <c r="S114" s="47"/>
      <c r="T114" s="95"/>
      <c r="AT114" s="24" t="s">
        <v>143</v>
      </c>
      <c r="AU114" s="24" t="s">
        <v>148</v>
      </c>
    </row>
    <row r="115" spans="2:65" s="1" customFormat="1" ht="16.5" customHeight="1">
      <c r="B115" s="46"/>
      <c r="C115" s="224" t="s">
        <v>267</v>
      </c>
      <c r="D115" s="224" t="s">
        <v>136</v>
      </c>
      <c r="E115" s="225" t="s">
        <v>1116</v>
      </c>
      <c r="F115" s="226" t="s">
        <v>1117</v>
      </c>
      <c r="G115" s="227" t="s">
        <v>966</v>
      </c>
      <c r="H115" s="228">
        <v>2</v>
      </c>
      <c r="I115" s="229"/>
      <c r="J115" s="230">
        <f>ROUND(I115*H115,2)</f>
        <v>0</v>
      </c>
      <c r="K115" s="226" t="s">
        <v>22</v>
      </c>
      <c r="L115" s="72"/>
      <c r="M115" s="231" t="s">
        <v>22</v>
      </c>
      <c r="N115" s="232" t="s">
        <v>47</v>
      </c>
      <c r="O115" s="47"/>
      <c r="P115" s="233">
        <f>O115*H115</f>
        <v>0</v>
      </c>
      <c r="Q115" s="233">
        <v>0</v>
      </c>
      <c r="R115" s="233">
        <f>Q115*H115</f>
        <v>0</v>
      </c>
      <c r="S115" s="233">
        <v>0</v>
      </c>
      <c r="T115" s="234">
        <f>S115*H115</f>
        <v>0</v>
      </c>
      <c r="AR115" s="24" t="s">
        <v>559</v>
      </c>
      <c r="AT115" s="24" t="s">
        <v>136</v>
      </c>
      <c r="AU115" s="24" t="s">
        <v>148</v>
      </c>
      <c r="AY115" s="24" t="s">
        <v>135</v>
      </c>
      <c r="BE115" s="235">
        <f>IF(N115="základní",J115,0)</f>
        <v>0</v>
      </c>
      <c r="BF115" s="235">
        <f>IF(N115="snížená",J115,0)</f>
        <v>0</v>
      </c>
      <c r="BG115" s="235">
        <f>IF(N115="zákl. přenesená",J115,0)</f>
        <v>0</v>
      </c>
      <c r="BH115" s="235">
        <f>IF(N115="sníž. přenesená",J115,0)</f>
        <v>0</v>
      </c>
      <c r="BI115" s="235">
        <f>IF(N115="nulová",J115,0)</f>
        <v>0</v>
      </c>
      <c r="BJ115" s="24" t="s">
        <v>24</v>
      </c>
      <c r="BK115" s="235">
        <f>ROUND(I115*H115,2)</f>
        <v>0</v>
      </c>
      <c r="BL115" s="24" t="s">
        <v>559</v>
      </c>
      <c r="BM115" s="24" t="s">
        <v>325</v>
      </c>
    </row>
    <row r="116" spans="2:47" s="1" customFormat="1" ht="13.5">
      <c r="B116" s="46"/>
      <c r="C116" s="74"/>
      <c r="D116" s="236" t="s">
        <v>143</v>
      </c>
      <c r="E116" s="74"/>
      <c r="F116" s="237" t="s">
        <v>1117</v>
      </c>
      <c r="G116" s="74"/>
      <c r="H116" s="74"/>
      <c r="I116" s="196"/>
      <c r="J116" s="74"/>
      <c r="K116" s="74"/>
      <c r="L116" s="72"/>
      <c r="M116" s="238"/>
      <c r="N116" s="47"/>
      <c r="O116" s="47"/>
      <c r="P116" s="47"/>
      <c r="Q116" s="47"/>
      <c r="R116" s="47"/>
      <c r="S116" s="47"/>
      <c r="T116" s="95"/>
      <c r="AT116" s="24" t="s">
        <v>143</v>
      </c>
      <c r="AU116" s="24" t="s">
        <v>148</v>
      </c>
    </row>
    <row r="117" spans="2:65" s="1" customFormat="1" ht="16.5" customHeight="1">
      <c r="B117" s="46"/>
      <c r="C117" s="224" t="s">
        <v>273</v>
      </c>
      <c r="D117" s="224" t="s">
        <v>136</v>
      </c>
      <c r="E117" s="225" t="s">
        <v>1118</v>
      </c>
      <c r="F117" s="226" t="s">
        <v>1119</v>
      </c>
      <c r="G117" s="227" t="s">
        <v>966</v>
      </c>
      <c r="H117" s="228">
        <v>1</v>
      </c>
      <c r="I117" s="229"/>
      <c r="J117" s="230">
        <f>ROUND(I117*H117,2)</f>
        <v>0</v>
      </c>
      <c r="K117" s="226" t="s">
        <v>22</v>
      </c>
      <c r="L117" s="72"/>
      <c r="M117" s="231" t="s">
        <v>22</v>
      </c>
      <c r="N117" s="232" t="s">
        <v>47</v>
      </c>
      <c r="O117" s="47"/>
      <c r="P117" s="233">
        <f>O117*H117</f>
        <v>0</v>
      </c>
      <c r="Q117" s="233">
        <v>0</v>
      </c>
      <c r="R117" s="233">
        <f>Q117*H117</f>
        <v>0</v>
      </c>
      <c r="S117" s="233">
        <v>0</v>
      </c>
      <c r="T117" s="234">
        <f>S117*H117</f>
        <v>0</v>
      </c>
      <c r="AR117" s="24" t="s">
        <v>559</v>
      </c>
      <c r="AT117" s="24" t="s">
        <v>136</v>
      </c>
      <c r="AU117" s="24" t="s">
        <v>148</v>
      </c>
      <c r="AY117" s="24" t="s">
        <v>135</v>
      </c>
      <c r="BE117" s="235">
        <f>IF(N117="základní",J117,0)</f>
        <v>0</v>
      </c>
      <c r="BF117" s="235">
        <f>IF(N117="snížená",J117,0)</f>
        <v>0</v>
      </c>
      <c r="BG117" s="235">
        <f>IF(N117="zákl. přenesená",J117,0)</f>
        <v>0</v>
      </c>
      <c r="BH117" s="235">
        <f>IF(N117="sníž. přenesená",J117,0)</f>
        <v>0</v>
      </c>
      <c r="BI117" s="235">
        <f>IF(N117="nulová",J117,0)</f>
        <v>0</v>
      </c>
      <c r="BJ117" s="24" t="s">
        <v>24</v>
      </c>
      <c r="BK117" s="235">
        <f>ROUND(I117*H117,2)</f>
        <v>0</v>
      </c>
      <c r="BL117" s="24" t="s">
        <v>559</v>
      </c>
      <c r="BM117" s="24" t="s">
        <v>339</v>
      </c>
    </row>
    <row r="118" spans="2:47" s="1" customFormat="1" ht="13.5">
      <c r="B118" s="46"/>
      <c r="C118" s="74"/>
      <c r="D118" s="236" t="s">
        <v>143</v>
      </c>
      <c r="E118" s="74"/>
      <c r="F118" s="237" t="s">
        <v>1119</v>
      </c>
      <c r="G118" s="74"/>
      <c r="H118" s="74"/>
      <c r="I118" s="196"/>
      <c r="J118" s="74"/>
      <c r="K118" s="74"/>
      <c r="L118" s="72"/>
      <c r="M118" s="238"/>
      <c r="N118" s="47"/>
      <c r="O118" s="47"/>
      <c r="P118" s="47"/>
      <c r="Q118" s="47"/>
      <c r="R118" s="47"/>
      <c r="S118" s="47"/>
      <c r="T118" s="95"/>
      <c r="AT118" s="24" t="s">
        <v>143</v>
      </c>
      <c r="AU118" s="24" t="s">
        <v>148</v>
      </c>
    </row>
    <row r="119" spans="2:63" s="10" customFormat="1" ht="22.3" customHeight="1">
      <c r="B119" s="210"/>
      <c r="C119" s="211"/>
      <c r="D119" s="212" t="s">
        <v>75</v>
      </c>
      <c r="E119" s="249" t="s">
        <v>1120</v>
      </c>
      <c r="F119" s="249" t="s">
        <v>1121</v>
      </c>
      <c r="G119" s="211"/>
      <c r="H119" s="211"/>
      <c r="I119" s="214"/>
      <c r="J119" s="250">
        <f>BK119</f>
        <v>0</v>
      </c>
      <c r="K119" s="211"/>
      <c r="L119" s="216"/>
      <c r="M119" s="217"/>
      <c r="N119" s="218"/>
      <c r="O119" s="218"/>
      <c r="P119" s="219">
        <f>SUM(P120:P123)</f>
        <v>0</v>
      </c>
      <c r="Q119" s="218"/>
      <c r="R119" s="219">
        <f>SUM(R120:R123)</f>
        <v>0</v>
      </c>
      <c r="S119" s="218"/>
      <c r="T119" s="220">
        <f>SUM(T120:T123)</f>
        <v>0</v>
      </c>
      <c r="AR119" s="221" t="s">
        <v>24</v>
      </c>
      <c r="AT119" s="222" t="s">
        <v>75</v>
      </c>
      <c r="AU119" s="222" t="s">
        <v>85</v>
      </c>
      <c r="AY119" s="221" t="s">
        <v>135</v>
      </c>
      <c r="BK119" s="223">
        <f>SUM(BK120:BK123)</f>
        <v>0</v>
      </c>
    </row>
    <row r="120" spans="2:65" s="1" customFormat="1" ht="25.5" customHeight="1">
      <c r="B120" s="46"/>
      <c r="C120" s="224" t="s">
        <v>279</v>
      </c>
      <c r="D120" s="224" t="s">
        <v>136</v>
      </c>
      <c r="E120" s="225" t="s">
        <v>1122</v>
      </c>
      <c r="F120" s="226" t="s">
        <v>1123</v>
      </c>
      <c r="G120" s="227" t="s">
        <v>966</v>
      </c>
      <c r="H120" s="228">
        <v>1</v>
      </c>
      <c r="I120" s="229"/>
      <c r="J120" s="230">
        <f>ROUND(I120*H120,2)</f>
        <v>0</v>
      </c>
      <c r="K120" s="226" t="s">
        <v>22</v>
      </c>
      <c r="L120" s="72"/>
      <c r="M120" s="231" t="s">
        <v>22</v>
      </c>
      <c r="N120" s="232" t="s">
        <v>47</v>
      </c>
      <c r="O120" s="47"/>
      <c r="P120" s="233">
        <f>O120*H120</f>
        <v>0</v>
      </c>
      <c r="Q120" s="233">
        <v>0</v>
      </c>
      <c r="R120" s="233">
        <f>Q120*H120</f>
        <v>0</v>
      </c>
      <c r="S120" s="233">
        <v>0</v>
      </c>
      <c r="T120" s="234">
        <f>S120*H120</f>
        <v>0</v>
      </c>
      <c r="AR120" s="24" t="s">
        <v>559</v>
      </c>
      <c r="AT120" s="24" t="s">
        <v>136</v>
      </c>
      <c r="AU120" s="24" t="s">
        <v>148</v>
      </c>
      <c r="AY120" s="24" t="s">
        <v>135</v>
      </c>
      <c r="BE120" s="235">
        <f>IF(N120="základní",J120,0)</f>
        <v>0</v>
      </c>
      <c r="BF120" s="235">
        <f>IF(N120="snížená",J120,0)</f>
        <v>0</v>
      </c>
      <c r="BG120" s="235">
        <f>IF(N120="zákl. přenesená",J120,0)</f>
        <v>0</v>
      </c>
      <c r="BH120" s="235">
        <f>IF(N120="sníž. přenesená",J120,0)</f>
        <v>0</v>
      </c>
      <c r="BI120" s="235">
        <f>IF(N120="nulová",J120,0)</f>
        <v>0</v>
      </c>
      <c r="BJ120" s="24" t="s">
        <v>24</v>
      </c>
      <c r="BK120" s="235">
        <f>ROUND(I120*H120,2)</f>
        <v>0</v>
      </c>
      <c r="BL120" s="24" t="s">
        <v>559</v>
      </c>
      <c r="BM120" s="24" t="s">
        <v>349</v>
      </c>
    </row>
    <row r="121" spans="2:47" s="1" customFormat="1" ht="13.5">
      <c r="B121" s="46"/>
      <c r="C121" s="74"/>
      <c r="D121" s="236" t="s">
        <v>143</v>
      </c>
      <c r="E121" s="74"/>
      <c r="F121" s="237" t="s">
        <v>1123</v>
      </c>
      <c r="G121" s="74"/>
      <c r="H121" s="74"/>
      <c r="I121" s="196"/>
      <c r="J121" s="74"/>
      <c r="K121" s="74"/>
      <c r="L121" s="72"/>
      <c r="M121" s="238"/>
      <c r="N121" s="47"/>
      <c r="O121" s="47"/>
      <c r="P121" s="47"/>
      <c r="Q121" s="47"/>
      <c r="R121" s="47"/>
      <c r="S121" s="47"/>
      <c r="T121" s="95"/>
      <c r="AT121" s="24" t="s">
        <v>143</v>
      </c>
      <c r="AU121" s="24" t="s">
        <v>148</v>
      </c>
    </row>
    <row r="122" spans="2:65" s="1" customFormat="1" ht="25.5" customHeight="1">
      <c r="B122" s="46"/>
      <c r="C122" s="224" t="s">
        <v>284</v>
      </c>
      <c r="D122" s="224" t="s">
        <v>136</v>
      </c>
      <c r="E122" s="225" t="s">
        <v>1124</v>
      </c>
      <c r="F122" s="226" t="s">
        <v>1125</v>
      </c>
      <c r="G122" s="227" t="s">
        <v>966</v>
      </c>
      <c r="H122" s="228">
        <v>10</v>
      </c>
      <c r="I122" s="229"/>
      <c r="J122" s="230">
        <f>ROUND(I122*H122,2)</f>
        <v>0</v>
      </c>
      <c r="K122" s="226" t="s">
        <v>22</v>
      </c>
      <c r="L122" s="72"/>
      <c r="M122" s="231" t="s">
        <v>22</v>
      </c>
      <c r="N122" s="232" t="s">
        <v>47</v>
      </c>
      <c r="O122" s="47"/>
      <c r="P122" s="233">
        <f>O122*H122</f>
        <v>0</v>
      </c>
      <c r="Q122" s="233">
        <v>0</v>
      </c>
      <c r="R122" s="233">
        <f>Q122*H122</f>
        <v>0</v>
      </c>
      <c r="S122" s="233">
        <v>0</v>
      </c>
      <c r="T122" s="234">
        <f>S122*H122</f>
        <v>0</v>
      </c>
      <c r="AR122" s="24" t="s">
        <v>559</v>
      </c>
      <c r="AT122" s="24" t="s">
        <v>136</v>
      </c>
      <c r="AU122" s="24" t="s">
        <v>148</v>
      </c>
      <c r="AY122" s="24" t="s">
        <v>135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24" t="s">
        <v>24</v>
      </c>
      <c r="BK122" s="235">
        <f>ROUND(I122*H122,2)</f>
        <v>0</v>
      </c>
      <c r="BL122" s="24" t="s">
        <v>559</v>
      </c>
      <c r="BM122" s="24" t="s">
        <v>365</v>
      </c>
    </row>
    <row r="123" spans="2:47" s="1" customFormat="1" ht="13.5">
      <c r="B123" s="46"/>
      <c r="C123" s="74"/>
      <c r="D123" s="236" t="s">
        <v>143</v>
      </c>
      <c r="E123" s="74"/>
      <c r="F123" s="237" t="s">
        <v>1125</v>
      </c>
      <c r="G123" s="74"/>
      <c r="H123" s="74"/>
      <c r="I123" s="196"/>
      <c r="J123" s="74"/>
      <c r="K123" s="74"/>
      <c r="L123" s="72"/>
      <c r="M123" s="238"/>
      <c r="N123" s="47"/>
      <c r="O123" s="47"/>
      <c r="P123" s="47"/>
      <c r="Q123" s="47"/>
      <c r="R123" s="47"/>
      <c r="S123" s="47"/>
      <c r="T123" s="95"/>
      <c r="AT123" s="24" t="s">
        <v>143</v>
      </c>
      <c r="AU123" s="24" t="s">
        <v>148</v>
      </c>
    </row>
    <row r="124" spans="2:63" s="10" customFormat="1" ht="22.3" customHeight="1">
      <c r="B124" s="210"/>
      <c r="C124" s="211"/>
      <c r="D124" s="212" t="s">
        <v>75</v>
      </c>
      <c r="E124" s="249" t="s">
        <v>1126</v>
      </c>
      <c r="F124" s="249" t="s">
        <v>1127</v>
      </c>
      <c r="G124" s="211"/>
      <c r="H124" s="211"/>
      <c r="I124" s="214"/>
      <c r="J124" s="250">
        <f>BK124</f>
        <v>0</v>
      </c>
      <c r="K124" s="211"/>
      <c r="L124" s="216"/>
      <c r="M124" s="217"/>
      <c r="N124" s="218"/>
      <c r="O124" s="218"/>
      <c r="P124" s="219">
        <f>SUM(P125:P130)</f>
        <v>0</v>
      </c>
      <c r="Q124" s="218"/>
      <c r="R124" s="219">
        <f>SUM(R125:R130)</f>
        <v>0</v>
      </c>
      <c r="S124" s="218"/>
      <c r="T124" s="220">
        <f>SUM(T125:T130)</f>
        <v>0</v>
      </c>
      <c r="AR124" s="221" t="s">
        <v>24</v>
      </c>
      <c r="AT124" s="222" t="s">
        <v>75</v>
      </c>
      <c r="AU124" s="222" t="s">
        <v>85</v>
      </c>
      <c r="AY124" s="221" t="s">
        <v>135</v>
      </c>
      <c r="BK124" s="223">
        <f>SUM(BK125:BK130)</f>
        <v>0</v>
      </c>
    </row>
    <row r="125" spans="2:65" s="1" customFormat="1" ht="16.5" customHeight="1">
      <c r="B125" s="46"/>
      <c r="C125" s="224" t="s">
        <v>10</v>
      </c>
      <c r="D125" s="224" t="s">
        <v>136</v>
      </c>
      <c r="E125" s="225" t="s">
        <v>1128</v>
      </c>
      <c r="F125" s="226" t="s">
        <v>1129</v>
      </c>
      <c r="G125" s="227" t="s">
        <v>262</v>
      </c>
      <c r="H125" s="228">
        <v>650</v>
      </c>
      <c r="I125" s="229"/>
      <c r="J125" s="230">
        <f>ROUND(I125*H125,2)</f>
        <v>0</v>
      </c>
      <c r="K125" s="226" t="s">
        <v>22</v>
      </c>
      <c r="L125" s="72"/>
      <c r="M125" s="231" t="s">
        <v>22</v>
      </c>
      <c r="N125" s="232" t="s">
        <v>47</v>
      </c>
      <c r="O125" s="47"/>
      <c r="P125" s="233">
        <f>O125*H125</f>
        <v>0</v>
      </c>
      <c r="Q125" s="233">
        <v>0</v>
      </c>
      <c r="R125" s="233">
        <f>Q125*H125</f>
        <v>0</v>
      </c>
      <c r="S125" s="233">
        <v>0</v>
      </c>
      <c r="T125" s="234">
        <f>S125*H125</f>
        <v>0</v>
      </c>
      <c r="AR125" s="24" t="s">
        <v>559</v>
      </c>
      <c r="AT125" s="24" t="s">
        <v>136</v>
      </c>
      <c r="AU125" s="24" t="s">
        <v>148</v>
      </c>
      <c r="AY125" s="24" t="s">
        <v>135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24" t="s">
        <v>24</v>
      </c>
      <c r="BK125" s="235">
        <f>ROUND(I125*H125,2)</f>
        <v>0</v>
      </c>
      <c r="BL125" s="24" t="s">
        <v>559</v>
      </c>
      <c r="BM125" s="24" t="s">
        <v>375</v>
      </c>
    </row>
    <row r="126" spans="2:47" s="1" customFormat="1" ht="13.5">
      <c r="B126" s="46"/>
      <c r="C126" s="74"/>
      <c r="D126" s="236" t="s">
        <v>143</v>
      </c>
      <c r="E126" s="74"/>
      <c r="F126" s="237" t="s">
        <v>1129</v>
      </c>
      <c r="G126" s="74"/>
      <c r="H126" s="74"/>
      <c r="I126" s="196"/>
      <c r="J126" s="74"/>
      <c r="K126" s="74"/>
      <c r="L126" s="72"/>
      <c r="M126" s="238"/>
      <c r="N126" s="47"/>
      <c r="O126" s="47"/>
      <c r="P126" s="47"/>
      <c r="Q126" s="47"/>
      <c r="R126" s="47"/>
      <c r="S126" s="47"/>
      <c r="T126" s="95"/>
      <c r="AT126" s="24" t="s">
        <v>143</v>
      </c>
      <c r="AU126" s="24" t="s">
        <v>148</v>
      </c>
    </row>
    <row r="127" spans="2:65" s="1" customFormat="1" ht="16.5" customHeight="1">
      <c r="B127" s="46"/>
      <c r="C127" s="224" t="s">
        <v>295</v>
      </c>
      <c r="D127" s="224" t="s">
        <v>136</v>
      </c>
      <c r="E127" s="225" t="s">
        <v>1130</v>
      </c>
      <c r="F127" s="226" t="s">
        <v>1131</v>
      </c>
      <c r="G127" s="227" t="s">
        <v>966</v>
      </c>
      <c r="H127" s="228">
        <v>24</v>
      </c>
      <c r="I127" s="229"/>
      <c r="J127" s="230">
        <f>ROUND(I127*H127,2)</f>
        <v>0</v>
      </c>
      <c r="K127" s="226" t="s">
        <v>22</v>
      </c>
      <c r="L127" s="72"/>
      <c r="M127" s="231" t="s">
        <v>22</v>
      </c>
      <c r="N127" s="232" t="s">
        <v>47</v>
      </c>
      <c r="O127" s="47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AR127" s="24" t="s">
        <v>559</v>
      </c>
      <c r="AT127" s="24" t="s">
        <v>136</v>
      </c>
      <c r="AU127" s="24" t="s">
        <v>148</v>
      </c>
      <c r="AY127" s="24" t="s">
        <v>135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24" t="s">
        <v>24</v>
      </c>
      <c r="BK127" s="235">
        <f>ROUND(I127*H127,2)</f>
        <v>0</v>
      </c>
      <c r="BL127" s="24" t="s">
        <v>559</v>
      </c>
      <c r="BM127" s="24" t="s">
        <v>387</v>
      </c>
    </row>
    <row r="128" spans="2:47" s="1" customFormat="1" ht="13.5">
      <c r="B128" s="46"/>
      <c r="C128" s="74"/>
      <c r="D128" s="236" t="s">
        <v>143</v>
      </c>
      <c r="E128" s="74"/>
      <c r="F128" s="237" t="s">
        <v>1131</v>
      </c>
      <c r="G128" s="74"/>
      <c r="H128" s="74"/>
      <c r="I128" s="196"/>
      <c r="J128" s="74"/>
      <c r="K128" s="74"/>
      <c r="L128" s="72"/>
      <c r="M128" s="238"/>
      <c r="N128" s="47"/>
      <c r="O128" s="47"/>
      <c r="P128" s="47"/>
      <c r="Q128" s="47"/>
      <c r="R128" s="47"/>
      <c r="S128" s="47"/>
      <c r="T128" s="95"/>
      <c r="AT128" s="24" t="s">
        <v>143</v>
      </c>
      <c r="AU128" s="24" t="s">
        <v>148</v>
      </c>
    </row>
    <row r="129" spans="2:65" s="1" customFormat="1" ht="16.5" customHeight="1">
      <c r="B129" s="46"/>
      <c r="C129" s="224" t="s">
        <v>301</v>
      </c>
      <c r="D129" s="224" t="s">
        <v>136</v>
      </c>
      <c r="E129" s="225" t="s">
        <v>1132</v>
      </c>
      <c r="F129" s="226" t="s">
        <v>1133</v>
      </c>
      <c r="G129" s="227" t="s">
        <v>966</v>
      </c>
      <c r="H129" s="228">
        <v>12</v>
      </c>
      <c r="I129" s="229"/>
      <c r="J129" s="230">
        <f>ROUND(I129*H129,2)</f>
        <v>0</v>
      </c>
      <c r="K129" s="226" t="s">
        <v>22</v>
      </c>
      <c r="L129" s="72"/>
      <c r="M129" s="231" t="s">
        <v>22</v>
      </c>
      <c r="N129" s="232" t="s">
        <v>47</v>
      </c>
      <c r="O129" s="47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4" t="s">
        <v>559</v>
      </c>
      <c r="AT129" s="24" t="s">
        <v>136</v>
      </c>
      <c r="AU129" s="24" t="s">
        <v>148</v>
      </c>
      <c r="AY129" s="24" t="s">
        <v>135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24" t="s">
        <v>24</v>
      </c>
      <c r="BK129" s="235">
        <f>ROUND(I129*H129,2)</f>
        <v>0</v>
      </c>
      <c r="BL129" s="24" t="s">
        <v>559</v>
      </c>
      <c r="BM129" s="24" t="s">
        <v>399</v>
      </c>
    </row>
    <row r="130" spans="2:47" s="1" customFormat="1" ht="13.5">
      <c r="B130" s="46"/>
      <c r="C130" s="74"/>
      <c r="D130" s="236" t="s">
        <v>143</v>
      </c>
      <c r="E130" s="74"/>
      <c r="F130" s="237" t="s">
        <v>1133</v>
      </c>
      <c r="G130" s="74"/>
      <c r="H130" s="74"/>
      <c r="I130" s="196"/>
      <c r="J130" s="74"/>
      <c r="K130" s="74"/>
      <c r="L130" s="72"/>
      <c r="M130" s="238"/>
      <c r="N130" s="47"/>
      <c r="O130" s="47"/>
      <c r="P130" s="47"/>
      <c r="Q130" s="47"/>
      <c r="R130" s="47"/>
      <c r="S130" s="47"/>
      <c r="T130" s="95"/>
      <c r="AT130" s="24" t="s">
        <v>143</v>
      </c>
      <c r="AU130" s="24" t="s">
        <v>148</v>
      </c>
    </row>
    <row r="131" spans="2:63" s="10" customFormat="1" ht="22.3" customHeight="1">
      <c r="B131" s="210"/>
      <c r="C131" s="211"/>
      <c r="D131" s="212" t="s">
        <v>75</v>
      </c>
      <c r="E131" s="249" t="s">
        <v>1134</v>
      </c>
      <c r="F131" s="249" t="s">
        <v>1135</v>
      </c>
      <c r="G131" s="211"/>
      <c r="H131" s="211"/>
      <c r="I131" s="214"/>
      <c r="J131" s="250">
        <f>BK131</f>
        <v>0</v>
      </c>
      <c r="K131" s="211"/>
      <c r="L131" s="216"/>
      <c r="M131" s="217"/>
      <c r="N131" s="218"/>
      <c r="O131" s="218"/>
      <c r="P131" s="219">
        <f>SUM(P132:P149)</f>
        <v>0</v>
      </c>
      <c r="Q131" s="218"/>
      <c r="R131" s="219">
        <f>SUM(R132:R149)</f>
        <v>0</v>
      </c>
      <c r="S131" s="218"/>
      <c r="T131" s="220">
        <f>SUM(T132:T149)</f>
        <v>0</v>
      </c>
      <c r="AR131" s="221" t="s">
        <v>24</v>
      </c>
      <c r="AT131" s="222" t="s">
        <v>75</v>
      </c>
      <c r="AU131" s="222" t="s">
        <v>85</v>
      </c>
      <c r="AY131" s="221" t="s">
        <v>135</v>
      </c>
      <c r="BK131" s="223">
        <f>SUM(BK132:BK149)</f>
        <v>0</v>
      </c>
    </row>
    <row r="132" spans="2:65" s="1" customFormat="1" ht="16.5" customHeight="1">
      <c r="B132" s="46"/>
      <c r="C132" s="224" t="s">
        <v>307</v>
      </c>
      <c r="D132" s="224" t="s">
        <v>136</v>
      </c>
      <c r="E132" s="225" t="s">
        <v>1136</v>
      </c>
      <c r="F132" s="226" t="s">
        <v>1137</v>
      </c>
      <c r="G132" s="227" t="s">
        <v>262</v>
      </c>
      <c r="H132" s="228">
        <v>150</v>
      </c>
      <c r="I132" s="229"/>
      <c r="J132" s="230">
        <f>ROUND(I132*H132,2)</f>
        <v>0</v>
      </c>
      <c r="K132" s="226" t="s">
        <v>22</v>
      </c>
      <c r="L132" s="72"/>
      <c r="M132" s="231" t="s">
        <v>22</v>
      </c>
      <c r="N132" s="232" t="s">
        <v>47</v>
      </c>
      <c r="O132" s="47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4" t="s">
        <v>559</v>
      </c>
      <c r="AT132" s="24" t="s">
        <v>136</v>
      </c>
      <c r="AU132" s="24" t="s">
        <v>148</v>
      </c>
      <c r="AY132" s="24" t="s">
        <v>135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24" t="s">
        <v>24</v>
      </c>
      <c r="BK132" s="235">
        <f>ROUND(I132*H132,2)</f>
        <v>0</v>
      </c>
      <c r="BL132" s="24" t="s">
        <v>559</v>
      </c>
      <c r="BM132" s="24" t="s">
        <v>410</v>
      </c>
    </row>
    <row r="133" spans="2:47" s="1" customFormat="1" ht="13.5">
      <c r="B133" s="46"/>
      <c r="C133" s="74"/>
      <c r="D133" s="236" t="s">
        <v>143</v>
      </c>
      <c r="E133" s="74"/>
      <c r="F133" s="237" t="s">
        <v>1137</v>
      </c>
      <c r="G133" s="74"/>
      <c r="H133" s="74"/>
      <c r="I133" s="196"/>
      <c r="J133" s="74"/>
      <c r="K133" s="74"/>
      <c r="L133" s="72"/>
      <c r="M133" s="238"/>
      <c r="N133" s="47"/>
      <c r="O133" s="47"/>
      <c r="P133" s="47"/>
      <c r="Q133" s="47"/>
      <c r="R133" s="47"/>
      <c r="S133" s="47"/>
      <c r="T133" s="95"/>
      <c r="AT133" s="24" t="s">
        <v>143</v>
      </c>
      <c r="AU133" s="24" t="s">
        <v>148</v>
      </c>
    </row>
    <row r="134" spans="2:65" s="1" customFormat="1" ht="16.5" customHeight="1">
      <c r="B134" s="46"/>
      <c r="C134" s="224" t="s">
        <v>313</v>
      </c>
      <c r="D134" s="224" t="s">
        <v>136</v>
      </c>
      <c r="E134" s="225" t="s">
        <v>1138</v>
      </c>
      <c r="F134" s="226" t="s">
        <v>1139</v>
      </c>
      <c r="G134" s="227" t="s">
        <v>262</v>
      </c>
      <c r="H134" s="228">
        <v>50</v>
      </c>
      <c r="I134" s="229"/>
      <c r="J134" s="230">
        <f>ROUND(I134*H134,2)</f>
        <v>0</v>
      </c>
      <c r="K134" s="226" t="s">
        <v>22</v>
      </c>
      <c r="L134" s="72"/>
      <c r="M134" s="231" t="s">
        <v>22</v>
      </c>
      <c r="N134" s="232" t="s">
        <v>47</v>
      </c>
      <c r="O134" s="47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4" t="s">
        <v>559</v>
      </c>
      <c r="AT134" s="24" t="s">
        <v>136</v>
      </c>
      <c r="AU134" s="24" t="s">
        <v>148</v>
      </c>
      <c r="AY134" s="24" t="s">
        <v>135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24" t="s">
        <v>24</v>
      </c>
      <c r="BK134" s="235">
        <f>ROUND(I134*H134,2)</f>
        <v>0</v>
      </c>
      <c r="BL134" s="24" t="s">
        <v>559</v>
      </c>
      <c r="BM134" s="24" t="s">
        <v>421</v>
      </c>
    </row>
    <row r="135" spans="2:47" s="1" customFormat="1" ht="13.5">
      <c r="B135" s="46"/>
      <c r="C135" s="74"/>
      <c r="D135" s="236" t="s">
        <v>143</v>
      </c>
      <c r="E135" s="74"/>
      <c r="F135" s="237" t="s">
        <v>1139</v>
      </c>
      <c r="G135" s="74"/>
      <c r="H135" s="74"/>
      <c r="I135" s="196"/>
      <c r="J135" s="74"/>
      <c r="K135" s="74"/>
      <c r="L135" s="72"/>
      <c r="M135" s="238"/>
      <c r="N135" s="47"/>
      <c r="O135" s="47"/>
      <c r="P135" s="47"/>
      <c r="Q135" s="47"/>
      <c r="R135" s="47"/>
      <c r="S135" s="47"/>
      <c r="T135" s="95"/>
      <c r="AT135" s="24" t="s">
        <v>143</v>
      </c>
      <c r="AU135" s="24" t="s">
        <v>148</v>
      </c>
    </row>
    <row r="136" spans="2:65" s="1" customFormat="1" ht="16.5" customHeight="1">
      <c r="B136" s="46"/>
      <c r="C136" s="224" t="s">
        <v>312</v>
      </c>
      <c r="D136" s="224" t="s">
        <v>136</v>
      </c>
      <c r="E136" s="225" t="s">
        <v>1140</v>
      </c>
      <c r="F136" s="226" t="s">
        <v>1141</v>
      </c>
      <c r="G136" s="227" t="s">
        <v>262</v>
      </c>
      <c r="H136" s="228">
        <v>150</v>
      </c>
      <c r="I136" s="229"/>
      <c r="J136" s="230">
        <f>ROUND(I136*H136,2)</f>
        <v>0</v>
      </c>
      <c r="K136" s="226" t="s">
        <v>22</v>
      </c>
      <c r="L136" s="72"/>
      <c r="M136" s="231" t="s">
        <v>22</v>
      </c>
      <c r="N136" s="232" t="s">
        <v>47</v>
      </c>
      <c r="O136" s="47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4" t="s">
        <v>559</v>
      </c>
      <c r="AT136" s="24" t="s">
        <v>136</v>
      </c>
      <c r="AU136" s="24" t="s">
        <v>148</v>
      </c>
      <c r="AY136" s="24" t="s">
        <v>135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24" t="s">
        <v>24</v>
      </c>
      <c r="BK136" s="235">
        <f>ROUND(I136*H136,2)</f>
        <v>0</v>
      </c>
      <c r="BL136" s="24" t="s">
        <v>559</v>
      </c>
      <c r="BM136" s="24" t="s">
        <v>430</v>
      </c>
    </row>
    <row r="137" spans="2:47" s="1" customFormat="1" ht="13.5">
      <c r="B137" s="46"/>
      <c r="C137" s="74"/>
      <c r="D137" s="236" t="s">
        <v>143</v>
      </c>
      <c r="E137" s="74"/>
      <c r="F137" s="237" t="s">
        <v>1141</v>
      </c>
      <c r="G137" s="74"/>
      <c r="H137" s="74"/>
      <c r="I137" s="196"/>
      <c r="J137" s="74"/>
      <c r="K137" s="74"/>
      <c r="L137" s="72"/>
      <c r="M137" s="238"/>
      <c r="N137" s="47"/>
      <c r="O137" s="47"/>
      <c r="P137" s="47"/>
      <c r="Q137" s="47"/>
      <c r="R137" s="47"/>
      <c r="S137" s="47"/>
      <c r="T137" s="95"/>
      <c r="AT137" s="24" t="s">
        <v>143</v>
      </c>
      <c r="AU137" s="24" t="s">
        <v>148</v>
      </c>
    </row>
    <row r="138" spans="2:65" s="1" customFormat="1" ht="16.5" customHeight="1">
      <c r="B138" s="46"/>
      <c r="C138" s="224" t="s">
        <v>9</v>
      </c>
      <c r="D138" s="224" t="s">
        <v>136</v>
      </c>
      <c r="E138" s="225" t="s">
        <v>1142</v>
      </c>
      <c r="F138" s="226" t="s">
        <v>1143</v>
      </c>
      <c r="G138" s="227" t="s">
        <v>966</v>
      </c>
      <c r="H138" s="228">
        <v>2</v>
      </c>
      <c r="I138" s="229"/>
      <c r="J138" s="230">
        <f>ROUND(I138*H138,2)</f>
        <v>0</v>
      </c>
      <c r="K138" s="226" t="s">
        <v>22</v>
      </c>
      <c r="L138" s="72"/>
      <c r="M138" s="231" t="s">
        <v>22</v>
      </c>
      <c r="N138" s="232" t="s">
        <v>47</v>
      </c>
      <c r="O138" s="47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4" t="s">
        <v>559</v>
      </c>
      <c r="AT138" s="24" t="s">
        <v>136</v>
      </c>
      <c r="AU138" s="24" t="s">
        <v>148</v>
      </c>
      <c r="AY138" s="24" t="s">
        <v>135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24" t="s">
        <v>24</v>
      </c>
      <c r="BK138" s="235">
        <f>ROUND(I138*H138,2)</f>
        <v>0</v>
      </c>
      <c r="BL138" s="24" t="s">
        <v>559</v>
      </c>
      <c r="BM138" s="24" t="s">
        <v>440</v>
      </c>
    </row>
    <row r="139" spans="2:47" s="1" customFormat="1" ht="13.5">
      <c r="B139" s="46"/>
      <c r="C139" s="74"/>
      <c r="D139" s="236" t="s">
        <v>143</v>
      </c>
      <c r="E139" s="74"/>
      <c r="F139" s="237" t="s">
        <v>1143</v>
      </c>
      <c r="G139" s="74"/>
      <c r="H139" s="74"/>
      <c r="I139" s="196"/>
      <c r="J139" s="74"/>
      <c r="K139" s="74"/>
      <c r="L139" s="72"/>
      <c r="M139" s="238"/>
      <c r="N139" s="47"/>
      <c r="O139" s="47"/>
      <c r="P139" s="47"/>
      <c r="Q139" s="47"/>
      <c r="R139" s="47"/>
      <c r="S139" s="47"/>
      <c r="T139" s="95"/>
      <c r="AT139" s="24" t="s">
        <v>143</v>
      </c>
      <c r="AU139" s="24" t="s">
        <v>148</v>
      </c>
    </row>
    <row r="140" spans="2:65" s="1" customFormat="1" ht="16.5" customHeight="1">
      <c r="B140" s="46"/>
      <c r="C140" s="224" t="s">
        <v>325</v>
      </c>
      <c r="D140" s="224" t="s">
        <v>136</v>
      </c>
      <c r="E140" s="225" t="s">
        <v>1144</v>
      </c>
      <c r="F140" s="226" t="s">
        <v>1145</v>
      </c>
      <c r="G140" s="227" t="s">
        <v>966</v>
      </c>
      <c r="H140" s="228">
        <v>21</v>
      </c>
      <c r="I140" s="229"/>
      <c r="J140" s="230">
        <f>ROUND(I140*H140,2)</f>
        <v>0</v>
      </c>
      <c r="K140" s="226" t="s">
        <v>22</v>
      </c>
      <c r="L140" s="72"/>
      <c r="M140" s="231" t="s">
        <v>22</v>
      </c>
      <c r="N140" s="232" t="s">
        <v>47</v>
      </c>
      <c r="O140" s="47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4" t="s">
        <v>559</v>
      </c>
      <c r="AT140" s="24" t="s">
        <v>136</v>
      </c>
      <c r="AU140" s="24" t="s">
        <v>148</v>
      </c>
      <c r="AY140" s="24" t="s">
        <v>135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24" t="s">
        <v>24</v>
      </c>
      <c r="BK140" s="235">
        <f>ROUND(I140*H140,2)</f>
        <v>0</v>
      </c>
      <c r="BL140" s="24" t="s">
        <v>559</v>
      </c>
      <c r="BM140" s="24" t="s">
        <v>449</v>
      </c>
    </row>
    <row r="141" spans="2:47" s="1" customFormat="1" ht="13.5">
      <c r="B141" s="46"/>
      <c r="C141" s="74"/>
      <c r="D141" s="236" t="s">
        <v>143</v>
      </c>
      <c r="E141" s="74"/>
      <c r="F141" s="237" t="s">
        <v>1145</v>
      </c>
      <c r="G141" s="74"/>
      <c r="H141" s="74"/>
      <c r="I141" s="196"/>
      <c r="J141" s="74"/>
      <c r="K141" s="74"/>
      <c r="L141" s="72"/>
      <c r="M141" s="238"/>
      <c r="N141" s="47"/>
      <c r="O141" s="47"/>
      <c r="P141" s="47"/>
      <c r="Q141" s="47"/>
      <c r="R141" s="47"/>
      <c r="S141" s="47"/>
      <c r="T141" s="95"/>
      <c r="AT141" s="24" t="s">
        <v>143</v>
      </c>
      <c r="AU141" s="24" t="s">
        <v>148</v>
      </c>
    </row>
    <row r="142" spans="2:65" s="1" customFormat="1" ht="16.5" customHeight="1">
      <c r="B142" s="46"/>
      <c r="C142" s="224" t="s">
        <v>334</v>
      </c>
      <c r="D142" s="224" t="s">
        <v>136</v>
      </c>
      <c r="E142" s="225" t="s">
        <v>1146</v>
      </c>
      <c r="F142" s="226" t="s">
        <v>1147</v>
      </c>
      <c r="G142" s="227" t="s">
        <v>966</v>
      </c>
      <c r="H142" s="228">
        <v>12</v>
      </c>
      <c r="I142" s="229"/>
      <c r="J142" s="230">
        <f>ROUND(I142*H142,2)</f>
        <v>0</v>
      </c>
      <c r="K142" s="226" t="s">
        <v>22</v>
      </c>
      <c r="L142" s="72"/>
      <c r="M142" s="231" t="s">
        <v>22</v>
      </c>
      <c r="N142" s="232" t="s">
        <v>47</v>
      </c>
      <c r="O142" s="47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4" t="s">
        <v>559</v>
      </c>
      <c r="AT142" s="24" t="s">
        <v>136</v>
      </c>
      <c r="AU142" s="24" t="s">
        <v>148</v>
      </c>
      <c r="AY142" s="24" t="s">
        <v>135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24" t="s">
        <v>24</v>
      </c>
      <c r="BK142" s="235">
        <f>ROUND(I142*H142,2)</f>
        <v>0</v>
      </c>
      <c r="BL142" s="24" t="s">
        <v>559</v>
      </c>
      <c r="BM142" s="24" t="s">
        <v>461</v>
      </c>
    </row>
    <row r="143" spans="2:47" s="1" customFormat="1" ht="13.5">
      <c r="B143" s="46"/>
      <c r="C143" s="74"/>
      <c r="D143" s="236" t="s">
        <v>143</v>
      </c>
      <c r="E143" s="74"/>
      <c r="F143" s="237" t="s">
        <v>1147</v>
      </c>
      <c r="G143" s="74"/>
      <c r="H143" s="74"/>
      <c r="I143" s="196"/>
      <c r="J143" s="74"/>
      <c r="K143" s="74"/>
      <c r="L143" s="72"/>
      <c r="M143" s="238"/>
      <c r="N143" s="47"/>
      <c r="O143" s="47"/>
      <c r="P143" s="47"/>
      <c r="Q143" s="47"/>
      <c r="R143" s="47"/>
      <c r="S143" s="47"/>
      <c r="T143" s="95"/>
      <c r="AT143" s="24" t="s">
        <v>143</v>
      </c>
      <c r="AU143" s="24" t="s">
        <v>148</v>
      </c>
    </row>
    <row r="144" spans="2:65" s="1" customFormat="1" ht="16.5" customHeight="1">
      <c r="B144" s="46"/>
      <c r="C144" s="224" t="s">
        <v>339</v>
      </c>
      <c r="D144" s="224" t="s">
        <v>136</v>
      </c>
      <c r="E144" s="225" t="s">
        <v>1148</v>
      </c>
      <c r="F144" s="226" t="s">
        <v>1149</v>
      </c>
      <c r="G144" s="227" t="s">
        <v>966</v>
      </c>
      <c r="H144" s="228">
        <v>20</v>
      </c>
      <c r="I144" s="229"/>
      <c r="J144" s="230">
        <f>ROUND(I144*H144,2)</f>
        <v>0</v>
      </c>
      <c r="K144" s="226" t="s">
        <v>22</v>
      </c>
      <c r="L144" s="72"/>
      <c r="M144" s="231" t="s">
        <v>22</v>
      </c>
      <c r="N144" s="232" t="s">
        <v>47</v>
      </c>
      <c r="O144" s="47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4" t="s">
        <v>559</v>
      </c>
      <c r="AT144" s="24" t="s">
        <v>136</v>
      </c>
      <c r="AU144" s="24" t="s">
        <v>148</v>
      </c>
      <c r="AY144" s="24" t="s">
        <v>135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24" t="s">
        <v>24</v>
      </c>
      <c r="BK144" s="235">
        <f>ROUND(I144*H144,2)</f>
        <v>0</v>
      </c>
      <c r="BL144" s="24" t="s">
        <v>559</v>
      </c>
      <c r="BM144" s="24" t="s">
        <v>474</v>
      </c>
    </row>
    <row r="145" spans="2:47" s="1" customFormat="1" ht="13.5">
      <c r="B145" s="46"/>
      <c r="C145" s="74"/>
      <c r="D145" s="236" t="s">
        <v>143</v>
      </c>
      <c r="E145" s="74"/>
      <c r="F145" s="237" t="s">
        <v>1149</v>
      </c>
      <c r="G145" s="74"/>
      <c r="H145" s="74"/>
      <c r="I145" s="196"/>
      <c r="J145" s="74"/>
      <c r="K145" s="74"/>
      <c r="L145" s="72"/>
      <c r="M145" s="238"/>
      <c r="N145" s="47"/>
      <c r="O145" s="47"/>
      <c r="P145" s="47"/>
      <c r="Q145" s="47"/>
      <c r="R145" s="47"/>
      <c r="S145" s="47"/>
      <c r="T145" s="95"/>
      <c r="AT145" s="24" t="s">
        <v>143</v>
      </c>
      <c r="AU145" s="24" t="s">
        <v>148</v>
      </c>
    </row>
    <row r="146" spans="2:65" s="1" customFormat="1" ht="16.5" customHeight="1">
      <c r="B146" s="46"/>
      <c r="C146" s="224" t="s">
        <v>344</v>
      </c>
      <c r="D146" s="224" t="s">
        <v>136</v>
      </c>
      <c r="E146" s="225" t="s">
        <v>1150</v>
      </c>
      <c r="F146" s="226" t="s">
        <v>1151</v>
      </c>
      <c r="G146" s="227" t="s">
        <v>966</v>
      </c>
      <c r="H146" s="228">
        <v>11</v>
      </c>
      <c r="I146" s="229"/>
      <c r="J146" s="230">
        <f>ROUND(I146*H146,2)</f>
        <v>0</v>
      </c>
      <c r="K146" s="226" t="s">
        <v>22</v>
      </c>
      <c r="L146" s="72"/>
      <c r="M146" s="231" t="s">
        <v>22</v>
      </c>
      <c r="N146" s="232" t="s">
        <v>47</v>
      </c>
      <c r="O146" s="47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4" t="s">
        <v>559</v>
      </c>
      <c r="AT146" s="24" t="s">
        <v>136</v>
      </c>
      <c r="AU146" s="24" t="s">
        <v>148</v>
      </c>
      <c r="AY146" s="24" t="s">
        <v>135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24" t="s">
        <v>24</v>
      </c>
      <c r="BK146" s="235">
        <f>ROUND(I146*H146,2)</f>
        <v>0</v>
      </c>
      <c r="BL146" s="24" t="s">
        <v>559</v>
      </c>
      <c r="BM146" s="24" t="s">
        <v>487</v>
      </c>
    </row>
    <row r="147" spans="2:47" s="1" customFormat="1" ht="13.5">
      <c r="B147" s="46"/>
      <c r="C147" s="74"/>
      <c r="D147" s="236" t="s">
        <v>143</v>
      </c>
      <c r="E147" s="74"/>
      <c r="F147" s="237" t="s">
        <v>1151</v>
      </c>
      <c r="G147" s="74"/>
      <c r="H147" s="74"/>
      <c r="I147" s="196"/>
      <c r="J147" s="74"/>
      <c r="K147" s="74"/>
      <c r="L147" s="72"/>
      <c r="M147" s="238"/>
      <c r="N147" s="47"/>
      <c r="O147" s="47"/>
      <c r="P147" s="47"/>
      <c r="Q147" s="47"/>
      <c r="R147" s="47"/>
      <c r="S147" s="47"/>
      <c r="T147" s="95"/>
      <c r="AT147" s="24" t="s">
        <v>143</v>
      </c>
      <c r="AU147" s="24" t="s">
        <v>148</v>
      </c>
    </row>
    <row r="148" spans="2:65" s="1" customFormat="1" ht="16.5" customHeight="1">
      <c r="B148" s="46"/>
      <c r="C148" s="224" t="s">
        <v>349</v>
      </c>
      <c r="D148" s="224" t="s">
        <v>136</v>
      </c>
      <c r="E148" s="225" t="s">
        <v>1152</v>
      </c>
      <c r="F148" s="226" t="s">
        <v>1153</v>
      </c>
      <c r="G148" s="227" t="s">
        <v>262</v>
      </c>
      <c r="H148" s="228">
        <v>15</v>
      </c>
      <c r="I148" s="229"/>
      <c r="J148" s="230">
        <f>ROUND(I148*H148,2)</f>
        <v>0</v>
      </c>
      <c r="K148" s="226" t="s">
        <v>22</v>
      </c>
      <c r="L148" s="72"/>
      <c r="M148" s="231" t="s">
        <v>22</v>
      </c>
      <c r="N148" s="232" t="s">
        <v>47</v>
      </c>
      <c r="O148" s="47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4" t="s">
        <v>559</v>
      </c>
      <c r="AT148" s="24" t="s">
        <v>136</v>
      </c>
      <c r="AU148" s="24" t="s">
        <v>148</v>
      </c>
      <c r="AY148" s="24" t="s">
        <v>135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24" t="s">
        <v>24</v>
      </c>
      <c r="BK148" s="235">
        <f>ROUND(I148*H148,2)</f>
        <v>0</v>
      </c>
      <c r="BL148" s="24" t="s">
        <v>559</v>
      </c>
      <c r="BM148" s="24" t="s">
        <v>496</v>
      </c>
    </row>
    <row r="149" spans="2:47" s="1" customFormat="1" ht="13.5">
      <c r="B149" s="46"/>
      <c r="C149" s="74"/>
      <c r="D149" s="236" t="s">
        <v>143</v>
      </c>
      <c r="E149" s="74"/>
      <c r="F149" s="237" t="s">
        <v>1153</v>
      </c>
      <c r="G149" s="74"/>
      <c r="H149" s="74"/>
      <c r="I149" s="196"/>
      <c r="J149" s="74"/>
      <c r="K149" s="74"/>
      <c r="L149" s="72"/>
      <c r="M149" s="238"/>
      <c r="N149" s="47"/>
      <c r="O149" s="47"/>
      <c r="P149" s="47"/>
      <c r="Q149" s="47"/>
      <c r="R149" s="47"/>
      <c r="S149" s="47"/>
      <c r="T149" s="95"/>
      <c r="AT149" s="24" t="s">
        <v>143</v>
      </c>
      <c r="AU149" s="24" t="s">
        <v>148</v>
      </c>
    </row>
    <row r="150" spans="2:63" s="10" customFormat="1" ht="22.3" customHeight="1">
      <c r="B150" s="210"/>
      <c r="C150" s="211"/>
      <c r="D150" s="212" t="s">
        <v>75</v>
      </c>
      <c r="E150" s="249" t="s">
        <v>1154</v>
      </c>
      <c r="F150" s="249" t="s">
        <v>1008</v>
      </c>
      <c r="G150" s="211"/>
      <c r="H150" s="211"/>
      <c r="I150" s="214"/>
      <c r="J150" s="250">
        <f>BK150</f>
        <v>0</v>
      </c>
      <c r="K150" s="211"/>
      <c r="L150" s="216"/>
      <c r="M150" s="217"/>
      <c r="N150" s="218"/>
      <c r="O150" s="218"/>
      <c r="P150" s="219">
        <f>SUM(P151:P170)</f>
        <v>0</v>
      </c>
      <c r="Q150" s="218"/>
      <c r="R150" s="219">
        <f>SUM(R151:R170)</f>
        <v>0</v>
      </c>
      <c r="S150" s="218"/>
      <c r="T150" s="220">
        <f>SUM(T151:T170)</f>
        <v>0</v>
      </c>
      <c r="AR150" s="221" t="s">
        <v>24</v>
      </c>
      <c r="AT150" s="222" t="s">
        <v>75</v>
      </c>
      <c r="AU150" s="222" t="s">
        <v>85</v>
      </c>
      <c r="AY150" s="221" t="s">
        <v>135</v>
      </c>
      <c r="BK150" s="223">
        <f>SUM(BK151:BK170)</f>
        <v>0</v>
      </c>
    </row>
    <row r="151" spans="2:65" s="1" customFormat="1" ht="16.5" customHeight="1">
      <c r="B151" s="46"/>
      <c r="C151" s="224" t="s">
        <v>356</v>
      </c>
      <c r="D151" s="224" t="s">
        <v>136</v>
      </c>
      <c r="E151" s="225" t="s">
        <v>1155</v>
      </c>
      <c r="F151" s="226" t="s">
        <v>1156</v>
      </c>
      <c r="G151" s="227" t="s">
        <v>1157</v>
      </c>
      <c r="H151" s="228">
        <v>250</v>
      </c>
      <c r="I151" s="229"/>
      <c r="J151" s="230">
        <f>ROUND(I151*H151,2)</f>
        <v>0</v>
      </c>
      <c r="K151" s="226" t="s">
        <v>22</v>
      </c>
      <c r="L151" s="72"/>
      <c r="M151" s="231" t="s">
        <v>22</v>
      </c>
      <c r="N151" s="232" t="s">
        <v>47</v>
      </c>
      <c r="O151" s="47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4" t="s">
        <v>559</v>
      </c>
      <c r="AT151" s="24" t="s">
        <v>136</v>
      </c>
      <c r="AU151" s="24" t="s">
        <v>148</v>
      </c>
      <c r="AY151" s="24" t="s">
        <v>135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24" t="s">
        <v>24</v>
      </c>
      <c r="BK151" s="235">
        <f>ROUND(I151*H151,2)</f>
        <v>0</v>
      </c>
      <c r="BL151" s="24" t="s">
        <v>559</v>
      </c>
      <c r="BM151" s="24" t="s">
        <v>507</v>
      </c>
    </row>
    <row r="152" spans="2:47" s="1" customFormat="1" ht="13.5">
      <c r="B152" s="46"/>
      <c r="C152" s="74"/>
      <c r="D152" s="236" t="s">
        <v>143</v>
      </c>
      <c r="E152" s="74"/>
      <c r="F152" s="237" t="s">
        <v>1156</v>
      </c>
      <c r="G152" s="74"/>
      <c r="H152" s="74"/>
      <c r="I152" s="196"/>
      <c r="J152" s="74"/>
      <c r="K152" s="74"/>
      <c r="L152" s="72"/>
      <c r="M152" s="238"/>
      <c r="N152" s="47"/>
      <c r="O152" s="47"/>
      <c r="P152" s="47"/>
      <c r="Q152" s="47"/>
      <c r="R152" s="47"/>
      <c r="S152" s="47"/>
      <c r="T152" s="95"/>
      <c r="AT152" s="24" t="s">
        <v>143</v>
      </c>
      <c r="AU152" s="24" t="s">
        <v>148</v>
      </c>
    </row>
    <row r="153" spans="2:65" s="1" customFormat="1" ht="16.5" customHeight="1">
      <c r="B153" s="46"/>
      <c r="C153" s="224" t="s">
        <v>365</v>
      </c>
      <c r="D153" s="224" t="s">
        <v>136</v>
      </c>
      <c r="E153" s="225" t="s">
        <v>1158</v>
      </c>
      <c r="F153" s="226" t="s">
        <v>1159</v>
      </c>
      <c r="G153" s="227" t="s">
        <v>966</v>
      </c>
      <c r="H153" s="228">
        <v>5</v>
      </c>
      <c r="I153" s="229"/>
      <c r="J153" s="230">
        <f>ROUND(I153*H153,2)</f>
        <v>0</v>
      </c>
      <c r="K153" s="226" t="s">
        <v>22</v>
      </c>
      <c r="L153" s="72"/>
      <c r="M153" s="231" t="s">
        <v>22</v>
      </c>
      <c r="N153" s="232" t="s">
        <v>47</v>
      </c>
      <c r="O153" s="47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4" t="s">
        <v>559</v>
      </c>
      <c r="AT153" s="24" t="s">
        <v>136</v>
      </c>
      <c r="AU153" s="24" t="s">
        <v>148</v>
      </c>
      <c r="AY153" s="24" t="s">
        <v>135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24" t="s">
        <v>24</v>
      </c>
      <c r="BK153" s="235">
        <f>ROUND(I153*H153,2)</f>
        <v>0</v>
      </c>
      <c r="BL153" s="24" t="s">
        <v>559</v>
      </c>
      <c r="BM153" s="24" t="s">
        <v>518</v>
      </c>
    </row>
    <row r="154" spans="2:47" s="1" customFormat="1" ht="13.5">
      <c r="B154" s="46"/>
      <c r="C154" s="74"/>
      <c r="D154" s="236" t="s">
        <v>143</v>
      </c>
      <c r="E154" s="74"/>
      <c r="F154" s="237" t="s">
        <v>1159</v>
      </c>
      <c r="G154" s="74"/>
      <c r="H154" s="74"/>
      <c r="I154" s="196"/>
      <c r="J154" s="74"/>
      <c r="K154" s="74"/>
      <c r="L154" s="72"/>
      <c r="M154" s="238"/>
      <c r="N154" s="47"/>
      <c r="O154" s="47"/>
      <c r="P154" s="47"/>
      <c r="Q154" s="47"/>
      <c r="R154" s="47"/>
      <c r="S154" s="47"/>
      <c r="T154" s="95"/>
      <c r="AT154" s="24" t="s">
        <v>143</v>
      </c>
      <c r="AU154" s="24" t="s">
        <v>148</v>
      </c>
    </row>
    <row r="155" spans="2:65" s="1" customFormat="1" ht="16.5" customHeight="1">
      <c r="B155" s="46"/>
      <c r="C155" s="224" t="s">
        <v>370</v>
      </c>
      <c r="D155" s="224" t="s">
        <v>136</v>
      </c>
      <c r="E155" s="225" t="s">
        <v>1160</v>
      </c>
      <c r="F155" s="226" t="s">
        <v>1161</v>
      </c>
      <c r="G155" s="227" t="s">
        <v>966</v>
      </c>
      <c r="H155" s="228">
        <v>10</v>
      </c>
      <c r="I155" s="229"/>
      <c r="J155" s="230">
        <f>ROUND(I155*H155,2)</f>
        <v>0</v>
      </c>
      <c r="K155" s="226" t="s">
        <v>22</v>
      </c>
      <c r="L155" s="72"/>
      <c r="M155" s="231" t="s">
        <v>22</v>
      </c>
      <c r="N155" s="232" t="s">
        <v>47</v>
      </c>
      <c r="O155" s="47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4" t="s">
        <v>559</v>
      </c>
      <c r="AT155" s="24" t="s">
        <v>136</v>
      </c>
      <c r="AU155" s="24" t="s">
        <v>148</v>
      </c>
      <c r="AY155" s="24" t="s">
        <v>135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24" t="s">
        <v>24</v>
      </c>
      <c r="BK155" s="235">
        <f>ROUND(I155*H155,2)</f>
        <v>0</v>
      </c>
      <c r="BL155" s="24" t="s">
        <v>559</v>
      </c>
      <c r="BM155" s="24" t="s">
        <v>528</v>
      </c>
    </row>
    <row r="156" spans="2:47" s="1" customFormat="1" ht="13.5">
      <c r="B156" s="46"/>
      <c r="C156" s="74"/>
      <c r="D156" s="236" t="s">
        <v>143</v>
      </c>
      <c r="E156" s="74"/>
      <c r="F156" s="237" t="s">
        <v>1161</v>
      </c>
      <c r="G156" s="74"/>
      <c r="H156" s="74"/>
      <c r="I156" s="196"/>
      <c r="J156" s="74"/>
      <c r="K156" s="74"/>
      <c r="L156" s="72"/>
      <c r="M156" s="238"/>
      <c r="N156" s="47"/>
      <c r="O156" s="47"/>
      <c r="P156" s="47"/>
      <c r="Q156" s="47"/>
      <c r="R156" s="47"/>
      <c r="S156" s="47"/>
      <c r="T156" s="95"/>
      <c r="AT156" s="24" t="s">
        <v>143</v>
      </c>
      <c r="AU156" s="24" t="s">
        <v>148</v>
      </c>
    </row>
    <row r="157" spans="2:65" s="1" customFormat="1" ht="16.5" customHeight="1">
      <c r="B157" s="46"/>
      <c r="C157" s="224" t="s">
        <v>375</v>
      </c>
      <c r="D157" s="224" t="s">
        <v>136</v>
      </c>
      <c r="E157" s="225" t="s">
        <v>1162</v>
      </c>
      <c r="F157" s="226" t="s">
        <v>1163</v>
      </c>
      <c r="G157" s="227" t="s">
        <v>966</v>
      </c>
      <c r="H157" s="228">
        <v>5</v>
      </c>
      <c r="I157" s="229"/>
      <c r="J157" s="230">
        <f>ROUND(I157*H157,2)</f>
        <v>0</v>
      </c>
      <c r="K157" s="226" t="s">
        <v>22</v>
      </c>
      <c r="L157" s="72"/>
      <c r="M157" s="231" t="s">
        <v>22</v>
      </c>
      <c r="N157" s="232" t="s">
        <v>47</v>
      </c>
      <c r="O157" s="47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4" t="s">
        <v>559</v>
      </c>
      <c r="AT157" s="24" t="s">
        <v>136</v>
      </c>
      <c r="AU157" s="24" t="s">
        <v>148</v>
      </c>
      <c r="AY157" s="24" t="s">
        <v>135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24" t="s">
        <v>24</v>
      </c>
      <c r="BK157" s="235">
        <f>ROUND(I157*H157,2)</f>
        <v>0</v>
      </c>
      <c r="BL157" s="24" t="s">
        <v>559</v>
      </c>
      <c r="BM157" s="24" t="s">
        <v>538</v>
      </c>
    </row>
    <row r="158" spans="2:47" s="1" customFormat="1" ht="13.5">
      <c r="B158" s="46"/>
      <c r="C158" s="74"/>
      <c r="D158" s="236" t="s">
        <v>143</v>
      </c>
      <c r="E158" s="74"/>
      <c r="F158" s="237" t="s">
        <v>1163</v>
      </c>
      <c r="G158" s="74"/>
      <c r="H158" s="74"/>
      <c r="I158" s="196"/>
      <c r="J158" s="74"/>
      <c r="K158" s="74"/>
      <c r="L158" s="72"/>
      <c r="M158" s="238"/>
      <c r="N158" s="47"/>
      <c r="O158" s="47"/>
      <c r="P158" s="47"/>
      <c r="Q158" s="47"/>
      <c r="R158" s="47"/>
      <c r="S158" s="47"/>
      <c r="T158" s="95"/>
      <c r="AT158" s="24" t="s">
        <v>143</v>
      </c>
      <c r="AU158" s="24" t="s">
        <v>148</v>
      </c>
    </row>
    <row r="159" spans="2:65" s="1" customFormat="1" ht="16.5" customHeight="1">
      <c r="B159" s="46"/>
      <c r="C159" s="224" t="s">
        <v>382</v>
      </c>
      <c r="D159" s="224" t="s">
        <v>136</v>
      </c>
      <c r="E159" s="225" t="s">
        <v>1164</v>
      </c>
      <c r="F159" s="226" t="s">
        <v>1165</v>
      </c>
      <c r="G159" s="227" t="s">
        <v>1166</v>
      </c>
      <c r="H159" s="228">
        <v>1</v>
      </c>
      <c r="I159" s="229"/>
      <c r="J159" s="230">
        <f>ROUND(I159*H159,2)</f>
        <v>0</v>
      </c>
      <c r="K159" s="226" t="s">
        <v>22</v>
      </c>
      <c r="L159" s="72"/>
      <c r="M159" s="231" t="s">
        <v>22</v>
      </c>
      <c r="N159" s="232" t="s">
        <v>47</v>
      </c>
      <c r="O159" s="47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4" t="s">
        <v>559</v>
      </c>
      <c r="AT159" s="24" t="s">
        <v>136</v>
      </c>
      <c r="AU159" s="24" t="s">
        <v>148</v>
      </c>
      <c r="AY159" s="24" t="s">
        <v>135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24" t="s">
        <v>24</v>
      </c>
      <c r="BK159" s="235">
        <f>ROUND(I159*H159,2)</f>
        <v>0</v>
      </c>
      <c r="BL159" s="24" t="s">
        <v>559</v>
      </c>
      <c r="BM159" s="24" t="s">
        <v>332</v>
      </c>
    </row>
    <row r="160" spans="2:47" s="1" customFormat="1" ht="13.5">
      <c r="B160" s="46"/>
      <c r="C160" s="74"/>
      <c r="D160" s="236" t="s">
        <v>143</v>
      </c>
      <c r="E160" s="74"/>
      <c r="F160" s="237" t="s">
        <v>1165</v>
      </c>
      <c r="G160" s="74"/>
      <c r="H160" s="74"/>
      <c r="I160" s="196"/>
      <c r="J160" s="74"/>
      <c r="K160" s="74"/>
      <c r="L160" s="72"/>
      <c r="M160" s="238"/>
      <c r="N160" s="47"/>
      <c r="O160" s="47"/>
      <c r="P160" s="47"/>
      <c r="Q160" s="47"/>
      <c r="R160" s="47"/>
      <c r="S160" s="47"/>
      <c r="T160" s="95"/>
      <c r="AT160" s="24" t="s">
        <v>143</v>
      </c>
      <c r="AU160" s="24" t="s">
        <v>148</v>
      </c>
    </row>
    <row r="161" spans="2:65" s="1" customFormat="1" ht="16.5" customHeight="1">
      <c r="B161" s="46"/>
      <c r="C161" s="224" t="s">
        <v>387</v>
      </c>
      <c r="D161" s="224" t="s">
        <v>136</v>
      </c>
      <c r="E161" s="225" t="s">
        <v>1167</v>
      </c>
      <c r="F161" s="226" t="s">
        <v>1168</v>
      </c>
      <c r="G161" s="227" t="s">
        <v>1169</v>
      </c>
      <c r="H161" s="228">
        <v>1</v>
      </c>
      <c r="I161" s="229"/>
      <c r="J161" s="230">
        <f>ROUND(I161*H161,2)</f>
        <v>0</v>
      </c>
      <c r="K161" s="226" t="s">
        <v>22</v>
      </c>
      <c r="L161" s="72"/>
      <c r="M161" s="231" t="s">
        <v>22</v>
      </c>
      <c r="N161" s="232" t="s">
        <v>47</v>
      </c>
      <c r="O161" s="47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4" t="s">
        <v>559</v>
      </c>
      <c r="AT161" s="24" t="s">
        <v>136</v>
      </c>
      <c r="AU161" s="24" t="s">
        <v>148</v>
      </c>
      <c r="AY161" s="24" t="s">
        <v>135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24" t="s">
        <v>24</v>
      </c>
      <c r="BK161" s="235">
        <f>ROUND(I161*H161,2)</f>
        <v>0</v>
      </c>
      <c r="BL161" s="24" t="s">
        <v>559</v>
      </c>
      <c r="BM161" s="24" t="s">
        <v>559</v>
      </c>
    </row>
    <row r="162" spans="2:47" s="1" customFormat="1" ht="13.5">
      <c r="B162" s="46"/>
      <c r="C162" s="74"/>
      <c r="D162" s="236" t="s">
        <v>143</v>
      </c>
      <c r="E162" s="74"/>
      <c r="F162" s="237" t="s">
        <v>1168</v>
      </c>
      <c r="G162" s="74"/>
      <c r="H162" s="74"/>
      <c r="I162" s="196"/>
      <c r="J162" s="74"/>
      <c r="K162" s="74"/>
      <c r="L162" s="72"/>
      <c r="M162" s="238"/>
      <c r="N162" s="47"/>
      <c r="O162" s="47"/>
      <c r="P162" s="47"/>
      <c r="Q162" s="47"/>
      <c r="R162" s="47"/>
      <c r="S162" s="47"/>
      <c r="T162" s="95"/>
      <c r="AT162" s="24" t="s">
        <v>143</v>
      </c>
      <c r="AU162" s="24" t="s">
        <v>148</v>
      </c>
    </row>
    <row r="163" spans="2:65" s="1" customFormat="1" ht="16.5" customHeight="1">
      <c r="B163" s="46"/>
      <c r="C163" s="224" t="s">
        <v>394</v>
      </c>
      <c r="D163" s="224" t="s">
        <v>136</v>
      </c>
      <c r="E163" s="225" t="s">
        <v>1170</v>
      </c>
      <c r="F163" s="226" t="s">
        <v>1171</v>
      </c>
      <c r="G163" s="227" t="s">
        <v>966</v>
      </c>
      <c r="H163" s="228">
        <v>1</v>
      </c>
      <c r="I163" s="229"/>
      <c r="J163" s="230">
        <f>ROUND(I163*H163,2)</f>
        <v>0</v>
      </c>
      <c r="K163" s="226" t="s">
        <v>22</v>
      </c>
      <c r="L163" s="72"/>
      <c r="M163" s="231" t="s">
        <v>22</v>
      </c>
      <c r="N163" s="232" t="s">
        <v>47</v>
      </c>
      <c r="O163" s="47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4" t="s">
        <v>559</v>
      </c>
      <c r="AT163" s="24" t="s">
        <v>136</v>
      </c>
      <c r="AU163" s="24" t="s">
        <v>148</v>
      </c>
      <c r="AY163" s="24" t="s">
        <v>135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24" t="s">
        <v>24</v>
      </c>
      <c r="BK163" s="235">
        <f>ROUND(I163*H163,2)</f>
        <v>0</v>
      </c>
      <c r="BL163" s="24" t="s">
        <v>559</v>
      </c>
      <c r="BM163" s="24" t="s">
        <v>584</v>
      </c>
    </row>
    <row r="164" spans="2:47" s="1" customFormat="1" ht="13.5">
      <c r="B164" s="46"/>
      <c r="C164" s="74"/>
      <c r="D164" s="236" t="s">
        <v>143</v>
      </c>
      <c r="E164" s="74"/>
      <c r="F164" s="237" t="s">
        <v>1171</v>
      </c>
      <c r="G164" s="74"/>
      <c r="H164" s="74"/>
      <c r="I164" s="196"/>
      <c r="J164" s="74"/>
      <c r="K164" s="74"/>
      <c r="L164" s="72"/>
      <c r="M164" s="238"/>
      <c r="N164" s="47"/>
      <c r="O164" s="47"/>
      <c r="P164" s="47"/>
      <c r="Q164" s="47"/>
      <c r="R164" s="47"/>
      <c r="S164" s="47"/>
      <c r="T164" s="95"/>
      <c r="AT164" s="24" t="s">
        <v>143</v>
      </c>
      <c r="AU164" s="24" t="s">
        <v>148</v>
      </c>
    </row>
    <row r="165" spans="2:65" s="1" customFormat="1" ht="16.5" customHeight="1">
      <c r="B165" s="46"/>
      <c r="C165" s="224" t="s">
        <v>399</v>
      </c>
      <c r="D165" s="224" t="s">
        <v>136</v>
      </c>
      <c r="E165" s="225" t="s">
        <v>1172</v>
      </c>
      <c r="F165" s="226" t="s">
        <v>1173</v>
      </c>
      <c r="G165" s="227" t="s">
        <v>966</v>
      </c>
      <c r="H165" s="228">
        <v>1</v>
      </c>
      <c r="I165" s="229"/>
      <c r="J165" s="230">
        <f>ROUND(I165*H165,2)</f>
        <v>0</v>
      </c>
      <c r="K165" s="226" t="s">
        <v>22</v>
      </c>
      <c r="L165" s="72"/>
      <c r="M165" s="231" t="s">
        <v>22</v>
      </c>
      <c r="N165" s="232" t="s">
        <v>47</v>
      </c>
      <c r="O165" s="47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4" t="s">
        <v>559</v>
      </c>
      <c r="AT165" s="24" t="s">
        <v>136</v>
      </c>
      <c r="AU165" s="24" t="s">
        <v>148</v>
      </c>
      <c r="AY165" s="24" t="s">
        <v>135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24" t="s">
        <v>24</v>
      </c>
      <c r="BK165" s="235">
        <f>ROUND(I165*H165,2)</f>
        <v>0</v>
      </c>
      <c r="BL165" s="24" t="s">
        <v>559</v>
      </c>
      <c r="BM165" s="24" t="s">
        <v>597</v>
      </c>
    </row>
    <row r="166" spans="2:47" s="1" customFormat="1" ht="13.5">
      <c r="B166" s="46"/>
      <c r="C166" s="74"/>
      <c r="D166" s="236" t="s">
        <v>143</v>
      </c>
      <c r="E166" s="74"/>
      <c r="F166" s="237" t="s">
        <v>1173</v>
      </c>
      <c r="G166" s="74"/>
      <c r="H166" s="74"/>
      <c r="I166" s="196"/>
      <c r="J166" s="74"/>
      <c r="K166" s="74"/>
      <c r="L166" s="72"/>
      <c r="M166" s="238"/>
      <c r="N166" s="47"/>
      <c r="O166" s="47"/>
      <c r="P166" s="47"/>
      <c r="Q166" s="47"/>
      <c r="R166" s="47"/>
      <c r="S166" s="47"/>
      <c r="T166" s="95"/>
      <c r="AT166" s="24" t="s">
        <v>143</v>
      </c>
      <c r="AU166" s="24" t="s">
        <v>148</v>
      </c>
    </row>
    <row r="167" spans="2:65" s="1" customFormat="1" ht="16.5" customHeight="1">
      <c r="B167" s="46"/>
      <c r="C167" s="224" t="s">
        <v>405</v>
      </c>
      <c r="D167" s="224" t="s">
        <v>136</v>
      </c>
      <c r="E167" s="225" t="s">
        <v>1174</v>
      </c>
      <c r="F167" s="226" t="s">
        <v>1175</v>
      </c>
      <c r="G167" s="227" t="s">
        <v>966</v>
      </c>
      <c r="H167" s="228">
        <v>1</v>
      </c>
      <c r="I167" s="229"/>
      <c r="J167" s="230">
        <f>ROUND(I167*H167,2)</f>
        <v>0</v>
      </c>
      <c r="K167" s="226" t="s">
        <v>22</v>
      </c>
      <c r="L167" s="72"/>
      <c r="M167" s="231" t="s">
        <v>22</v>
      </c>
      <c r="N167" s="232" t="s">
        <v>47</v>
      </c>
      <c r="O167" s="47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4" t="s">
        <v>559</v>
      </c>
      <c r="AT167" s="24" t="s">
        <v>136</v>
      </c>
      <c r="AU167" s="24" t="s">
        <v>148</v>
      </c>
      <c r="AY167" s="24" t="s">
        <v>135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24" t="s">
        <v>24</v>
      </c>
      <c r="BK167" s="235">
        <f>ROUND(I167*H167,2)</f>
        <v>0</v>
      </c>
      <c r="BL167" s="24" t="s">
        <v>559</v>
      </c>
      <c r="BM167" s="24" t="s">
        <v>608</v>
      </c>
    </row>
    <row r="168" spans="2:47" s="1" customFormat="1" ht="13.5">
      <c r="B168" s="46"/>
      <c r="C168" s="74"/>
      <c r="D168" s="236" t="s">
        <v>143</v>
      </c>
      <c r="E168" s="74"/>
      <c r="F168" s="237" t="s">
        <v>1175</v>
      </c>
      <c r="G168" s="74"/>
      <c r="H168" s="74"/>
      <c r="I168" s="196"/>
      <c r="J168" s="74"/>
      <c r="K168" s="74"/>
      <c r="L168" s="72"/>
      <c r="M168" s="238"/>
      <c r="N168" s="47"/>
      <c r="O168" s="47"/>
      <c r="P168" s="47"/>
      <c r="Q168" s="47"/>
      <c r="R168" s="47"/>
      <c r="S168" s="47"/>
      <c r="T168" s="95"/>
      <c r="AT168" s="24" t="s">
        <v>143</v>
      </c>
      <c r="AU168" s="24" t="s">
        <v>148</v>
      </c>
    </row>
    <row r="169" spans="2:65" s="1" customFormat="1" ht="16.5" customHeight="1">
      <c r="B169" s="46"/>
      <c r="C169" s="224" t="s">
        <v>410</v>
      </c>
      <c r="D169" s="224" t="s">
        <v>136</v>
      </c>
      <c r="E169" s="225" t="s">
        <v>1176</v>
      </c>
      <c r="F169" s="226" t="s">
        <v>1177</v>
      </c>
      <c r="G169" s="227" t="s">
        <v>966</v>
      </c>
      <c r="H169" s="228">
        <v>1</v>
      </c>
      <c r="I169" s="229"/>
      <c r="J169" s="230">
        <f>ROUND(I169*H169,2)</f>
        <v>0</v>
      </c>
      <c r="K169" s="226" t="s">
        <v>22</v>
      </c>
      <c r="L169" s="72"/>
      <c r="M169" s="231" t="s">
        <v>22</v>
      </c>
      <c r="N169" s="232" t="s">
        <v>47</v>
      </c>
      <c r="O169" s="47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4" t="s">
        <v>559</v>
      </c>
      <c r="AT169" s="24" t="s">
        <v>136</v>
      </c>
      <c r="AU169" s="24" t="s">
        <v>148</v>
      </c>
      <c r="AY169" s="24" t="s">
        <v>135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24" t="s">
        <v>24</v>
      </c>
      <c r="BK169" s="235">
        <f>ROUND(I169*H169,2)</f>
        <v>0</v>
      </c>
      <c r="BL169" s="24" t="s">
        <v>559</v>
      </c>
      <c r="BM169" s="24" t="s">
        <v>618</v>
      </c>
    </row>
    <row r="170" spans="2:47" s="1" customFormat="1" ht="13.5">
      <c r="B170" s="46"/>
      <c r="C170" s="74"/>
      <c r="D170" s="236" t="s">
        <v>143</v>
      </c>
      <c r="E170" s="74"/>
      <c r="F170" s="237" t="s">
        <v>1177</v>
      </c>
      <c r="G170" s="74"/>
      <c r="H170" s="74"/>
      <c r="I170" s="196"/>
      <c r="J170" s="74"/>
      <c r="K170" s="74"/>
      <c r="L170" s="72"/>
      <c r="M170" s="239"/>
      <c r="N170" s="240"/>
      <c r="O170" s="240"/>
      <c r="P170" s="240"/>
      <c r="Q170" s="240"/>
      <c r="R170" s="240"/>
      <c r="S170" s="240"/>
      <c r="T170" s="241"/>
      <c r="AT170" s="24" t="s">
        <v>143</v>
      </c>
      <c r="AU170" s="24" t="s">
        <v>148</v>
      </c>
    </row>
    <row r="171" spans="2:12" s="1" customFormat="1" ht="6.95" customHeight="1">
      <c r="B171" s="67"/>
      <c r="C171" s="68"/>
      <c r="D171" s="68"/>
      <c r="E171" s="68"/>
      <c r="F171" s="68"/>
      <c r="G171" s="68"/>
      <c r="H171" s="68"/>
      <c r="I171" s="178"/>
      <c r="J171" s="68"/>
      <c r="K171" s="68"/>
      <c r="L171" s="72"/>
    </row>
  </sheetData>
  <sheetProtection password="CC35" sheet="1" objects="1" scenarios="1" formatColumns="0" formatRows="0" autoFilter="0"/>
  <autoFilter ref="C89:K17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103</v>
      </c>
      <c r="G1" s="151" t="s">
        <v>104</v>
      </c>
      <c r="H1" s="151"/>
      <c r="I1" s="152"/>
      <c r="J1" s="151" t="s">
        <v>105</v>
      </c>
      <c r="K1" s="150" t="s">
        <v>106</v>
      </c>
      <c r="L1" s="151" t="s">
        <v>107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85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 xml:space="preserve">Stavební úpravy křížové chodby,  Muzeum Českého lesa, Tachov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109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1081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1082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1178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111</v>
      </c>
      <c r="G14" s="47"/>
      <c r="H14" s="47"/>
      <c r="I14" s="158" t="s">
        <v>27</v>
      </c>
      <c r="J14" s="159" t="str">
        <f>'Rekapitulace stavby'!AN8</f>
        <v>24. 5. 2018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>Muzeum Českého lesa</v>
      </c>
      <c r="F17" s="47"/>
      <c r="G17" s="47"/>
      <c r="H17" s="47"/>
      <c r="I17" s="158" t="s">
        <v>34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35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34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37</v>
      </c>
      <c r="E22" s="47"/>
      <c r="F22" s="47"/>
      <c r="G22" s="47"/>
      <c r="H22" s="47"/>
      <c r="I22" s="158" t="s">
        <v>32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>Ateliér Soukup Opl Švehla s.r.o.</v>
      </c>
      <c r="F23" s="47"/>
      <c r="G23" s="47"/>
      <c r="H23" s="47"/>
      <c r="I23" s="158" t="s">
        <v>34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42</v>
      </c>
      <c r="E29" s="47"/>
      <c r="F29" s="47"/>
      <c r="G29" s="47"/>
      <c r="H29" s="47"/>
      <c r="I29" s="156"/>
      <c r="J29" s="167">
        <f>ROUND(J89,2)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44</v>
      </c>
      <c r="G31" s="47"/>
      <c r="H31" s="47"/>
      <c r="I31" s="168" t="s">
        <v>43</v>
      </c>
      <c r="J31" s="52" t="s">
        <v>45</v>
      </c>
      <c r="K31" s="51"/>
    </row>
    <row r="32" spans="2:11" s="1" customFormat="1" ht="14.4" customHeight="1">
      <c r="B32" s="46"/>
      <c r="C32" s="47"/>
      <c r="D32" s="55" t="s">
        <v>46</v>
      </c>
      <c r="E32" s="55" t="s">
        <v>47</v>
      </c>
      <c r="F32" s="169">
        <f>ROUND(SUM(BE89:BE160),2)</f>
        <v>0</v>
      </c>
      <c r="G32" s="47"/>
      <c r="H32" s="47"/>
      <c r="I32" s="170">
        <v>0.21</v>
      </c>
      <c r="J32" s="169">
        <f>ROUND(ROUND((SUM(BE89:BE160)),2)*I32,2)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48</v>
      </c>
      <c r="F33" s="169">
        <f>ROUND(SUM(BF89:BF160),2)</f>
        <v>0</v>
      </c>
      <c r="G33" s="47"/>
      <c r="H33" s="47"/>
      <c r="I33" s="170">
        <v>0.15</v>
      </c>
      <c r="J33" s="169">
        <f>ROUND(ROUND((SUM(BF89:BF160)),2)*I33,2)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49</v>
      </c>
      <c r="F34" s="169">
        <f>ROUND(SUM(BG89:BG160),2)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50</v>
      </c>
      <c r="F35" s="169">
        <f>ROUND(SUM(BH89:BH160),2)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51</v>
      </c>
      <c r="F36" s="169">
        <f>ROUND(SUM(BI89:BI160),2)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52</v>
      </c>
      <c r="E38" s="98"/>
      <c r="F38" s="98"/>
      <c r="G38" s="173" t="s">
        <v>53</v>
      </c>
      <c r="H38" s="174" t="s">
        <v>54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112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 xml:space="preserve">Stavební úpravy křížové chodby,  Muzeum Českého lesa, Tachov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109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1081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1082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04.2 - Poplachový zabezpečovací systém (PZS)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24. 5. 2018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>Muzeum Českého lesa</v>
      </c>
      <c r="G55" s="47"/>
      <c r="H55" s="47"/>
      <c r="I55" s="158" t="s">
        <v>37</v>
      </c>
      <c r="J55" s="44" t="str">
        <f>E23</f>
        <v>Ateliér Soukup Opl Švehla s.r.o.</v>
      </c>
      <c r="K55" s="51"/>
    </row>
    <row r="56" spans="2:11" s="1" customFormat="1" ht="14.4" customHeight="1">
      <c r="B56" s="46"/>
      <c r="C56" s="40" t="s">
        <v>35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113</v>
      </c>
      <c r="D58" s="171"/>
      <c r="E58" s="171"/>
      <c r="F58" s="171"/>
      <c r="G58" s="171"/>
      <c r="H58" s="171"/>
      <c r="I58" s="185"/>
      <c r="J58" s="186" t="s">
        <v>114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115</v>
      </c>
      <c r="D60" s="47"/>
      <c r="E60" s="47"/>
      <c r="F60" s="47"/>
      <c r="G60" s="47"/>
      <c r="H60" s="47"/>
      <c r="I60" s="156"/>
      <c r="J60" s="167">
        <f>J89</f>
        <v>0</v>
      </c>
      <c r="K60" s="51"/>
      <c r="AU60" s="24" t="s">
        <v>116</v>
      </c>
    </row>
    <row r="61" spans="2:11" s="8" customFormat="1" ht="24.95" customHeight="1">
      <c r="B61" s="189"/>
      <c r="C61" s="190"/>
      <c r="D61" s="191" t="s">
        <v>955</v>
      </c>
      <c r="E61" s="192"/>
      <c r="F61" s="192"/>
      <c r="G61" s="192"/>
      <c r="H61" s="192"/>
      <c r="I61" s="193"/>
      <c r="J61" s="194">
        <f>J90</f>
        <v>0</v>
      </c>
      <c r="K61" s="195"/>
    </row>
    <row r="62" spans="2:11" s="11" customFormat="1" ht="19.9" customHeight="1">
      <c r="B62" s="242"/>
      <c r="C62" s="243"/>
      <c r="D62" s="244" t="s">
        <v>956</v>
      </c>
      <c r="E62" s="245"/>
      <c r="F62" s="245"/>
      <c r="G62" s="245"/>
      <c r="H62" s="245"/>
      <c r="I62" s="246"/>
      <c r="J62" s="247">
        <f>J91</f>
        <v>0</v>
      </c>
      <c r="K62" s="248"/>
    </row>
    <row r="63" spans="2:11" s="11" customFormat="1" ht="14.85" customHeight="1">
      <c r="B63" s="242"/>
      <c r="C63" s="243"/>
      <c r="D63" s="244" t="s">
        <v>1179</v>
      </c>
      <c r="E63" s="245"/>
      <c r="F63" s="245"/>
      <c r="G63" s="245"/>
      <c r="H63" s="245"/>
      <c r="I63" s="246"/>
      <c r="J63" s="247">
        <f>J92</f>
        <v>0</v>
      </c>
      <c r="K63" s="248"/>
    </row>
    <row r="64" spans="2:11" s="11" customFormat="1" ht="14.85" customHeight="1">
      <c r="B64" s="242"/>
      <c r="C64" s="243"/>
      <c r="D64" s="244" t="s">
        <v>1180</v>
      </c>
      <c r="E64" s="245"/>
      <c r="F64" s="245"/>
      <c r="G64" s="245"/>
      <c r="H64" s="245"/>
      <c r="I64" s="246"/>
      <c r="J64" s="247">
        <f>J119</f>
        <v>0</v>
      </c>
      <c r="K64" s="248"/>
    </row>
    <row r="65" spans="2:11" s="11" customFormat="1" ht="14.85" customHeight="1">
      <c r="B65" s="242"/>
      <c r="C65" s="243"/>
      <c r="D65" s="244" t="s">
        <v>1181</v>
      </c>
      <c r="E65" s="245"/>
      <c r="F65" s="245"/>
      <c r="G65" s="245"/>
      <c r="H65" s="245"/>
      <c r="I65" s="246"/>
      <c r="J65" s="247">
        <f>J128</f>
        <v>0</v>
      </c>
      <c r="K65" s="248"/>
    </row>
    <row r="66" spans="2:11" s="11" customFormat="1" ht="14.85" customHeight="1">
      <c r="B66" s="242"/>
      <c r="C66" s="243"/>
      <c r="D66" s="244" t="s">
        <v>1182</v>
      </c>
      <c r="E66" s="245"/>
      <c r="F66" s="245"/>
      <c r="G66" s="245"/>
      <c r="H66" s="245"/>
      <c r="I66" s="246"/>
      <c r="J66" s="247">
        <f>J135</f>
        <v>0</v>
      </c>
      <c r="K66" s="248"/>
    </row>
    <row r="67" spans="2:11" s="11" customFormat="1" ht="14.85" customHeight="1">
      <c r="B67" s="242"/>
      <c r="C67" s="243"/>
      <c r="D67" s="244" t="s">
        <v>1183</v>
      </c>
      <c r="E67" s="245"/>
      <c r="F67" s="245"/>
      <c r="G67" s="245"/>
      <c r="H67" s="245"/>
      <c r="I67" s="246"/>
      <c r="J67" s="247">
        <f>J140</f>
        <v>0</v>
      </c>
      <c r="K67" s="248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56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78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81"/>
      <c r="J73" s="71"/>
      <c r="K73" s="71"/>
      <c r="L73" s="72"/>
    </row>
    <row r="74" spans="2:12" s="1" customFormat="1" ht="36.95" customHeight="1">
      <c r="B74" s="46"/>
      <c r="C74" s="73" t="s">
        <v>118</v>
      </c>
      <c r="D74" s="74"/>
      <c r="E74" s="74"/>
      <c r="F74" s="74"/>
      <c r="G74" s="74"/>
      <c r="H74" s="74"/>
      <c r="I74" s="196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6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196"/>
      <c r="J76" s="74"/>
      <c r="K76" s="74"/>
      <c r="L76" s="72"/>
    </row>
    <row r="77" spans="2:12" s="1" customFormat="1" ht="16.5" customHeight="1">
      <c r="B77" s="46"/>
      <c r="C77" s="74"/>
      <c r="D77" s="74"/>
      <c r="E77" s="197" t="str">
        <f>E7</f>
        <v xml:space="preserve">Stavební úpravy křížové chodby,  Muzeum Českého lesa, Tachov</v>
      </c>
      <c r="F77" s="76"/>
      <c r="G77" s="76"/>
      <c r="H77" s="76"/>
      <c r="I77" s="196"/>
      <c r="J77" s="74"/>
      <c r="K77" s="74"/>
      <c r="L77" s="72"/>
    </row>
    <row r="78" spans="2:12" ht="13.5">
      <c r="B78" s="28"/>
      <c r="C78" s="76" t="s">
        <v>109</v>
      </c>
      <c r="D78" s="298"/>
      <c r="E78" s="298"/>
      <c r="F78" s="298"/>
      <c r="G78" s="298"/>
      <c r="H78" s="298"/>
      <c r="I78" s="148"/>
      <c r="J78" s="298"/>
      <c r="K78" s="298"/>
      <c r="L78" s="299"/>
    </row>
    <row r="79" spans="2:12" s="1" customFormat="1" ht="16.5" customHeight="1">
      <c r="B79" s="46"/>
      <c r="C79" s="74"/>
      <c r="D79" s="74"/>
      <c r="E79" s="197" t="s">
        <v>1081</v>
      </c>
      <c r="F79" s="74"/>
      <c r="G79" s="74"/>
      <c r="H79" s="74"/>
      <c r="I79" s="196"/>
      <c r="J79" s="74"/>
      <c r="K79" s="74"/>
      <c r="L79" s="72"/>
    </row>
    <row r="80" spans="2:12" s="1" customFormat="1" ht="14.4" customHeight="1">
      <c r="B80" s="46"/>
      <c r="C80" s="76" t="s">
        <v>1082</v>
      </c>
      <c r="D80" s="74"/>
      <c r="E80" s="74"/>
      <c r="F80" s="74"/>
      <c r="G80" s="74"/>
      <c r="H80" s="74"/>
      <c r="I80" s="196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E11</f>
        <v>04.2 - Poplachový zabezpečovací systém (PZS)</v>
      </c>
      <c r="F81" s="74"/>
      <c r="G81" s="74"/>
      <c r="H81" s="74"/>
      <c r="I81" s="196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196"/>
      <c r="J82" s="74"/>
      <c r="K82" s="74"/>
      <c r="L82" s="72"/>
    </row>
    <row r="83" spans="2:12" s="1" customFormat="1" ht="18" customHeight="1">
      <c r="B83" s="46"/>
      <c r="C83" s="76" t="s">
        <v>25</v>
      </c>
      <c r="D83" s="74"/>
      <c r="E83" s="74"/>
      <c r="F83" s="198" t="str">
        <f>F14</f>
        <v xml:space="preserve"> </v>
      </c>
      <c r="G83" s="74"/>
      <c r="H83" s="74"/>
      <c r="I83" s="199" t="s">
        <v>27</v>
      </c>
      <c r="J83" s="85" t="str">
        <f>IF(J14="","",J14)</f>
        <v>24. 5. 2018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196"/>
      <c r="J84" s="74"/>
      <c r="K84" s="74"/>
      <c r="L84" s="72"/>
    </row>
    <row r="85" spans="2:12" s="1" customFormat="1" ht="13.5">
      <c r="B85" s="46"/>
      <c r="C85" s="76" t="s">
        <v>31</v>
      </c>
      <c r="D85" s="74"/>
      <c r="E85" s="74"/>
      <c r="F85" s="198" t="str">
        <f>E17</f>
        <v>Muzeum Českého lesa</v>
      </c>
      <c r="G85" s="74"/>
      <c r="H85" s="74"/>
      <c r="I85" s="199" t="s">
        <v>37</v>
      </c>
      <c r="J85" s="198" t="str">
        <f>E23</f>
        <v>Ateliér Soukup Opl Švehla s.r.o.</v>
      </c>
      <c r="K85" s="74"/>
      <c r="L85" s="72"/>
    </row>
    <row r="86" spans="2:12" s="1" customFormat="1" ht="14.4" customHeight="1">
      <c r="B86" s="46"/>
      <c r="C86" s="76" t="s">
        <v>35</v>
      </c>
      <c r="D86" s="74"/>
      <c r="E86" s="74"/>
      <c r="F86" s="198" t="str">
        <f>IF(E20="","",E20)</f>
        <v/>
      </c>
      <c r="G86" s="74"/>
      <c r="H86" s="74"/>
      <c r="I86" s="196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196"/>
      <c r="J87" s="74"/>
      <c r="K87" s="74"/>
      <c r="L87" s="72"/>
    </row>
    <row r="88" spans="2:20" s="9" customFormat="1" ht="29.25" customHeight="1">
      <c r="B88" s="200"/>
      <c r="C88" s="201" t="s">
        <v>119</v>
      </c>
      <c r="D88" s="202" t="s">
        <v>61</v>
      </c>
      <c r="E88" s="202" t="s">
        <v>57</v>
      </c>
      <c r="F88" s="202" t="s">
        <v>120</v>
      </c>
      <c r="G88" s="202" t="s">
        <v>121</v>
      </c>
      <c r="H88" s="202" t="s">
        <v>122</v>
      </c>
      <c r="I88" s="203" t="s">
        <v>123</v>
      </c>
      <c r="J88" s="202" t="s">
        <v>114</v>
      </c>
      <c r="K88" s="204" t="s">
        <v>124</v>
      </c>
      <c r="L88" s="205"/>
      <c r="M88" s="102" t="s">
        <v>125</v>
      </c>
      <c r="N88" s="103" t="s">
        <v>46</v>
      </c>
      <c r="O88" s="103" t="s">
        <v>126</v>
      </c>
      <c r="P88" s="103" t="s">
        <v>127</v>
      </c>
      <c r="Q88" s="103" t="s">
        <v>128</v>
      </c>
      <c r="R88" s="103" t="s">
        <v>129</v>
      </c>
      <c r="S88" s="103" t="s">
        <v>130</v>
      </c>
      <c r="T88" s="104" t="s">
        <v>131</v>
      </c>
    </row>
    <row r="89" spans="2:63" s="1" customFormat="1" ht="29.25" customHeight="1">
      <c r="B89" s="46"/>
      <c r="C89" s="108" t="s">
        <v>115</v>
      </c>
      <c r="D89" s="74"/>
      <c r="E89" s="74"/>
      <c r="F89" s="74"/>
      <c r="G89" s="74"/>
      <c r="H89" s="74"/>
      <c r="I89" s="196"/>
      <c r="J89" s="206">
        <f>BK89</f>
        <v>0</v>
      </c>
      <c r="K89" s="74"/>
      <c r="L89" s="72"/>
      <c r="M89" s="105"/>
      <c r="N89" s="106"/>
      <c r="O89" s="106"/>
      <c r="P89" s="207">
        <f>P90</f>
        <v>0</v>
      </c>
      <c r="Q89" s="106"/>
      <c r="R89" s="207">
        <f>R90</f>
        <v>0</v>
      </c>
      <c r="S89" s="106"/>
      <c r="T89" s="208">
        <f>T90</f>
        <v>0</v>
      </c>
      <c r="AT89" s="24" t="s">
        <v>75</v>
      </c>
      <c r="AU89" s="24" t="s">
        <v>116</v>
      </c>
      <c r="BK89" s="209">
        <f>BK90</f>
        <v>0</v>
      </c>
    </row>
    <row r="90" spans="2:63" s="10" customFormat="1" ht="37.4" customHeight="1">
      <c r="B90" s="210"/>
      <c r="C90" s="211"/>
      <c r="D90" s="212" t="s">
        <v>75</v>
      </c>
      <c r="E90" s="213" t="s">
        <v>232</v>
      </c>
      <c r="F90" s="213" t="s">
        <v>960</v>
      </c>
      <c r="G90" s="211"/>
      <c r="H90" s="211"/>
      <c r="I90" s="214"/>
      <c r="J90" s="215">
        <f>BK90</f>
        <v>0</v>
      </c>
      <c r="K90" s="211"/>
      <c r="L90" s="216"/>
      <c r="M90" s="217"/>
      <c r="N90" s="218"/>
      <c r="O90" s="218"/>
      <c r="P90" s="219">
        <f>P91</f>
        <v>0</v>
      </c>
      <c r="Q90" s="218"/>
      <c r="R90" s="219">
        <f>R91</f>
        <v>0</v>
      </c>
      <c r="S90" s="218"/>
      <c r="T90" s="220">
        <f>T91</f>
        <v>0</v>
      </c>
      <c r="AR90" s="221" t="s">
        <v>148</v>
      </c>
      <c r="AT90" s="222" t="s">
        <v>75</v>
      </c>
      <c r="AU90" s="222" t="s">
        <v>76</v>
      </c>
      <c r="AY90" s="221" t="s">
        <v>135</v>
      </c>
      <c r="BK90" s="223">
        <f>BK91</f>
        <v>0</v>
      </c>
    </row>
    <row r="91" spans="2:63" s="10" customFormat="1" ht="19.9" customHeight="1">
      <c r="B91" s="210"/>
      <c r="C91" s="211"/>
      <c r="D91" s="212" t="s">
        <v>75</v>
      </c>
      <c r="E91" s="249" t="s">
        <v>961</v>
      </c>
      <c r="F91" s="249" t="s">
        <v>962</v>
      </c>
      <c r="G91" s="211"/>
      <c r="H91" s="211"/>
      <c r="I91" s="214"/>
      <c r="J91" s="250">
        <f>BK91</f>
        <v>0</v>
      </c>
      <c r="K91" s="211"/>
      <c r="L91" s="216"/>
      <c r="M91" s="217"/>
      <c r="N91" s="218"/>
      <c r="O91" s="218"/>
      <c r="P91" s="219">
        <f>P92+P119+P128+P135+P140</f>
        <v>0</v>
      </c>
      <c r="Q91" s="218"/>
      <c r="R91" s="219">
        <f>R92+R119+R128+R135+R140</f>
        <v>0</v>
      </c>
      <c r="S91" s="218"/>
      <c r="T91" s="220">
        <f>T92+T119+T128+T135+T140</f>
        <v>0</v>
      </c>
      <c r="AR91" s="221" t="s">
        <v>148</v>
      </c>
      <c r="AT91" s="222" t="s">
        <v>75</v>
      </c>
      <c r="AU91" s="222" t="s">
        <v>24</v>
      </c>
      <c r="AY91" s="221" t="s">
        <v>135</v>
      </c>
      <c r="BK91" s="223">
        <f>BK92+BK119+BK128+BK135+BK140</f>
        <v>0</v>
      </c>
    </row>
    <row r="92" spans="2:63" s="10" customFormat="1" ht="14.85" customHeight="1">
      <c r="B92" s="210"/>
      <c r="C92" s="211"/>
      <c r="D92" s="212" t="s">
        <v>75</v>
      </c>
      <c r="E92" s="249" t="s">
        <v>1090</v>
      </c>
      <c r="F92" s="249" t="s">
        <v>1184</v>
      </c>
      <c r="G92" s="211"/>
      <c r="H92" s="211"/>
      <c r="I92" s="214"/>
      <c r="J92" s="250">
        <f>BK92</f>
        <v>0</v>
      </c>
      <c r="K92" s="211"/>
      <c r="L92" s="216"/>
      <c r="M92" s="217"/>
      <c r="N92" s="218"/>
      <c r="O92" s="218"/>
      <c r="P92" s="219">
        <f>SUM(P93:P118)</f>
        <v>0</v>
      </c>
      <c r="Q92" s="218"/>
      <c r="R92" s="219">
        <f>SUM(R93:R118)</f>
        <v>0</v>
      </c>
      <c r="S92" s="218"/>
      <c r="T92" s="220">
        <f>SUM(T93:T118)</f>
        <v>0</v>
      </c>
      <c r="AR92" s="221" t="s">
        <v>24</v>
      </c>
      <c r="AT92" s="222" t="s">
        <v>75</v>
      </c>
      <c r="AU92" s="222" t="s">
        <v>85</v>
      </c>
      <c r="AY92" s="221" t="s">
        <v>135</v>
      </c>
      <c r="BK92" s="223">
        <f>SUM(BK93:BK118)</f>
        <v>0</v>
      </c>
    </row>
    <row r="93" spans="2:65" s="1" customFormat="1" ht="25.5" customHeight="1">
      <c r="B93" s="46"/>
      <c r="C93" s="224" t="s">
        <v>24</v>
      </c>
      <c r="D93" s="224" t="s">
        <v>136</v>
      </c>
      <c r="E93" s="225" t="s">
        <v>1185</v>
      </c>
      <c r="F93" s="226" t="s">
        <v>1186</v>
      </c>
      <c r="G93" s="227" t="s">
        <v>966</v>
      </c>
      <c r="H93" s="228">
        <v>1</v>
      </c>
      <c r="I93" s="229"/>
      <c r="J93" s="230">
        <f>ROUND(I93*H93,2)</f>
        <v>0</v>
      </c>
      <c r="K93" s="226" t="s">
        <v>22</v>
      </c>
      <c r="L93" s="72"/>
      <c r="M93" s="231" t="s">
        <v>22</v>
      </c>
      <c r="N93" s="232" t="s">
        <v>47</v>
      </c>
      <c r="O93" s="47"/>
      <c r="P93" s="233">
        <f>O93*H93</f>
        <v>0</v>
      </c>
      <c r="Q93" s="233">
        <v>0</v>
      </c>
      <c r="R93" s="233">
        <f>Q93*H93</f>
        <v>0</v>
      </c>
      <c r="S93" s="233">
        <v>0</v>
      </c>
      <c r="T93" s="234">
        <f>S93*H93</f>
        <v>0</v>
      </c>
      <c r="AR93" s="24" t="s">
        <v>559</v>
      </c>
      <c r="AT93" s="24" t="s">
        <v>136</v>
      </c>
      <c r="AU93" s="24" t="s">
        <v>148</v>
      </c>
      <c r="AY93" s="24" t="s">
        <v>135</v>
      </c>
      <c r="BE93" s="235">
        <f>IF(N93="základní",J93,0)</f>
        <v>0</v>
      </c>
      <c r="BF93" s="235">
        <f>IF(N93="snížená",J93,0)</f>
        <v>0</v>
      </c>
      <c r="BG93" s="235">
        <f>IF(N93="zákl. přenesená",J93,0)</f>
        <v>0</v>
      </c>
      <c r="BH93" s="235">
        <f>IF(N93="sníž. přenesená",J93,0)</f>
        <v>0</v>
      </c>
      <c r="BI93" s="235">
        <f>IF(N93="nulová",J93,0)</f>
        <v>0</v>
      </c>
      <c r="BJ93" s="24" t="s">
        <v>24</v>
      </c>
      <c r="BK93" s="235">
        <f>ROUND(I93*H93,2)</f>
        <v>0</v>
      </c>
      <c r="BL93" s="24" t="s">
        <v>559</v>
      </c>
      <c r="BM93" s="24" t="s">
        <v>85</v>
      </c>
    </row>
    <row r="94" spans="2:47" s="1" customFormat="1" ht="13.5">
      <c r="B94" s="46"/>
      <c r="C94" s="74"/>
      <c r="D94" s="236" t="s">
        <v>143</v>
      </c>
      <c r="E94" s="74"/>
      <c r="F94" s="237" t="s">
        <v>1186</v>
      </c>
      <c r="G94" s="74"/>
      <c r="H94" s="74"/>
      <c r="I94" s="196"/>
      <c r="J94" s="74"/>
      <c r="K94" s="74"/>
      <c r="L94" s="72"/>
      <c r="M94" s="238"/>
      <c r="N94" s="47"/>
      <c r="O94" s="47"/>
      <c r="P94" s="47"/>
      <c r="Q94" s="47"/>
      <c r="R94" s="47"/>
      <c r="S94" s="47"/>
      <c r="T94" s="95"/>
      <c r="AT94" s="24" t="s">
        <v>143</v>
      </c>
      <c r="AU94" s="24" t="s">
        <v>148</v>
      </c>
    </row>
    <row r="95" spans="2:65" s="1" customFormat="1" ht="25.5" customHeight="1">
      <c r="B95" s="46"/>
      <c r="C95" s="224" t="s">
        <v>85</v>
      </c>
      <c r="D95" s="224" t="s">
        <v>136</v>
      </c>
      <c r="E95" s="225" t="s">
        <v>1187</v>
      </c>
      <c r="F95" s="226" t="s">
        <v>1188</v>
      </c>
      <c r="G95" s="227" t="s">
        <v>966</v>
      </c>
      <c r="H95" s="228">
        <v>1</v>
      </c>
      <c r="I95" s="229"/>
      <c r="J95" s="230">
        <f>ROUND(I95*H95,2)</f>
        <v>0</v>
      </c>
      <c r="K95" s="226" t="s">
        <v>22</v>
      </c>
      <c r="L95" s="72"/>
      <c r="M95" s="231" t="s">
        <v>22</v>
      </c>
      <c r="N95" s="232" t="s">
        <v>47</v>
      </c>
      <c r="O95" s="47"/>
      <c r="P95" s="233">
        <f>O95*H95</f>
        <v>0</v>
      </c>
      <c r="Q95" s="233">
        <v>0</v>
      </c>
      <c r="R95" s="233">
        <f>Q95*H95</f>
        <v>0</v>
      </c>
      <c r="S95" s="233">
        <v>0</v>
      </c>
      <c r="T95" s="234">
        <f>S95*H95</f>
        <v>0</v>
      </c>
      <c r="AR95" s="24" t="s">
        <v>559</v>
      </c>
      <c r="AT95" s="24" t="s">
        <v>136</v>
      </c>
      <c r="AU95" s="24" t="s">
        <v>148</v>
      </c>
      <c r="AY95" s="24" t="s">
        <v>135</v>
      </c>
      <c r="BE95" s="235">
        <f>IF(N95="základní",J95,0)</f>
        <v>0</v>
      </c>
      <c r="BF95" s="235">
        <f>IF(N95="snížená",J95,0)</f>
        <v>0</v>
      </c>
      <c r="BG95" s="235">
        <f>IF(N95="zákl. přenesená",J95,0)</f>
        <v>0</v>
      </c>
      <c r="BH95" s="235">
        <f>IF(N95="sníž. přenesená",J95,0)</f>
        <v>0</v>
      </c>
      <c r="BI95" s="235">
        <f>IF(N95="nulová",J95,0)</f>
        <v>0</v>
      </c>
      <c r="BJ95" s="24" t="s">
        <v>24</v>
      </c>
      <c r="BK95" s="235">
        <f>ROUND(I95*H95,2)</f>
        <v>0</v>
      </c>
      <c r="BL95" s="24" t="s">
        <v>559</v>
      </c>
      <c r="BM95" s="24" t="s">
        <v>152</v>
      </c>
    </row>
    <row r="96" spans="2:47" s="1" customFormat="1" ht="13.5">
      <c r="B96" s="46"/>
      <c r="C96" s="74"/>
      <c r="D96" s="236" t="s">
        <v>143</v>
      </c>
      <c r="E96" s="74"/>
      <c r="F96" s="237" t="s">
        <v>1188</v>
      </c>
      <c r="G96" s="74"/>
      <c r="H96" s="74"/>
      <c r="I96" s="196"/>
      <c r="J96" s="74"/>
      <c r="K96" s="74"/>
      <c r="L96" s="72"/>
      <c r="M96" s="238"/>
      <c r="N96" s="47"/>
      <c r="O96" s="47"/>
      <c r="P96" s="47"/>
      <c r="Q96" s="47"/>
      <c r="R96" s="47"/>
      <c r="S96" s="47"/>
      <c r="T96" s="95"/>
      <c r="AT96" s="24" t="s">
        <v>143</v>
      </c>
      <c r="AU96" s="24" t="s">
        <v>148</v>
      </c>
    </row>
    <row r="97" spans="2:65" s="1" customFormat="1" ht="25.5" customHeight="1">
      <c r="B97" s="46"/>
      <c r="C97" s="224" t="s">
        <v>148</v>
      </c>
      <c r="D97" s="224" t="s">
        <v>136</v>
      </c>
      <c r="E97" s="225" t="s">
        <v>1189</v>
      </c>
      <c r="F97" s="226" t="s">
        <v>1190</v>
      </c>
      <c r="G97" s="227" t="s">
        <v>966</v>
      </c>
      <c r="H97" s="228">
        <v>1</v>
      </c>
      <c r="I97" s="229"/>
      <c r="J97" s="230">
        <f>ROUND(I97*H97,2)</f>
        <v>0</v>
      </c>
      <c r="K97" s="226" t="s">
        <v>22</v>
      </c>
      <c r="L97" s="72"/>
      <c r="M97" s="231" t="s">
        <v>22</v>
      </c>
      <c r="N97" s="232" t="s">
        <v>47</v>
      </c>
      <c r="O97" s="47"/>
      <c r="P97" s="233">
        <f>O97*H97</f>
        <v>0</v>
      </c>
      <c r="Q97" s="233">
        <v>0</v>
      </c>
      <c r="R97" s="233">
        <f>Q97*H97</f>
        <v>0</v>
      </c>
      <c r="S97" s="233">
        <v>0</v>
      </c>
      <c r="T97" s="234">
        <f>S97*H97</f>
        <v>0</v>
      </c>
      <c r="AR97" s="24" t="s">
        <v>559</v>
      </c>
      <c r="AT97" s="24" t="s">
        <v>136</v>
      </c>
      <c r="AU97" s="24" t="s">
        <v>148</v>
      </c>
      <c r="AY97" s="24" t="s">
        <v>135</v>
      </c>
      <c r="BE97" s="235">
        <f>IF(N97="základní",J97,0)</f>
        <v>0</v>
      </c>
      <c r="BF97" s="235">
        <f>IF(N97="snížená",J97,0)</f>
        <v>0</v>
      </c>
      <c r="BG97" s="235">
        <f>IF(N97="zákl. přenesená",J97,0)</f>
        <v>0</v>
      </c>
      <c r="BH97" s="235">
        <f>IF(N97="sníž. přenesená",J97,0)</f>
        <v>0</v>
      </c>
      <c r="BI97" s="235">
        <f>IF(N97="nulová",J97,0)</f>
        <v>0</v>
      </c>
      <c r="BJ97" s="24" t="s">
        <v>24</v>
      </c>
      <c r="BK97" s="235">
        <f>ROUND(I97*H97,2)</f>
        <v>0</v>
      </c>
      <c r="BL97" s="24" t="s">
        <v>559</v>
      </c>
      <c r="BM97" s="24" t="s">
        <v>159</v>
      </c>
    </row>
    <row r="98" spans="2:47" s="1" customFormat="1" ht="13.5">
      <c r="B98" s="46"/>
      <c r="C98" s="74"/>
      <c r="D98" s="236" t="s">
        <v>143</v>
      </c>
      <c r="E98" s="74"/>
      <c r="F98" s="237" t="s">
        <v>1190</v>
      </c>
      <c r="G98" s="74"/>
      <c r="H98" s="74"/>
      <c r="I98" s="196"/>
      <c r="J98" s="74"/>
      <c r="K98" s="74"/>
      <c r="L98" s="72"/>
      <c r="M98" s="238"/>
      <c r="N98" s="47"/>
      <c r="O98" s="47"/>
      <c r="P98" s="47"/>
      <c r="Q98" s="47"/>
      <c r="R98" s="47"/>
      <c r="S98" s="47"/>
      <c r="T98" s="95"/>
      <c r="AT98" s="24" t="s">
        <v>143</v>
      </c>
      <c r="AU98" s="24" t="s">
        <v>148</v>
      </c>
    </row>
    <row r="99" spans="2:65" s="1" customFormat="1" ht="38.25" customHeight="1">
      <c r="B99" s="46"/>
      <c r="C99" s="224" t="s">
        <v>152</v>
      </c>
      <c r="D99" s="224" t="s">
        <v>136</v>
      </c>
      <c r="E99" s="225" t="s">
        <v>1191</v>
      </c>
      <c r="F99" s="226" t="s">
        <v>1192</v>
      </c>
      <c r="G99" s="227" t="s">
        <v>966</v>
      </c>
      <c r="H99" s="228">
        <v>1</v>
      </c>
      <c r="I99" s="229"/>
      <c r="J99" s="230">
        <f>ROUND(I99*H99,2)</f>
        <v>0</v>
      </c>
      <c r="K99" s="226" t="s">
        <v>22</v>
      </c>
      <c r="L99" s="72"/>
      <c r="M99" s="231" t="s">
        <v>22</v>
      </c>
      <c r="N99" s="232" t="s">
        <v>47</v>
      </c>
      <c r="O99" s="47"/>
      <c r="P99" s="233">
        <f>O99*H99</f>
        <v>0</v>
      </c>
      <c r="Q99" s="233">
        <v>0</v>
      </c>
      <c r="R99" s="233">
        <f>Q99*H99</f>
        <v>0</v>
      </c>
      <c r="S99" s="233">
        <v>0</v>
      </c>
      <c r="T99" s="234">
        <f>S99*H99</f>
        <v>0</v>
      </c>
      <c r="AR99" s="24" t="s">
        <v>559</v>
      </c>
      <c r="AT99" s="24" t="s">
        <v>136</v>
      </c>
      <c r="AU99" s="24" t="s">
        <v>148</v>
      </c>
      <c r="AY99" s="24" t="s">
        <v>135</v>
      </c>
      <c r="BE99" s="235">
        <f>IF(N99="základní",J99,0)</f>
        <v>0</v>
      </c>
      <c r="BF99" s="235">
        <f>IF(N99="snížená",J99,0)</f>
        <v>0</v>
      </c>
      <c r="BG99" s="235">
        <f>IF(N99="zákl. přenesená",J99,0)</f>
        <v>0</v>
      </c>
      <c r="BH99" s="235">
        <f>IF(N99="sníž. přenesená",J99,0)</f>
        <v>0</v>
      </c>
      <c r="BI99" s="235">
        <f>IF(N99="nulová",J99,0)</f>
        <v>0</v>
      </c>
      <c r="BJ99" s="24" t="s">
        <v>24</v>
      </c>
      <c r="BK99" s="235">
        <f>ROUND(I99*H99,2)</f>
        <v>0</v>
      </c>
      <c r="BL99" s="24" t="s">
        <v>559</v>
      </c>
      <c r="BM99" s="24" t="s">
        <v>168</v>
      </c>
    </row>
    <row r="100" spans="2:47" s="1" customFormat="1" ht="13.5">
      <c r="B100" s="46"/>
      <c r="C100" s="74"/>
      <c r="D100" s="236" t="s">
        <v>143</v>
      </c>
      <c r="E100" s="74"/>
      <c r="F100" s="237" t="s">
        <v>1192</v>
      </c>
      <c r="G100" s="74"/>
      <c r="H100" s="74"/>
      <c r="I100" s="196"/>
      <c r="J100" s="74"/>
      <c r="K100" s="74"/>
      <c r="L100" s="72"/>
      <c r="M100" s="238"/>
      <c r="N100" s="47"/>
      <c r="O100" s="47"/>
      <c r="P100" s="47"/>
      <c r="Q100" s="47"/>
      <c r="R100" s="47"/>
      <c r="S100" s="47"/>
      <c r="T100" s="95"/>
      <c r="AT100" s="24" t="s">
        <v>143</v>
      </c>
      <c r="AU100" s="24" t="s">
        <v>148</v>
      </c>
    </row>
    <row r="101" spans="2:65" s="1" customFormat="1" ht="25.5" customHeight="1">
      <c r="B101" s="46"/>
      <c r="C101" s="224" t="s">
        <v>134</v>
      </c>
      <c r="D101" s="224" t="s">
        <v>136</v>
      </c>
      <c r="E101" s="225" t="s">
        <v>1193</v>
      </c>
      <c r="F101" s="226" t="s">
        <v>1194</v>
      </c>
      <c r="G101" s="227" t="s">
        <v>966</v>
      </c>
      <c r="H101" s="228">
        <v>2</v>
      </c>
      <c r="I101" s="229"/>
      <c r="J101" s="230">
        <f>ROUND(I101*H101,2)</f>
        <v>0</v>
      </c>
      <c r="K101" s="226" t="s">
        <v>22</v>
      </c>
      <c r="L101" s="72"/>
      <c r="M101" s="231" t="s">
        <v>22</v>
      </c>
      <c r="N101" s="232" t="s">
        <v>47</v>
      </c>
      <c r="O101" s="47"/>
      <c r="P101" s="233">
        <f>O101*H101</f>
        <v>0</v>
      </c>
      <c r="Q101" s="233">
        <v>0</v>
      </c>
      <c r="R101" s="233">
        <f>Q101*H101</f>
        <v>0</v>
      </c>
      <c r="S101" s="233">
        <v>0</v>
      </c>
      <c r="T101" s="234">
        <f>S101*H101</f>
        <v>0</v>
      </c>
      <c r="AR101" s="24" t="s">
        <v>559</v>
      </c>
      <c r="AT101" s="24" t="s">
        <v>136</v>
      </c>
      <c r="AU101" s="24" t="s">
        <v>148</v>
      </c>
      <c r="AY101" s="24" t="s">
        <v>135</v>
      </c>
      <c r="BE101" s="235">
        <f>IF(N101="základní",J101,0)</f>
        <v>0</v>
      </c>
      <c r="BF101" s="235">
        <f>IF(N101="snížená",J101,0)</f>
        <v>0</v>
      </c>
      <c r="BG101" s="235">
        <f>IF(N101="zákl. přenesená",J101,0)</f>
        <v>0</v>
      </c>
      <c r="BH101" s="235">
        <f>IF(N101="sníž. přenesená",J101,0)</f>
        <v>0</v>
      </c>
      <c r="BI101" s="235">
        <f>IF(N101="nulová",J101,0)</f>
        <v>0</v>
      </c>
      <c r="BJ101" s="24" t="s">
        <v>24</v>
      </c>
      <c r="BK101" s="235">
        <f>ROUND(I101*H101,2)</f>
        <v>0</v>
      </c>
      <c r="BL101" s="24" t="s">
        <v>559</v>
      </c>
      <c r="BM101" s="24" t="s">
        <v>29</v>
      </c>
    </row>
    <row r="102" spans="2:47" s="1" customFormat="1" ht="13.5">
      <c r="B102" s="46"/>
      <c r="C102" s="74"/>
      <c r="D102" s="236" t="s">
        <v>143</v>
      </c>
      <c r="E102" s="74"/>
      <c r="F102" s="237" t="s">
        <v>1194</v>
      </c>
      <c r="G102" s="74"/>
      <c r="H102" s="74"/>
      <c r="I102" s="196"/>
      <c r="J102" s="74"/>
      <c r="K102" s="74"/>
      <c r="L102" s="72"/>
      <c r="M102" s="238"/>
      <c r="N102" s="47"/>
      <c r="O102" s="47"/>
      <c r="P102" s="47"/>
      <c r="Q102" s="47"/>
      <c r="R102" s="47"/>
      <c r="S102" s="47"/>
      <c r="T102" s="95"/>
      <c r="AT102" s="24" t="s">
        <v>143</v>
      </c>
      <c r="AU102" s="24" t="s">
        <v>148</v>
      </c>
    </row>
    <row r="103" spans="2:65" s="1" customFormat="1" ht="25.5" customHeight="1">
      <c r="B103" s="46"/>
      <c r="C103" s="224" t="s">
        <v>159</v>
      </c>
      <c r="D103" s="224" t="s">
        <v>136</v>
      </c>
      <c r="E103" s="225" t="s">
        <v>1195</v>
      </c>
      <c r="F103" s="226" t="s">
        <v>1196</v>
      </c>
      <c r="G103" s="227" t="s">
        <v>966</v>
      </c>
      <c r="H103" s="228">
        <v>2</v>
      </c>
      <c r="I103" s="229"/>
      <c r="J103" s="230">
        <f>ROUND(I103*H103,2)</f>
        <v>0</v>
      </c>
      <c r="K103" s="226" t="s">
        <v>22</v>
      </c>
      <c r="L103" s="72"/>
      <c r="M103" s="231" t="s">
        <v>22</v>
      </c>
      <c r="N103" s="232" t="s">
        <v>47</v>
      </c>
      <c r="O103" s="47"/>
      <c r="P103" s="233">
        <f>O103*H103</f>
        <v>0</v>
      </c>
      <c r="Q103" s="233">
        <v>0</v>
      </c>
      <c r="R103" s="233">
        <f>Q103*H103</f>
        <v>0</v>
      </c>
      <c r="S103" s="233">
        <v>0</v>
      </c>
      <c r="T103" s="234">
        <f>S103*H103</f>
        <v>0</v>
      </c>
      <c r="AR103" s="24" t="s">
        <v>559</v>
      </c>
      <c r="AT103" s="24" t="s">
        <v>136</v>
      </c>
      <c r="AU103" s="24" t="s">
        <v>148</v>
      </c>
      <c r="AY103" s="24" t="s">
        <v>135</v>
      </c>
      <c r="BE103" s="235">
        <f>IF(N103="základní",J103,0)</f>
        <v>0</v>
      </c>
      <c r="BF103" s="235">
        <f>IF(N103="snížená",J103,0)</f>
        <v>0</v>
      </c>
      <c r="BG103" s="235">
        <f>IF(N103="zákl. přenesená",J103,0)</f>
        <v>0</v>
      </c>
      <c r="BH103" s="235">
        <f>IF(N103="sníž. přenesená",J103,0)</f>
        <v>0</v>
      </c>
      <c r="BI103" s="235">
        <f>IF(N103="nulová",J103,0)</f>
        <v>0</v>
      </c>
      <c r="BJ103" s="24" t="s">
        <v>24</v>
      </c>
      <c r="BK103" s="235">
        <f>ROUND(I103*H103,2)</f>
        <v>0</v>
      </c>
      <c r="BL103" s="24" t="s">
        <v>559</v>
      </c>
      <c r="BM103" s="24" t="s">
        <v>273</v>
      </c>
    </row>
    <row r="104" spans="2:47" s="1" customFormat="1" ht="13.5">
      <c r="B104" s="46"/>
      <c r="C104" s="74"/>
      <c r="D104" s="236" t="s">
        <v>143</v>
      </c>
      <c r="E104" s="74"/>
      <c r="F104" s="237" t="s">
        <v>1196</v>
      </c>
      <c r="G104" s="74"/>
      <c r="H104" s="74"/>
      <c r="I104" s="196"/>
      <c r="J104" s="74"/>
      <c r="K104" s="74"/>
      <c r="L104" s="72"/>
      <c r="M104" s="238"/>
      <c r="N104" s="47"/>
      <c r="O104" s="47"/>
      <c r="P104" s="47"/>
      <c r="Q104" s="47"/>
      <c r="R104" s="47"/>
      <c r="S104" s="47"/>
      <c r="T104" s="95"/>
      <c r="AT104" s="24" t="s">
        <v>143</v>
      </c>
      <c r="AU104" s="24" t="s">
        <v>148</v>
      </c>
    </row>
    <row r="105" spans="2:65" s="1" customFormat="1" ht="25.5" customHeight="1">
      <c r="B105" s="46"/>
      <c r="C105" s="224" t="s">
        <v>164</v>
      </c>
      <c r="D105" s="224" t="s">
        <v>136</v>
      </c>
      <c r="E105" s="225" t="s">
        <v>1197</v>
      </c>
      <c r="F105" s="226" t="s">
        <v>1198</v>
      </c>
      <c r="G105" s="227" t="s">
        <v>966</v>
      </c>
      <c r="H105" s="228">
        <v>1</v>
      </c>
      <c r="I105" s="229"/>
      <c r="J105" s="230">
        <f>ROUND(I105*H105,2)</f>
        <v>0</v>
      </c>
      <c r="K105" s="226" t="s">
        <v>22</v>
      </c>
      <c r="L105" s="72"/>
      <c r="M105" s="231" t="s">
        <v>22</v>
      </c>
      <c r="N105" s="232" t="s">
        <v>47</v>
      </c>
      <c r="O105" s="47"/>
      <c r="P105" s="233">
        <f>O105*H105</f>
        <v>0</v>
      </c>
      <c r="Q105" s="233">
        <v>0</v>
      </c>
      <c r="R105" s="233">
        <f>Q105*H105</f>
        <v>0</v>
      </c>
      <c r="S105" s="233">
        <v>0</v>
      </c>
      <c r="T105" s="234">
        <f>S105*H105</f>
        <v>0</v>
      </c>
      <c r="AR105" s="24" t="s">
        <v>559</v>
      </c>
      <c r="AT105" s="24" t="s">
        <v>136</v>
      </c>
      <c r="AU105" s="24" t="s">
        <v>148</v>
      </c>
      <c r="AY105" s="24" t="s">
        <v>135</v>
      </c>
      <c r="BE105" s="235">
        <f>IF(N105="základní",J105,0)</f>
        <v>0</v>
      </c>
      <c r="BF105" s="235">
        <f>IF(N105="snížená",J105,0)</f>
        <v>0</v>
      </c>
      <c r="BG105" s="235">
        <f>IF(N105="zákl. přenesená",J105,0)</f>
        <v>0</v>
      </c>
      <c r="BH105" s="235">
        <f>IF(N105="sníž. přenesená",J105,0)</f>
        <v>0</v>
      </c>
      <c r="BI105" s="235">
        <f>IF(N105="nulová",J105,0)</f>
        <v>0</v>
      </c>
      <c r="BJ105" s="24" t="s">
        <v>24</v>
      </c>
      <c r="BK105" s="235">
        <f>ROUND(I105*H105,2)</f>
        <v>0</v>
      </c>
      <c r="BL105" s="24" t="s">
        <v>559</v>
      </c>
      <c r="BM105" s="24" t="s">
        <v>284</v>
      </c>
    </row>
    <row r="106" spans="2:47" s="1" customFormat="1" ht="13.5">
      <c r="B106" s="46"/>
      <c r="C106" s="74"/>
      <c r="D106" s="236" t="s">
        <v>143</v>
      </c>
      <c r="E106" s="74"/>
      <c r="F106" s="237" t="s">
        <v>1198</v>
      </c>
      <c r="G106" s="74"/>
      <c r="H106" s="74"/>
      <c r="I106" s="196"/>
      <c r="J106" s="74"/>
      <c r="K106" s="74"/>
      <c r="L106" s="72"/>
      <c r="M106" s="238"/>
      <c r="N106" s="47"/>
      <c r="O106" s="47"/>
      <c r="P106" s="47"/>
      <c r="Q106" s="47"/>
      <c r="R106" s="47"/>
      <c r="S106" s="47"/>
      <c r="T106" s="95"/>
      <c r="AT106" s="24" t="s">
        <v>143</v>
      </c>
      <c r="AU106" s="24" t="s">
        <v>148</v>
      </c>
    </row>
    <row r="107" spans="2:65" s="1" customFormat="1" ht="25.5" customHeight="1">
      <c r="B107" s="46"/>
      <c r="C107" s="224" t="s">
        <v>168</v>
      </c>
      <c r="D107" s="224" t="s">
        <v>136</v>
      </c>
      <c r="E107" s="225" t="s">
        <v>1199</v>
      </c>
      <c r="F107" s="226" t="s">
        <v>1200</v>
      </c>
      <c r="G107" s="227" t="s">
        <v>966</v>
      </c>
      <c r="H107" s="228">
        <v>1</v>
      </c>
      <c r="I107" s="229"/>
      <c r="J107" s="230">
        <f>ROUND(I107*H107,2)</f>
        <v>0</v>
      </c>
      <c r="K107" s="226" t="s">
        <v>22</v>
      </c>
      <c r="L107" s="72"/>
      <c r="M107" s="231" t="s">
        <v>22</v>
      </c>
      <c r="N107" s="232" t="s">
        <v>47</v>
      </c>
      <c r="O107" s="47"/>
      <c r="P107" s="233">
        <f>O107*H107</f>
        <v>0</v>
      </c>
      <c r="Q107" s="233">
        <v>0</v>
      </c>
      <c r="R107" s="233">
        <f>Q107*H107</f>
        <v>0</v>
      </c>
      <c r="S107" s="233">
        <v>0</v>
      </c>
      <c r="T107" s="234">
        <f>S107*H107</f>
        <v>0</v>
      </c>
      <c r="AR107" s="24" t="s">
        <v>559</v>
      </c>
      <c r="AT107" s="24" t="s">
        <v>136</v>
      </c>
      <c r="AU107" s="24" t="s">
        <v>148</v>
      </c>
      <c r="AY107" s="24" t="s">
        <v>135</v>
      </c>
      <c r="BE107" s="235">
        <f>IF(N107="základní",J107,0)</f>
        <v>0</v>
      </c>
      <c r="BF107" s="235">
        <f>IF(N107="snížená",J107,0)</f>
        <v>0</v>
      </c>
      <c r="BG107" s="235">
        <f>IF(N107="zákl. přenesená",J107,0)</f>
        <v>0</v>
      </c>
      <c r="BH107" s="235">
        <f>IF(N107="sníž. přenesená",J107,0)</f>
        <v>0</v>
      </c>
      <c r="BI107" s="235">
        <f>IF(N107="nulová",J107,0)</f>
        <v>0</v>
      </c>
      <c r="BJ107" s="24" t="s">
        <v>24</v>
      </c>
      <c r="BK107" s="235">
        <f>ROUND(I107*H107,2)</f>
        <v>0</v>
      </c>
      <c r="BL107" s="24" t="s">
        <v>559</v>
      </c>
      <c r="BM107" s="24" t="s">
        <v>295</v>
      </c>
    </row>
    <row r="108" spans="2:47" s="1" customFormat="1" ht="13.5">
      <c r="B108" s="46"/>
      <c r="C108" s="74"/>
      <c r="D108" s="236" t="s">
        <v>143</v>
      </c>
      <c r="E108" s="74"/>
      <c r="F108" s="237" t="s">
        <v>1200</v>
      </c>
      <c r="G108" s="74"/>
      <c r="H108" s="74"/>
      <c r="I108" s="196"/>
      <c r="J108" s="74"/>
      <c r="K108" s="74"/>
      <c r="L108" s="72"/>
      <c r="M108" s="238"/>
      <c r="N108" s="47"/>
      <c r="O108" s="47"/>
      <c r="P108" s="47"/>
      <c r="Q108" s="47"/>
      <c r="R108" s="47"/>
      <c r="S108" s="47"/>
      <c r="T108" s="95"/>
      <c r="AT108" s="24" t="s">
        <v>143</v>
      </c>
      <c r="AU108" s="24" t="s">
        <v>148</v>
      </c>
    </row>
    <row r="109" spans="2:65" s="1" customFormat="1" ht="38.25" customHeight="1">
      <c r="B109" s="46"/>
      <c r="C109" s="224" t="s">
        <v>255</v>
      </c>
      <c r="D109" s="224" t="s">
        <v>136</v>
      </c>
      <c r="E109" s="225" t="s">
        <v>1201</v>
      </c>
      <c r="F109" s="226" t="s">
        <v>1202</v>
      </c>
      <c r="G109" s="227" t="s">
        <v>966</v>
      </c>
      <c r="H109" s="228">
        <v>1</v>
      </c>
      <c r="I109" s="229"/>
      <c r="J109" s="230">
        <f>ROUND(I109*H109,2)</f>
        <v>0</v>
      </c>
      <c r="K109" s="226" t="s">
        <v>22</v>
      </c>
      <c r="L109" s="72"/>
      <c r="M109" s="231" t="s">
        <v>22</v>
      </c>
      <c r="N109" s="232" t="s">
        <v>47</v>
      </c>
      <c r="O109" s="47"/>
      <c r="P109" s="233">
        <f>O109*H109</f>
        <v>0</v>
      </c>
      <c r="Q109" s="233">
        <v>0</v>
      </c>
      <c r="R109" s="233">
        <f>Q109*H109</f>
        <v>0</v>
      </c>
      <c r="S109" s="233">
        <v>0</v>
      </c>
      <c r="T109" s="234">
        <f>S109*H109</f>
        <v>0</v>
      </c>
      <c r="AR109" s="24" t="s">
        <v>559</v>
      </c>
      <c r="AT109" s="24" t="s">
        <v>136</v>
      </c>
      <c r="AU109" s="24" t="s">
        <v>148</v>
      </c>
      <c r="AY109" s="24" t="s">
        <v>135</v>
      </c>
      <c r="BE109" s="235">
        <f>IF(N109="základní",J109,0)</f>
        <v>0</v>
      </c>
      <c r="BF109" s="235">
        <f>IF(N109="snížená",J109,0)</f>
        <v>0</v>
      </c>
      <c r="BG109" s="235">
        <f>IF(N109="zákl. přenesená",J109,0)</f>
        <v>0</v>
      </c>
      <c r="BH109" s="235">
        <f>IF(N109="sníž. přenesená",J109,0)</f>
        <v>0</v>
      </c>
      <c r="BI109" s="235">
        <f>IF(N109="nulová",J109,0)</f>
        <v>0</v>
      </c>
      <c r="BJ109" s="24" t="s">
        <v>24</v>
      </c>
      <c r="BK109" s="235">
        <f>ROUND(I109*H109,2)</f>
        <v>0</v>
      </c>
      <c r="BL109" s="24" t="s">
        <v>559</v>
      </c>
      <c r="BM109" s="24" t="s">
        <v>307</v>
      </c>
    </row>
    <row r="110" spans="2:47" s="1" customFormat="1" ht="13.5">
      <c r="B110" s="46"/>
      <c r="C110" s="74"/>
      <c r="D110" s="236" t="s">
        <v>143</v>
      </c>
      <c r="E110" s="74"/>
      <c r="F110" s="237" t="s">
        <v>1202</v>
      </c>
      <c r="G110" s="74"/>
      <c r="H110" s="74"/>
      <c r="I110" s="196"/>
      <c r="J110" s="74"/>
      <c r="K110" s="74"/>
      <c r="L110" s="72"/>
      <c r="M110" s="238"/>
      <c r="N110" s="47"/>
      <c r="O110" s="47"/>
      <c r="P110" s="47"/>
      <c r="Q110" s="47"/>
      <c r="R110" s="47"/>
      <c r="S110" s="47"/>
      <c r="T110" s="95"/>
      <c r="AT110" s="24" t="s">
        <v>143</v>
      </c>
      <c r="AU110" s="24" t="s">
        <v>148</v>
      </c>
    </row>
    <row r="111" spans="2:65" s="1" customFormat="1" ht="16.5" customHeight="1">
      <c r="B111" s="46"/>
      <c r="C111" s="224" t="s">
        <v>29</v>
      </c>
      <c r="D111" s="224" t="s">
        <v>136</v>
      </c>
      <c r="E111" s="225" t="s">
        <v>1203</v>
      </c>
      <c r="F111" s="226" t="s">
        <v>1204</v>
      </c>
      <c r="G111" s="227" t="s">
        <v>966</v>
      </c>
      <c r="H111" s="228">
        <v>1</v>
      </c>
      <c r="I111" s="229"/>
      <c r="J111" s="230">
        <f>ROUND(I111*H111,2)</f>
        <v>0</v>
      </c>
      <c r="K111" s="226" t="s">
        <v>22</v>
      </c>
      <c r="L111" s="72"/>
      <c r="M111" s="231" t="s">
        <v>22</v>
      </c>
      <c r="N111" s="232" t="s">
        <v>47</v>
      </c>
      <c r="O111" s="47"/>
      <c r="P111" s="233">
        <f>O111*H111</f>
        <v>0</v>
      </c>
      <c r="Q111" s="233">
        <v>0</v>
      </c>
      <c r="R111" s="233">
        <f>Q111*H111</f>
        <v>0</v>
      </c>
      <c r="S111" s="233">
        <v>0</v>
      </c>
      <c r="T111" s="234">
        <f>S111*H111</f>
        <v>0</v>
      </c>
      <c r="AR111" s="24" t="s">
        <v>559</v>
      </c>
      <c r="AT111" s="24" t="s">
        <v>136</v>
      </c>
      <c r="AU111" s="24" t="s">
        <v>148</v>
      </c>
      <c r="AY111" s="24" t="s">
        <v>135</v>
      </c>
      <c r="BE111" s="235">
        <f>IF(N111="základní",J111,0)</f>
        <v>0</v>
      </c>
      <c r="BF111" s="235">
        <f>IF(N111="snížená",J111,0)</f>
        <v>0</v>
      </c>
      <c r="BG111" s="235">
        <f>IF(N111="zákl. přenesená",J111,0)</f>
        <v>0</v>
      </c>
      <c r="BH111" s="235">
        <f>IF(N111="sníž. přenesená",J111,0)</f>
        <v>0</v>
      </c>
      <c r="BI111" s="235">
        <f>IF(N111="nulová",J111,0)</f>
        <v>0</v>
      </c>
      <c r="BJ111" s="24" t="s">
        <v>24</v>
      </c>
      <c r="BK111" s="235">
        <f>ROUND(I111*H111,2)</f>
        <v>0</v>
      </c>
      <c r="BL111" s="24" t="s">
        <v>559</v>
      </c>
      <c r="BM111" s="24" t="s">
        <v>312</v>
      </c>
    </row>
    <row r="112" spans="2:47" s="1" customFormat="1" ht="13.5">
      <c r="B112" s="46"/>
      <c r="C112" s="74"/>
      <c r="D112" s="236" t="s">
        <v>143</v>
      </c>
      <c r="E112" s="74"/>
      <c r="F112" s="237" t="s">
        <v>1204</v>
      </c>
      <c r="G112" s="74"/>
      <c r="H112" s="74"/>
      <c r="I112" s="196"/>
      <c r="J112" s="74"/>
      <c r="K112" s="74"/>
      <c r="L112" s="72"/>
      <c r="M112" s="238"/>
      <c r="N112" s="47"/>
      <c r="O112" s="47"/>
      <c r="P112" s="47"/>
      <c r="Q112" s="47"/>
      <c r="R112" s="47"/>
      <c r="S112" s="47"/>
      <c r="T112" s="95"/>
      <c r="AT112" s="24" t="s">
        <v>143</v>
      </c>
      <c r="AU112" s="24" t="s">
        <v>148</v>
      </c>
    </row>
    <row r="113" spans="2:65" s="1" customFormat="1" ht="16.5" customHeight="1">
      <c r="B113" s="46"/>
      <c r="C113" s="224" t="s">
        <v>267</v>
      </c>
      <c r="D113" s="224" t="s">
        <v>136</v>
      </c>
      <c r="E113" s="225" t="s">
        <v>1205</v>
      </c>
      <c r="F113" s="226" t="s">
        <v>1206</v>
      </c>
      <c r="G113" s="227" t="s">
        <v>966</v>
      </c>
      <c r="H113" s="228">
        <v>2</v>
      </c>
      <c r="I113" s="229"/>
      <c r="J113" s="230">
        <f>ROUND(I113*H113,2)</f>
        <v>0</v>
      </c>
      <c r="K113" s="226" t="s">
        <v>22</v>
      </c>
      <c r="L113" s="72"/>
      <c r="M113" s="231" t="s">
        <v>22</v>
      </c>
      <c r="N113" s="232" t="s">
        <v>47</v>
      </c>
      <c r="O113" s="47"/>
      <c r="P113" s="233">
        <f>O113*H113</f>
        <v>0</v>
      </c>
      <c r="Q113" s="233">
        <v>0</v>
      </c>
      <c r="R113" s="233">
        <f>Q113*H113</f>
        <v>0</v>
      </c>
      <c r="S113" s="233">
        <v>0</v>
      </c>
      <c r="T113" s="234">
        <f>S113*H113</f>
        <v>0</v>
      </c>
      <c r="AR113" s="24" t="s">
        <v>559</v>
      </c>
      <c r="AT113" s="24" t="s">
        <v>136</v>
      </c>
      <c r="AU113" s="24" t="s">
        <v>148</v>
      </c>
      <c r="AY113" s="24" t="s">
        <v>135</v>
      </c>
      <c r="BE113" s="235">
        <f>IF(N113="základní",J113,0)</f>
        <v>0</v>
      </c>
      <c r="BF113" s="235">
        <f>IF(N113="snížená",J113,0)</f>
        <v>0</v>
      </c>
      <c r="BG113" s="235">
        <f>IF(N113="zákl. přenesená",J113,0)</f>
        <v>0</v>
      </c>
      <c r="BH113" s="235">
        <f>IF(N113="sníž. přenesená",J113,0)</f>
        <v>0</v>
      </c>
      <c r="BI113" s="235">
        <f>IF(N113="nulová",J113,0)</f>
        <v>0</v>
      </c>
      <c r="BJ113" s="24" t="s">
        <v>24</v>
      </c>
      <c r="BK113" s="235">
        <f>ROUND(I113*H113,2)</f>
        <v>0</v>
      </c>
      <c r="BL113" s="24" t="s">
        <v>559</v>
      </c>
      <c r="BM113" s="24" t="s">
        <v>325</v>
      </c>
    </row>
    <row r="114" spans="2:47" s="1" customFormat="1" ht="13.5">
      <c r="B114" s="46"/>
      <c r="C114" s="74"/>
      <c r="D114" s="236" t="s">
        <v>143</v>
      </c>
      <c r="E114" s="74"/>
      <c r="F114" s="237" t="s">
        <v>1206</v>
      </c>
      <c r="G114" s="74"/>
      <c r="H114" s="74"/>
      <c r="I114" s="196"/>
      <c r="J114" s="74"/>
      <c r="K114" s="74"/>
      <c r="L114" s="72"/>
      <c r="M114" s="238"/>
      <c r="N114" s="47"/>
      <c r="O114" s="47"/>
      <c r="P114" s="47"/>
      <c r="Q114" s="47"/>
      <c r="R114" s="47"/>
      <c r="S114" s="47"/>
      <c r="T114" s="95"/>
      <c r="AT114" s="24" t="s">
        <v>143</v>
      </c>
      <c r="AU114" s="24" t="s">
        <v>148</v>
      </c>
    </row>
    <row r="115" spans="2:65" s="1" customFormat="1" ht="25.5" customHeight="1">
      <c r="B115" s="46"/>
      <c r="C115" s="224" t="s">
        <v>273</v>
      </c>
      <c r="D115" s="224" t="s">
        <v>136</v>
      </c>
      <c r="E115" s="225" t="s">
        <v>1207</v>
      </c>
      <c r="F115" s="226" t="s">
        <v>1208</v>
      </c>
      <c r="G115" s="227" t="s">
        <v>966</v>
      </c>
      <c r="H115" s="228">
        <v>1</v>
      </c>
      <c r="I115" s="229"/>
      <c r="J115" s="230">
        <f>ROUND(I115*H115,2)</f>
        <v>0</v>
      </c>
      <c r="K115" s="226" t="s">
        <v>22</v>
      </c>
      <c r="L115" s="72"/>
      <c r="M115" s="231" t="s">
        <v>22</v>
      </c>
      <c r="N115" s="232" t="s">
        <v>47</v>
      </c>
      <c r="O115" s="47"/>
      <c r="P115" s="233">
        <f>O115*H115</f>
        <v>0</v>
      </c>
      <c r="Q115" s="233">
        <v>0</v>
      </c>
      <c r="R115" s="233">
        <f>Q115*H115</f>
        <v>0</v>
      </c>
      <c r="S115" s="233">
        <v>0</v>
      </c>
      <c r="T115" s="234">
        <f>S115*H115</f>
        <v>0</v>
      </c>
      <c r="AR115" s="24" t="s">
        <v>559</v>
      </c>
      <c r="AT115" s="24" t="s">
        <v>136</v>
      </c>
      <c r="AU115" s="24" t="s">
        <v>148</v>
      </c>
      <c r="AY115" s="24" t="s">
        <v>135</v>
      </c>
      <c r="BE115" s="235">
        <f>IF(N115="základní",J115,0)</f>
        <v>0</v>
      </c>
      <c r="BF115" s="235">
        <f>IF(N115="snížená",J115,0)</f>
        <v>0</v>
      </c>
      <c r="BG115" s="235">
        <f>IF(N115="zákl. přenesená",J115,0)</f>
        <v>0</v>
      </c>
      <c r="BH115" s="235">
        <f>IF(N115="sníž. přenesená",J115,0)</f>
        <v>0</v>
      </c>
      <c r="BI115" s="235">
        <f>IF(N115="nulová",J115,0)</f>
        <v>0</v>
      </c>
      <c r="BJ115" s="24" t="s">
        <v>24</v>
      </c>
      <c r="BK115" s="235">
        <f>ROUND(I115*H115,2)</f>
        <v>0</v>
      </c>
      <c r="BL115" s="24" t="s">
        <v>559</v>
      </c>
      <c r="BM115" s="24" t="s">
        <v>339</v>
      </c>
    </row>
    <row r="116" spans="2:47" s="1" customFormat="1" ht="13.5">
      <c r="B116" s="46"/>
      <c r="C116" s="74"/>
      <c r="D116" s="236" t="s">
        <v>143</v>
      </c>
      <c r="E116" s="74"/>
      <c r="F116" s="237" t="s">
        <v>1208</v>
      </c>
      <c r="G116" s="74"/>
      <c r="H116" s="74"/>
      <c r="I116" s="196"/>
      <c r="J116" s="74"/>
      <c r="K116" s="74"/>
      <c r="L116" s="72"/>
      <c r="M116" s="238"/>
      <c r="N116" s="47"/>
      <c r="O116" s="47"/>
      <c r="P116" s="47"/>
      <c r="Q116" s="47"/>
      <c r="R116" s="47"/>
      <c r="S116" s="47"/>
      <c r="T116" s="95"/>
      <c r="AT116" s="24" t="s">
        <v>143</v>
      </c>
      <c r="AU116" s="24" t="s">
        <v>148</v>
      </c>
    </row>
    <row r="117" spans="2:65" s="1" customFormat="1" ht="16.5" customHeight="1">
      <c r="B117" s="46"/>
      <c r="C117" s="224" t="s">
        <v>279</v>
      </c>
      <c r="D117" s="224" t="s">
        <v>136</v>
      </c>
      <c r="E117" s="225" t="s">
        <v>1209</v>
      </c>
      <c r="F117" s="226" t="s">
        <v>1210</v>
      </c>
      <c r="G117" s="227" t="s">
        <v>966</v>
      </c>
      <c r="H117" s="228">
        <v>1</v>
      </c>
      <c r="I117" s="229"/>
      <c r="J117" s="230">
        <f>ROUND(I117*H117,2)</f>
        <v>0</v>
      </c>
      <c r="K117" s="226" t="s">
        <v>22</v>
      </c>
      <c r="L117" s="72"/>
      <c r="M117" s="231" t="s">
        <v>22</v>
      </c>
      <c r="N117" s="232" t="s">
        <v>47</v>
      </c>
      <c r="O117" s="47"/>
      <c r="P117" s="233">
        <f>O117*H117</f>
        <v>0</v>
      </c>
      <c r="Q117" s="233">
        <v>0</v>
      </c>
      <c r="R117" s="233">
        <f>Q117*H117</f>
        <v>0</v>
      </c>
      <c r="S117" s="233">
        <v>0</v>
      </c>
      <c r="T117" s="234">
        <f>S117*H117</f>
        <v>0</v>
      </c>
      <c r="AR117" s="24" t="s">
        <v>559</v>
      </c>
      <c r="AT117" s="24" t="s">
        <v>136</v>
      </c>
      <c r="AU117" s="24" t="s">
        <v>148</v>
      </c>
      <c r="AY117" s="24" t="s">
        <v>135</v>
      </c>
      <c r="BE117" s="235">
        <f>IF(N117="základní",J117,0)</f>
        <v>0</v>
      </c>
      <c r="BF117" s="235">
        <f>IF(N117="snížená",J117,0)</f>
        <v>0</v>
      </c>
      <c r="BG117" s="235">
        <f>IF(N117="zákl. přenesená",J117,0)</f>
        <v>0</v>
      </c>
      <c r="BH117" s="235">
        <f>IF(N117="sníž. přenesená",J117,0)</f>
        <v>0</v>
      </c>
      <c r="BI117" s="235">
        <f>IF(N117="nulová",J117,0)</f>
        <v>0</v>
      </c>
      <c r="BJ117" s="24" t="s">
        <v>24</v>
      </c>
      <c r="BK117" s="235">
        <f>ROUND(I117*H117,2)</f>
        <v>0</v>
      </c>
      <c r="BL117" s="24" t="s">
        <v>559</v>
      </c>
      <c r="BM117" s="24" t="s">
        <v>349</v>
      </c>
    </row>
    <row r="118" spans="2:47" s="1" customFormat="1" ht="13.5">
      <c r="B118" s="46"/>
      <c r="C118" s="74"/>
      <c r="D118" s="236" t="s">
        <v>143</v>
      </c>
      <c r="E118" s="74"/>
      <c r="F118" s="237" t="s">
        <v>1210</v>
      </c>
      <c r="G118" s="74"/>
      <c r="H118" s="74"/>
      <c r="I118" s="196"/>
      <c r="J118" s="74"/>
      <c r="K118" s="74"/>
      <c r="L118" s="72"/>
      <c r="M118" s="238"/>
      <c r="N118" s="47"/>
      <c r="O118" s="47"/>
      <c r="P118" s="47"/>
      <c r="Q118" s="47"/>
      <c r="R118" s="47"/>
      <c r="S118" s="47"/>
      <c r="T118" s="95"/>
      <c r="AT118" s="24" t="s">
        <v>143</v>
      </c>
      <c r="AU118" s="24" t="s">
        <v>148</v>
      </c>
    </row>
    <row r="119" spans="2:63" s="10" customFormat="1" ht="22.3" customHeight="1">
      <c r="B119" s="210"/>
      <c r="C119" s="211"/>
      <c r="D119" s="212" t="s">
        <v>75</v>
      </c>
      <c r="E119" s="249" t="s">
        <v>1111</v>
      </c>
      <c r="F119" s="249" t="s">
        <v>1211</v>
      </c>
      <c r="G119" s="211"/>
      <c r="H119" s="211"/>
      <c r="I119" s="214"/>
      <c r="J119" s="250">
        <f>BK119</f>
        <v>0</v>
      </c>
      <c r="K119" s="211"/>
      <c r="L119" s="216"/>
      <c r="M119" s="217"/>
      <c r="N119" s="218"/>
      <c r="O119" s="218"/>
      <c r="P119" s="219">
        <f>SUM(P120:P127)</f>
        <v>0</v>
      </c>
      <c r="Q119" s="218"/>
      <c r="R119" s="219">
        <f>SUM(R120:R127)</f>
        <v>0</v>
      </c>
      <c r="S119" s="218"/>
      <c r="T119" s="220">
        <f>SUM(T120:T127)</f>
        <v>0</v>
      </c>
      <c r="AR119" s="221" t="s">
        <v>24</v>
      </c>
      <c r="AT119" s="222" t="s">
        <v>75</v>
      </c>
      <c r="AU119" s="222" t="s">
        <v>85</v>
      </c>
      <c r="AY119" s="221" t="s">
        <v>135</v>
      </c>
      <c r="BK119" s="223">
        <f>SUM(BK120:BK127)</f>
        <v>0</v>
      </c>
    </row>
    <row r="120" spans="2:65" s="1" customFormat="1" ht="25.5" customHeight="1">
      <c r="B120" s="46"/>
      <c r="C120" s="224" t="s">
        <v>284</v>
      </c>
      <c r="D120" s="224" t="s">
        <v>136</v>
      </c>
      <c r="E120" s="225" t="s">
        <v>1212</v>
      </c>
      <c r="F120" s="226" t="s">
        <v>1213</v>
      </c>
      <c r="G120" s="227" t="s">
        <v>966</v>
      </c>
      <c r="H120" s="228">
        <v>9</v>
      </c>
      <c r="I120" s="229"/>
      <c r="J120" s="230">
        <f>ROUND(I120*H120,2)</f>
        <v>0</v>
      </c>
      <c r="K120" s="226" t="s">
        <v>22</v>
      </c>
      <c r="L120" s="72"/>
      <c r="M120" s="231" t="s">
        <v>22</v>
      </c>
      <c r="N120" s="232" t="s">
        <v>47</v>
      </c>
      <c r="O120" s="47"/>
      <c r="P120" s="233">
        <f>O120*H120</f>
        <v>0</v>
      </c>
      <c r="Q120" s="233">
        <v>0</v>
      </c>
      <c r="R120" s="233">
        <f>Q120*H120</f>
        <v>0</v>
      </c>
      <c r="S120" s="233">
        <v>0</v>
      </c>
      <c r="T120" s="234">
        <f>S120*H120</f>
        <v>0</v>
      </c>
      <c r="AR120" s="24" t="s">
        <v>559</v>
      </c>
      <c r="AT120" s="24" t="s">
        <v>136</v>
      </c>
      <c r="AU120" s="24" t="s">
        <v>148</v>
      </c>
      <c r="AY120" s="24" t="s">
        <v>135</v>
      </c>
      <c r="BE120" s="235">
        <f>IF(N120="základní",J120,0)</f>
        <v>0</v>
      </c>
      <c r="BF120" s="235">
        <f>IF(N120="snížená",J120,0)</f>
        <v>0</v>
      </c>
      <c r="BG120" s="235">
        <f>IF(N120="zákl. přenesená",J120,0)</f>
        <v>0</v>
      </c>
      <c r="BH120" s="235">
        <f>IF(N120="sníž. přenesená",J120,0)</f>
        <v>0</v>
      </c>
      <c r="BI120" s="235">
        <f>IF(N120="nulová",J120,0)</f>
        <v>0</v>
      </c>
      <c r="BJ120" s="24" t="s">
        <v>24</v>
      </c>
      <c r="BK120" s="235">
        <f>ROUND(I120*H120,2)</f>
        <v>0</v>
      </c>
      <c r="BL120" s="24" t="s">
        <v>559</v>
      </c>
      <c r="BM120" s="24" t="s">
        <v>365</v>
      </c>
    </row>
    <row r="121" spans="2:47" s="1" customFormat="1" ht="13.5">
      <c r="B121" s="46"/>
      <c r="C121" s="74"/>
      <c r="D121" s="236" t="s">
        <v>143</v>
      </c>
      <c r="E121" s="74"/>
      <c r="F121" s="237" t="s">
        <v>1213</v>
      </c>
      <c r="G121" s="74"/>
      <c r="H121" s="74"/>
      <c r="I121" s="196"/>
      <c r="J121" s="74"/>
      <c r="K121" s="74"/>
      <c r="L121" s="72"/>
      <c r="M121" s="238"/>
      <c r="N121" s="47"/>
      <c r="O121" s="47"/>
      <c r="P121" s="47"/>
      <c r="Q121" s="47"/>
      <c r="R121" s="47"/>
      <c r="S121" s="47"/>
      <c r="T121" s="95"/>
      <c r="AT121" s="24" t="s">
        <v>143</v>
      </c>
      <c r="AU121" s="24" t="s">
        <v>148</v>
      </c>
    </row>
    <row r="122" spans="2:65" s="1" customFormat="1" ht="16.5" customHeight="1">
      <c r="B122" s="46"/>
      <c r="C122" s="224" t="s">
        <v>10</v>
      </c>
      <c r="D122" s="224" t="s">
        <v>136</v>
      </c>
      <c r="E122" s="225" t="s">
        <v>1214</v>
      </c>
      <c r="F122" s="226" t="s">
        <v>1215</v>
      </c>
      <c r="G122" s="227" t="s">
        <v>966</v>
      </c>
      <c r="H122" s="228">
        <v>1</v>
      </c>
      <c r="I122" s="229"/>
      <c r="J122" s="230">
        <f>ROUND(I122*H122,2)</f>
        <v>0</v>
      </c>
      <c r="K122" s="226" t="s">
        <v>22</v>
      </c>
      <c r="L122" s="72"/>
      <c r="M122" s="231" t="s">
        <v>22</v>
      </c>
      <c r="N122" s="232" t="s">
        <v>47</v>
      </c>
      <c r="O122" s="47"/>
      <c r="P122" s="233">
        <f>O122*H122</f>
        <v>0</v>
      </c>
      <c r="Q122" s="233">
        <v>0</v>
      </c>
      <c r="R122" s="233">
        <f>Q122*H122</f>
        <v>0</v>
      </c>
      <c r="S122" s="233">
        <v>0</v>
      </c>
      <c r="T122" s="234">
        <f>S122*H122</f>
        <v>0</v>
      </c>
      <c r="AR122" s="24" t="s">
        <v>559</v>
      </c>
      <c r="AT122" s="24" t="s">
        <v>136</v>
      </c>
      <c r="AU122" s="24" t="s">
        <v>148</v>
      </c>
      <c r="AY122" s="24" t="s">
        <v>135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24" t="s">
        <v>24</v>
      </c>
      <c r="BK122" s="235">
        <f>ROUND(I122*H122,2)</f>
        <v>0</v>
      </c>
      <c r="BL122" s="24" t="s">
        <v>559</v>
      </c>
      <c r="BM122" s="24" t="s">
        <v>375</v>
      </c>
    </row>
    <row r="123" spans="2:47" s="1" customFormat="1" ht="13.5">
      <c r="B123" s="46"/>
      <c r="C123" s="74"/>
      <c r="D123" s="236" t="s">
        <v>143</v>
      </c>
      <c r="E123" s="74"/>
      <c r="F123" s="237" t="s">
        <v>1215</v>
      </c>
      <c r="G123" s="74"/>
      <c r="H123" s="74"/>
      <c r="I123" s="196"/>
      <c r="J123" s="74"/>
      <c r="K123" s="74"/>
      <c r="L123" s="72"/>
      <c r="M123" s="238"/>
      <c r="N123" s="47"/>
      <c r="O123" s="47"/>
      <c r="P123" s="47"/>
      <c r="Q123" s="47"/>
      <c r="R123" s="47"/>
      <c r="S123" s="47"/>
      <c r="T123" s="95"/>
      <c r="AT123" s="24" t="s">
        <v>143</v>
      </c>
      <c r="AU123" s="24" t="s">
        <v>148</v>
      </c>
    </row>
    <row r="124" spans="2:65" s="1" customFormat="1" ht="16.5" customHeight="1">
      <c r="B124" s="46"/>
      <c r="C124" s="224" t="s">
        <v>295</v>
      </c>
      <c r="D124" s="224" t="s">
        <v>136</v>
      </c>
      <c r="E124" s="225" t="s">
        <v>1216</v>
      </c>
      <c r="F124" s="226" t="s">
        <v>1217</v>
      </c>
      <c r="G124" s="227" t="s">
        <v>966</v>
      </c>
      <c r="H124" s="228">
        <v>1</v>
      </c>
      <c r="I124" s="229"/>
      <c r="J124" s="230">
        <f>ROUND(I124*H124,2)</f>
        <v>0</v>
      </c>
      <c r="K124" s="226" t="s">
        <v>22</v>
      </c>
      <c r="L124" s="72"/>
      <c r="M124" s="231" t="s">
        <v>22</v>
      </c>
      <c r="N124" s="232" t="s">
        <v>47</v>
      </c>
      <c r="O124" s="47"/>
      <c r="P124" s="233">
        <f>O124*H124</f>
        <v>0</v>
      </c>
      <c r="Q124" s="233">
        <v>0</v>
      </c>
      <c r="R124" s="233">
        <f>Q124*H124</f>
        <v>0</v>
      </c>
      <c r="S124" s="233">
        <v>0</v>
      </c>
      <c r="T124" s="234">
        <f>S124*H124</f>
        <v>0</v>
      </c>
      <c r="AR124" s="24" t="s">
        <v>559</v>
      </c>
      <c r="AT124" s="24" t="s">
        <v>136</v>
      </c>
      <c r="AU124" s="24" t="s">
        <v>148</v>
      </c>
      <c r="AY124" s="24" t="s">
        <v>135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24" t="s">
        <v>24</v>
      </c>
      <c r="BK124" s="235">
        <f>ROUND(I124*H124,2)</f>
        <v>0</v>
      </c>
      <c r="BL124" s="24" t="s">
        <v>559</v>
      </c>
      <c r="BM124" s="24" t="s">
        <v>387</v>
      </c>
    </row>
    <row r="125" spans="2:47" s="1" customFormat="1" ht="13.5">
      <c r="B125" s="46"/>
      <c r="C125" s="74"/>
      <c r="D125" s="236" t="s">
        <v>143</v>
      </c>
      <c r="E125" s="74"/>
      <c r="F125" s="237" t="s">
        <v>1217</v>
      </c>
      <c r="G125" s="74"/>
      <c r="H125" s="74"/>
      <c r="I125" s="196"/>
      <c r="J125" s="74"/>
      <c r="K125" s="74"/>
      <c r="L125" s="72"/>
      <c r="M125" s="238"/>
      <c r="N125" s="47"/>
      <c r="O125" s="47"/>
      <c r="P125" s="47"/>
      <c r="Q125" s="47"/>
      <c r="R125" s="47"/>
      <c r="S125" s="47"/>
      <c r="T125" s="95"/>
      <c r="AT125" s="24" t="s">
        <v>143</v>
      </c>
      <c r="AU125" s="24" t="s">
        <v>148</v>
      </c>
    </row>
    <row r="126" spans="2:65" s="1" customFormat="1" ht="16.5" customHeight="1">
      <c r="B126" s="46"/>
      <c r="C126" s="224" t="s">
        <v>301</v>
      </c>
      <c r="D126" s="224" t="s">
        <v>136</v>
      </c>
      <c r="E126" s="225" t="s">
        <v>1218</v>
      </c>
      <c r="F126" s="226" t="s">
        <v>1219</v>
      </c>
      <c r="G126" s="227" t="s">
        <v>966</v>
      </c>
      <c r="H126" s="228">
        <v>1</v>
      </c>
      <c r="I126" s="229"/>
      <c r="J126" s="230">
        <f>ROUND(I126*H126,2)</f>
        <v>0</v>
      </c>
      <c r="K126" s="226" t="s">
        <v>22</v>
      </c>
      <c r="L126" s="72"/>
      <c r="M126" s="231" t="s">
        <v>22</v>
      </c>
      <c r="N126" s="232" t="s">
        <v>47</v>
      </c>
      <c r="O126" s="47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4" t="s">
        <v>559</v>
      </c>
      <c r="AT126" s="24" t="s">
        <v>136</v>
      </c>
      <c r="AU126" s="24" t="s">
        <v>148</v>
      </c>
      <c r="AY126" s="24" t="s">
        <v>135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24" t="s">
        <v>24</v>
      </c>
      <c r="BK126" s="235">
        <f>ROUND(I126*H126,2)</f>
        <v>0</v>
      </c>
      <c r="BL126" s="24" t="s">
        <v>559</v>
      </c>
      <c r="BM126" s="24" t="s">
        <v>399</v>
      </c>
    </row>
    <row r="127" spans="2:47" s="1" customFormat="1" ht="13.5">
      <c r="B127" s="46"/>
      <c r="C127" s="74"/>
      <c r="D127" s="236" t="s">
        <v>143</v>
      </c>
      <c r="E127" s="74"/>
      <c r="F127" s="237" t="s">
        <v>1219</v>
      </c>
      <c r="G127" s="74"/>
      <c r="H127" s="74"/>
      <c r="I127" s="196"/>
      <c r="J127" s="74"/>
      <c r="K127" s="74"/>
      <c r="L127" s="72"/>
      <c r="M127" s="238"/>
      <c r="N127" s="47"/>
      <c r="O127" s="47"/>
      <c r="P127" s="47"/>
      <c r="Q127" s="47"/>
      <c r="R127" s="47"/>
      <c r="S127" s="47"/>
      <c r="T127" s="95"/>
      <c r="AT127" s="24" t="s">
        <v>143</v>
      </c>
      <c r="AU127" s="24" t="s">
        <v>148</v>
      </c>
    </row>
    <row r="128" spans="2:63" s="10" customFormat="1" ht="22.3" customHeight="1">
      <c r="B128" s="210"/>
      <c r="C128" s="211"/>
      <c r="D128" s="212" t="s">
        <v>75</v>
      </c>
      <c r="E128" s="249" t="s">
        <v>1120</v>
      </c>
      <c r="F128" s="249" t="s">
        <v>1220</v>
      </c>
      <c r="G128" s="211"/>
      <c r="H128" s="211"/>
      <c r="I128" s="214"/>
      <c r="J128" s="250">
        <f>BK128</f>
        <v>0</v>
      </c>
      <c r="K128" s="211"/>
      <c r="L128" s="216"/>
      <c r="M128" s="217"/>
      <c r="N128" s="218"/>
      <c r="O128" s="218"/>
      <c r="P128" s="219">
        <f>SUM(P129:P134)</f>
        <v>0</v>
      </c>
      <c r="Q128" s="218"/>
      <c r="R128" s="219">
        <f>SUM(R129:R134)</f>
        <v>0</v>
      </c>
      <c r="S128" s="218"/>
      <c r="T128" s="220">
        <f>SUM(T129:T134)</f>
        <v>0</v>
      </c>
      <c r="AR128" s="221" t="s">
        <v>24</v>
      </c>
      <c r="AT128" s="222" t="s">
        <v>75</v>
      </c>
      <c r="AU128" s="222" t="s">
        <v>85</v>
      </c>
      <c r="AY128" s="221" t="s">
        <v>135</v>
      </c>
      <c r="BK128" s="223">
        <f>SUM(BK129:BK134)</f>
        <v>0</v>
      </c>
    </row>
    <row r="129" spans="2:65" s="1" customFormat="1" ht="25.5" customHeight="1">
      <c r="B129" s="46"/>
      <c r="C129" s="224" t="s">
        <v>307</v>
      </c>
      <c r="D129" s="224" t="s">
        <v>136</v>
      </c>
      <c r="E129" s="225" t="s">
        <v>1221</v>
      </c>
      <c r="F129" s="226" t="s">
        <v>1222</v>
      </c>
      <c r="G129" s="227" t="s">
        <v>262</v>
      </c>
      <c r="H129" s="228">
        <v>150</v>
      </c>
      <c r="I129" s="229"/>
      <c r="J129" s="230">
        <f>ROUND(I129*H129,2)</f>
        <v>0</v>
      </c>
      <c r="K129" s="226" t="s">
        <v>22</v>
      </c>
      <c r="L129" s="72"/>
      <c r="M129" s="231" t="s">
        <v>22</v>
      </c>
      <c r="N129" s="232" t="s">
        <v>47</v>
      </c>
      <c r="O129" s="47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4" t="s">
        <v>559</v>
      </c>
      <c r="AT129" s="24" t="s">
        <v>136</v>
      </c>
      <c r="AU129" s="24" t="s">
        <v>148</v>
      </c>
      <c r="AY129" s="24" t="s">
        <v>135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24" t="s">
        <v>24</v>
      </c>
      <c r="BK129" s="235">
        <f>ROUND(I129*H129,2)</f>
        <v>0</v>
      </c>
      <c r="BL129" s="24" t="s">
        <v>559</v>
      </c>
      <c r="BM129" s="24" t="s">
        <v>410</v>
      </c>
    </row>
    <row r="130" spans="2:47" s="1" customFormat="1" ht="13.5">
      <c r="B130" s="46"/>
      <c r="C130" s="74"/>
      <c r="D130" s="236" t="s">
        <v>143</v>
      </c>
      <c r="E130" s="74"/>
      <c r="F130" s="237" t="s">
        <v>1222</v>
      </c>
      <c r="G130" s="74"/>
      <c r="H130" s="74"/>
      <c r="I130" s="196"/>
      <c r="J130" s="74"/>
      <c r="K130" s="74"/>
      <c r="L130" s="72"/>
      <c r="M130" s="238"/>
      <c r="N130" s="47"/>
      <c r="O130" s="47"/>
      <c r="P130" s="47"/>
      <c r="Q130" s="47"/>
      <c r="R130" s="47"/>
      <c r="S130" s="47"/>
      <c r="T130" s="95"/>
      <c r="AT130" s="24" t="s">
        <v>143</v>
      </c>
      <c r="AU130" s="24" t="s">
        <v>148</v>
      </c>
    </row>
    <row r="131" spans="2:65" s="1" customFormat="1" ht="25.5" customHeight="1">
      <c r="B131" s="46"/>
      <c r="C131" s="224" t="s">
        <v>313</v>
      </c>
      <c r="D131" s="224" t="s">
        <v>136</v>
      </c>
      <c r="E131" s="225" t="s">
        <v>1223</v>
      </c>
      <c r="F131" s="226" t="s">
        <v>1224</v>
      </c>
      <c r="G131" s="227" t="s">
        <v>262</v>
      </c>
      <c r="H131" s="228">
        <v>120</v>
      </c>
      <c r="I131" s="229"/>
      <c r="J131" s="230">
        <f>ROUND(I131*H131,2)</f>
        <v>0</v>
      </c>
      <c r="K131" s="226" t="s">
        <v>22</v>
      </c>
      <c r="L131" s="72"/>
      <c r="M131" s="231" t="s">
        <v>22</v>
      </c>
      <c r="N131" s="232" t="s">
        <v>47</v>
      </c>
      <c r="O131" s="47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4" t="s">
        <v>559</v>
      </c>
      <c r="AT131" s="24" t="s">
        <v>136</v>
      </c>
      <c r="AU131" s="24" t="s">
        <v>148</v>
      </c>
      <c r="AY131" s="24" t="s">
        <v>135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24" t="s">
        <v>24</v>
      </c>
      <c r="BK131" s="235">
        <f>ROUND(I131*H131,2)</f>
        <v>0</v>
      </c>
      <c r="BL131" s="24" t="s">
        <v>559</v>
      </c>
      <c r="BM131" s="24" t="s">
        <v>421</v>
      </c>
    </row>
    <row r="132" spans="2:47" s="1" customFormat="1" ht="13.5">
      <c r="B132" s="46"/>
      <c r="C132" s="74"/>
      <c r="D132" s="236" t="s">
        <v>143</v>
      </c>
      <c r="E132" s="74"/>
      <c r="F132" s="237" t="s">
        <v>1224</v>
      </c>
      <c r="G132" s="74"/>
      <c r="H132" s="74"/>
      <c r="I132" s="196"/>
      <c r="J132" s="74"/>
      <c r="K132" s="74"/>
      <c r="L132" s="72"/>
      <c r="M132" s="238"/>
      <c r="N132" s="47"/>
      <c r="O132" s="47"/>
      <c r="P132" s="47"/>
      <c r="Q132" s="47"/>
      <c r="R132" s="47"/>
      <c r="S132" s="47"/>
      <c r="T132" s="95"/>
      <c r="AT132" s="24" t="s">
        <v>143</v>
      </c>
      <c r="AU132" s="24" t="s">
        <v>148</v>
      </c>
    </row>
    <row r="133" spans="2:65" s="1" customFormat="1" ht="16.5" customHeight="1">
      <c r="B133" s="46"/>
      <c r="C133" s="224" t="s">
        <v>312</v>
      </c>
      <c r="D133" s="224" t="s">
        <v>136</v>
      </c>
      <c r="E133" s="225" t="s">
        <v>1225</v>
      </c>
      <c r="F133" s="226" t="s">
        <v>1226</v>
      </c>
      <c r="G133" s="227" t="s">
        <v>262</v>
      </c>
      <c r="H133" s="228">
        <v>100</v>
      </c>
      <c r="I133" s="229"/>
      <c r="J133" s="230">
        <f>ROUND(I133*H133,2)</f>
        <v>0</v>
      </c>
      <c r="K133" s="226" t="s">
        <v>22</v>
      </c>
      <c r="L133" s="72"/>
      <c r="M133" s="231" t="s">
        <v>22</v>
      </c>
      <c r="N133" s="232" t="s">
        <v>47</v>
      </c>
      <c r="O133" s="47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4" t="s">
        <v>559</v>
      </c>
      <c r="AT133" s="24" t="s">
        <v>136</v>
      </c>
      <c r="AU133" s="24" t="s">
        <v>148</v>
      </c>
      <c r="AY133" s="24" t="s">
        <v>135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24" t="s">
        <v>24</v>
      </c>
      <c r="BK133" s="235">
        <f>ROUND(I133*H133,2)</f>
        <v>0</v>
      </c>
      <c r="BL133" s="24" t="s">
        <v>559</v>
      </c>
      <c r="BM133" s="24" t="s">
        <v>430</v>
      </c>
    </row>
    <row r="134" spans="2:47" s="1" customFormat="1" ht="13.5">
      <c r="B134" s="46"/>
      <c r="C134" s="74"/>
      <c r="D134" s="236" t="s">
        <v>143</v>
      </c>
      <c r="E134" s="74"/>
      <c r="F134" s="237" t="s">
        <v>1226</v>
      </c>
      <c r="G134" s="74"/>
      <c r="H134" s="74"/>
      <c r="I134" s="196"/>
      <c r="J134" s="74"/>
      <c r="K134" s="74"/>
      <c r="L134" s="72"/>
      <c r="M134" s="238"/>
      <c r="N134" s="47"/>
      <c r="O134" s="47"/>
      <c r="P134" s="47"/>
      <c r="Q134" s="47"/>
      <c r="R134" s="47"/>
      <c r="S134" s="47"/>
      <c r="T134" s="95"/>
      <c r="AT134" s="24" t="s">
        <v>143</v>
      </c>
      <c r="AU134" s="24" t="s">
        <v>148</v>
      </c>
    </row>
    <row r="135" spans="2:63" s="10" customFormat="1" ht="22.3" customHeight="1">
      <c r="B135" s="210"/>
      <c r="C135" s="211"/>
      <c r="D135" s="212" t="s">
        <v>75</v>
      </c>
      <c r="E135" s="249" t="s">
        <v>1126</v>
      </c>
      <c r="F135" s="249" t="s">
        <v>1135</v>
      </c>
      <c r="G135" s="211"/>
      <c r="H135" s="211"/>
      <c r="I135" s="214"/>
      <c r="J135" s="250">
        <f>BK135</f>
        <v>0</v>
      </c>
      <c r="K135" s="211"/>
      <c r="L135" s="216"/>
      <c r="M135" s="217"/>
      <c r="N135" s="218"/>
      <c r="O135" s="218"/>
      <c r="P135" s="219">
        <f>SUM(P136:P139)</f>
        <v>0</v>
      </c>
      <c r="Q135" s="218"/>
      <c r="R135" s="219">
        <f>SUM(R136:R139)</f>
        <v>0</v>
      </c>
      <c r="S135" s="218"/>
      <c r="T135" s="220">
        <f>SUM(T136:T139)</f>
        <v>0</v>
      </c>
      <c r="AR135" s="221" t="s">
        <v>24</v>
      </c>
      <c r="AT135" s="222" t="s">
        <v>75</v>
      </c>
      <c r="AU135" s="222" t="s">
        <v>85</v>
      </c>
      <c r="AY135" s="221" t="s">
        <v>135</v>
      </c>
      <c r="BK135" s="223">
        <f>SUM(BK136:BK139)</f>
        <v>0</v>
      </c>
    </row>
    <row r="136" spans="2:65" s="1" customFormat="1" ht="16.5" customHeight="1">
      <c r="B136" s="46"/>
      <c r="C136" s="224" t="s">
        <v>9</v>
      </c>
      <c r="D136" s="224" t="s">
        <v>136</v>
      </c>
      <c r="E136" s="225" t="s">
        <v>1227</v>
      </c>
      <c r="F136" s="226" t="s">
        <v>1228</v>
      </c>
      <c r="G136" s="227" t="s">
        <v>262</v>
      </c>
      <c r="H136" s="228">
        <v>100</v>
      </c>
      <c r="I136" s="229"/>
      <c r="J136" s="230">
        <f>ROUND(I136*H136,2)</f>
        <v>0</v>
      </c>
      <c r="K136" s="226" t="s">
        <v>22</v>
      </c>
      <c r="L136" s="72"/>
      <c r="M136" s="231" t="s">
        <v>22</v>
      </c>
      <c r="N136" s="232" t="s">
        <v>47</v>
      </c>
      <c r="O136" s="47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4" t="s">
        <v>559</v>
      </c>
      <c r="AT136" s="24" t="s">
        <v>136</v>
      </c>
      <c r="AU136" s="24" t="s">
        <v>148</v>
      </c>
      <c r="AY136" s="24" t="s">
        <v>135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24" t="s">
        <v>24</v>
      </c>
      <c r="BK136" s="235">
        <f>ROUND(I136*H136,2)</f>
        <v>0</v>
      </c>
      <c r="BL136" s="24" t="s">
        <v>559</v>
      </c>
      <c r="BM136" s="24" t="s">
        <v>440</v>
      </c>
    </row>
    <row r="137" spans="2:47" s="1" customFormat="1" ht="13.5">
      <c r="B137" s="46"/>
      <c r="C137" s="74"/>
      <c r="D137" s="236" t="s">
        <v>143</v>
      </c>
      <c r="E137" s="74"/>
      <c r="F137" s="237" t="s">
        <v>1228</v>
      </c>
      <c r="G137" s="74"/>
      <c r="H137" s="74"/>
      <c r="I137" s="196"/>
      <c r="J137" s="74"/>
      <c r="K137" s="74"/>
      <c r="L137" s="72"/>
      <c r="M137" s="238"/>
      <c r="N137" s="47"/>
      <c r="O137" s="47"/>
      <c r="P137" s="47"/>
      <c r="Q137" s="47"/>
      <c r="R137" s="47"/>
      <c r="S137" s="47"/>
      <c r="T137" s="95"/>
      <c r="AT137" s="24" t="s">
        <v>143</v>
      </c>
      <c r="AU137" s="24" t="s">
        <v>148</v>
      </c>
    </row>
    <row r="138" spans="2:65" s="1" customFormat="1" ht="16.5" customHeight="1">
      <c r="B138" s="46"/>
      <c r="C138" s="224" t="s">
        <v>325</v>
      </c>
      <c r="D138" s="224" t="s">
        <v>136</v>
      </c>
      <c r="E138" s="225" t="s">
        <v>1229</v>
      </c>
      <c r="F138" s="226" t="s">
        <v>1139</v>
      </c>
      <c r="G138" s="227" t="s">
        <v>262</v>
      </c>
      <c r="H138" s="228">
        <v>50</v>
      </c>
      <c r="I138" s="229"/>
      <c r="J138" s="230">
        <f>ROUND(I138*H138,2)</f>
        <v>0</v>
      </c>
      <c r="K138" s="226" t="s">
        <v>22</v>
      </c>
      <c r="L138" s="72"/>
      <c r="M138" s="231" t="s">
        <v>22</v>
      </c>
      <c r="N138" s="232" t="s">
        <v>47</v>
      </c>
      <c r="O138" s="47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4" t="s">
        <v>559</v>
      </c>
      <c r="AT138" s="24" t="s">
        <v>136</v>
      </c>
      <c r="AU138" s="24" t="s">
        <v>148</v>
      </c>
      <c r="AY138" s="24" t="s">
        <v>135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24" t="s">
        <v>24</v>
      </c>
      <c r="BK138" s="235">
        <f>ROUND(I138*H138,2)</f>
        <v>0</v>
      </c>
      <c r="BL138" s="24" t="s">
        <v>559</v>
      </c>
      <c r="BM138" s="24" t="s">
        <v>449</v>
      </c>
    </row>
    <row r="139" spans="2:47" s="1" customFormat="1" ht="13.5">
      <c r="B139" s="46"/>
      <c r="C139" s="74"/>
      <c r="D139" s="236" t="s">
        <v>143</v>
      </c>
      <c r="E139" s="74"/>
      <c r="F139" s="237" t="s">
        <v>1139</v>
      </c>
      <c r="G139" s="74"/>
      <c r="H139" s="74"/>
      <c r="I139" s="196"/>
      <c r="J139" s="74"/>
      <c r="K139" s="74"/>
      <c r="L139" s="72"/>
      <c r="M139" s="238"/>
      <c r="N139" s="47"/>
      <c r="O139" s="47"/>
      <c r="P139" s="47"/>
      <c r="Q139" s="47"/>
      <c r="R139" s="47"/>
      <c r="S139" s="47"/>
      <c r="T139" s="95"/>
      <c r="AT139" s="24" t="s">
        <v>143</v>
      </c>
      <c r="AU139" s="24" t="s">
        <v>148</v>
      </c>
    </row>
    <row r="140" spans="2:63" s="10" customFormat="1" ht="22.3" customHeight="1">
      <c r="B140" s="210"/>
      <c r="C140" s="211"/>
      <c r="D140" s="212" t="s">
        <v>75</v>
      </c>
      <c r="E140" s="249" t="s">
        <v>1134</v>
      </c>
      <c r="F140" s="249" t="s">
        <v>1008</v>
      </c>
      <c r="G140" s="211"/>
      <c r="H140" s="211"/>
      <c r="I140" s="214"/>
      <c r="J140" s="250">
        <f>BK140</f>
        <v>0</v>
      </c>
      <c r="K140" s="211"/>
      <c r="L140" s="216"/>
      <c r="M140" s="217"/>
      <c r="N140" s="218"/>
      <c r="O140" s="218"/>
      <c r="P140" s="219">
        <f>SUM(P141:P160)</f>
        <v>0</v>
      </c>
      <c r="Q140" s="218"/>
      <c r="R140" s="219">
        <f>SUM(R141:R160)</f>
        <v>0</v>
      </c>
      <c r="S140" s="218"/>
      <c r="T140" s="220">
        <f>SUM(T141:T160)</f>
        <v>0</v>
      </c>
      <c r="AR140" s="221" t="s">
        <v>24</v>
      </c>
      <c r="AT140" s="222" t="s">
        <v>75</v>
      </c>
      <c r="AU140" s="222" t="s">
        <v>85</v>
      </c>
      <c r="AY140" s="221" t="s">
        <v>135</v>
      </c>
      <c r="BK140" s="223">
        <f>SUM(BK141:BK160)</f>
        <v>0</v>
      </c>
    </row>
    <row r="141" spans="2:65" s="1" customFormat="1" ht="16.5" customHeight="1">
      <c r="B141" s="46"/>
      <c r="C141" s="224" t="s">
        <v>334</v>
      </c>
      <c r="D141" s="224" t="s">
        <v>136</v>
      </c>
      <c r="E141" s="225" t="s">
        <v>1230</v>
      </c>
      <c r="F141" s="226" t="s">
        <v>1156</v>
      </c>
      <c r="G141" s="227" t="s">
        <v>1157</v>
      </c>
      <c r="H141" s="228">
        <v>100</v>
      </c>
      <c r="I141" s="229"/>
      <c r="J141" s="230">
        <f>ROUND(I141*H141,2)</f>
        <v>0</v>
      </c>
      <c r="K141" s="226" t="s">
        <v>22</v>
      </c>
      <c r="L141" s="72"/>
      <c r="M141" s="231" t="s">
        <v>22</v>
      </c>
      <c r="N141" s="232" t="s">
        <v>47</v>
      </c>
      <c r="O141" s="47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4" t="s">
        <v>559</v>
      </c>
      <c r="AT141" s="24" t="s">
        <v>136</v>
      </c>
      <c r="AU141" s="24" t="s">
        <v>148</v>
      </c>
      <c r="AY141" s="24" t="s">
        <v>135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24" t="s">
        <v>24</v>
      </c>
      <c r="BK141" s="235">
        <f>ROUND(I141*H141,2)</f>
        <v>0</v>
      </c>
      <c r="BL141" s="24" t="s">
        <v>559</v>
      </c>
      <c r="BM141" s="24" t="s">
        <v>461</v>
      </c>
    </row>
    <row r="142" spans="2:47" s="1" customFormat="1" ht="13.5">
      <c r="B142" s="46"/>
      <c r="C142" s="74"/>
      <c r="D142" s="236" t="s">
        <v>143</v>
      </c>
      <c r="E142" s="74"/>
      <c r="F142" s="237" t="s">
        <v>1156</v>
      </c>
      <c r="G142" s="74"/>
      <c r="H142" s="74"/>
      <c r="I142" s="196"/>
      <c r="J142" s="74"/>
      <c r="K142" s="74"/>
      <c r="L142" s="72"/>
      <c r="M142" s="238"/>
      <c r="N142" s="47"/>
      <c r="O142" s="47"/>
      <c r="P142" s="47"/>
      <c r="Q142" s="47"/>
      <c r="R142" s="47"/>
      <c r="S142" s="47"/>
      <c r="T142" s="95"/>
      <c r="AT142" s="24" t="s">
        <v>143</v>
      </c>
      <c r="AU142" s="24" t="s">
        <v>148</v>
      </c>
    </row>
    <row r="143" spans="2:65" s="1" customFormat="1" ht="16.5" customHeight="1">
      <c r="B143" s="46"/>
      <c r="C143" s="224" t="s">
        <v>339</v>
      </c>
      <c r="D143" s="224" t="s">
        <v>136</v>
      </c>
      <c r="E143" s="225" t="s">
        <v>1158</v>
      </c>
      <c r="F143" s="226" t="s">
        <v>1159</v>
      </c>
      <c r="G143" s="227" t="s">
        <v>966</v>
      </c>
      <c r="H143" s="228">
        <v>5</v>
      </c>
      <c r="I143" s="229"/>
      <c r="J143" s="230">
        <f>ROUND(I143*H143,2)</f>
        <v>0</v>
      </c>
      <c r="K143" s="226" t="s">
        <v>22</v>
      </c>
      <c r="L143" s="72"/>
      <c r="M143" s="231" t="s">
        <v>22</v>
      </c>
      <c r="N143" s="232" t="s">
        <v>47</v>
      </c>
      <c r="O143" s="47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4" t="s">
        <v>559</v>
      </c>
      <c r="AT143" s="24" t="s">
        <v>136</v>
      </c>
      <c r="AU143" s="24" t="s">
        <v>148</v>
      </c>
      <c r="AY143" s="24" t="s">
        <v>135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24" t="s">
        <v>24</v>
      </c>
      <c r="BK143" s="235">
        <f>ROUND(I143*H143,2)</f>
        <v>0</v>
      </c>
      <c r="BL143" s="24" t="s">
        <v>559</v>
      </c>
      <c r="BM143" s="24" t="s">
        <v>474</v>
      </c>
    </row>
    <row r="144" spans="2:47" s="1" customFormat="1" ht="13.5">
      <c r="B144" s="46"/>
      <c r="C144" s="74"/>
      <c r="D144" s="236" t="s">
        <v>143</v>
      </c>
      <c r="E144" s="74"/>
      <c r="F144" s="237" t="s">
        <v>1159</v>
      </c>
      <c r="G144" s="74"/>
      <c r="H144" s="74"/>
      <c r="I144" s="196"/>
      <c r="J144" s="74"/>
      <c r="K144" s="74"/>
      <c r="L144" s="72"/>
      <c r="M144" s="238"/>
      <c r="N144" s="47"/>
      <c r="O144" s="47"/>
      <c r="P144" s="47"/>
      <c r="Q144" s="47"/>
      <c r="R144" s="47"/>
      <c r="S144" s="47"/>
      <c r="T144" s="95"/>
      <c r="AT144" s="24" t="s">
        <v>143</v>
      </c>
      <c r="AU144" s="24" t="s">
        <v>148</v>
      </c>
    </row>
    <row r="145" spans="2:65" s="1" customFormat="1" ht="16.5" customHeight="1">
      <c r="B145" s="46"/>
      <c r="C145" s="224" t="s">
        <v>344</v>
      </c>
      <c r="D145" s="224" t="s">
        <v>136</v>
      </c>
      <c r="E145" s="225" t="s">
        <v>1160</v>
      </c>
      <c r="F145" s="226" t="s">
        <v>1161</v>
      </c>
      <c r="G145" s="227" t="s">
        <v>966</v>
      </c>
      <c r="H145" s="228">
        <v>10</v>
      </c>
      <c r="I145" s="229"/>
      <c r="J145" s="230">
        <f>ROUND(I145*H145,2)</f>
        <v>0</v>
      </c>
      <c r="K145" s="226" t="s">
        <v>22</v>
      </c>
      <c r="L145" s="72"/>
      <c r="M145" s="231" t="s">
        <v>22</v>
      </c>
      <c r="N145" s="232" t="s">
        <v>47</v>
      </c>
      <c r="O145" s="47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4" t="s">
        <v>559</v>
      </c>
      <c r="AT145" s="24" t="s">
        <v>136</v>
      </c>
      <c r="AU145" s="24" t="s">
        <v>148</v>
      </c>
      <c r="AY145" s="24" t="s">
        <v>135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24" t="s">
        <v>24</v>
      </c>
      <c r="BK145" s="235">
        <f>ROUND(I145*H145,2)</f>
        <v>0</v>
      </c>
      <c r="BL145" s="24" t="s">
        <v>559</v>
      </c>
      <c r="BM145" s="24" t="s">
        <v>487</v>
      </c>
    </row>
    <row r="146" spans="2:47" s="1" customFormat="1" ht="13.5">
      <c r="B146" s="46"/>
      <c r="C146" s="74"/>
      <c r="D146" s="236" t="s">
        <v>143</v>
      </c>
      <c r="E146" s="74"/>
      <c r="F146" s="237" t="s">
        <v>1161</v>
      </c>
      <c r="G146" s="74"/>
      <c r="H146" s="74"/>
      <c r="I146" s="196"/>
      <c r="J146" s="74"/>
      <c r="K146" s="74"/>
      <c r="L146" s="72"/>
      <c r="M146" s="238"/>
      <c r="N146" s="47"/>
      <c r="O146" s="47"/>
      <c r="P146" s="47"/>
      <c r="Q146" s="47"/>
      <c r="R146" s="47"/>
      <c r="S146" s="47"/>
      <c r="T146" s="95"/>
      <c r="AT146" s="24" t="s">
        <v>143</v>
      </c>
      <c r="AU146" s="24" t="s">
        <v>148</v>
      </c>
    </row>
    <row r="147" spans="2:65" s="1" customFormat="1" ht="16.5" customHeight="1">
      <c r="B147" s="46"/>
      <c r="C147" s="224" t="s">
        <v>349</v>
      </c>
      <c r="D147" s="224" t="s">
        <v>136</v>
      </c>
      <c r="E147" s="225" t="s">
        <v>1162</v>
      </c>
      <c r="F147" s="226" t="s">
        <v>1163</v>
      </c>
      <c r="G147" s="227" t="s">
        <v>966</v>
      </c>
      <c r="H147" s="228">
        <v>20</v>
      </c>
      <c r="I147" s="229"/>
      <c r="J147" s="230">
        <f>ROUND(I147*H147,2)</f>
        <v>0</v>
      </c>
      <c r="K147" s="226" t="s">
        <v>22</v>
      </c>
      <c r="L147" s="72"/>
      <c r="M147" s="231" t="s">
        <v>22</v>
      </c>
      <c r="N147" s="232" t="s">
        <v>47</v>
      </c>
      <c r="O147" s="47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4" t="s">
        <v>559</v>
      </c>
      <c r="AT147" s="24" t="s">
        <v>136</v>
      </c>
      <c r="AU147" s="24" t="s">
        <v>148</v>
      </c>
      <c r="AY147" s="24" t="s">
        <v>135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24" t="s">
        <v>24</v>
      </c>
      <c r="BK147" s="235">
        <f>ROUND(I147*H147,2)</f>
        <v>0</v>
      </c>
      <c r="BL147" s="24" t="s">
        <v>559</v>
      </c>
      <c r="BM147" s="24" t="s">
        <v>496</v>
      </c>
    </row>
    <row r="148" spans="2:47" s="1" customFormat="1" ht="13.5">
      <c r="B148" s="46"/>
      <c r="C148" s="74"/>
      <c r="D148" s="236" t="s">
        <v>143</v>
      </c>
      <c r="E148" s="74"/>
      <c r="F148" s="237" t="s">
        <v>1163</v>
      </c>
      <c r="G148" s="74"/>
      <c r="H148" s="74"/>
      <c r="I148" s="196"/>
      <c r="J148" s="74"/>
      <c r="K148" s="74"/>
      <c r="L148" s="72"/>
      <c r="M148" s="238"/>
      <c r="N148" s="47"/>
      <c r="O148" s="47"/>
      <c r="P148" s="47"/>
      <c r="Q148" s="47"/>
      <c r="R148" s="47"/>
      <c r="S148" s="47"/>
      <c r="T148" s="95"/>
      <c r="AT148" s="24" t="s">
        <v>143</v>
      </c>
      <c r="AU148" s="24" t="s">
        <v>148</v>
      </c>
    </row>
    <row r="149" spans="2:65" s="1" customFormat="1" ht="16.5" customHeight="1">
      <c r="B149" s="46"/>
      <c r="C149" s="224" t="s">
        <v>356</v>
      </c>
      <c r="D149" s="224" t="s">
        <v>136</v>
      </c>
      <c r="E149" s="225" t="s">
        <v>1231</v>
      </c>
      <c r="F149" s="226" t="s">
        <v>1165</v>
      </c>
      <c r="G149" s="227" t="s">
        <v>1166</v>
      </c>
      <c r="H149" s="228">
        <v>1</v>
      </c>
      <c r="I149" s="229"/>
      <c r="J149" s="230">
        <f>ROUND(I149*H149,2)</f>
        <v>0</v>
      </c>
      <c r="K149" s="226" t="s">
        <v>22</v>
      </c>
      <c r="L149" s="72"/>
      <c r="M149" s="231" t="s">
        <v>22</v>
      </c>
      <c r="N149" s="232" t="s">
        <v>47</v>
      </c>
      <c r="O149" s="47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4" t="s">
        <v>559</v>
      </c>
      <c r="AT149" s="24" t="s">
        <v>136</v>
      </c>
      <c r="AU149" s="24" t="s">
        <v>148</v>
      </c>
      <c r="AY149" s="24" t="s">
        <v>135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24" t="s">
        <v>24</v>
      </c>
      <c r="BK149" s="235">
        <f>ROUND(I149*H149,2)</f>
        <v>0</v>
      </c>
      <c r="BL149" s="24" t="s">
        <v>559</v>
      </c>
      <c r="BM149" s="24" t="s">
        <v>507</v>
      </c>
    </row>
    <row r="150" spans="2:47" s="1" customFormat="1" ht="13.5">
      <c r="B150" s="46"/>
      <c r="C150" s="74"/>
      <c r="D150" s="236" t="s">
        <v>143</v>
      </c>
      <c r="E150" s="74"/>
      <c r="F150" s="237" t="s">
        <v>1165</v>
      </c>
      <c r="G150" s="74"/>
      <c r="H150" s="74"/>
      <c r="I150" s="196"/>
      <c r="J150" s="74"/>
      <c r="K150" s="74"/>
      <c r="L150" s="72"/>
      <c r="M150" s="238"/>
      <c r="N150" s="47"/>
      <c r="O150" s="47"/>
      <c r="P150" s="47"/>
      <c r="Q150" s="47"/>
      <c r="R150" s="47"/>
      <c r="S150" s="47"/>
      <c r="T150" s="95"/>
      <c r="AT150" s="24" t="s">
        <v>143</v>
      </c>
      <c r="AU150" s="24" t="s">
        <v>148</v>
      </c>
    </row>
    <row r="151" spans="2:65" s="1" customFormat="1" ht="16.5" customHeight="1">
      <c r="B151" s="46"/>
      <c r="C151" s="224" t="s">
        <v>365</v>
      </c>
      <c r="D151" s="224" t="s">
        <v>136</v>
      </c>
      <c r="E151" s="225" t="s">
        <v>1232</v>
      </c>
      <c r="F151" s="226" t="s">
        <v>1168</v>
      </c>
      <c r="G151" s="227" t="s">
        <v>1169</v>
      </c>
      <c r="H151" s="228">
        <v>1</v>
      </c>
      <c r="I151" s="229"/>
      <c r="J151" s="230">
        <f>ROUND(I151*H151,2)</f>
        <v>0</v>
      </c>
      <c r="K151" s="226" t="s">
        <v>22</v>
      </c>
      <c r="L151" s="72"/>
      <c r="M151" s="231" t="s">
        <v>22</v>
      </c>
      <c r="N151" s="232" t="s">
        <v>47</v>
      </c>
      <c r="O151" s="47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4" t="s">
        <v>559</v>
      </c>
      <c r="AT151" s="24" t="s">
        <v>136</v>
      </c>
      <c r="AU151" s="24" t="s">
        <v>148</v>
      </c>
      <c r="AY151" s="24" t="s">
        <v>135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24" t="s">
        <v>24</v>
      </c>
      <c r="BK151" s="235">
        <f>ROUND(I151*H151,2)</f>
        <v>0</v>
      </c>
      <c r="BL151" s="24" t="s">
        <v>559</v>
      </c>
      <c r="BM151" s="24" t="s">
        <v>518</v>
      </c>
    </row>
    <row r="152" spans="2:47" s="1" customFormat="1" ht="13.5">
      <c r="B152" s="46"/>
      <c r="C152" s="74"/>
      <c r="D152" s="236" t="s">
        <v>143</v>
      </c>
      <c r="E152" s="74"/>
      <c r="F152" s="237" t="s">
        <v>1168</v>
      </c>
      <c r="G152" s="74"/>
      <c r="H152" s="74"/>
      <c r="I152" s="196"/>
      <c r="J152" s="74"/>
      <c r="K152" s="74"/>
      <c r="L152" s="72"/>
      <c r="M152" s="238"/>
      <c r="N152" s="47"/>
      <c r="O152" s="47"/>
      <c r="P152" s="47"/>
      <c r="Q152" s="47"/>
      <c r="R152" s="47"/>
      <c r="S152" s="47"/>
      <c r="T152" s="95"/>
      <c r="AT152" s="24" t="s">
        <v>143</v>
      </c>
      <c r="AU152" s="24" t="s">
        <v>148</v>
      </c>
    </row>
    <row r="153" spans="2:65" s="1" customFormat="1" ht="16.5" customHeight="1">
      <c r="B153" s="46"/>
      <c r="C153" s="224" t="s">
        <v>370</v>
      </c>
      <c r="D153" s="224" t="s">
        <v>136</v>
      </c>
      <c r="E153" s="225" t="s">
        <v>1233</v>
      </c>
      <c r="F153" s="226" t="s">
        <v>1171</v>
      </c>
      <c r="G153" s="227" t="s">
        <v>966</v>
      </c>
      <c r="H153" s="228">
        <v>1</v>
      </c>
      <c r="I153" s="229"/>
      <c r="J153" s="230">
        <f>ROUND(I153*H153,2)</f>
        <v>0</v>
      </c>
      <c r="K153" s="226" t="s">
        <v>22</v>
      </c>
      <c r="L153" s="72"/>
      <c r="M153" s="231" t="s">
        <v>22</v>
      </c>
      <c r="N153" s="232" t="s">
        <v>47</v>
      </c>
      <c r="O153" s="47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4" t="s">
        <v>559</v>
      </c>
      <c r="AT153" s="24" t="s">
        <v>136</v>
      </c>
      <c r="AU153" s="24" t="s">
        <v>148</v>
      </c>
      <c r="AY153" s="24" t="s">
        <v>135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24" t="s">
        <v>24</v>
      </c>
      <c r="BK153" s="235">
        <f>ROUND(I153*H153,2)</f>
        <v>0</v>
      </c>
      <c r="BL153" s="24" t="s">
        <v>559</v>
      </c>
      <c r="BM153" s="24" t="s">
        <v>528</v>
      </c>
    </row>
    <row r="154" spans="2:47" s="1" customFormat="1" ht="13.5">
      <c r="B154" s="46"/>
      <c r="C154" s="74"/>
      <c r="D154" s="236" t="s">
        <v>143</v>
      </c>
      <c r="E154" s="74"/>
      <c r="F154" s="237" t="s">
        <v>1171</v>
      </c>
      <c r="G154" s="74"/>
      <c r="H154" s="74"/>
      <c r="I154" s="196"/>
      <c r="J154" s="74"/>
      <c r="K154" s="74"/>
      <c r="L154" s="72"/>
      <c r="M154" s="238"/>
      <c r="N154" s="47"/>
      <c r="O154" s="47"/>
      <c r="P154" s="47"/>
      <c r="Q154" s="47"/>
      <c r="R154" s="47"/>
      <c r="S154" s="47"/>
      <c r="T154" s="95"/>
      <c r="AT154" s="24" t="s">
        <v>143</v>
      </c>
      <c r="AU154" s="24" t="s">
        <v>148</v>
      </c>
    </row>
    <row r="155" spans="2:65" s="1" customFormat="1" ht="16.5" customHeight="1">
      <c r="B155" s="46"/>
      <c r="C155" s="224" t="s">
        <v>375</v>
      </c>
      <c r="D155" s="224" t="s">
        <v>136</v>
      </c>
      <c r="E155" s="225" t="s">
        <v>1234</v>
      </c>
      <c r="F155" s="226" t="s">
        <v>1173</v>
      </c>
      <c r="G155" s="227" t="s">
        <v>966</v>
      </c>
      <c r="H155" s="228">
        <v>1</v>
      </c>
      <c r="I155" s="229"/>
      <c r="J155" s="230">
        <f>ROUND(I155*H155,2)</f>
        <v>0</v>
      </c>
      <c r="K155" s="226" t="s">
        <v>22</v>
      </c>
      <c r="L155" s="72"/>
      <c r="M155" s="231" t="s">
        <v>22</v>
      </c>
      <c r="N155" s="232" t="s">
        <v>47</v>
      </c>
      <c r="O155" s="47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4" t="s">
        <v>559</v>
      </c>
      <c r="AT155" s="24" t="s">
        <v>136</v>
      </c>
      <c r="AU155" s="24" t="s">
        <v>148</v>
      </c>
      <c r="AY155" s="24" t="s">
        <v>135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24" t="s">
        <v>24</v>
      </c>
      <c r="BK155" s="235">
        <f>ROUND(I155*H155,2)</f>
        <v>0</v>
      </c>
      <c r="BL155" s="24" t="s">
        <v>559</v>
      </c>
      <c r="BM155" s="24" t="s">
        <v>538</v>
      </c>
    </row>
    <row r="156" spans="2:47" s="1" customFormat="1" ht="13.5">
      <c r="B156" s="46"/>
      <c r="C156" s="74"/>
      <c r="D156" s="236" t="s">
        <v>143</v>
      </c>
      <c r="E156" s="74"/>
      <c r="F156" s="237" t="s">
        <v>1173</v>
      </c>
      <c r="G156" s="74"/>
      <c r="H156" s="74"/>
      <c r="I156" s="196"/>
      <c r="J156" s="74"/>
      <c r="K156" s="74"/>
      <c r="L156" s="72"/>
      <c r="M156" s="238"/>
      <c r="N156" s="47"/>
      <c r="O156" s="47"/>
      <c r="P156" s="47"/>
      <c r="Q156" s="47"/>
      <c r="R156" s="47"/>
      <c r="S156" s="47"/>
      <c r="T156" s="95"/>
      <c r="AT156" s="24" t="s">
        <v>143</v>
      </c>
      <c r="AU156" s="24" t="s">
        <v>148</v>
      </c>
    </row>
    <row r="157" spans="2:65" s="1" customFormat="1" ht="16.5" customHeight="1">
      <c r="B157" s="46"/>
      <c r="C157" s="224" t="s">
        <v>382</v>
      </c>
      <c r="D157" s="224" t="s">
        <v>136</v>
      </c>
      <c r="E157" s="225" t="s">
        <v>1235</v>
      </c>
      <c r="F157" s="226" t="s">
        <v>1175</v>
      </c>
      <c r="G157" s="227" t="s">
        <v>966</v>
      </c>
      <c r="H157" s="228">
        <v>1</v>
      </c>
      <c r="I157" s="229"/>
      <c r="J157" s="230">
        <f>ROUND(I157*H157,2)</f>
        <v>0</v>
      </c>
      <c r="K157" s="226" t="s">
        <v>22</v>
      </c>
      <c r="L157" s="72"/>
      <c r="M157" s="231" t="s">
        <v>22</v>
      </c>
      <c r="N157" s="232" t="s">
        <v>47</v>
      </c>
      <c r="O157" s="47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4" t="s">
        <v>559</v>
      </c>
      <c r="AT157" s="24" t="s">
        <v>136</v>
      </c>
      <c r="AU157" s="24" t="s">
        <v>148</v>
      </c>
      <c r="AY157" s="24" t="s">
        <v>135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24" t="s">
        <v>24</v>
      </c>
      <c r="BK157" s="235">
        <f>ROUND(I157*H157,2)</f>
        <v>0</v>
      </c>
      <c r="BL157" s="24" t="s">
        <v>559</v>
      </c>
      <c r="BM157" s="24" t="s">
        <v>332</v>
      </c>
    </row>
    <row r="158" spans="2:47" s="1" customFormat="1" ht="13.5">
      <c r="B158" s="46"/>
      <c r="C158" s="74"/>
      <c r="D158" s="236" t="s">
        <v>143</v>
      </c>
      <c r="E158" s="74"/>
      <c r="F158" s="237" t="s">
        <v>1175</v>
      </c>
      <c r="G158" s="74"/>
      <c r="H158" s="74"/>
      <c r="I158" s="196"/>
      <c r="J158" s="74"/>
      <c r="K158" s="74"/>
      <c r="L158" s="72"/>
      <c r="M158" s="238"/>
      <c r="N158" s="47"/>
      <c r="O158" s="47"/>
      <c r="P158" s="47"/>
      <c r="Q158" s="47"/>
      <c r="R158" s="47"/>
      <c r="S158" s="47"/>
      <c r="T158" s="95"/>
      <c r="AT158" s="24" t="s">
        <v>143</v>
      </c>
      <c r="AU158" s="24" t="s">
        <v>148</v>
      </c>
    </row>
    <row r="159" spans="2:65" s="1" customFormat="1" ht="16.5" customHeight="1">
      <c r="B159" s="46"/>
      <c r="C159" s="224" t="s">
        <v>387</v>
      </c>
      <c r="D159" s="224" t="s">
        <v>136</v>
      </c>
      <c r="E159" s="225" t="s">
        <v>1236</v>
      </c>
      <c r="F159" s="226" t="s">
        <v>1177</v>
      </c>
      <c r="G159" s="227" t="s">
        <v>966</v>
      </c>
      <c r="H159" s="228">
        <v>1</v>
      </c>
      <c r="I159" s="229"/>
      <c r="J159" s="230">
        <f>ROUND(I159*H159,2)</f>
        <v>0</v>
      </c>
      <c r="K159" s="226" t="s">
        <v>22</v>
      </c>
      <c r="L159" s="72"/>
      <c r="M159" s="231" t="s">
        <v>22</v>
      </c>
      <c r="N159" s="232" t="s">
        <v>47</v>
      </c>
      <c r="O159" s="47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4" t="s">
        <v>559</v>
      </c>
      <c r="AT159" s="24" t="s">
        <v>136</v>
      </c>
      <c r="AU159" s="24" t="s">
        <v>148</v>
      </c>
      <c r="AY159" s="24" t="s">
        <v>135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24" t="s">
        <v>24</v>
      </c>
      <c r="BK159" s="235">
        <f>ROUND(I159*H159,2)</f>
        <v>0</v>
      </c>
      <c r="BL159" s="24" t="s">
        <v>559</v>
      </c>
      <c r="BM159" s="24" t="s">
        <v>559</v>
      </c>
    </row>
    <row r="160" spans="2:47" s="1" customFormat="1" ht="13.5">
      <c r="B160" s="46"/>
      <c r="C160" s="74"/>
      <c r="D160" s="236" t="s">
        <v>143</v>
      </c>
      <c r="E160" s="74"/>
      <c r="F160" s="237" t="s">
        <v>1177</v>
      </c>
      <c r="G160" s="74"/>
      <c r="H160" s="74"/>
      <c r="I160" s="196"/>
      <c r="J160" s="74"/>
      <c r="K160" s="74"/>
      <c r="L160" s="72"/>
      <c r="M160" s="239"/>
      <c r="N160" s="240"/>
      <c r="O160" s="240"/>
      <c r="P160" s="240"/>
      <c r="Q160" s="240"/>
      <c r="R160" s="240"/>
      <c r="S160" s="240"/>
      <c r="T160" s="241"/>
      <c r="AT160" s="24" t="s">
        <v>143</v>
      </c>
      <c r="AU160" s="24" t="s">
        <v>148</v>
      </c>
    </row>
    <row r="161" spans="2:12" s="1" customFormat="1" ht="6.95" customHeight="1">
      <c r="B161" s="67"/>
      <c r="C161" s="68"/>
      <c r="D161" s="68"/>
      <c r="E161" s="68"/>
      <c r="F161" s="68"/>
      <c r="G161" s="68"/>
      <c r="H161" s="68"/>
      <c r="I161" s="178"/>
      <c r="J161" s="68"/>
      <c r="K161" s="68"/>
      <c r="L161" s="72"/>
    </row>
  </sheetData>
  <sheetProtection password="CC35" sheet="1" objects="1" scenarios="1" formatColumns="0" formatRows="0" autoFilter="0"/>
  <autoFilter ref="C88:K16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0" customWidth="1"/>
    <col min="2" max="2" width="1.66796875" style="300" customWidth="1"/>
    <col min="3" max="4" width="5" style="300" customWidth="1"/>
    <col min="5" max="5" width="11.66015625" style="300" customWidth="1"/>
    <col min="6" max="6" width="9.16015625" style="300" customWidth="1"/>
    <col min="7" max="7" width="5" style="300" customWidth="1"/>
    <col min="8" max="8" width="77.83203125" style="300" customWidth="1"/>
    <col min="9" max="10" width="20" style="300" customWidth="1"/>
    <col min="11" max="11" width="1.66796875" style="300" customWidth="1"/>
  </cols>
  <sheetData>
    <row r="1" ht="37.5" customHeight="1"/>
    <row r="2" spans="2:1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15" customFormat="1" ht="45" customHeight="1">
      <c r="B3" s="304"/>
      <c r="C3" s="305" t="s">
        <v>1237</v>
      </c>
      <c r="D3" s="305"/>
      <c r="E3" s="305"/>
      <c r="F3" s="305"/>
      <c r="G3" s="305"/>
      <c r="H3" s="305"/>
      <c r="I3" s="305"/>
      <c r="J3" s="305"/>
      <c r="K3" s="306"/>
    </row>
    <row r="4" spans="2:11" ht="25.5" customHeight="1">
      <c r="B4" s="307"/>
      <c r="C4" s="308" t="s">
        <v>1238</v>
      </c>
      <c r="D4" s="308"/>
      <c r="E4" s="308"/>
      <c r="F4" s="308"/>
      <c r="G4" s="308"/>
      <c r="H4" s="308"/>
      <c r="I4" s="308"/>
      <c r="J4" s="308"/>
      <c r="K4" s="309"/>
    </row>
    <row r="5" spans="2:1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pans="2:11" ht="15" customHeight="1">
      <c r="B6" s="307"/>
      <c r="C6" s="311" t="s">
        <v>1239</v>
      </c>
      <c r="D6" s="311"/>
      <c r="E6" s="311"/>
      <c r="F6" s="311"/>
      <c r="G6" s="311"/>
      <c r="H6" s="311"/>
      <c r="I6" s="311"/>
      <c r="J6" s="311"/>
      <c r="K6" s="309"/>
    </row>
    <row r="7" spans="2:11" ht="15" customHeight="1">
      <c r="B7" s="312"/>
      <c r="C7" s="311" t="s">
        <v>1240</v>
      </c>
      <c r="D7" s="311"/>
      <c r="E7" s="311"/>
      <c r="F7" s="311"/>
      <c r="G7" s="311"/>
      <c r="H7" s="311"/>
      <c r="I7" s="311"/>
      <c r="J7" s="311"/>
      <c r="K7" s="309"/>
    </row>
    <row r="8" spans="2:1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pans="2:11" ht="15" customHeight="1">
      <c r="B9" s="312"/>
      <c r="C9" s="311" t="s">
        <v>1241</v>
      </c>
      <c r="D9" s="311"/>
      <c r="E9" s="311"/>
      <c r="F9" s="311"/>
      <c r="G9" s="311"/>
      <c r="H9" s="311"/>
      <c r="I9" s="311"/>
      <c r="J9" s="311"/>
      <c r="K9" s="309"/>
    </row>
    <row r="10" spans="2:11" ht="15" customHeight="1">
      <c r="B10" s="312"/>
      <c r="C10" s="311"/>
      <c r="D10" s="311" t="s">
        <v>1242</v>
      </c>
      <c r="E10" s="311"/>
      <c r="F10" s="311"/>
      <c r="G10" s="311"/>
      <c r="H10" s="311"/>
      <c r="I10" s="311"/>
      <c r="J10" s="311"/>
      <c r="K10" s="309"/>
    </row>
    <row r="11" spans="2:11" ht="15" customHeight="1">
      <c r="B11" s="312"/>
      <c r="C11" s="313"/>
      <c r="D11" s="311" t="s">
        <v>1243</v>
      </c>
      <c r="E11" s="311"/>
      <c r="F11" s="311"/>
      <c r="G11" s="311"/>
      <c r="H11" s="311"/>
      <c r="I11" s="311"/>
      <c r="J11" s="311"/>
      <c r="K11" s="309"/>
    </row>
    <row r="12" spans="2:11" ht="12.75" customHeight="1">
      <c r="B12" s="312"/>
      <c r="C12" s="313"/>
      <c r="D12" s="313"/>
      <c r="E12" s="313"/>
      <c r="F12" s="313"/>
      <c r="G12" s="313"/>
      <c r="H12" s="313"/>
      <c r="I12" s="313"/>
      <c r="J12" s="313"/>
      <c r="K12" s="309"/>
    </row>
    <row r="13" spans="2:11" ht="15" customHeight="1">
      <c r="B13" s="312"/>
      <c r="C13" s="313"/>
      <c r="D13" s="311" t="s">
        <v>1244</v>
      </c>
      <c r="E13" s="311"/>
      <c r="F13" s="311"/>
      <c r="G13" s="311"/>
      <c r="H13" s="311"/>
      <c r="I13" s="311"/>
      <c r="J13" s="311"/>
      <c r="K13" s="309"/>
    </row>
    <row r="14" spans="2:11" ht="15" customHeight="1">
      <c r="B14" s="312"/>
      <c r="C14" s="313"/>
      <c r="D14" s="311" t="s">
        <v>1245</v>
      </c>
      <c r="E14" s="311"/>
      <c r="F14" s="311"/>
      <c r="G14" s="311"/>
      <c r="H14" s="311"/>
      <c r="I14" s="311"/>
      <c r="J14" s="311"/>
      <c r="K14" s="309"/>
    </row>
    <row r="15" spans="2:11" ht="15" customHeight="1">
      <c r="B15" s="312"/>
      <c r="C15" s="313"/>
      <c r="D15" s="311" t="s">
        <v>1246</v>
      </c>
      <c r="E15" s="311"/>
      <c r="F15" s="311"/>
      <c r="G15" s="311"/>
      <c r="H15" s="311"/>
      <c r="I15" s="311"/>
      <c r="J15" s="311"/>
      <c r="K15" s="309"/>
    </row>
    <row r="16" spans="2:11" ht="15" customHeight="1">
      <c r="B16" s="312"/>
      <c r="C16" s="313"/>
      <c r="D16" s="313"/>
      <c r="E16" s="314" t="s">
        <v>88</v>
      </c>
      <c r="F16" s="311" t="s">
        <v>1247</v>
      </c>
      <c r="G16" s="311"/>
      <c r="H16" s="311"/>
      <c r="I16" s="311"/>
      <c r="J16" s="311"/>
      <c r="K16" s="309"/>
    </row>
    <row r="17" spans="2:11" ht="15" customHeight="1">
      <c r="B17" s="312"/>
      <c r="C17" s="313"/>
      <c r="D17" s="313"/>
      <c r="E17" s="314" t="s">
        <v>1248</v>
      </c>
      <c r="F17" s="311" t="s">
        <v>1249</v>
      </c>
      <c r="G17" s="311"/>
      <c r="H17" s="311"/>
      <c r="I17" s="311"/>
      <c r="J17" s="311"/>
      <c r="K17" s="309"/>
    </row>
    <row r="18" spans="2:11" ht="15" customHeight="1">
      <c r="B18" s="312"/>
      <c r="C18" s="313"/>
      <c r="D18" s="313"/>
      <c r="E18" s="314" t="s">
        <v>1250</v>
      </c>
      <c r="F18" s="311" t="s">
        <v>1251</v>
      </c>
      <c r="G18" s="311"/>
      <c r="H18" s="311"/>
      <c r="I18" s="311"/>
      <c r="J18" s="311"/>
      <c r="K18" s="309"/>
    </row>
    <row r="19" spans="2:11" ht="15" customHeight="1">
      <c r="B19" s="312"/>
      <c r="C19" s="313"/>
      <c r="D19" s="313"/>
      <c r="E19" s="314" t="s">
        <v>83</v>
      </c>
      <c r="F19" s="311" t="s">
        <v>1252</v>
      </c>
      <c r="G19" s="311"/>
      <c r="H19" s="311"/>
      <c r="I19" s="311"/>
      <c r="J19" s="311"/>
      <c r="K19" s="309"/>
    </row>
    <row r="20" spans="2:11" ht="15" customHeight="1">
      <c r="B20" s="312"/>
      <c r="C20" s="313"/>
      <c r="D20" s="313"/>
      <c r="E20" s="314" t="s">
        <v>1253</v>
      </c>
      <c r="F20" s="311" t="s">
        <v>1008</v>
      </c>
      <c r="G20" s="311"/>
      <c r="H20" s="311"/>
      <c r="I20" s="311"/>
      <c r="J20" s="311"/>
      <c r="K20" s="309"/>
    </row>
    <row r="21" spans="2:11" ht="15" customHeight="1">
      <c r="B21" s="312"/>
      <c r="C21" s="313"/>
      <c r="D21" s="313"/>
      <c r="E21" s="314" t="s">
        <v>98</v>
      </c>
      <c r="F21" s="311" t="s">
        <v>1254</v>
      </c>
      <c r="G21" s="311"/>
      <c r="H21" s="311"/>
      <c r="I21" s="311"/>
      <c r="J21" s="311"/>
      <c r="K21" s="309"/>
    </row>
    <row r="22" spans="2:11" ht="12.75" customHeight="1">
      <c r="B22" s="312"/>
      <c r="C22" s="313"/>
      <c r="D22" s="313"/>
      <c r="E22" s="313"/>
      <c r="F22" s="313"/>
      <c r="G22" s="313"/>
      <c r="H22" s="313"/>
      <c r="I22" s="313"/>
      <c r="J22" s="313"/>
      <c r="K22" s="309"/>
    </row>
    <row r="23" spans="2:11" ht="15" customHeight="1">
      <c r="B23" s="312"/>
      <c r="C23" s="311" t="s">
        <v>1255</v>
      </c>
      <c r="D23" s="311"/>
      <c r="E23" s="311"/>
      <c r="F23" s="311"/>
      <c r="G23" s="311"/>
      <c r="H23" s="311"/>
      <c r="I23" s="311"/>
      <c r="J23" s="311"/>
      <c r="K23" s="309"/>
    </row>
    <row r="24" spans="2:11" ht="15" customHeight="1">
      <c r="B24" s="312"/>
      <c r="C24" s="311" t="s">
        <v>1256</v>
      </c>
      <c r="D24" s="311"/>
      <c r="E24" s="311"/>
      <c r="F24" s="311"/>
      <c r="G24" s="311"/>
      <c r="H24" s="311"/>
      <c r="I24" s="311"/>
      <c r="J24" s="311"/>
      <c r="K24" s="309"/>
    </row>
    <row r="25" spans="2:11" ht="15" customHeight="1">
      <c r="B25" s="312"/>
      <c r="C25" s="311"/>
      <c r="D25" s="311" t="s">
        <v>1257</v>
      </c>
      <c r="E25" s="311"/>
      <c r="F25" s="311"/>
      <c r="G25" s="311"/>
      <c r="H25" s="311"/>
      <c r="I25" s="311"/>
      <c r="J25" s="311"/>
      <c r="K25" s="309"/>
    </row>
    <row r="26" spans="2:11" ht="15" customHeight="1">
      <c r="B26" s="312"/>
      <c r="C26" s="313"/>
      <c r="D26" s="311" t="s">
        <v>1258</v>
      </c>
      <c r="E26" s="311"/>
      <c r="F26" s="311"/>
      <c r="G26" s="311"/>
      <c r="H26" s="311"/>
      <c r="I26" s="311"/>
      <c r="J26" s="311"/>
      <c r="K26" s="309"/>
    </row>
    <row r="27" spans="2:11" ht="12.75" customHeight="1">
      <c r="B27" s="312"/>
      <c r="C27" s="313"/>
      <c r="D27" s="313"/>
      <c r="E27" s="313"/>
      <c r="F27" s="313"/>
      <c r="G27" s="313"/>
      <c r="H27" s="313"/>
      <c r="I27" s="313"/>
      <c r="J27" s="313"/>
      <c r="K27" s="309"/>
    </row>
    <row r="28" spans="2:11" ht="15" customHeight="1">
      <c r="B28" s="312"/>
      <c r="C28" s="313"/>
      <c r="D28" s="311" t="s">
        <v>1259</v>
      </c>
      <c r="E28" s="311"/>
      <c r="F28" s="311"/>
      <c r="G28" s="311"/>
      <c r="H28" s="311"/>
      <c r="I28" s="311"/>
      <c r="J28" s="311"/>
      <c r="K28" s="309"/>
    </row>
    <row r="29" spans="2:11" ht="15" customHeight="1">
      <c r="B29" s="312"/>
      <c r="C29" s="313"/>
      <c r="D29" s="311" t="s">
        <v>1260</v>
      </c>
      <c r="E29" s="311"/>
      <c r="F29" s="311"/>
      <c r="G29" s="311"/>
      <c r="H29" s="311"/>
      <c r="I29" s="311"/>
      <c r="J29" s="311"/>
      <c r="K29" s="309"/>
    </row>
    <row r="30" spans="2:11" ht="12.75" customHeight="1">
      <c r="B30" s="312"/>
      <c r="C30" s="313"/>
      <c r="D30" s="313"/>
      <c r="E30" s="313"/>
      <c r="F30" s="313"/>
      <c r="G30" s="313"/>
      <c r="H30" s="313"/>
      <c r="I30" s="313"/>
      <c r="J30" s="313"/>
      <c r="K30" s="309"/>
    </row>
    <row r="31" spans="2:11" ht="15" customHeight="1">
      <c r="B31" s="312"/>
      <c r="C31" s="313"/>
      <c r="D31" s="311" t="s">
        <v>1261</v>
      </c>
      <c r="E31" s="311"/>
      <c r="F31" s="311"/>
      <c r="G31" s="311"/>
      <c r="H31" s="311"/>
      <c r="I31" s="311"/>
      <c r="J31" s="311"/>
      <c r="K31" s="309"/>
    </row>
    <row r="32" spans="2:11" ht="15" customHeight="1">
      <c r="B32" s="312"/>
      <c r="C32" s="313"/>
      <c r="D32" s="311" t="s">
        <v>1262</v>
      </c>
      <c r="E32" s="311"/>
      <c r="F32" s="311"/>
      <c r="G32" s="311"/>
      <c r="H32" s="311"/>
      <c r="I32" s="311"/>
      <c r="J32" s="311"/>
      <c r="K32" s="309"/>
    </row>
    <row r="33" spans="2:11" ht="15" customHeight="1">
      <c r="B33" s="312"/>
      <c r="C33" s="313"/>
      <c r="D33" s="311" t="s">
        <v>1263</v>
      </c>
      <c r="E33" s="311"/>
      <c r="F33" s="311"/>
      <c r="G33" s="311"/>
      <c r="H33" s="311"/>
      <c r="I33" s="311"/>
      <c r="J33" s="311"/>
      <c r="K33" s="309"/>
    </row>
    <row r="34" spans="2:11" ht="15" customHeight="1">
      <c r="B34" s="312"/>
      <c r="C34" s="313"/>
      <c r="D34" s="311"/>
      <c r="E34" s="315" t="s">
        <v>119</v>
      </c>
      <c r="F34" s="311"/>
      <c r="G34" s="311" t="s">
        <v>1264</v>
      </c>
      <c r="H34" s="311"/>
      <c r="I34" s="311"/>
      <c r="J34" s="311"/>
      <c r="K34" s="309"/>
    </row>
    <row r="35" spans="2:11" ht="30.75" customHeight="1">
      <c r="B35" s="312"/>
      <c r="C35" s="313"/>
      <c r="D35" s="311"/>
      <c r="E35" s="315" t="s">
        <v>1265</v>
      </c>
      <c r="F35" s="311"/>
      <c r="G35" s="311" t="s">
        <v>1266</v>
      </c>
      <c r="H35" s="311"/>
      <c r="I35" s="311"/>
      <c r="J35" s="311"/>
      <c r="K35" s="309"/>
    </row>
    <row r="36" spans="2:11" ht="15" customHeight="1">
      <c r="B36" s="312"/>
      <c r="C36" s="313"/>
      <c r="D36" s="311"/>
      <c r="E36" s="315" t="s">
        <v>57</v>
      </c>
      <c r="F36" s="311"/>
      <c r="G36" s="311" t="s">
        <v>1267</v>
      </c>
      <c r="H36" s="311"/>
      <c r="I36" s="311"/>
      <c r="J36" s="311"/>
      <c r="K36" s="309"/>
    </row>
    <row r="37" spans="2:11" ht="15" customHeight="1">
      <c r="B37" s="312"/>
      <c r="C37" s="313"/>
      <c r="D37" s="311"/>
      <c r="E37" s="315" t="s">
        <v>120</v>
      </c>
      <c r="F37" s="311"/>
      <c r="G37" s="311" t="s">
        <v>1268</v>
      </c>
      <c r="H37" s="311"/>
      <c r="I37" s="311"/>
      <c r="J37" s="311"/>
      <c r="K37" s="309"/>
    </row>
    <row r="38" spans="2:11" ht="15" customHeight="1">
      <c r="B38" s="312"/>
      <c r="C38" s="313"/>
      <c r="D38" s="311"/>
      <c r="E38" s="315" t="s">
        <v>121</v>
      </c>
      <c r="F38" s="311"/>
      <c r="G38" s="311" t="s">
        <v>1269</v>
      </c>
      <c r="H38" s="311"/>
      <c r="I38" s="311"/>
      <c r="J38" s="311"/>
      <c r="K38" s="309"/>
    </row>
    <row r="39" spans="2:11" ht="15" customHeight="1">
      <c r="B39" s="312"/>
      <c r="C39" s="313"/>
      <c r="D39" s="311"/>
      <c r="E39" s="315" t="s">
        <v>122</v>
      </c>
      <c r="F39" s="311"/>
      <c r="G39" s="311" t="s">
        <v>1270</v>
      </c>
      <c r="H39" s="311"/>
      <c r="I39" s="311"/>
      <c r="J39" s="311"/>
      <c r="K39" s="309"/>
    </row>
    <row r="40" spans="2:11" ht="15" customHeight="1">
      <c r="B40" s="312"/>
      <c r="C40" s="313"/>
      <c r="D40" s="311"/>
      <c r="E40" s="315" t="s">
        <v>1271</v>
      </c>
      <c r="F40" s="311"/>
      <c r="G40" s="311" t="s">
        <v>1272</v>
      </c>
      <c r="H40" s="311"/>
      <c r="I40" s="311"/>
      <c r="J40" s="311"/>
      <c r="K40" s="309"/>
    </row>
    <row r="41" spans="2:11" ht="15" customHeight="1">
      <c r="B41" s="312"/>
      <c r="C41" s="313"/>
      <c r="D41" s="311"/>
      <c r="E41" s="315"/>
      <c r="F41" s="311"/>
      <c r="G41" s="311" t="s">
        <v>1273</v>
      </c>
      <c r="H41" s="311"/>
      <c r="I41" s="311"/>
      <c r="J41" s="311"/>
      <c r="K41" s="309"/>
    </row>
    <row r="42" spans="2:11" ht="15" customHeight="1">
      <c r="B42" s="312"/>
      <c r="C42" s="313"/>
      <c r="D42" s="311"/>
      <c r="E42" s="315" t="s">
        <v>1274</v>
      </c>
      <c r="F42" s="311"/>
      <c r="G42" s="311" t="s">
        <v>1275</v>
      </c>
      <c r="H42" s="311"/>
      <c r="I42" s="311"/>
      <c r="J42" s="311"/>
      <c r="K42" s="309"/>
    </row>
    <row r="43" spans="2:11" ht="15" customHeight="1">
      <c r="B43" s="312"/>
      <c r="C43" s="313"/>
      <c r="D43" s="311"/>
      <c r="E43" s="315" t="s">
        <v>124</v>
      </c>
      <c r="F43" s="311"/>
      <c r="G43" s="311" t="s">
        <v>1276</v>
      </c>
      <c r="H43" s="311"/>
      <c r="I43" s="311"/>
      <c r="J43" s="311"/>
      <c r="K43" s="309"/>
    </row>
    <row r="44" spans="2:11" ht="12.75" customHeight="1">
      <c r="B44" s="312"/>
      <c r="C44" s="313"/>
      <c r="D44" s="311"/>
      <c r="E44" s="311"/>
      <c r="F44" s="311"/>
      <c r="G44" s="311"/>
      <c r="H44" s="311"/>
      <c r="I44" s="311"/>
      <c r="J44" s="311"/>
      <c r="K44" s="309"/>
    </row>
    <row r="45" spans="2:11" ht="15" customHeight="1">
      <c r="B45" s="312"/>
      <c r="C45" s="313"/>
      <c r="D45" s="311" t="s">
        <v>1277</v>
      </c>
      <c r="E45" s="311"/>
      <c r="F45" s="311"/>
      <c r="G45" s="311"/>
      <c r="H45" s="311"/>
      <c r="I45" s="311"/>
      <c r="J45" s="311"/>
      <c r="K45" s="309"/>
    </row>
    <row r="46" spans="2:11" ht="15" customHeight="1">
      <c r="B46" s="312"/>
      <c r="C46" s="313"/>
      <c r="D46" s="313"/>
      <c r="E46" s="311" t="s">
        <v>1278</v>
      </c>
      <c r="F46" s="311"/>
      <c r="G46" s="311"/>
      <c r="H46" s="311"/>
      <c r="I46" s="311"/>
      <c r="J46" s="311"/>
      <c r="K46" s="309"/>
    </row>
    <row r="47" spans="2:11" ht="15" customHeight="1">
      <c r="B47" s="312"/>
      <c r="C47" s="313"/>
      <c r="D47" s="313"/>
      <c r="E47" s="311" t="s">
        <v>1279</v>
      </c>
      <c r="F47" s="311"/>
      <c r="G47" s="311"/>
      <c r="H47" s="311"/>
      <c r="I47" s="311"/>
      <c r="J47" s="311"/>
      <c r="K47" s="309"/>
    </row>
    <row r="48" spans="2:11" ht="15" customHeight="1">
      <c r="B48" s="312"/>
      <c r="C48" s="313"/>
      <c r="D48" s="313"/>
      <c r="E48" s="311" t="s">
        <v>1280</v>
      </c>
      <c r="F48" s="311"/>
      <c r="G48" s="311"/>
      <c r="H48" s="311"/>
      <c r="I48" s="311"/>
      <c r="J48" s="311"/>
      <c r="K48" s="309"/>
    </row>
    <row r="49" spans="2:11" ht="15" customHeight="1">
      <c r="B49" s="312"/>
      <c r="C49" s="313"/>
      <c r="D49" s="311" t="s">
        <v>1281</v>
      </c>
      <c r="E49" s="311"/>
      <c r="F49" s="311"/>
      <c r="G49" s="311"/>
      <c r="H49" s="311"/>
      <c r="I49" s="311"/>
      <c r="J49" s="311"/>
      <c r="K49" s="309"/>
    </row>
    <row r="50" spans="2:11" ht="25.5" customHeight="1">
      <c r="B50" s="307"/>
      <c r="C50" s="308" t="s">
        <v>1282</v>
      </c>
      <c r="D50" s="308"/>
      <c r="E50" s="308"/>
      <c r="F50" s="308"/>
      <c r="G50" s="308"/>
      <c r="H50" s="308"/>
      <c r="I50" s="308"/>
      <c r="J50" s="308"/>
      <c r="K50" s="309"/>
    </row>
    <row r="51" spans="2:11" ht="5.25" customHeight="1">
      <c r="B51" s="307"/>
      <c r="C51" s="310"/>
      <c r="D51" s="310"/>
      <c r="E51" s="310"/>
      <c r="F51" s="310"/>
      <c r="G51" s="310"/>
      <c r="H51" s="310"/>
      <c r="I51" s="310"/>
      <c r="J51" s="310"/>
      <c r="K51" s="309"/>
    </row>
    <row r="52" spans="2:11" ht="15" customHeight="1">
      <c r="B52" s="307"/>
      <c r="C52" s="311" t="s">
        <v>1283</v>
      </c>
      <c r="D52" s="311"/>
      <c r="E52" s="311"/>
      <c r="F52" s="311"/>
      <c r="G52" s="311"/>
      <c r="H52" s="311"/>
      <c r="I52" s="311"/>
      <c r="J52" s="311"/>
      <c r="K52" s="309"/>
    </row>
    <row r="53" spans="2:11" ht="15" customHeight="1">
      <c r="B53" s="307"/>
      <c r="C53" s="311" t="s">
        <v>1284</v>
      </c>
      <c r="D53" s="311"/>
      <c r="E53" s="311"/>
      <c r="F53" s="311"/>
      <c r="G53" s="311"/>
      <c r="H53" s="311"/>
      <c r="I53" s="311"/>
      <c r="J53" s="311"/>
      <c r="K53" s="309"/>
    </row>
    <row r="54" spans="2:11" ht="12.75" customHeight="1">
      <c r="B54" s="307"/>
      <c r="C54" s="311"/>
      <c r="D54" s="311"/>
      <c r="E54" s="311"/>
      <c r="F54" s="311"/>
      <c r="G54" s="311"/>
      <c r="H54" s="311"/>
      <c r="I54" s="311"/>
      <c r="J54" s="311"/>
      <c r="K54" s="309"/>
    </row>
    <row r="55" spans="2:11" ht="15" customHeight="1">
      <c r="B55" s="307"/>
      <c r="C55" s="311" t="s">
        <v>1285</v>
      </c>
      <c r="D55" s="311"/>
      <c r="E55" s="311"/>
      <c r="F55" s="311"/>
      <c r="G55" s="311"/>
      <c r="H55" s="311"/>
      <c r="I55" s="311"/>
      <c r="J55" s="311"/>
      <c r="K55" s="309"/>
    </row>
    <row r="56" spans="2:11" ht="15" customHeight="1">
      <c r="B56" s="307"/>
      <c r="C56" s="313"/>
      <c r="D56" s="311" t="s">
        <v>1286</v>
      </c>
      <c r="E56" s="311"/>
      <c r="F56" s="311"/>
      <c r="G56" s="311"/>
      <c r="H56" s="311"/>
      <c r="I56" s="311"/>
      <c r="J56" s="311"/>
      <c r="K56" s="309"/>
    </row>
    <row r="57" spans="2:11" ht="15" customHeight="1">
      <c r="B57" s="307"/>
      <c r="C57" s="313"/>
      <c r="D57" s="311" t="s">
        <v>1287</v>
      </c>
      <c r="E57" s="311"/>
      <c r="F57" s="311"/>
      <c r="G57" s="311"/>
      <c r="H57" s="311"/>
      <c r="I57" s="311"/>
      <c r="J57" s="311"/>
      <c r="K57" s="309"/>
    </row>
    <row r="58" spans="2:11" ht="15" customHeight="1">
      <c r="B58" s="307"/>
      <c r="C58" s="313"/>
      <c r="D58" s="311" t="s">
        <v>1288</v>
      </c>
      <c r="E58" s="311"/>
      <c r="F58" s="311"/>
      <c r="G58" s="311"/>
      <c r="H58" s="311"/>
      <c r="I58" s="311"/>
      <c r="J58" s="311"/>
      <c r="K58" s="309"/>
    </row>
    <row r="59" spans="2:11" ht="15" customHeight="1">
      <c r="B59" s="307"/>
      <c r="C59" s="313"/>
      <c r="D59" s="311" t="s">
        <v>1289</v>
      </c>
      <c r="E59" s="311"/>
      <c r="F59" s="311"/>
      <c r="G59" s="311"/>
      <c r="H59" s="311"/>
      <c r="I59" s="311"/>
      <c r="J59" s="311"/>
      <c r="K59" s="309"/>
    </row>
    <row r="60" spans="2:11" ht="15" customHeight="1">
      <c r="B60" s="307"/>
      <c r="C60" s="313"/>
      <c r="D60" s="316" t="s">
        <v>1290</v>
      </c>
      <c r="E60" s="316"/>
      <c r="F60" s="316"/>
      <c r="G60" s="316"/>
      <c r="H60" s="316"/>
      <c r="I60" s="316"/>
      <c r="J60" s="316"/>
      <c r="K60" s="309"/>
    </row>
    <row r="61" spans="2:11" ht="15" customHeight="1">
      <c r="B61" s="307"/>
      <c r="C61" s="313"/>
      <c r="D61" s="311" t="s">
        <v>1291</v>
      </c>
      <c r="E61" s="311"/>
      <c r="F61" s="311"/>
      <c r="G61" s="311"/>
      <c r="H61" s="311"/>
      <c r="I61" s="311"/>
      <c r="J61" s="311"/>
      <c r="K61" s="309"/>
    </row>
    <row r="62" spans="2:11" ht="12.75" customHeight="1">
      <c r="B62" s="307"/>
      <c r="C62" s="313"/>
      <c r="D62" s="313"/>
      <c r="E62" s="317"/>
      <c r="F62" s="313"/>
      <c r="G62" s="313"/>
      <c r="H62" s="313"/>
      <c r="I62" s="313"/>
      <c r="J62" s="313"/>
      <c r="K62" s="309"/>
    </row>
    <row r="63" spans="2:11" ht="15" customHeight="1">
      <c r="B63" s="307"/>
      <c r="C63" s="313"/>
      <c r="D63" s="311" t="s">
        <v>1292</v>
      </c>
      <c r="E63" s="311"/>
      <c r="F63" s="311"/>
      <c r="G63" s="311"/>
      <c r="H63" s="311"/>
      <c r="I63" s="311"/>
      <c r="J63" s="311"/>
      <c r="K63" s="309"/>
    </row>
    <row r="64" spans="2:11" ht="15" customHeight="1">
      <c r="B64" s="307"/>
      <c r="C64" s="313"/>
      <c r="D64" s="316" t="s">
        <v>1293</v>
      </c>
      <c r="E64" s="316"/>
      <c r="F64" s="316"/>
      <c r="G64" s="316"/>
      <c r="H64" s="316"/>
      <c r="I64" s="316"/>
      <c r="J64" s="316"/>
      <c r="K64" s="309"/>
    </row>
    <row r="65" spans="2:11" ht="15" customHeight="1">
      <c r="B65" s="307"/>
      <c r="C65" s="313"/>
      <c r="D65" s="311" t="s">
        <v>1294</v>
      </c>
      <c r="E65" s="311"/>
      <c r="F65" s="311"/>
      <c r="G65" s="311"/>
      <c r="H65" s="311"/>
      <c r="I65" s="311"/>
      <c r="J65" s="311"/>
      <c r="K65" s="309"/>
    </row>
    <row r="66" spans="2:11" ht="15" customHeight="1">
      <c r="B66" s="307"/>
      <c r="C66" s="313"/>
      <c r="D66" s="311" t="s">
        <v>1295</v>
      </c>
      <c r="E66" s="311"/>
      <c r="F66" s="311"/>
      <c r="G66" s="311"/>
      <c r="H66" s="311"/>
      <c r="I66" s="311"/>
      <c r="J66" s="311"/>
      <c r="K66" s="309"/>
    </row>
    <row r="67" spans="2:11" ht="15" customHeight="1">
      <c r="B67" s="307"/>
      <c r="C67" s="313"/>
      <c r="D67" s="311" t="s">
        <v>1296</v>
      </c>
      <c r="E67" s="311"/>
      <c r="F67" s="311"/>
      <c r="G67" s="311"/>
      <c r="H67" s="311"/>
      <c r="I67" s="311"/>
      <c r="J67" s="311"/>
      <c r="K67" s="309"/>
    </row>
    <row r="68" spans="2:11" ht="15" customHeight="1">
      <c r="B68" s="307"/>
      <c r="C68" s="313"/>
      <c r="D68" s="311" t="s">
        <v>1297</v>
      </c>
      <c r="E68" s="311"/>
      <c r="F68" s="311"/>
      <c r="G68" s="311"/>
      <c r="H68" s="311"/>
      <c r="I68" s="311"/>
      <c r="J68" s="311"/>
      <c r="K68" s="309"/>
    </row>
    <row r="69" spans="2:11" ht="12.75" customHeight="1">
      <c r="B69" s="318"/>
      <c r="C69" s="319"/>
      <c r="D69" s="319"/>
      <c r="E69" s="319"/>
      <c r="F69" s="319"/>
      <c r="G69" s="319"/>
      <c r="H69" s="319"/>
      <c r="I69" s="319"/>
      <c r="J69" s="319"/>
      <c r="K69" s="320"/>
    </row>
    <row r="70" spans="2:11" ht="18.75" customHeight="1">
      <c r="B70" s="321"/>
      <c r="C70" s="321"/>
      <c r="D70" s="321"/>
      <c r="E70" s="321"/>
      <c r="F70" s="321"/>
      <c r="G70" s="321"/>
      <c r="H70" s="321"/>
      <c r="I70" s="321"/>
      <c r="J70" s="321"/>
      <c r="K70" s="322"/>
    </row>
    <row r="71" spans="2:11" ht="18.75" customHeight="1">
      <c r="B71" s="322"/>
      <c r="C71" s="322"/>
      <c r="D71" s="322"/>
      <c r="E71" s="322"/>
      <c r="F71" s="322"/>
      <c r="G71" s="322"/>
      <c r="H71" s="322"/>
      <c r="I71" s="322"/>
      <c r="J71" s="322"/>
      <c r="K71" s="322"/>
    </row>
    <row r="72" spans="2:11" ht="7.5" customHeight="1">
      <c r="B72" s="323"/>
      <c r="C72" s="324"/>
      <c r="D72" s="324"/>
      <c r="E72" s="324"/>
      <c r="F72" s="324"/>
      <c r="G72" s="324"/>
      <c r="H72" s="324"/>
      <c r="I72" s="324"/>
      <c r="J72" s="324"/>
      <c r="K72" s="325"/>
    </row>
    <row r="73" spans="2:11" ht="45" customHeight="1">
      <c r="B73" s="326"/>
      <c r="C73" s="327" t="s">
        <v>107</v>
      </c>
      <c r="D73" s="327"/>
      <c r="E73" s="327"/>
      <c r="F73" s="327"/>
      <c r="G73" s="327"/>
      <c r="H73" s="327"/>
      <c r="I73" s="327"/>
      <c r="J73" s="327"/>
      <c r="K73" s="328"/>
    </row>
    <row r="74" spans="2:11" ht="17.25" customHeight="1">
      <c r="B74" s="326"/>
      <c r="C74" s="329" t="s">
        <v>1298</v>
      </c>
      <c r="D74" s="329"/>
      <c r="E74" s="329"/>
      <c r="F74" s="329" t="s">
        <v>1299</v>
      </c>
      <c r="G74" s="330"/>
      <c r="H74" s="329" t="s">
        <v>120</v>
      </c>
      <c r="I74" s="329" t="s">
        <v>61</v>
      </c>
      <c r="J74" s="329" t="s">
        <v>1300</v>
      </c>
      <c r="K74" s="328"/>
    </row>
    <row r="75" spans="2:11" ht="17.25" customHeight="1">
      <c r="B75" s="326"/>
      <c r="C75" s="331" t="s">
        <v>1301</v>
      </c>
      <c r="D75" s="331"/>
      <c r="E75" s="331"/>
      <c r="F75" s="332" t="s">
        <v>1302</v>
      </c>
      <c r="G75" s="333"/>
      <c r="H75" s="331"/>
      <c r="I75" s="331"/>
      <c r="J75" s="331" t="s">
        <v>1303</v>
      </c>
      <c r="K75" s="328"/>
    </row>
    <row r="76" spans="2:11" ht="5.25" customHeight="1">
      <c r="B76" s="326"/>
      <c r="C76" s="334"/>
      <c r="D76" s="334"/>
      <c r="E76" s="334"/>
      <c r="F76" s="334"/>
      <c r="G76" s="335"/>
      <c r="H76" s="334"/>
      <c r="I76" s="334"/>
      <c r="J76" s="334"/>
      <c r="K76" s="328"/>
    </row>
    <row r="77" spans="2:11" ht="15" customHeight="1">
      <c r="B77" s="326"/>
      <c r="C77" s="315" t="s">
        <v>57</v>
      </c>
      <c r="D77" s="334"/>
      <c r="E77" s="334"/>
      <c r="F77" s="336" t="s">
        <v>1304</v>
      </c>
      <c r="G77" s="335"/>
      <c r="H77" s="315" t="s">
        <v>1305</v>
      </c>
      <c r="I77" s="315" t="s">
        <v>1306</v>
      </c>
      <c r="J77" s="315">
        <v>20</v>
      </c>
      <c r="K77" s="328"/>
    </row>
    <row r="78" spans="2:11" ht="15" customHeight="1">
      <c r="B78" s="326"/>
      <c r="C78" s="315" t="s">
        <v>1307</v>
      </c>
      <c r="D78" s="315"/>
      <c r="E78" s="315"/>
      <c r="F78" s="336" t="s">
        <v>1304</v>
      </c>
      <c r="G78" s="335"/>
      <c r="H78" s="315" t="s">
        <v>1308</v>
      </c>
      <c r="I78" s="315" t="s">
        <v>1306</v>
      </c>
      <c r="J78" s="315">
        <v>120</v>
      </c>
      <c r="K78" s="328"/>
    </row>
    <row r="79" spans="2:11" ht="15" customHeight="1">
      <c r="B79" s="337"/>
      <c r="C79" s="315" t="s">
        <v>1309</v>
      </c>
      <c r="D79" s="315"/>
      <c r="E79" s="315"/>
      <c r="F79" s="336" t="s">
        <v>1310</v>
      </c>
      <c r="G79" s="335"/>
      <c r="H79" s="315" t="s">
        <v>1311</v>
      </c>
      <c r="I79" s="315" t="s">
        <v>1306</v>
      </c>
      <c r="J79" s="315">
        <v>50</v>
      </c>
      <c r="K79" s="328"/>
    </row>
    <row r="80" spans="2:11" ht="15" customHeight="1">
      <c r="B80" s="337"/>
      <c r="C80" s="315" t="s">
        <v>1312</v>
      </c>
      <c r="D80" s="315"/>
      <c r="E80" s="315"/>
      <c r="F80" s="336" t="s">
        <v>1304</v>
      </c>
      <c r="G80" s="335"/>
      <c r="H80" s="315" t="s">
        <v>1313</v>
      </c>
      <c r="I80" s="315" t="s">
        <v>1314</v>
      </c>
      <c r="J80" s="315"/>
      <c r="K80" s="328"/>
    </row>
    <row r="81" spans="2:11" ht="15" customHeight="1">
      <c r="B81" s="337"/>
      <c r="C81" s="338" t="s">
        <v>1315</v>
      </c>
      <c r="D81" s="338"/>
      <c r="E81" s="338"/>
      <c r="F81" s="339" t="s">
        <v>1310</v>
      </c>
      <c r="G81" s="338"/>
      <c r="H81" s="338" t="s">
        <v>1316</v>
      </c>
      <c r="I81" s="338" t="s">
        <v>1306</v>
      </c>
      <c r="J81" s="338">
        <v>15</v>
      </c>
      <c r="K81" s="328"/>
    </row>
    <row r="82" spans="2:11" ht="15" customHeight="1">
      <c r="B82" s="337"/>
      <c r="C82" s="338" t="s">
        <v>1317</v>
      </c>
      <c r="D82" s="338"/>
      <c r="E82" s="338"/>
      <c r="F82" s="339" t="s">
        <v>1310</v>
      </c>
      <c r="G82" s="338"/>
      <c r="H82" s="338" t="s">
        <v>1318</v>
      </c>
      <c r="I82" s="338" t="s">
        <v>1306</v>
      </c>
      <c r="J82" s="338">
        <v>15</v>
      </c>
      <c r="K82" s="328"/>
    </row>
    <row r="83" spans="2:11" ht="15" customHeight="1">
      <c r="B83" s="337"/>
      <c r="C83" s="338" t="s">
        <v>1319</v>
      </c>
      <c r="D83" s="338"/>
      <c r="E83" s="338"/>
      <c r="F83" s="339" t="s">
        <v>1310</v>
      </c>
      <c r="G83" s="338"/>
      <c r="H83" s="338" t="s">
        <v>1320</v>
      </c>
      <c r="I83" s="338" t="s">
        <v>1306</v>
      </c>
      <c r="J83" s="338">
        <v>20</v>
      </c>
      <c r="K83" s="328"/>
    </row>
    <row r="84" spans="2:11" ht="15" customHeight="1">
      <c r="B84" s="337"/>
      <c r="C84" s="338" t="s">
        <v>1321</v>
      </c>
      <c r="D84" s="338"/>
      <c r="E84" s="338"/>
      <c r="F84" s="339" t="s">
        <v>1310</v>
      </c>
      <c r="G84" s="338"/>
      <c r="H84" s="338" t="s">
        <v>1322</v>
      </c>
      <c r="I84" s="338" t="s">
        <v>1306</v>
      </c>
      <c r="J84" s="338">
        <v>20</v>
      </c>
      <c r="K84" s="328"/>
    </row>
    <row r="85" spans="2:11" ht="15" customHeight="1">
      <c r="B85" s="337"/>
      <c r="C85" s="315" t="s">
        <v>1323</v>
      </c>
      <c r="D85" s="315"/>
      <c r="E85" s="315"/>
      <c r="F85" s="336" t="s">
        <v>1310</v>
      </c>
      <c r="G85" s="335"/>
      <c r="H85" s="315" t="s">
        <v>1324</v>
      </c>
      <c r="I85" s="315" t="s">
        <v>1306</v>
      </c>
      <c r="J85" s="315">
        <v>50</v>
      </c>
      <c r="K85" s="328"/>
    </row>
    <row r="86" spans="2:11" ht="15" customHeight="1">
      <c r="B86" s="337"/>
      <c r="C86" s="315" t="s">
        <v>1325</v>
      </c>
      <c r="D86" s="315"/>
      <c r="E86" s="315"/>
      <c r="F86" s="336" t="s">
        <v>1310</v>
      </c>
      <c r="G86" s="335"/>
      <c r="H86" s="315" t="s">
        <v>1326</v>
      </c>
      <c r="I86" s="315" t="s">
        <v>1306</v>
      </c>
      <c r="J86" s="315">
        <v>20</v>
      </c>
      <c r="K86" s="328"/>
    </row>
    <row r="87" spans="2:11" ht="15" customHeight="1">
      <c r="B87" s="337"/>
      <c r="C87" s="315" t="s">
        <v>1327</v>
      </c>
      <c r="D87" s="315"/>
      <c r="E87" s="315"/>
      <c r="F87" s="336" t="s">
        <v>1310</v>
      </c>
      <c r="G87" s="335"/>
      <c r="H87" s="315" t="s">
        <v>1328</v>
      </c>
      <c r="I87" s="315" t="s">
        <v>1306</v>
      </c>
      <c r="J87" s="315">
        <v>20</v>
      </c>
      <c r="K87" s="328"/>
    </row>
    <row r="88" spans="2:11" ht="15" customHeight="1">
      <c r="B88" s="337"/>
      <c r="C88" s="315" t="s">
        <v>1329</v>
      </c>
      <c r="D88" s="315"/>
      <c r="E88" s="315"/>
      <c r="F88" s="336" t="s">
        <v>1310</v>
      </c>
      <c r="G88" s="335"/>
      <c r="H88" s="315" t="s">
        <v>1330</v>
      </c>
      <c r="I88" s="315" t="s">
        <v>1306</v>
      </c>
      <c r="J88" s="315">
        <v>50</v>
      </c>
      <c r="K88" s="328"/>
    </row>
    <row r="89" spans="2:11" ht="15" customHeight="1">
      <c r="B89" s="337"/>
      <c r="C89" s="315" t="s">
        <v>1331</v>
      </c>
      <c r="D89" s="315"/>
      <c r="E89" s="315"/>
      <c r="F89" s="336" t="s">
        <v>1310</v>
      </c>
      <c r="G89" s="335"/>
      <c r="H89" s="315" t="s">
        <v>1331</v>
      </c>
      <c r="I89" s="315" t="s">
        <v>1306</v>
      </c>
      <c r="J89" s="315">
        <v>50</v>
      </c>
      <c r="K89" s="328"/>
    </row>
    <row r="90" spans="2:11" ht="15" customHeight="1">
      <c r="B90" s="337"/>
      <c r="C90" s="315" t="s">
        <v>125</v>
      </c>
      <c r="D90" s="315"/>
      <c r="E90" s="315"/>
      <c r="F90" s="336" t="s">
        <v>1310</v>
      </c>
      <c r="G90" s="335"/>
      <c r="H90" s="315" t="s">
        <v>1332</v>
      </c>
      <c r="I90" s="315" t="s">
        <v>1306</v>
      </c>
      <c r="J90" s="315">
        <v>255</v>
      </c>
      <c r="K90" s="328"/>
    </row>
    <row r="91" spans="2:11" ht="15" customHeight="1">
      <c r="B91" s="337"/>
      <c r="C91" s="315" t="s">
        <v>1333</v>
      </c>
      <c r="D91" s="315"/>
      <c r="E91" s="315"/>
      <c r="F91" s="336" t="s">
        <v>1304</v>
      </c>
      <c r="G91" s="335"/>
      <c r="H91" s="315" t="s">
        <v>1334</v>
      </c>
      <c r="I91" s="315" t="s">
        <v>1335</v>
      </c>
      <c r="J91" s="315"/>
      <c r="K91" s="328"/>
    </row>
    <row r="92" spans="2:11" ht="15" customHeight="1">
      <c r="B92" s="337"/>
      <c r="C92" s="315" t="s">
        <v>1336</v>
      </c>
      <c r="D92" s="315"/>
      <c r="E92" s="315"/>
      <c r="F92" s="336" t="s">
        <v>1304</v>
      </c>
      <c r="G92" s="335"/>
      <c r="H92" s="315" t="s">
        <v>1337</v>
      </c>
      <c r="I92" s="315" t="s">
        <v>1338</v>
      </c>
      <c r="J92" s="315"/>
      <c r="K92" s="328"/>
    </row>
    <row r="93" spans="2:11" ht="15" customHeight="1">
      <c r="B93" s="337"/>
      <c r="C93" s="315" t="s">
        <v>1339</v>
      </c>
      <c r="D93" s="315"/>
      <c r="E93" s="315"/>
      <c r="F93" s="336" t="s">
        <v>1304</v>
      </c>
      <c r="G93" s="335"/>
      <c r="H93" s="315" t="s">
        <v>1339</v>
      </c>
      <c r="I93" s="315" t="s">
        <v>1338</v>
      </c>
      <c r="J93" s="315"/>
      <c r="K93" s="328"/>
    </row>
    <row r="94" spans="2:11" ht="15" customHeight="1">
      <c r="B94" s="337"/>
      <c r="C94" s="315" t="s">
        <v>42</v>
      </c>
      <c r="D94" s="315"/>
      <c r="E94" s="315"/>
      <c r="F94" s="336" t="s">
        <v>1304</v>
      </c>
      <c r="G94" s="335"/>
      <c r="H94" s="315" t="s">
        <v>1340</v>
      </c>
      <c r="I94" s="315" t="s">
        <v>1338</v>
      </c>
      <c r="J94" s="315"/>
      <c r="K94" s="328"/>
    </row>
    <row r="95" spans="2:11" ht="15" customHeight="1">
      <c r="B95" s="337"/>
      <c r="C95" s="315" t="s">
        <v>52</v>
      </c>
      <c r="D95" s="315"/>
      <c r="E95" s="315"/>
      <c r="F95" s="336" t="s">
        <v>1304</v>
      </c>
      <c r="G95" s="335"/>
      <c r="H95" s="315" t="s">
        <v>1341</v>
      </c>
      <c r="I95" s="315" t="s">
        <v>1338</v>
      </c>
      <c r="J95" s="315"/>
      <c r="K95" s="328"/>
    </row>
    <row r="96" spans="2:11" ht="15" customHeight="1">
      <c r="B96" s="340"/>
      <c r="C96" s="341"/>
      <c r="D96" s="341"/>
      <c r="E96" s="341"/>
      <c r="F96" s="341"/>
      <c r="G96" s="341"/>
      <c r="H96" s="341"/>
      <c r="I96" s="341"/>
      <c r="J96" s="341"/>
      <c r="K96" s="342"/>
    </row>
    <row r="97" spans="2:11" ht="18.75" customHeight="1">
      <c r="B97" s="343"/>
      <c r="C97" s="344"/>
      <c r="D97" s="344"/>
      <c r="E97" s="344"/>
      <c r="F97" s="344"/>
      <c r="G97" s="344"/>
      <c r="H97" s="344"/>
      <c r="I97" s="344"/>
      <c r="J97" s="344"/>
      <c r="K97" s="343"/>
    </row>
    <row r="98" spans="2:11" ht="18.75" customHeight="1">
      <c r="B98" s="322"/>
      <c r="C98" s="322"/>
      <c r="D98" s="322"/>
      <c r="E98" s="322"/>
      <c r="F98" s="322"/>
      <c r="G98" s="322"/>
      <c r="H98" s="322"/>
      <c r="I98" s="322"/>
      <c r="J98" s="322"/>
      <c r="K98" s="322"/>
    </row>
    <row r="99" spans="2:11" ht="7.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5"/>
    </row>
    <row r="100" spans="2:11" ht="45" customHeight="1">
      <c r="B100" s="326"/>
      <c r="C100" s="327" t="s">
        <v>1342</v>
      </c>
      <c r="D100" s="327"/>
      <c r="E100" s="327"/>
      <c r="F100" s="327"/>
      <c r="G100" s="327"/>
      <c r="H100" s="327"/>
      <c r="I100" s="327"/>
      <c r="J100" s="327"/>
      <c r="K100" s="328"/>
    </row>
    <row r="101" spans="2:11" ht="17.25" customHeight="1">
      <c r="B101" s="326"/>
      <c r="C101" s="329" t="s">
        <v>1298</v>
      </c>
      <c r="D101" s="329"/>
      <c r="E101" s="329"/>
      <c r="F101" s="329" t="s">
        <v>1299</v>
      </c>
      <c r="G101" s="330"/>
      <c r="H101" s="329" t="s">
        <v>120</v>
      </c>
      <c r="I101" s="329" t="s">
        <v>61</v>
      </c>
      <c r="J101" s="329" t="s">
        <v>1300</v>
      </c>
      <c r="K101" s="328"/>
    </row>
    <row r="102" spans="2:11" ht="17.25" customHeight="1">
      <c r="B102" s="326"/>
      <c r="C102" s="331" t="s">
        <v>1301</v>
      </c>
      <c r="D102" s="331"/>
      <c r="E102" s="331"/>
      <c r="F102" s="332" t="s">
        <v>1302</v>
      </c>
      <c r="G102" s="333"/>
      <c r="H102" s="331"/>
      <c r="I102" s="331"/>
      <c r="J102" s="331" t="s">
        <v>1303</v>
      </c>
      <c r="K102" s="328"/>
    </row>
    <row r="103" spans="2:11" ht="5.25" customHeight="1">
      <c r="B103" s="326"/>
      <c r="C103" s="329"/>
      <c r="D103" s="329"/>
      <c r="E103" s="329"/>
      <c r="F103" s="329"/>
      <c r="G103" s="345"/>
      <c r="H103" s="329"/>
      <c r="I103" s="329"/>
      <c r="J103" s="329"/>
      <c r="K103" s="328"/>
    </row>
    <row r="104" spans="2:11" ht="15" customHeight="1">
      <c r="B104" s="326"/>
      <c r="C104" s="315" t="s">
        <v>57</v>
      </c>
      <c r="D104" s="334"/>
      <c r="E104" s="334"/>
      <c r="F104" s="336" t="s">
        <v>1304</v>
      </c>
      <c r="G104" s="345"/>
      <c r="H104" s="315" t="s">
        <v>1343</v>
      </c>
      <c r="I104" s="315" t="s">
        <v>1306</v>
      </c>
      <c r="J104" s="315">
        <v>20</v>
      </c>
      <c r="K104" s="328"/>
    </row>
    <row r="105" spans="2:11" ht="15" customHeight="1">
      <c r="B105" s="326"/>
      <c r="C105" s="315" t="s">
        <v>1307</v>
      </c>
      <c r="D105" s="315"/>
      <c r="E105" s="315"/>
      <c r="F105" s="336" t="s">
        <v>1304</v>
      </c>
      <c r="G105" s="315"/>
      <c r="H105" s="315" t="s">
        <v>1343</v>
      </c>
      <c r="I105" s="315" t="s">
        <v>1306</v>
      </c>
      <c r="J105" s="315">
        <v>120</v>
      </c>
      <c r="K105" s="328"/>
    </row>
    <row r="106" spans="2:11" ht="15" customHeight="1">
      <c r="B106" s="337"/>
      <c r="C106" s="315" t="s">
        <v>1309</v>
      </c>
      <c r="D106" s="315"/>
      <c r="E106" s="315"/>
      <c r="F106" s="336" t="s">
        <v>1310</v>
      </c>
      <c r="G106" s="315"/>
      <c r="H106" s="315" t="s">
        <v>1343</v>
      </c>
      <c r="I106" s="315" t="s">
        <v>1306</v>
      </c>
      <c r="J106" s="315">
        <v>50</v>
      </c>
      <c r="K106" s="328"/>
    </row>
    <row r="107" spans="2:11" ht="15" customHeight="1">
      <c r="B107" s="337"/>
      <c r="C107" s="315" t="s">
        <v>1312</v>
      </c>
      <c r="D107" s="315"/>
      <c r="E107" s="315"/>
      <c r="F107" s="336" t="s">
        <v>1304</v>
      </c>
      <c r="G107" s="315"/>
      <c r="H107" s="315" t="s">
        <v>1343</v>
      </c>
      <c r="I107" s="315" t="s">
        <v>1314</v>
      </c>
      <c r="J107" s="315"/>
      <c r="K107" s="328"/>
    </row>
    <row r="108" spans="2:11" ht="15" customHeight="1">
      <c r="B108" s="337"/>
      <c r="C108" s="315" t="s">
        <v>1323</v>
      </c>
      <c r="D108" s="315"/>
      <c r="E108" s="315"/>
      <c r="F108" s="336" t="s">
        <v>1310</v>
      </c>
      <c r="G108" s="315"/>
      <c r="H108" s="315" t="s">
        <v>1343</v>
      </c>
      <c r="I108" s="315" t="s">
        <v>1306</v>
      </c>
      <c r="J108" s="315">
        <v>50</v>
      </c>
      <c r="K108" s="328"/>
    </row>
    <row r="109" spans="2:11" ht="15" customHeight="1">
      <c r="B109" s="337"/>
      <c r="C109" s="315" t="s">
        <v>1331</v>
      </c>
      <c r="D109" s="315"/>
      <c r="E109" s="315"/>
      <c r="F109" s="336" t="s">
        <v>1310</v>
      </c>
      <c r="G109" s="315"/>
      <c r="H109" s="315" t="s">
        <v>1343</v>
      </c>
      <c r="I109" s="315" t="s">
        <v>1306</v>
      </c>
      <c r="J109" s="315">
        <v>50</v>
      </c>
      <c r="K109" s="328"/>
    </row>
    <row r="110" spans="2:11" ht="15" customHeight="1">
      <c r="B110" s="337"/>
      <c r="C110" s="315" t="s">
        <v>1329</v>
      </c>
      <c r="D110" s="315"/>
      <c r="E110" s="315"/>
      <c r="F110" s="336" t="s">
        <v>1310</v>
      </c>
      <c r="G110" s="315"/>
      <c r="H110" s="315" t="s">
        <v>1343</v>
      </c>
      <c r="I110" s="315" t="s">
        <v>1306</v>
      </c>
      <c r="J110" s="315">
        <v>50</v>
      </c>
      <c r="K110" s="328"/>
    </row>
    <row r="111" spans="2:11" ht="15" customHeight="1">
      <c r="B111" s="337"/>
      <c r="C111" s="315" t="s">
        <v>57</v>
      </c>
      <c r="D111" s="315"/>
      <c r="E111" s="315"/>
      <c r="F111" s="336" t="s">
        <v>1304</v>
      </c>
      <c r="G111" s="315"/>
      <c r="H111" s="315" t="s">
        <v>1344</v>
      </c>
      <c r="I111" s="315" t="s">
        <v>1306</v>
      </c>
      <c r="J111" s="315">
        <v>20</v>
      </c>
      <c r="K111" s="328"/>
    </row>
    <row r="112" spans="2:11" ht="15" customHeight="1">
      <c r="B112" s="337"/>
      <c r="C112" s="315" t="s">
        <v>1345</v>
      </c>
      <c r="D112" s="315"/>
      <c r="E112" s="315"/>
      <c r="F112" s="336" t="s">
        <v>1304</v>
      </c>
      <c r="G112" s="315"/>
      <c r="H112" s="315" t="s">
        <v>1346</v>
      </c>
      <c r="I112" s="315" t="s">
        <v>1306</v>
      </c>
      <c r="J112" s="315">
        <v>120</v>
      </c>
      <c r="K112" s="328"/>
    </row>
    <row r="113" spans="2:11" ht="15" customHeight="1">
      <c r="B113" s="337"/>
      <c r="C113" s="315" t="s">
        <v>42</v>
      </c>
      <c r="D113" s="315"/>
      <c r="E113" s="315"/>
      <c r="F113" s="336" t="s">
        <v>1304</v>
      </c>
      <c r="G113" s="315"/>
      <c r="H113" s="315" t="s">
        <v>1347</v>
      </c>
      <c r="I113" s="315" t="s">
        <v>1338</v>
      </c>
      <c r="J113" s="315"/>
      <c r="K113" s="328"/>
    </row>
    <row r="114" spans="2:11" ht="15" customHeight="1">
      <c r="B114" s="337"/>
      <c r="C114" s="315" t="s">
        <v>52</v>
      </c>
      <c r="D114" s="315"/>
      <c r="E114" s="315"/>
      <c r="F114" s="336" t="s">
        <v>1304</v>
      </c>
      <c r="G114" s="315"/>
      <c r="H114" s="315" t="s">
        <v>1348</v>
      </c>
      <c r="I114" s="315" t="s">
        <v>1338</v>
      </c>
      <c r="J114" s="315"/>
      <c r="K114" s="328"/>
    </row>
    <row r="115" spans="2:11" ht="15" customHeight="1">
      <c r="B115" s="337"/>
      <c r="C115" s="315" t="s">
        <v>61</v>
      </c>
      <c r="D115" s="315"/>
      <c r="E115" s="315"/>
      <c r="F115" s="336" t="s">
        <v>1304</v>
      </c>
      <c r="G115" s="315"/>
      <c r="H115" s="315" t="s">
        <v>1349</v>
      </c>
      <c r="I115" s="315" t="s">
        <v>1350</v>
      </c>
      <c r="J115" s="315"/>
      <c r="K115" s="328"/>
    </row>
    <row r="116" spans="2:11" ht="15" customHeight="1">
      <c r="B116" s="340"/>
      <c r="C116" s="346"/>
      <c r="D116" s="346"/>
      <c r="E116" s="346"/>
      <c r="F116" s="346"/>
      <c r="G116" s="346"/>
      <c r="H116" s="346"/>
      <c r="I116" s="346"/>
      <c r="J116" s="346"/>
      <c r="K116" s="342"/>
    </row>
    <row r="117" spans="2:11" ht="18.75" customHeight="1">
      <c r="B117" s="347"/>
      <c r="C117" s="311"/>
      <c r="D117" s="311"/>
      <c r="E117" s="311"/>
      <c r="F117" s="348"/>
      <c r="G117" s="311"/>
      <c r="H117" s="311"/>
      <c r="I117" s="311"/>
      <c r="J117" s="311"/>
      <c r="K117" s="347"/>
    </row>
    <row r="118" spans="2:11" ht="18.75" customHeight="1"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</row>
    <row r="119" spans="2:11" ht="7.5" customHeight="1">
      <c r="B119" s="349"/>
      <c r="C119" s="350"/>
      <c r="D119" s="350"/>
      <c r="E119" s="350"/>
      <c r="F119" s="350"/>
      <c r="G119" s="350"/>
      <c r="H119" s="350"/>
      <c r="I119" s="350"/>
      <c r="J119" s="350"/>
      <c r="K119" s="351"/>
    </row>
    <row r="120" spans="2:11" ht="45" customHeight="1">
      <c r="B120" s="352"/>
      <c r="C120" s="305" t="s">
        <v>1351</v>
      </c>
      <c r="D120" s="305"/>
      <c r="E120" s="305"/>
      <c r="F120" s="305"/>
      <c r="G120" s="305"/>
      <c r="H120" s="305"/>
      <c r="I120" s="305"/>
      <c r="J120" s="305"/>
      <c r="K120" s="353"/>
    </row>
    <row r="121" spans="2:11" ht="17.25" customHeight="1">
      <c r="B121" s="354"/>
      <c r="C121" s="329" t="s">
        <v>1298</v>
      </c>
      <c r="D121" s="329"/>
      <c r="E121" s="329"/>
      <c r="F121" s="329" t="s">
        <v>1299</v>
      </c>
      <c r="G121" s="330"/>
      <c r="H121" s="329" t="s">
        <v>120</v>
      </c>
      <c r="I121" s="329" t="s">
        <v>61</v>
      </c>
      <c r="J121" s="329" t="s">
        <v>1300</v>
      </c>
      <c r="K121" s="355"/>
    </row>
    <row r="122" spans="2:11" ht="17.25" customHeight="1">
      <c r="B122" s="354"/>
      <c r="C122" s="331" t="s">
        <v>1301</v>
      </c>
      <c r="D122" s="331"/>
      <c r="E122" s="331"/>
      <c r="F122" s="332" t="s">
        <v>1302</v>
      </c>
      <c r="G122" s="333"/>
      <c r="H122" s="331"/>
      <c r="I122" s="331"/>
      <c r="J122" s="331" t="s">
        <v>1303</v>
      </c>
      <c r="K122" s="355"/>
    </row>
    <row r="123" spans="2:11" ht="5.25" customHeight="1">
      <c r="B123" s="356"/>
      <c r="C123" s="334"/>
      <c r="D123" s="334"/>
      <c r="E123" s="334"/>
      <c r="F123" s="334"/>
      <c r="G123" s="315"/>
      <c r="H123" s="334"/>
      <c r="I123" s="334"/>
      <c r="J123" s="334"/>
      <c r="K123" s="357"/>
    </row>
    <row r="124" spans="2:11" ht="15" customHeight="1">
      <c r="B124" s="356"/>
      <c r="C124" s="315" t="s">
        <v>1307</v>
      </c>
      <c r="D124" s="334"/>
      <c r="E124" s="334"/>
      <c r="F124" s="336" t="s">
        <v>1304</v>
      </c>
      <c r="G124" s="315"/>
      <c r="H124" s="315" t="s">
        <v>1343</v>
      </c>
      <c r="I124" s="315" t="s">
        <v>1306</v>
      </c>
      <c r="J124" s="315">
        <v>120</v>
      </c>
      <c r="K124" s="358"/>
    </row>
    <row r="125" spans="2:11" ht="15" customHeight="1">
      <c r="B125" s="356"/>
      <c r="C125" s="315" t="s">
        <v>1352</v>
      </c>
      <c r="D125" s="315"/>
      <c r="E125" s="315"/>
      <c r="F125" s="336" t="s">
        <v>1304</v>
      </c>
      <c r="G125" s="315"/>
      <c r="H125" s="315" t="s">
        <v>1353</v>
      </c>
      <c r="I125" s="315" t="s">
        <v>1306</v>
      </c>
      <c r="J125" s="315" t="s">
        <v>1354</v>
      </c>
      <c r="K125" s="358"/>
    </row>
    <row r="126" spans="2:11" ht="15" customHeight="1">
      <c r="B126" s="356"/>
      <c r="C126" s="315" t="s">
        <v>98</v>
      </c>
      <c r="D126" s="315"/>
      <c r="E126" s="315"/>
      <c r="F126" s="336" t="s">
        <v>1304</v>
      </c>
      <c r="G126" s="315"/>
      <c r="H126" s="315" t="s">
        <v>1355</v>
      </c>
      <c r="I126" s="315" t="s">
        <v>1306</v>
      </c>
      <c r="J126" s="315" t="s">
        <v>1354</v>
      </c>
      <c r="K126" s="358"/>
    </row>
    <row r="127" spans="2:11" ht="15" customHeight="1">
      <c r="B127" s="356"/>
      <c r="C127" s="315" t="s">
        <v>1315</v>
      </c>
      <c r="D127" s="315"/>
      <c r="E127" s="315"/>
      <c r="F127" s="336" t="s">
        <v>1310</v>
      </c>
      <c r="G127" s="315"/>
      <c r="H127" s="315" t="s">
        <v>1316</v>
      </c>
      <c r="I127" s="315" t="s">
        <v>1306</v>
      </c>
      <c r="J127" s="315">
        <v>15</v>
      </c>
      <c r="K127" s="358"/>
    </row>
    <row r="128" spans="2:11" ht="15" customHeight="1">
      <c r="B128" s="356"/>
      <c r="C128" s="338" t="s">
        <v>1317</v>
      </c>
      <c r="D128" s="338"/>
      <c r="E128" s="338"/>
      <c r="F128" s="339" t="s">
        <v>1310</v>
      </c>
      <c r="G128" s="338"/>
      <c r="H128" s="338" t="s">
        <v>1318</v>
      </c>
      <c r="I128" s="338" t="s">
        <v>1306</v>
      </c>
      <c r="J128" s="338">
        <v>15</v>
      </c>
      <c r="K128" s="358"/>
    </row>
    <row r="129" spans="2:11" ht="15" customHeight="1">
      <c r="B129" s="356"/>
      <c r="C129" s="338" t="s">
        <v>1319</v>
      </c>
      <c r="D129" s="338"/>
      <c r="E129" s="338"/>
      <c r="F129" s="339" t="s">
        <v>1310</v>
      </c>
      <c r="G129" s="338"/>
      <c r="H129" s="338" t="s">
        <v>1320</v>
      </c>
      <c r="I129" s="338" t="s">
        <v>1306</v>
      </c>
      <c r="J129" s="338">
        <v>20</v>
      </c>
      <c r="K129" s="358"/>
    </row>
    <row r="130" spans="2:11" ht="15" customHeight="1">
      <c r="B130" s="356"/>
      <c r="C130" s="338" t="s">
        <v>1321</v>
      </c>
      <c r="D130" s="338"/>
      <c r="E130" s="338"/>
      <c r="F130" s="339" t="s">
        <v>1310</v>
      </c>
      <c r="G130" s="338"/>
      <c r="H130" s="338" t="s">
        <v>1322</v>
      </c>
      <c r="I130" s="338" t="s">
        <v>1306</v>
      </c>
      <c r="J130" s="338">
        <v>20</v>
      </c>
      <c r="K130" s="358"/>
    </row>
    <row r="131" spans="2:11" ht="15" customHeight="1">
      <c r="B131" s="356"/>
      <c r="C131" s="315" t="s">
        <v>1309</v>
      </c>
      <c r="D131" s="315"/>
      <c r="E131" s="315"/>
      <c r="F131" s="336" t="s">
        <v>1310</v>
      </c>
      <c r="G131" s="315"/>
      <c r="H131" s="315" t="s">
        <v>1343</v>
      </c>
      <c r="I131" s="315" t="s">
        <v>1306</v>
      </c>
      <c r="J131" s="315">
        <v>50</v>
      </c>
      <c r="K131" s="358"/>
    </row>
    <row r="132" spans="2:11" ht="15" customHeight="1">
      <c r="B132" s="356"/>
      <c r="C132" s="315" t="s">
        <v>1323</v>
      </c>
      <c r="D132" s="315"/>
      <c r="E132" s="315"/>
      <c r="F132" s="336" t="s">
        <v>1310</v>
      </c>
      <c r="G132" s="315"/>
      <c r="H132" s="315" t="s">
        <v>1343</v>
      </c>
      <c r="I132" s="315" t="s">
        <v>1306</v>
      </c>
      <c r="J132" s="315">
        <v>50</v>
      </c>
      <c r="K132" s="358"/>
    </row>
    <row r="133" spans="2:11" ht="15" customHeight="1">
      <c r="B133" s="356"/>
      <c r="C133" s="315" t="s">
        <v>1329</v>
      </c>
      <c r="D133" s="315"/>
      <c r="E133" s="315"/>
      <c r="F133" s="336" t="s">
        <v>1310</v>
      </c>
      <c r="G133" s="315"/>
      <c r="H133" s="315" t="s">
        <v>1343</v>
      </c>
      <c r="I133" s="315" t="s">
        <v>1306</v>
      </c>
      <c r="J133" s="315">
        <v>50</v>
      </c>
      <c r="K133" s="358"/>
    </row>
    <row r="134" spans="2:11" ht="15" customHeight="1">
      <c r="B134" s="356"/>
      <c r="C134" s="315" t="s">
        <v>1331</v>
      </c>
      <c r="D134" s="315"/>
      <c r="E134" s="315"/>
      <c r="F134" s="336" t="s">
        <v>1310</v>
      </c>
      <c r="G134" s="315"/>
      <c r="H134" s="315" t="s">
        <v>1343</v>
      </c>
      <c r="I134" s="315" t="s">
        <v>1306</v>
      </c>
      <c r="J134" s="315">
        <v>50</v>
      </c>
      <c r="K134" s="358"/>
    </row>
    <row r="135" spans="2:11" ht="15" customHeight="1">
      <c r="B135" s="356"/>
      <c r="C135" s="315" t="s">
        <v>125</v>
      </c>
      <c r="D135" s="315"/>
      <c r="E135" s="315"/>
      <c r="F135" s="336" t="s">
        <v>1310</v>
      </c>
      <c r="G135" s="315"/>
      <c r="H135" s="315" t="s">
        <v>1356</v>
      </c>
      <c r="I135" s="315" t="s">
        <v>1306</v>
      </c>
      <c r="J135" s="315">
        <v>255</v>
      </c>
      <c r="K135" s="358"/>
    </row>
    <row r="136" spans="2:11" ht="15" customHeight="1">
      <c r="B136" s="356"/>
      <c r="C136" s="315" t="s">
        <v>1333</v>
      </c>
      <c r="D136" s="315"/>
      <c r="E136" s="315"/>
      <c r="F136" s="336" t="s">
        <v>1304</v>
      </c>
      <c r="G136" s="315"/>
      <c r="H136" s="315" t="s">
        <v>1357</v>
      </c>
      <c r="I136" s="315" t="s">
        <v>1335</v>
      </c>
      <c r="J136" s="315"/>
      <c r="K136" s="358"/>
    </row>
    <row r="137" spans="2:11" ht="15" customHeight="1">
      <c r="B137" s="356"/>
      <c r="C137" s="315" t="s">
        <v>1336</v>
      </c>
      <c r="D137" s="315"/>
      <c r="E137" s="315"/>
      <c r="F137" s="336" t="s">
        <v>1304</v>
      </c>
      <c r="G137" s="315"/>
      <c r="H137" s="315" t="s">
        <v>1358</v>
      </c>
      <c r="I137" s="315" t="s">
        <v>1338</v>
      </c>
      <c r="J137" s="315"/>
      <c r="K137" s="358"/>
    </row>
    <row r="138" spans="2:11" ht="15" customHeight="1">
      <c r="B138" s="356"/>
      <c r="C138" s="315" t="s">
        <v>1339</v>
      </c>
      <c r="D138" s="315"/>
      <c r="E138" s="315"/>
      <c r="F138" s="336" t="s">
        <v>1304</v>
      </c>
      <c r="G138" s="315"/>
      <c r="H138" s="315" t="s">
        <v>1339</v>
      </c>
      <c r="I138" s="315" t="s">
        <v>1338</v>
      </c>
      <c r="J138" s="315"/>
      <c r="K138" s="358"/>
    </row>
    <row r="139" spans="2:11" ht="15" customHeight="1">
      <c r="B139" s="356"/>
      <c r="C139" s="315" t="s">
        <v>42</v>
      </c>
      <c r="D139" s="315"/>
      <c r="E139" s="315"/>
      <c r="F139" s="336" t="s">
        <v>1304</v>
      </c>
      <c r="G139" s="315"/>
      <c r="H139" s="315" t="s">
        <v>1359</v>
      </c>
      <c r="I139" s="315" t="s">
        <v>1338</v>
      </c>
      <c r="J139" s="315"/>
      <c r="K139" s="358"/>
    </row>
    <row r="140" spans="2:11" ht="15" customHeight="1">
      <c r="B140" s="356"/>
      <c r="C140" s="315" t="s">
        <v>1360</v>
      </c>
      <c r="D140" s="315"/>
      <c r="E140" s="315"/>
      <c r="F140" s="336" t="s">
        <v>1304</v>
      </c>
      <c r="G140" s="315"/>
      <c r="H140" s="315" t="s">
        <v>1361</v>
      </c>
      <c r="I140" s="315" t="s">
        <v>1338</v>
      </c>
      <c r="J140" s="315"/>
      <c r="K140" s="358"/>
    </row>
    <row r="141" spans="2:11" ht="15" customHeight="1">
      <c r="B141" s="359"/>
      <c r="C141" s="360"/>
      <c r="D141" s="360"/>
      <c r="E141" s="360"/>
      <c r="F141" s="360"/>
      <c r="G141" s="360"/>
      <c r="H141" s="360"/>
      <c r="I141" s="360"/>
      <c r="J141" s="360"/>
      <c r="K141" s="361"/>
    </row>
    <row r="142" spans="2:11" ht="18.75" customHeight="1">
      <c r="B142" s="311"/>
      <c r="C142" s="311"/>
      <c r="D142" s="311"/>
      <c r="E142" s="311"/>
      <c r="F142" s="348"/>
      <c r="G142" s="311"/>
      <c r="H142" s="311"/>
      <c r="I142" s="311"/>
      <c r="J142" s="311"/>
      <c r="K142" s="311"/>
    </row>
    <row r="143" spans="2:11" ht="18.75" customHeight="1"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</row>
    <row r="144" spans="2:11" ht="7.5" customHeight="1">
      <c r="B144" s="323"/>
      <c r="C144" s="324"/>
      <c r="D144" s="324"/>
      <c r="E144" s="324"/>
      <c r="F144" s="324"/>
      <c r="G144" s="324"/>
      <c r="H144" s="324"/>
      <c r="I144" s="324"/>
      <c r="J144" s="324"/>
      <c r="K144" s="325"/>
    </row>
    <row r="145" spans="2:11" ht="45" customHeight="1">
      <c r="B145" s="326"/>
      <c r="C145" s="327" t="s">
        <v>1362</v>
      </c>
      <c r="D145" s="327"/>
      <c r="E145" s="327"/>
      <c r="F145" s="327"/>
      <c r="G145" s="327"/>
      <c r="H145" s="327"/>
      <c r="I145" s="327"/>
      <c r="J145" s="327"/>
      <c r="K145" s="328"/>
    </row>
    <row r="146" spans="2:11" ht="17.25" customHeight="1">
      <c r="B146" s="326"/>
      <c r="C146" s="329" t="s">
        <v>1298</v>
      </c>
      <c r="D146" s="329"/>
      <c r="E146" s="329"/>
      <c r="F146" s="329" t="s">
        <v>1299</v>
      </c>
      <c r="G146" s="330"/>
      <c r="H146" s="329" t="s">
        <v>120</v>
      </c>
      <c r="I146" s="329" t="s">
        <v>61</v>
      </c>
      <c r="J146" s="329" t="s">
        <v>1300</v>
      </c>
      <c r="K146" s="328"/>
    </row>
    <row r="147" spans="2:11" ht="17.25" customHeight="1">
      <c r="B147" s="326"/>
      <c r="C147" s="331" t="s">
        <v>1301</v>
      </c>
      <c r="D147" s="331"/>
      <c r="E147" s="331"/>
      <c r="F147" s="332" t="s">
        <v>1302</v>
      </c>
      <c r="G147" s="333"/>
      <c r="H147" s="331"/>
      <c r="I147" s="331"/>
      <c r="J147" s="331" t="s">
        <v>1303</v>
      </c>
      <c r="K147" s="328"/>
    </row>
    <row r="148" spans="2:11" ht="5.25" customHeight="1">
      <c r="B148" s="337"/>
      <c r="C148" s="334"/>
      <c r="D148" s="334"/>
      <c r="E148" s="334"/>
      <c r="F148" s="334"/>
      <c r="G148" s="335"/>
      <c r="H148" s="334"/>
      <c r="I148" s="334"/>
      <c r="J148" s="334"/>
      <c r="K148" s="358"/>
    </row>
    <row r="149" spans="2:11" ht="15" customHeight="1">
      <c r="B149" s="337"/>
      <c r="C149" s="362" t="s">
        <v>1307</v>
      </c>
      <c r="D149" s="315"/>
      <c r="E149" s="315"/>
      <c r="F149" s="363" t="s">
        <v>1304</v>
      </c>
      <c r="G149" s="315"/>
      <c r="H149" s="362" t="s">
        <v>1343</v>
      </c>
      <c r="I149" s="362" t="s">
        <v>1306</v>
      </c>
      <c r="J149" s="362">
        <v>120</v>
      </c>
      <c r="K149" s="358"/>
    </row>
    <row r="150" spans="2:11" ht="15" customHeight="1">
      <c r="B150" s="337"/>
      <c r="C150" s="362" t="s">
        <v>1352</v>
      </c>
      <c r="D150" s="315"/>
      <c r="E150" s="315"/>
      <c r="F150" s="363" t="s">
        <v>1304</v>
      </c>
      <c r="G150" s="315"/>
      <c r="H150" s="362" t="s">
        <v>1363</v>
      </c>
      <c r="I150" s="362" t="s">
        <v>1306</v>
      </c>
      <c r="J150" s="362" t="s">
        <v>1354</v>
      </c>
      <c r="K150" s="358"/>
    </row>
    <row r="151" spans="2:11" ht="15" customHeight="1">
      <c r="B151" s="337"/>
      <c r="C151" s="362" t="s">
        <v>98</v>
      </c>
      <c r="D151" s="315"/>
      <c r="E151" s="315"/>
      <c r="F151" s="363" t="s">
        <v>1304</v>
      </c>
      <c r="G151" s="315"/>
      <c r="H151" s="362" t="s">
        <v>1364</v>
      </c>
      <c r="I151" s="362" t="s">
        <v>1306</v>
      </c>
      <c r="J151" s="362" t="s">
        <v>1354</v>
      </c>
      <c r="K151" s="358"/>
    </row>
    <row r="152" spans="2:11" ht="15" customHeight="1">
      <c r="B152" s="337"/>
      <c r="C152" s="362" t="s">
        <v>1309</v>
      </c>
      <c r="D152" s="315"/>
      <c r="E152" s="315"/>
      <c r="F152" s="363" t="s">
        <v>1310</v>
      </c>
      <c r="G152" s="315"/>
      <c r="H152" s="362" t="s">
        <v>1343</v>
      </c>
      <c r="I152" s="362" t="s">
        <v>1306</v>
      </c>
      <c r="J152" s="362">
        <v>50</v>
      </c>
      <c r="K152" s="358"/>
    </row>
    <row r="153" spans="2:11" ht="15" customHeight="1">
      <c r="B153" s="337"/>
      <c r="C153" s="362" t="s">
        <v>1312</v>
      </c>
      <c r="D153" s="315"/>
      <c r="E153" s="315"/>
      <c r="F153" s="363" t="s">
        <v>1304</v>
      </c>
      <c r="G153" s="315"/>
      <c r="H153" s="362" t="s">
        <v>1343</v>
      </c>
      <c r="I153" s="362" t="s">
        <v>1314</v>
      </c>
      <c r="J153" s="362"/>
      <c r="K153" s="358"/>
    </row>
    <row r="154" spans="2:11" ht="15" customHeight="1">
      <c r="B154" s="337"/>
      <c r="C154" s="362" t="s">
        <v>1323</v>
      </c>
      <c r="D154" s="315"/>
      <c r="E154" s="315"/>
      <c r="F154" s="363" t="s">
        <v>1310</v>
      </c>
      <c r="G154" s="315"/>
      <c r="H154" s="362" t="s">
        <v>1343</v>
      </c>
      <c r="I154" s="362" t="s">
        <v>1306</v>
      </c>
      <c r="J154" s="362">
        <v>50</v>
      </c>
      <c r="K154" s="358"/>
    </row>
    <row r="155" spans="2:11" ht="15" customHeight="1">
      <c r="B155" s="337"/>
      <c r="C155" s="362" t="s">
        <v>1331</v>
      </c>
      <c r="D155" s="315"/>
      <c r="E155" s="315"/>
      <c r="F155" s="363" t="s">
        <v>1310</v>
      </c>
      <c r="G155" s="315"/>
      <c r="H155" s="362" t="s">
        <v>1343</v>
      </c>
      <c r="I155" s="362" t="s">
        <v>1306</v>
      </c>
      <c r="J155" s="362">
        <v>50</v>
      </c>
      <c r="K155" s="358"/>
    </row>
    <row r="156" spans="2:11" ht="15" customHeight="1">
      <c r="B156" s="337"/>
      <c r="C156" s="362" t="s">
        <v>1329</v>
      </c>
      <c r="D156" s="315"/>
      <c r="E156" s="315"/>
      <c r="F156" s="363" t="s">
        <v>1310</v>
      </c>
      <c r="G156" s="315"/>
      <c r="H156" s="362" t="s">
        <v>1343</v>
      </c>
      <c r="I156" s="362" t="s">
        <v>1306</v>
      </c>
      <c r="J156" s="362">
        <v>50</v>
      </c>
      <c r="K156" s="358"/>
    </row>
    <row r="157" spans="2:11" ht="15" customHeight="1">
      <c r="B157" s="337"/>
      <c r="C157" s="362" t="s">
        <v>113</v>
      </c>
      <c r="D157" s="315"/>
      <c r="E157" s="315"/>
      <c r="F157" s="363" t="s">
        <v>1304</v>
      </c>
      <c r="G157" s="315"/>
      <c r="H157" s="362" t="s">
        <v>1365</v>
      </c>
      <c r="I157" s="362" t="s">
        <v>1306</v>
      </c>
      <c r="J157" s="362" t="s">
        <v>1366</v>
      </c>
      <c r="K157" s="358"/>
    </row>
    <row r="158" spans="2:11" ht="15" customHeight="1">
      <c r="B158" s="337"/>
      <c r="C158" s="362" t="s">
        <v>1367</v>
      </c>
      <c r="D158" s="315"/>
      <c r="E158" s="315"/>
      <c r="F158" s="363" t="s">
        <v>1304</v>
      </c>
      <c r="G158" s="315"/>
      <c r="H158" s="362" t="s">
        <v>1368</v>
      </c>
      <c r="I158" s="362" t="s">
        <v>1338</v>
      </c>
      <c r="J158" s="362"/>
      <c r="K158" s="358"/>
    </row>
    <row r="159" spans="2:11" ht="15" customHeight="1">
      <c r="B159" s="364"/>
      <c r="C159" s="346"/>
      <c r="D159" s="346"/>
      <c r="E159" s="346"/>
      <c r="F159" s="346"/>
      <c r="G159" s="346"/>
      <c r="H159" s="346"/>
      <c r="I159" s="346"/>
      <c r="J159" s="346"/>
      <c r="K159" s="365"/>
    </row>
    <row r="160" spans="2:11" ht="18.75" customHeight="1">
      <c r="B160" s="311"/>
      <c r="C160" s="315"/>
      <c r="D160" s="315"/>
      <c r="E160" s="315"/>
      <c r="F160" s="336"/>
      <c r="G160" s="315"/>
      <c r="H160" s="315"/>
      <c r="I160" s="315"/>
      <c r="J160" s="315"/>
      <c r="K160" s="311"/>
    </row>
    <row r="161" spans="2:11" ht="18.75" customHeight="1"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</row>
    <row r="162" spans="2:11" ht="7.5" customHeight="1">
      <c r="B162" s="301"/>
      <c r="C162" s="302"/>
      <c r="D162" s="302"/>
      <c r="E162" s="302"/>
      <c r="F162" s="302"/>
      <c r="G162" s="302"/>
      <c r="H162" s="302"/>
      <c r="I162" s="302"/>
      <c r="J162" s="302"/>
      <c r="K162" s="303"/>
    </row>
    <row r="163" spans="2:11" ht="45" customHeight="1">
      <c r="B163" s="304"/>
      <c r="C163" s="305" t="s">
        <v>1369</v>
      </c>
      <c r="D163" s="305"/>
      <c r="E163" s="305"/>
      <c r="F163" s="305"/>
      <c r="G163" s="305"/>
      <c r="H163" s="305"/>
      <c r="I163" s="305"/>
      <c r="J163" s="305"/>
      <c r="K163" s="306"/>
    </row>
    <row r="164" spans="2:11" ht="17.25" customHeight="1">
      <c r="B164" s="304"/>
      <c r="C164" s="329" t="s">
        <v>1298</v>
      </c>
      <c r="D164" s="329"/>
      <c r="E164" s="329"/>
      <c r="F164" s="329" t="s">
        <v>1299</v>
      </c>
      <c r="G164" s="366"/>
      <c r="H164" s="367" t="s">
        <v>120</v>
      </c>
      <c r="I164" s="367" t="s">
        <v>61</v>
      </c>
      <c r="J164" s="329" t="s">
        <v>1300</v>
      </c>
      <c r="K164" s="306"/>
    </row>
    <row r="165" spans="2:11" ht="17.25" customHeight="1">
      <c r="B165" s="307"/>
      <c r="C165" s="331" t="s">
        <v>1301</v>
      </c>
      <c r="D165" s="331"/>
      <c r="E165" s="331"/>
      <c r="F165" s="332" t="s">
        <v>1302</v>
      </c>
      <c r="G165" s="368"/>
      <c r="H165" s="369"/>
      <c r="I165" s="369"/>
      <c r="J165" s="331" t="s">
        <v>1303</v>
      </c>
      <c r="K165" s="309"/>
    </row>
    <row r="166" spans="2:11" ht="5.25" customHeight="1">
      <c r="B166" s="337"/>
      <c r="C166" s="334"/>
      <c r="D166" s="334"/>
      <c r="E166" s="334"/>
      <c r="F166" s="334"/>
      <c r="G166" s="335"/>
      <c r="H166" s="334"/>
      <c r="I166" s="334"/>
      <c r="J166" s="334"/>
      <c r="K166" s="358"/>
    </row>
    <row r="167" spans="2:11" ht="15" customHeight="1">
      <c r="B167" s="337"/>
      <c r="C167" s="315" t="s">
        <v>1307</v>
      </c>
      <c r="D167" s="315"/>
      <c r="E167" s="315"/>
      <c r="F167" s="336" t="s">
        <v>1304</v>
      </c>
      <c r="G167" s="315"/>
      <c r="H167" s="315" t="s">
        <v>1343</v>
      </c>
      <c r="I167" s="315" t="s">
        <v>1306</v>
      </c>
      <c r="J167" s="315">
        <v>120</v>
      </c>
      <c r="K167" s="358"/>
    </row>
    <row r="168" spans="2:11" ht="15" customHeight="1">
      <c r="B168" s="337"/>
      <c r="C168" s="315" t="s">
        <v>1352</v>
      </c>
      <c r="D168" s="315"/>
      <c r="E168" s="315"/>
      <c r="F168" s="336" t="s">
        <v>1304</v>
      </c>
      <c r="G168" s="315"/>
      <c r="H168" s="315" t="s">
        <v>1353</v>
      </c>
      <c r="I168" s="315" t="s">
        <v>1306</v>
      </c>
      <c r="J168" s="315" t="s">
        <v>1354</v>
      </c>
      <c r="K168" s="358"/>
    </row>
    <row r="169" spans="2:11" ht="15" customHeight="1">
      <c r="B169" s="337"/>
      <c r="C169" s="315" t="s">
        <v>98</v>
      </c>
      <c r="D169" s="315"/>
      <c r="E169" s="315"/>
      <c r="F169" s="336" t="s">
        <v>1304</v>
      </c>
      <c r="G169" s="315"/>
      <c r="H169" s="315" t="s">
        <v>1370</v>
      </c>
      <c r="I169" s="315" t="s">
        <v>1306</v>
      </c>
      <c r="J169" s="315" t="s">
        <v>1354</v>
      </c>
      <c r="K169" s="358"/>
    </row>
    <row r="170" spans="2:11" ht="15" customHeight="1">
      <c r="B170" s="337"/>
      <c r="C170" s="315" t="s">
        <v>1309</v>
      </c>
      <c r="D170" s="315"/>
      <c r="E170" s="315"/>
      <c r="F170" s="336" t="s">
        <v>1310</v>
      </c>
      <c r="G170" s="315"/>
      <c r="H170" s="315" t="s">
        <v>1370</v>
      </c>
      <c r="I170" s="315" t="s">
        <v>1306</v>
      </c>
      <c r="J170" s="315">
        <v>50</v>
      </c>
      <c r="K170" s="358"/>
    </row>
    <row r="171" spans="2:11" ht="15" customHeight="1">
      <c r="B171" s="337"/>
      <c r="C171" s="315" t="s">
        <v>1312</v>
      </c>
      <c r="D171" s="315"/>
      <c r="E171" s="315"/>
      <c r="F171" s="336" t="s">
        <v>1304</v>
      </c>
      <c r="G171" s="315"/>
      <c r="H171" s="315" t="s">
        <v>1370</v>
      </c>
      <c r="I171" s="315" t="s">
        <v>1314</v>
      </c>
      <c r="J171" s="315"/>
      <c r="K171" s="358"/>
    </row>
    <row r="172" spans="2:11" ht="15" customHeight="1">
      <c r="B172" s="337"/>
      <c r="C172" s="315" t="s">
        <v>1323</v>
      </c>
      <c r="D172" s="315"/>
      <c r="E172" s="315"/>
      <c r="F172" s="336" t="s">
        <v>1310</v>
      </c>
      <c r="G172" s="315"/>
      <c r="H172" s="315" t="s">
        <v>1370</v>
      </c>
      <c r="I172" s="315" t="s">
        <v>1306</v>
      </c>
      <c r="J172" s="315">
        <v>50</v>
      </c>
      <c r="K172" s="358"/>
    </row>
    <row r="173" spans="2:11" ht="15" customHeight="1">
      <c r="B173" s="337"/>
      <c r="C173" s="315" t="s">
        <v>1331</v>
      </c>
      <c r="D173" s="315"/>
      <c r="E173" s="315"/>
      <c r="F173" s="336" t="s">
        <v>1310</v>
      </c>
      <c r="G173" s="315"/>
      <c r="H173" s="315" t="s">
        <v>1370</v>
      </c>
      <c r="I173" s="315" t="s">
        <v>1306</v>
      </c>
      <c r="J173" s="315">
        <v>50</v>
      </c>
      <c r="K173" s="358"/>
    </row>
    <row r="174" spans="2:11" ht="15" customHeight="1">
      <c r="B174" s="337"/>
      <c r="C174" s="315" t="s">
        <v>1329</v>
      </c>
      <c r="D174" s="315"/>
      <c r="E174" s="315"/>
      <c r="F174" s="336" t="s">
        <v>1310</v>
      </c>
      <c r="G174" s="315"/>
      <c r="H174" s="315" t="s">
        <v>1370</v>
      </c>
      <c r="I174" s="315" t="s">
        <v>1306</v>
      </c>
      <c r="J174" s="315">
        <v>50</v>
      </c>
      <c r="K174" s="358"/>
    </row>
    <row r="175" spans="2:11" ht="15" customHeight="1">
      <c r="B175" s="337"/>
      <c r="C175" s="315" t="s">
        <v>119</v>
      </c>
      <c r="D175" s="315"/>
      <c r="E175" s="315"/>
      <c r="F175" s="336" t="s">
        <v>1304</v>
      </c>
      <c r="G175" s="315"/>
      <c r="H175" s="315" t="s">
        <v>1371</v>
      </c>
      <c r="I175" s="315" t="s">
        <v>1372</v>
      </c>
      <c r="J175" s="315"/>
      <c r="K175" s="358"/>
    </row>
    <row r="176" spans="2:11" ht="15" customHeight="1">
      <c r="B176" s="337"/>
      <c r="C176" s="315" t="s">
        <v>61</v>
      </c>
      <c r="D176" s="315"/>
      <c r="E176" s="315"/>
      <c r="F176" s="336" t="s">
        <v>1304</v>
      </c>
      <c r="G176" s="315"/>
      <c r="H176" s="315" t="s">
        <v>1373</v>
      </c>
      <c r="I176" s="315" t="s">
        <v>1374</v>
      </c>
      <c r="J176" s="315">
        <v>1</v>
      </c>
      <c r="K176" s="358"/>
    </row>
    <row r="177" spans="2:11" ht="15" customHeight="1">
      <c r="B177" s="337"/>
      <c r="C177" s="315" t="s">
        <v>57</v>
      </c>
      <c r="D177" s="315"/>
      <c r="E177" s="315"/>
      <c r="F177" s="336" t="s">
        <v>1304</v>
      </c>
      <c r="G177" s="315"/>
      <c r="H177" s="315" t="s">
        <v>1375</v>
      </c>
      <c r="I177" s="315" t="s">
        <v>1306</v>
      </c>
      <c r="J177" s="315">
        <v>20</v>
      </c>
      <c r="K177" s="358"/>
    </row>
    <row r="178" spans="2:11" ht="15" customHeight="1">
      <c r="B178" s="337"/>
      <c r="C178" s="315" t="s">
        <v>120</v>
      </c>
      <c r="D178" s="315"/>
      <c r="E178" s="315"/>
      <c r="F178" s="336" t="s">
        <v>1304</v>
      </c>
      <c r="G178" s="315"/>
      <c r="H178" s="315" t="s">
        <v>1376</v>
      </c>
      <c r="I178" s="315" t="s">
        <v>1306</v>
      </c>
      <c r="J178" s="315">
        <v>255</v>
      </c>
      <c r="K178" s="358"/>
    </row>
    <row r="179" spans="2:11" ht="15" customHeight="1">
      <c r="B179" s="337"/>
      <c r="C179" s="315" t="s">
        <v>121</v>
      </c>
      <c r="D179" s="315"/>
      <c r="E179" s="315"/>
      <c r="F179" s="336" t="s">
        <v>1304</v>
      </c>
      <c r="G179" s="315"/>
      <c r="H179" s="315" t="s">
        <v>1269</v>
      </c>
      <c r="I179" s="315" t="s">
        <v>1306</v>
      </c>
      <c r="J179" s="315">
        <v>10</v>
      </c>
      <c r="K179" s="358"/>
    </row>
    <row r="180" spans="2:11" ht="15" customHeight="1">
      <c r="B180" s="337"/>
      <c r="C180" s="315" t="s">
        <v>122</v>
      </c>
      <c r="D180" s="315"/>
      <c r="E180" s="315"/>
      <c r="F180" s="336" t="s">
        <v>1304</v>
      </c>
      <c r="G180" s="315"/>
      <c r="H180" s="315" t="s">
        <v>1377</v>
      </c>
      <c r="I180" s="315" t="s">
        <v>1338</v>
      </c>
      <c r="J180" s="315"/>
      <c r="K180" s="358"/>
    </row>
    <row r="181" spans="2:11" ht="15" customHeight="1">
      <c r="B181" s="337"/>
      <c r="C181" s="315" t="s">
        <v>1378</v>
      </c>
      <c r="D181" s="315"/>
      <c r="E181" s="315"/>
      <c r="F181" s="336" t="s">
        <v>1304</v>
      </c>
      <c r="G181" s="315"/>
      <c r="H181" s="315" t="s">
        <v>1379</v>
      </c>
      <c r="I181" s="315" t="s">
        <v>1338</v>
      </c>
      <c r="J181" s="315"/>
      <c r="K181" s="358"/>
    </row>
    <row r="182" spans="2:11" ht="15" customHeight="1">
      <c r="B182" s="337"/>
      <c r="C182" s="315" t="s">
        <v>1367</v>
      </c>
      <c r="D182" s="315"/>
      <c r="E182" s="315"/>
      <c r="F182" s="336" t="s">
        <v>1304</v>
      </c>
      <c r="G182" s="315"/>
      <c r="H182" s="315" t="s">
        <v>1380</v>
      </c>
      <c r="I182" s="315" t="s">
        <v>1338</v>
      </c>
      <c r="J182" s="315"/>
      <c r="K182" s="358"/>
    </row>
    <row r="183" spans="2:11" ht="15" customHeight="1">
      <c r="B183" s="337"/>
      <c r="C183" s="315" t="s">
        <v>124</v>
      </c>
      <c r="D183" s="315"/>
      <c r="E183" s="315"/>
      <c r="F183" s="336" t="s">
        <v>1310</v>
      </c>
      <c r="G183" s="315"/>
      <c r="H183" s="315" t="s">
        <v>1381</v>
      </c>
      <c r="I183" s="315" t="s">
        <v>1306</v>
      </c>
      <c r="J183" s="315">
        <v>50</v>
      </c>
      <c r="K183" s="358"/>
    </row>
    <row r="184" spans="2:11" ht="15" customHeight="1">
      <c r="B184" s="337"/>
      <c r="C184" s="315" t="s">
        <v>1382</v>
      </c>
      <c r="D184" s="315"/>
      <c r="E184" s="315"/>
      <c r="F184" s="336" t="s">
        <v>1310</v>
      </c>
      <c r="G184" s="315"/>
      <c r="H184" s="315" t="s">
        <v>1383</v>
      </c>
      <c r="I184" s="315" t="s">
        <v>1384</v>
      </c>
      <c r="J184" s="315"/>
      <c r="K184" s="358"/>
    </row>
    <row r="185" spans="2:11" ht="15" customHeight="1">
      <c r="B185" s="337"/>
      <c r="C185" s="315" t="s">
        <v>1385</v>
      </c>
      <c r="D185" s="315"/>
      <c r="E185" s="315"/>
      <c r="F185" s="336" t="s">
        <v>1310</v>
      </c>
      <c r="G185" s="315"/>
      <c r="H185" s="315" t="s">
        <v>1386</v>
      </c>
      <c r="I185" s="315" t="s">
        <v>1384</v>
      </c>
      <c r="J185" s="315"/>
      <c r="K185" s="358"/>
    </row>
    <row r="186" spans="2:11" ht="15" customHeight="1">
      <c r="B186" s="337"/>
      <c r="C186" s="315" t="s">
        <v>1387</v>
      </c>
      <c r="D186" s="315"/>
      <c r="E186" s="315"/>
      <c r="F186" s="336" t="s">
        <v>1310</v>
      </c>
      <c r="G186" s="315"/>
      <c r="H186" s="315" t="s">
        <v>1388</v>
      </c>
      <c r="I186" s="315" t="s">
        <v>1384</v>
      </c>
      <c r="J186" s="315"/>
      <c r="K186" s="358"/>
    </row>
    <row r="187" spans="2:11" ht="15" customHeight="1">
      <c r="B187" s="337"/>
      <c r="C187" s="370" t="s">
        <v>1389</v>
      </c>
      <c r="D187" s="315"/>
      <c r="E187" s="315"/>
      <c r="F187" s="336" t="s">
        <v>1310</v>
      </c>
      <c r="G187" s="315"/>
      <c r="H187" s="315" t="s">
        <v>1390</v>
      </c>
      <c r="I187" s="315" t="s">
        <v>1391</v>
      </c>
      <c r="J187" s="371" t="s">
        <v>1392</v>
      </c>
      <c r="K187" s="358"/>
    </row>
    <row r="188" spans="2:11" ht="15" customHeight="1">
      <c r="B188" s="337"/>
      <c r="C188" s="321" t="s">
        <v>46</v>
      </c>
      <c r="D188" s="315"/>
      <c r="E188" s="315"/>
      <c r="F188" s="336" t="s">
        <v>1304</v>
      </c>
      <c r="G188" s="315"/>
      <c r="H188" s="311" t="s">
        <v>1393</v>
      </c>
      <c r="I188" s="315" t="s">
        <v>1394</v>
      </c>
      <c r="J188" s="315"/>
      <c r="K188" s="358"/>
    </row>
    <row r="189" spans="2:11" ht="15" customHeight="1">
      <c r="B189" s="337"/>
      <c r="C189" s="321" t="s">
        <v>1395</v>
      </c>
      <c r="D189" s="315"/>
      <c r="E189" s="315"/>
      <c r="F189" s="336" t="s">
        <v>1304</v>
      </c>
      <c r="G189" s="315"/>
      <c r="H189" s="315" t="s">
        <v>1396</v>
      </c>
      <c r="I189" s="315" t="s">
        <v>1338</v>
      </c>
      <c r="J189" s="315"/>
      <c r="K189" s="358"/>
    </row>
    <row r="190" spans="2:11" ht="15" customHeight="1">
      <c r="B190" s="337"/>
      <c r="C190" s="321" t="s">
        <v>1397</v>
      </c>
      <c r="D190" s="315"/>
      <c r="E190" s="315"/>
      <c r="F190" s="336" t="s">
        <v>1304</v>
      </c>
      <c r="G190" s="315"/>
      <c r="H190" s="315" t="s">
        <v>1398</v>
      </c>
      <c r="I190" s="315" t="s">
        <v>1338</v>
      </c>
      <c r="J190" s="315"/>
      <c r="K190" s="358"/>
    </row>
    <row r="191" spans="2:11" ht="15" customHeight="1">
      <c r="B191" s="337"/>
      <c r="C191" s="321" t="s">
        <v>1399</v>
      </c>
      <c r="D191" s="315"/>
      <c r="E191" s="315"/>
      <c r="F191" s="336" t="s">
        <v>1310</v>
      </c>
      <c r="G191" s="315"/>
      <c r="H191" s="315" t="s">
        <v>1400</v>
      </c>
      <c r="I191" s="315" t="s">
        <v>1338</v>
      </c>
      <c r="J191" s="315"/>
      <c r="K191" s="358"/>
    </row>
    <row r="192" spans="2:11" ht="15" customHeight="1">
      <c r="B192" s="364"/>
      <c r="C192" s="372"/>
      <c r="D192" s="346"/>
      <c r="E192" s="346"/>
      <c r="F192" s="346"/>
      <c r="G192" s="346"/>
      <c r="H192" s="346"/>
      <c r="I192" s="346"/>
      <c r="J192" s="346"/>
      <c r="K192" s="365"/>
    </row>
    <row r="193" spans="2:11" ht="18.75" customHeight="1">
      <c r="B193" s="311"/>
      <c r="C193" s="315"/>
      <c r="D193" s="315"/>
      <c r="E193" s="315"/>
      <c r="F193" s="336"/>
      <c r="G193" s="315"/>
      <c r="H193" s="315"/>
      <c r="I193" s="315"/>
      <c r="J193" s="315"/>
      <c r="K193" s="311"/>
    </row>
    <row r="194" spans="2:11" ht="18.75" customHeight="1">
      <c r="B194" s="311"/>
      <c r="C194" s="315"/>
      <c r="D194" s="315"/>
      <c r="E194" s="315"/>
      <c r="F194" s="336"/>
      <c r="G194" s="315"/>
      <c r="H194" s="315"/>
      <c r="I194" s="315"/>
      <c r="J194" s="315"/>
      <c r="K194" s="311"/>
    </row>
    <row r="195" spans="2:11" ht="18.75" customHeight="1"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</row>
    <row r="196" spans="2:11" ht="13.5">
      <c r="B196" s="301"/>
      <c r="C196" s="302"/>
      <c r="D196" s="302"/>
      <c r="E196" s="302"/>
      <c r="F196" s="302"/>
      <c r="G196" s="302"/>
      <c r="H196" s="302"/>
      <c r="I196" s="302"/>
      <c r="J196" s="302"/>
      <c r="K196" s="303"/>
    </row>
    <row r="197" spans="2:11" ht="21">
      <c r="B197" s="304"/>
      <c r="C197" s="305" t="s">
        <v>1401</v>
      </c>
      <c r="D197" s="305"/>
      <c r="E197" s="305"/>
      <c r="F197" s="305"/>
      <c r="G197" s="305"/>
      <c r="H197" s="305"/>
      <c r="I197" s="305"/>
      <c r="J197" s="305"/>
      <c r="K197" s="306"/>
    </row>
    <row r="198" spans="2:11" ht="25.5" customHeight="1">
      <c r="B198" s="304"/>
      <c r="C198" s="373" t="s">
        <v>1402</v>
      </c>
      <c r="D198" s="373"/>
      <c r="E198" s="373"/>
      <c r="F198" s="373" t="s">
        <v>1403</v>
      </c>
      <c r="G198" s="374"/>
      <c r="H198" s="373" t="s">
        <v>1404</v>
      </c>
      <c r="I198" s="373"/>
      <c r="J198" s="373"/>
      <c r="K198" s="306"/>
    </row>
    <row r="199" spans="2:11" ht="5.25" customHeight="1">
      <c r="B199" s="337"/>
      <c r="C199" s="334"/>
      <c r="D199" s="334"/>
      <c r="E199" s="334"/>
      <c r="F199" s="334"/>
      <c r="G199" s="315"/>
      <c r="H199" s="334"/>
      <c r="I199" s="334"/>
      <c r="J199" s="334"/>
      <c r="K199" s="358"/>
    </row>
    <row r="200" spans="2:11" ht="15" customHeight="1">
      <c r="B200" s="337"/>
      <c r="C200" s="315" t="s">
        <v>1394</v>
      </c>
      <c r="D200" s="315"/>
      <c r="E200" s="315"/>
      <c r="F200" s="336" t="s">
        <v>47</v>
      </c>
      <c r="G200" s="315"/>
      <c r="H200" s="315" t="s">
        <v>1405</v>
      </c>
      <c r="I200" s="315"/>
      <c r="J200" s="315"/>
      <c r="K200" s="358"/>
    </row>
    <row r="201" spans="2:11" ht="15" customHeight="1">
      <c r="B201" s="337"/>
      <c r="C201" s="343"/>
      <c r="D201" s="315"/>
      <c r="E201" s="315"/>
      <c r="F201" s="336" t="s">
        <v>48</v>
      </c>
      <c r="G201" s="315"/>
      <c r="H201" s="315" t="s">
        <v>1406</v>
      </c>
      <c r="I201" s="315"/>
      <c r="J201" s="315"/>
      <c r="K201" s="358"/>
    </row>
    <row r="202" spans="2:11" ht="15" customHeight="1">
      <c r="B202" s="337"/>
      <c r="C202" s="343"/>
      <c r="D202" s="315"/>
      <c r="E202" s="315"/>
      <c r="F202" s="336" t="s">
        <v>51</v>
      </c>
      <c r="G202" s="315"/>
      <c r="H202" s="315" t="s">
        <v>1407</v>
      </c>
      <c r="I202" s="315"/>
      <c r="J202" s="315"/>
      <c r="K202" s="358"/>
    </row>
    <row r="203" spans="2:11" ht="15" customHeight="1">
      <c r="B203" s="337"/>
      <c r="C203" s="315"/>
      <c r="D203" s="315"/>
      <c r="E203" s="315"/>
      <c r="F203" s="336" t="s">
        <v>49</v>
      </c>
      <c r="G203" s="315"/>
      <c r="H203" s="315" t="s">
        <v>1408</v>
      </c>
      <c r="I203" s="315"/>
      <c r="J203" s="315"/>
      <c r="K203" s="358"/>
    </row>
    <row r="204" spans="2:11" ht="15" customHeight="1">
      <c r="B204" s="337"/>
      <c r="C204" s="315"/>
      <c r="D204" s="315"/>
      <c r="E204" s="315"/>
      <c r="F204" s="336" t="s">
        <v>50</v>
      </c>
      <c r="G204" s="315"/>
      <c r="H204" s="315" t="s">
        <v>1409</v>
      </c>
      <c r="I204" s="315"/>
      <c r="J204" s="315"/>
      <c r="K204" s="358"/>
    </row>
    <row r="205" spans="2:11" ht="15" customHeight="1">
      <c r="B205" s="337"/>
      <c r="C205" s="315"/>
      <c r="D205" s="315"/>
      <c r="E205" s="315"/>
      <c r="F205" s="336"/>
      <c r="G205" s="315"/>
      <c r="H205" s="315"/>
      <c r="I205" s="315"/>
      <c r="J205" s="315"/>
      <c r="K205" s="358"/>
    </row>
    <row r="206" spans="2:11" ht="15" customHeight="1">
      <c r="B206" s="337"/>
      <c r="C206" s="315" t="s">
        <v>1350</v>
      </c>
      <c r="D206" s="315"/>
      <c r="E206" s="315"/>
      <c r="F206" s="336" t="s">
        <v>88</v>
      </c>
      <c r="G206" s="315"/>
      <c r="H206" s="315" t="s">
        <v>1410</v>
      </c>
      <c r="I206" s="315"/>
      <c r="J206" s="315"/>
      <c r="K206" s="358"/>
    </row>
    <row r="207" spans="2:11" ht="15" customHeight="1">
      <c r="B207" s="337"/>
      <c r="C207" s="343"/>
      <c r="D207" s="315"/>
      <c r="E207" s="315"/>
      <c r="F207" s="336" t="s">
        <v>1250</v>
      </c>
      <c r="G207" s="315"/>
      <c r="H207" s="315" t="s">
        <v>1251</v>
      </c>
      <c r="I207" s="315"/>
      <c r="J207" s="315"/>
      <c r="K207" s="358"/>
    </row>
    <row r="208" spans="2:11" ht="15" customHeight="1">
      <c r="B208" s="337"/>
      <c r="C208" s="315"/>
      <c r="D208" s="315"/>
      <c r="E208" s="315"/>
      <c r="F208" s="336" t="s">
        <v>1248</v>
      </c>
      <c r="G208" s="315"/>
      <c r="H208" s="315" t="s">
        <v>1411</v>
      </c>
      <c r="I208" s="315"/>
      <c r="J208" s="315"/>
      <c r="K208" s="358"/>
    </row>
    <row r="209" spans="2:11" ht="15" customHeight="1">
      <c r="B209" s="375"/>
      <c r="C209" s="343"/>
      <c r="D209" s="343"/>
      <c r="E209" s="343"/>
      <c r="F209" s="336" t="s">
        <v>83</v>
      </c>
      <c r="G209" s="321"/>
      <c r="H209" s="362" t="s">
        <v>1252</v>
      </c>
      <c r="I209" s="362"/>
      <c r="J209" s="362"/>
      <c r="K209" s="376"/>
    </row>
    <row r="210" spans="2:11" ht="15" customHeight="1">
      <c r="B210" s="375"/>
      <c r="C210" s="343"/>
      <c r="D210" s="343"/>
      <c r="E210" s="343"/>
      <c r="F210" s="336" t="s">
        <v>1253</v>
      </c>
      <c r="G210" s="321"/>
      <c r="H210" s="362" t="s">
        <v>1412</v>
      </c>
      <c r="I210" s="362"/>
      <c r="J210" s="362"/>
      <c r="K210" s="376"/>
    </row>
    <row r="211" spans="2:11" ht="15" customHeight="1">
      <c r="B211" s="375"/>
      <c r="C211" s="343"/>
      <c r="D211" s="343"/>
      <c r="E211" s="343"/>
      <c r="F211" s="377"/>
      <c r="G211" s="321"/>
      <c r="H211" s="378"/>
      <c r="I211" s="378"/>
      <c r="J211" s="378"/>
      <c r="K211" s="376"/>
    </row>
    <row r="212" spans="2:11" ht="15" customHeight="1">
      <c r="B212" s="375"/>
      <c r="C212" s="315" t="s">
        <v>1374</v>
      </c>
      <c r="D212" s="343"/>
      <c r="E212" s="343"/>
      <c r="F212" s="336">
        <v>1</v>
      </c>
      <c r="G212" s="321"/>
      <c r="H212" s="362" t="s">
        <v>1413</v>
      </c>
      <c r="I212" s="362"/>
      <c r="J212" s="362"/>
      <c r="K212" s="376"/>
    </row>
    <row r="213" spans="2:11" ht="15" customHeight="1">
      <c r="B213" s="375"/>
      <c r="C213" s="343"/>
      <c r="D213" s="343"/>
      <c r="E213" s="343"/>
      <c r="F213" s="336">
        <v>2</v>
      </c>
      <c r="G213" s="321"/>
      <c r="H213" s="362" t="s">
        <v>1414</v>
      </c>
      <c r="I213" s="362"/>
      <c r="J213" s="362"/>
      <c r="K213" s="376"/>
    </row>
    <row r="214" spans="2:11" ht="15" customHeight="1">
      <c r="B214" s="375"/>
      <c r="C214" s="343"/>
      <c r="D214" s="343"/>
      <c r="E214" s="343"/>
      <c r="F214" s="336">
        <v>3</v>
      </c>
      <c r="G214" s="321"/>
      <c r="H214" s="362" t="s">
        <v>1415</v>
      </c>
      <c r="I214" s="362"/>
      <c r="J214" s="362"/>
      <c r="K214" s="376"/>
    </row>
    <row r="215" spans="2:11" ht="15" customHeight="1">
      <c r="B215" s="375"/>
      <c r="C215" s="343"/>
      <c r="D215" s="343"/>
      <c r="E215" s="343"/>
      <c r="F215" s="336">
        <v>4</v>
      </c>
      <c r="G215" s="321"/>
      <c r="H215" s="362" t="s">
        <v>1416</v>
      </c>
      <c r="I215" s="362"/>
      <c r="J215" s="362"/>
      <c r="K215" s="376"/>
    </row>
    <row r="216" spans="2:11" ht="12.75" customHeight="1">
      <c r="B216" s="379"/>
      <c r="C216" s="380"/>
      <c r="D216" s="380"/>
      <c r="E216" s="380"/>
      <c r="F216" s="380"/>
      <c r="G216" s="380"/>
      <c r="H216" s="380"/>
      <c r="I216" s="380"/>
      <c r="J216" s="380"/>
      <c r="K216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tata-PC\tata</dc:creator>
  <cp:keywords/>
  <dc:description/>
  <cp:lastModifiedBy>tata-PC\tata</cp:lastModifiedBy>
  <dcterms:created xsi:type="dcterms:W3CDTF">2018-05-24T13:25:20Z</dcterms:created>
  <dcterms:modified xsi:type="dcterms:W3CDTF">2018-05-24T13:25:36Z</dcterms:modified>
  <cp:category/>
  <cp:version/>
  <cp:contentType/>
  <cp:contentStatus/>
</cp:coreProperties>
</file>