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KALKULACE\Zakázky\Horní_Bříza\09_DOZP_Střecha\Dodatky\Změny_5\"/>
    </mc:Choice>
  </mc:AlternateContent>
  <xr:revisionPtr revIDLastSave="0" documentId="13_ncr:1_{22F02CF8-3035-453B-B14F-221B15CC7B58}" xr6:coauthVersionLast="40" xr6:coauthVersionMax="40" xr10:uidLastSave="{00000000-0000-0000-0000-000000000000}"/>
  <bookViews>
    <workbookView xWindow="0" yWindow="0" windowWidth="25200" windowHeight="12360" firstSheet="1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Pol'!$A$1:$U$12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Q8" i="12" l="1"/>
  <c r="Q12" i="12" s="1"/>
  <c r="O10" i="12" l="1"/>
  <c r="K10" i="12"/>
  <c r="I10" i="12"/>
  <c r="G10" i="12"/>
  <c r="Q10" i="12" s="1"/>
  <c r="M10" i="12" l="1"/>
  <c r="K8" i="12" l="1"/>
  <c r="I8" i="12"/>
  <c r="O9" i="12"/>
  <c r="K9" i="12"/>
  <c r="I9" i="12"/>
  <c r="G9" i="12"/>
  <c r="Q9" i="12" s="1"/>
  <c r="U9" i="12"/>
  <c r="U8" i="12" l="1"/>
  <c r="M8" i="12"/>
  <c r="M9" i="12"/>
  <c r="F40" i="1" l="1"/>
  <c r="G40" i="1"/>
  <c r="H40" i="1"/>
  <c r="I40" i="1"/>
  <c r="J39" i="1" s="1"/>
  <c r="J40" i="1"/>
  <c r="I21" i="1"/>
  <c r="J28" i="1"/>
  <c r="J26" i="1"/>
  <c r="G38" i="1"/>
  <c r="F38" i="1"/>
  <c r="H32" i="1"/>
  <c r="J23" i="1"/>
  <c r="J24" i="1"/>
  <c r="J25" i="1"/>
  <c r="J27" i="1"/>
  <c r="E24" i="1"/>
  <c r="E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<sst xmlns="http://schemas.openxmlformats.org/spreadsheetml/2006/main" count="159" uniqueCount="116">
  <si>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</si>
  <si>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</si>
  <si>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</si>
  <si>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</si>
  <si>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</si>
  <si>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</si>
  <si>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</si>
  <si>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</si>
  <si>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</si>
  <si>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</si>
  <si>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</si>
  <si>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</si>
  <si>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</si>
  <si>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</si>
  <si>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</si>
  <si>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</si>
  <si>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</si>
  <si>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</si>
  <si>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</si>
  <si>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</si>
  <si>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</si>
  <si>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</si>
  <si>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</si>
  <si>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</si>
  <si>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</si>
  <si>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</si>
  <si>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</si>
  <si>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</si>
  <si>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</si>
  <si>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</si>
  <si>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</si>
  <si>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</si>
  <si>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</si>
  <si>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</si>
  <si>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</si>
  <si>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</si>
  <si>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</si>
  <si>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</si>
  <si>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</si>
  <si>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</si>
  <si>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</si>
  <si>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</si>
  <si>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</si>
  <si>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HORNÍ BŘÍZA</t>
  </si>
  <si>
    <t>Rozpočet:</t>
  </si>
  <si>
    <t>Misto</t>
  </si>
  <si>
    <t>HORNÍ BŘÍZA, obj. B-   HOSPODÁŘSKÝ PAVILON</t>
  </si>
  <si>
    <t>Rozpočet</t>
  </si>
  <si>
    <t>Celkem za stavbu</t>
  </si>
  <si>
    <t>CZK</t>
  </si>
  <si>
    <t>Rekapitulace dílů</t>
  </si>
  <si>
    <t>Typ dílu</t>
  </si>
  <si>
    <t>61</t>
  </si>
  <si>
    <t>Upravy povrchů vnitřní</t>
  </si>
  <si>
    <t>94</t>
  </si>
  <si>
    <t>Lešení a stavební výtahy</t>
  </si>
  <si>
    <t>95</t>
  </si>
  <si>
    <t>Dokončovací kce na pozem.stav.</t>
  </si>
  <si>
    <t>97</t>
  </si>
  <si>
    <t>Prorážení otvorů</t>
  </si>
  <si>
    <t>99</t>
  </si>
  <si>
    <t>Staveništní přesun hmot</t>
  </si>
  <si>
    <t>712</t>
  </si>
  <si>
    <t>Živičné krytiny</t>
  </si>
  <si>
    <t>713</t>
  </si>
  <si>
    <t>Izolace tepelné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</si>
  <si>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</si>
  <si>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</si>
  <si>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</si>
  <si>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</si>
  <si>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</si>
  <si>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</si>
  <si>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</si>
  <si>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</si>
  <si>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784</t>
  </si>
  <si>
    <t>Malby</t>
  </si>
  <si>
    <t>900</t>
  </si>
  <si>
    <t>Profese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</si>
  <si>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</si>
  <si>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</si>
  <si>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</si>
  <si>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</si>
  <si>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</si>
  <si>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</si>
  <si>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</si>
  <si>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</si>
  <si>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</si>
  <si>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</si>
  <si>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</si>
  <si>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</si>
  <si>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</si>
  <si>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</si>
  <si>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</si>
  <si>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</si>
  <si>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</si>
  <si>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</si>
  <si>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</si>
  <si>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</si>
  <si>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</si>
  <si>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</si>
  <si>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</si>
  <si>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</si>
  <si>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</si>
  <si>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</si>
  <si>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</si>
  <si>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</si>
  <si>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</si>
  <si>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POL1_0</t>
  </si>
  <si>
    <t>ks</t>
  </si>
  <si>
    <t/>
  </si>
  <si>
    <t>END</t>
  </si>
  <si>
    <t>celkem bez DPH</t>
  </si>
  <si>
    <t>713110010RAB</t>
  </si>
  <si>
    <t>Penetrace stropů před lepením izolace - WEBER.pas podklad UNI - technický suterén objekt A</t>
  </si>
  <si>
    <r>
      <t>HORNÍ BŘÍZA, obj. A + B + C -</t>
    </r>
    <r>
      <rPr>
        <b/>
        <sz val="10"/>
        <rFont val="Arial CE"/>
        <charset val="238"/>
      </rPr>
      <t xml:space="preserve"> vícepráce</t>
    </r>
  </si>
  <si>
    <t>Očištění stropů před penetrací a lepením izolace - vč. úklidových prací - technický suterén objekt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</si>
</sst>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5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4" xfId="0" applyFont="1" applyFill="1" applyBorder="1" applyAlignment="1">
      <alignment horizontal="center" vertical="center" wrapText="1"/>
    </xf>
    <xf numFmtId="49" fontId="7" fillId="0" borderId="35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7" xfId="0" applyNumberFormat="1" applyFont="1" applyBorder="1" applyAlignment="1">
      <alignment horizontal="center" vertical="center"/>
    </xf>
    <xf numFmtId="4" fontId="7" fillId="0" borderId="37" xfId="0" applyNumberFormat="1" applyFont="1" applyBorder="1" applyAlignment="1">
      <alignment vertical="center"/>
    </xf>
    <xf numFmtId="4" fontId="7" fillId="4" borderId="37" xfId="0" applyNumberFormat="1" applyFont="1" applyFill="1" applyBorder="1" applyAlignment="1">
      <alignment horizontal="center"/>
    </xf>
    <xf numFmtId="4" fontId="7" fillId="4" borderId="37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8" xfId="0" applyNumberFormat="1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3" borderId="44" xfId="0" applyFill="1" applyBorder="1"/>
    <xf numFmtId="49" fontId="0" fillId="3" borderId="41" xfId="0" applyNumberFormat="1" applyFill="1" applyBorder="1" applyAlignment="1"/>
    <xf numFmtId="49" fontId="0" fillId="3" borderId="41" xfId="0" applyNumberFormat="1" applyFill="1" applyBorder="1"/>
    <xf numFmtId="0" fontId="0" fillId="3" borderId="41" xfId="0" applyFill="1" applyBorder="1"/>
    <xf numFmtId="0" fontId="0" fillId="3" borderId="40" xfId="0" applyFill="1" applyBorder="1"/>
    <xf numFmtId="0" fontId="0" fillId="3" borderId="35" xfId="0" applyFill="1" applyBorder="1"/>
    <xf numFmtId="0" fontId="16" fillId="0" borderId="0" xfId="0" applyFont="1"/>
    <xf numFmtId="0" fontId="0" fillId="3" borderId="48" xfId="0" applyFill="1" applyBorder="1" applyAlignment="1">
      <alignment wrapTex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0" fillId="3" borderId="49" xfId="0" applyFill="1" applyBorder="1" applyAlignment="1">
      <alignment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0" fillId="3" borderId="50" xfId="0" applyNumberFormat="1" applyFill="1" applyBorder="1" applyAlignment="1">
      <alignment vertical="top"/>
    </xf>
    <xf numFmtId="0" fontId="0" fillId="3" borderId="47" xfId="0" applyNumberFormat="1" applyFill="1" applyBorder="1" applyAlignment="1">
      <alignment horizontal="left" vertical="top" wrapText="1"/>
    </xf>
    <xf numFmtId="0" fontId="0" fillId="3" borderId="51" xfId="0" applyFill="1" applyBorder="1" applyAlignment="1">
      <alignment vertical="top" shrinkToFit="1"/>
    </xf>
    <xf numFmtId="164" fontId="0" fillId="3" borderId="47" xfId="0" applyNumberFormat="1" applyFill="1" applyBorder="1" applyAlignment="1">
      <alignment vertical="top" shrinkToFit="1"/>
    </xf>
    <xf numFmtId="4" fontId="0" fillId="3" borderId="47" xfId="0" applyNumberFormat="1" applyFill="1" applyBorder="1" applyAlignment="1">
      <alignment vertical="top" shrinkToFit="1"/>
    </xf>
    <xf numFmtId="0" fontId="0" fillId="3" borderId="47" xfId="0" applyFill="1" applyBorder="1" applyAlignment="1">
      <alignment vertical="top" shrinkToFit="1"/>
    </xf>
    <xf numFmtId="0" fontId="16" fillId="5" borderId="10" xfId="0" applyNumberFormat="1" applyFont="1" applyFill="1" applyBorder="1" applyAlignment="1">
      <alignment vertical="top"/>
    </xf>
    <xf numFmtId="0" fontId="16" fillId="5" borderId="37" xfId="0" applyNumberFormat="1" applyFont="1" applyFill="1" applyBorder="1" applyAlignment="1">
      <alignment horizontal="left" vertical="top" wrapText="1"/>
    </xf>
    <xf numFmtId="0" fontId="16" fillId="5" borderId="36" xfId="0" applyFont="1" applyFill="1" applyBorder="1" applyAlignment="1">
      <alignment vertical="top" shrinkToFit="1"/>
    </xf>
    <xf numFmtId="164" fontId="16" fillId="5" borderId="37" xfId="0" applyNumberFormat="1" applyFont="1" applyFill="1" applyBorder="1" applyAlignment="1">
      <alignment vertical="top" shrinkToFit="1"/>
    </xf>
    <xf numFmtId="4" fontId="16" fillId="5" borderId="37" xfId="0" applyNumberFormat="1" applyFont="1" applyFill="1" applyBorder="1" applyAlignment="1">
      <alignment vertical="top" shrinkToFit="1"/>
    </xf>
    <xf numFmtId="0" fontId="16" fillId="5" borderId="37" xfId="0" applyFont="1" applyFill="1" applyBorder="1" applyAlignment="1">
      <alignment vertical="top" shrinkToFit="1"/>
    </xf>
    <xf numFmtId="4" fontId="11" fillId="0" borderId="0" xfId="0" applyNumberFormat="1" applyFont="1"/>
    <xf numFmtId="0" fontId="0" fillId="3" borderId="47" xfId="0" applyFill="1" applyBorder="1" applyAlignment="1">
      <alignment vertical="top"/>
    </xf>
    <xf numFmtId="0" fontId="0" fillId="3" borderId="49" xfId="0" applyFill="1" applyBorder="1"/>
    <xf numFmtId="49" fontId="0" fillId="3" borderId="49" xfId="0" applyNumberFormat="1" applyFill="1" applyBorder="1"/>
    <xf numFmtId="0" fontId="16" fillId="0" borderId="47" xfId="0" applyFont="1" applyBorder="1" applyAlignment="1">
      <alignment vertical="top"/>
    </xf>
    <xf numFmtId="0" fontId="3" fillId="2" borderId="0" xfId="0" applyFont="1" applyFill="1" applyAlignment="1">
      <alignment horizontal="left" wrapText="1"/>
    </xf>
    <xf numFmtId="4" fontId="7" fillId="4" borderId="37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7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4" xfId="0" applyFont="1" applyFill="1" applyBorder="1" applyAlignment="1">
      <alignment horizontal="center" vertical="center" wrapText="1"/>
    </xf>
    <xf numFmtId="4" fontId="7" fillId="0" borderId="34" xfId="0" applyNumberFormat="1" applyFont="1" applyBorder="1" applyAlignment="1">
      <alignment vertical="center"/>
    </xf>
    <xf numFmtId="49" fontId="7" fillId="0" borderId="35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8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5" xfId="0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" fontId="16" fillId="6" borderId="37" xfId="0" applyNumberFormat="1" applyFont="1" applyFill="1" applyBorder="1" applyAlignment="1">
      <alignment vertical="top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TS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78" t="s">
        <v>39</v>
      </c>
      <c r="B2" s="178"/>
      <c r="C2" s="178"/>
      <c r="D2" s="178"/>
      <c r="E2" s="178"/>
      <c r="F2" s="178"/>
      <c r="G2" s="1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4"/>
  <sheetViews>
    <sheetView showGridLines="0" topLeftCell="B17" zoomScaleNormal="100" zoomScaleSheetLayoutView="75" workbookViewId="0">
      <selection activeCell="I51" sqref="I51:J5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10" t="s">
        <v>42</v>
      </c>
      <c r="C1" s="211"/>
      <c r="D1" s="211"/>
      <c r="E1" s="211"/>
      <c r="F1" s="211"/>
      <c r="G1" s="211"/>
      <c r="H1" s="211"/>
      <c r="I1" s="211"/>
      <c r="J1" s="212"/>
    </row>
    <row r="2" spans="1:15" ht="23.25" customHeight="1" x14ac:dyDescent="0.2">
      <c r="A2" s="4"/>
      <c r="B2" s="81" t="s">
        <v>40</v>
      </c>
      <c r="C2" s="82"/>
      <c r="D2" s="195" t="s">
        <v>46</v>
      </c>
      <c r="E2" s="196"/>
      <c r="F2" s="196"/>
      <c r="G2" s="196"/>
      <c r="H2" s="196"/>
      <c r="I2" s="196"/>
      <c r="J2" s="197"/>
      <c r="O2" s="2"/>
    </row>
    <row r="3" spans="1:15" ht="23.25" customHeight="1" x14ac:dyDescent="0.2">
      <c r="A3" s="4"/>
      <c r="B3" s="83" t="s">
        <v>45</v>
      </c>
      <c r="C3" s="84"/>
      <c r="D3" s="223" t="s">
        <v>43</v>
      </c>
      <c r="E3" s="224"/>
      <c r="F3" s="224"/>
      <c r="G3" s="224"/>
      <c r="H3" s="224"/>
      <c r="I3" s="224"/>
      <c r="J3" s="225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/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02"/>
      <c r="E11" s="202"/>
      <c r="F11" s="202"/>
      <c r="G11" s="202"/>
      <c r="H11" s="28" t="s">
        <v>33</v>
      </c>
      <c r="I11" s="91"/>
      <c r="J11" s="11"/>
    </row>
    <row r="12" spans="1:15" ht="15.75" customHeight="1" x14ac:dyDescent="0.2">
      <c r="A12" s="4"/>
      <c r="B12" s="41"/>
      <c r="C12" s="26"/>
      <c r="D12" s="221"/>
      <c r="E12" s="221"/>
      <c r="F12" s="221"/>
      <c r="G12" s="221"/>
      <c r="H12" s="28" t="s">
        <v>34</v>
      </c>
      <c r="I12" s="91"/>
      <c r="J12" s="11"/>
    </row>
    <row r="13" spans="1:15" ht="15.75" customHeight="1" x14ac:dyDescent="0.2">
      <c r="A13" s="4"/>
      <c r="B13" s="42"/>
      <c r="C13" s="92"/>
      <c r="D13" s="222"/>
      <c r="E13" s="222"/>
      <c r="F13" s="222"/>
      <c r="G13" s="222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01"/>
      <c r="F15" s="201"/>
      <c r="G15" s="219"/>
      <c r="H15" s="219"/>
      <c r="I15" s="219" t="s">
        <v>28</v>
      </c>
      <c r="J15" s="220"/>
    </row>
    <row r="16" spans="1:15" ht="23.25" customHeight="1" x14ac:dyDescent="0.2">
      <c r="A16" s="139" t="s">
        <v>23</v>
      </c>
      <c r="B16" s="140" t="s">
        <v>23</v>
      </c>
      <c r="C16" s="58"/>
      <c r="D16" s="59"/>
      <c r="E16" s="198"/>
      <c r="F16" s="199"/>
      <c r="G16" s="198"/>
      <c r="H16" s="199"/>
      <c r="I16" s="198">
        <v>0</v>
      </c>
      <c r="J16" s="200"/>
    </row>
    <row r="17" spans="1:10" ht="23.25" customHeight="1" x14ac:dyDescent="0.2">
      <c r="A17" s="139" t="s">
        <v>24</v>
      </c>
      <c r="B17" s="140" t="s">
        <v>24</v>
      </c>
      <c r="C17" s="58"/>
      <c r="D17" s="59"/>
      <c r="E17" s="198"/>
      <c r="F17" s="199"/>
      <c r="G17" s="198"/>
      <c r="H17" s="199"/>
      <c r="I17" s="198">
        <v>0</v>
      </c>
      <c r="J17" s="200"/>
    </row>
    <row r="18" spans="1:10" ht="23.25" customHeight="1" x14ac:dyDescent="0.2">
      <c r="A18" s="139" t="s">
        <v>25</v>
      </c>
      <c r="B18" s="140" t="s">
        <v>25</v>
      </c>
      <c r="C18" s="58"/>
      <c r="D18" s="59"/>
      <c r="E18" s="198"/>
      <c r="F18" s="199"/>
      <c r="G18" s="198"/>
      <c r="H18" s="199"/>
      <c r="I18" s="198">
        <v>0</v>
      </c>
      <c r="J18" s="200"/>
    </row>
    <row r="19" spans="1:10" ht="23.25" customHeight="1" x14ac:dyDescent="0.2">
      <c r="A19" s="139" t="s">
        <v>78</v>
      </c>
      <c r="B19" s="140" t="s">
        <v>26</v>
      </c>
      <c r="C19" s="58"/>
      <c r="D19" s="59"/>
      <c r="E19" s="198"/>
      <c r="F19" s="199"/>
      <c r="G19" s="198"/>
      <c r="H19" s="199"/>
      <c r="I19" s="198">
        <v>0</v>
      </c>
      <c r="J19" s="200"/>
    </row>
    <row r="20" spans="1:10" ht="23.25" customHeight="1" x14ac:dyDescent="0.2">
      <c r="A20" s="139" t="s">
        <v>79</v>
      </c>
      <c r="B20" s="140" t="s">
        <v>27</v>
      </c>
      <c r="C20" s="58"/>
      <c r="D20" s="59"/>
      <c r="E20" s="198"/>
      <c r="F20" s="199"/>
      <c r="G20" s="198"/>
      <c r="H20" s="199"/>
      <c r="I20" s="198">
        <v>0</v>
      </c>
      <c r="J20" s="200"/>
    </row>
    <row r="21" spans="1:10" ht="23.25" customHeight="1" x14ac:dyDescent="0.2">
      <c r="A21" s="4"/>
      <c r="B21" s="74" t="s">
        <v>28</v>
      </c>
      <c r="C21" s="75"/>
      <c r="D21" s="76"/>
      <c r="E21" s="208"/>
      <c r="F21" s="217"/>
      <c r="G21" s="208"/>
      <c r="H21" s="217"/>
      <c r="I21" s="208">
        <f>SUM(I16:J20)</f>
        <v>0</v>
      </c>
      <c r="J21" s="20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06">
        <v>0</v>
      </c>
      <c r="H23" s="207"/>
      <c r="I23" s="207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04">
        <v>0</v>
      </c>
      <c r="H24" s="205"/>
      <c r="I24" s="205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06">
        <v>0</v>
      </c>
      <c r="H25" s="207"/>
      <c r="I25" s="207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13">
        <v>0</v>
      </c>
      <c r="H26" s="214"/>
      <c r="I26" s="214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15">
        <v>0</v>
      </c>
      <c r="H27" s="215"/>
      <c r="I27" s="215"/>
      <c r="J27" s="63" t="str">
        <f t="shared" si="0"/>
        <v>CZK</v>
      </c>
    </row>
    <row r="28" spans="1:10" ht="27.75" hidden="1" customHeight="1" thickBot="1" x14ac:dyDescent="0.25">
      <c r="A28" s="4"/>
      <c r="B28" s="112" t="s">
        <v>22</v>
      </c>
      <c r="C28" s="113"/>
      <c r="D28" s="113"/>
      <c r="E28" s="114"/>
      <c r="F28" s="115"/>
      <c r="G28" s="216">
        <v>1756026.4</v>
      </c>
      <c r="H28" s="218"/>
      <c r="I28" s="218"/>
      <c r="J28" s="116" t="str">
        <f t="shared" si="0"/>
        <v>CZK</v>
      </c>
    </row>
    <row r="29" spans="1:10" ht="27.75" customHeight="1" thickBot="1" x14ac:dyDescent="0.25">
      <c r="A29" s="4"/>
      <c r="B29" s="112" t="s">
        <v>35</v>
      </c>
      <c r="C29" s="117"/>
      <c r="D29" s="117"/>
      <c r="E29" s="117"/>
      <c r="F29" s="117"/>
      <c r="G29" s="216">
        <v>0</v>
      </c>
      <c r="H29" s="216"/>
      <c r="I29" s="216"/>
      <c r="J29" s="118" t="s">
        <v>49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43494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03" t="s">
        <v>2</v>
      </c>
      <c r="E35" s="203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4"/>
      <c r="G37" s="104"/>
      <c r="H37" s="104"/>
      <c r="I37" s="104"/>
      <c r="J37" s="3"/>
    </row>
    <row r="38" spans="1:10" ht="25.5" hidden="1" customHeight="1" x14ac:dyDescent="0.2">
      <c r="A38" s="96" t="s">
        <v>37</v>
      </c>
      <c r="B38" s="98" t="s">
        <v>16</v>
      </c>
      <c r="C38" s="99" t="s">
        <v>5</v>
      </c>
      <c r="D38" s="100"/>
      <c r="E38" s="100"/>
      <c r="F38" s="105" t="str">
        <f>B23</f>
        <v>Základ pro sníženou DPH</v>
      </c>
      <c r="G38" s="105" t="str">
        <f>B25</f>
        <v>Základ pro základní DPH</v>
      </c>
      <c r="H38" s="106" t="s">
        <v>17</v>
      </c>
      <c r="I38" s="106" t="s">
        <v>1</v>
      </c>
      <c r="J38" s="101" t="s">
        <v>0</v>
      </c>
    </row>
    <row r="39" spans="1:10" ht="25.5" hidden="1" customHeight="1" x14ac:dyDescent="0.2">
      <c r="A39" s="96">
        <v>0</v>
      </c>
      <c r="B39" s="102" t="s">
        <v>47</v>
      </c>
      <c r="C39" s="186" t="s">
        <v>46</v>
      </c>
      <c r="D39" s="187"/>
      <c r="E39" s="187"/>
      <c r="F39" s="107">
        <v>1756026.4</v>
      </c>
      <c r="G39" s="108">
        <v>0</v>
      </c>
      <c r="H39" s="109">
        <v>263404</v>
      </c>
      <c r="I39" s="109">
        <v>2019430.3999999999</v>
      </c>
      <c r="J39" s="103" t="str">
        <f>IF(CenaCelkemVypocet=0,"",I39/CenaCelkemVypocet*100)</f>
        <v/>
      </c>
    </row>
    <row r="40" spans="1:10" ht="25.5" hidden="1" customHeight="1" x14ac:dyDescent="0.2">
      <c r="A40" s="96"/>
      <c r="B40" s="188" t="s">
        <v>48</v>
      </c>
      <c r="C40" s="189"/>
      <c r="D40" s="189"/>
      <c r="E40" s="190"/>
      <c r="F40" s="110">
        <f>SUMIF(A39:A39,"=1",F39:F39)</f>
        <v>0</v>
      </c>
      <c r="G40" s="111">
        <f>SUMIF(A39:A39,"=1",G39:G39)</f>
        <v>0</v>
      </c>
      <c r="H40" s="111">
        <f>SUMIF(A39:A39,"=1",H39:H39)</f>
        <v>0</v>
      </c>
      <c r="I40" s="111">
        <f>SUMIF(A39:A39,"=1",I39:I39)</f>
        <v>0</v>
      </c>
      <c r="J40" s="97">
        <f>SUMIF(A39:A39,"=1",J39:J39)</f>
        <v>0</v>
      </c>
    </row>
    <row r="44" spans="1:10" ht="15.75" x14ac:dyDescent="0.25">
      <c r="B44" s="119" t="s">
        <v>50</v>
      </c>
    </row>
    <row r="46" spans="1:10" ht="25.5" customHeight="1" x14ac:dyDescent="0.2">
      <c r="A46" s="120"/>
      <c r="B46" s="124" t="s">
        <v>16</v>
      </c>
      <c r="C46" s="124" t="s">
        <v>5</v>
      </c>
      <c r="D46" s="125"/>
      <c r="E46" s="125"/>
      <c r="F46" s="128" t="s">
        <v>51</v>
      </c>
      <c r="G46" s="128"/>
      <c r="H46" s="128"/>
      <c r="I46" s="191" t="s">
        <v>28</v>
      </c>
      <c r="J46" s="191"/>
    </row>
    <row r="47" spans="1:10" ht="25.5" customHeight="1" x14ac:dyDescent="0.2">
      <c r="A47" s="121"/>
      <c r="B47" s="129" t="s">
        <v>52</v>
      </c>
      <c r="C47" s="193" t="s">
        <v>53</v>
      </c>
      <c r="D47" s="194"/>
      <c r="E47" s="194"/>
      <c r="F47" s="131" t="s">
        <v>23</v>
      </c>
      <c r="G47" s="132"/>
      <c r="H47" s="132"/>
      <c r="I47" s="192"/>
      <c r="J47" s="192"/>
    </row>
    <row r="48" spans="1:10" ht="25.5" customHeight="1" x14ac:dyDescent="0.2">
      <c r="A48" s="121"/>
      <c r="B48" s="123" t="s">
        <v>54</v>
      </c>
      <c r="C48" s="181" t="s">
        <v>55</v>
      </c>
      <c r="D48" s="182"/>
      <c r="E48" s="182"/>
      <c r="F48" s="133" t="s">
        <v>23</v>
      </c>
      <c r="G48" s="134"/>
      <c r="H48" s="134"/>
      <c r="I48" s="180"/>
      <c r="J48" s="180"/>
    </row>
    <row r="49" spans="1:10" ht="25.5" customHeight="1" x14ac:dyDescent="0.2">
      <c r="A49" s="121"/>
      <c r="B49" s="123" t="s">
        <v>56</v>
      </c>
      <c r="C49" s="181" t="s">
        <v>57</v>
      </c>
      <c r="D49" s="182"/>
      <c r="E49" s="182"/>
      <c r="F49" s="133" t="s">
        <v>23</v>
      </c>
      <c r="G49" s="134"/>
      <c r="H49" s="134"/>
      <c r="I49" s="180"/>
      <c r="J49" s="180"/>
    </row>
    <row r="50" spans="1:10" ht="25.5" customHeight="1" x14ac:dyDescent="0.2">
      <c r="A50" s="121"/>
      <c r="B50" s="123" t="s">
        <v>58</v>
      </c>
      <c r="C50" s="181" t="s">
        <v>59</v>
      </c>
      <c r="D50" s="182"/>
      <c r="E50" s="182"/>
      <c r="F50" s="133" t="s">
        <v>23</v>
      </c>
      <c r="G50" s="134"/>
      <c r="H50" s="134"/>
      <c r="I50" s="180"/>
      <c r="J50" s="180"/>
    </row>
    <row r="51" spans="1:10" ht="25.5" customHeight="1" x14ac:dyDescent="0.2">
      <c r="A51" s="121"/>
      <c r="B51" s="123" t="s">
        <v>60</v>
      </c>
      <c r="C51" s="181" t="s">
        <v>61</v>
      </c>
      <c r="D51" s="182"/>
      <c r="E51" s="182"/>
      <c r="F51" s="133" t="s">
        <v>23</v>
      </c>
      <c r="G51" s="134"/>
      <c r="H51" s="134"/>
      <c r="I51" s="180"/>
      <c r="J51" s="180"/>
    </row>
    <row r="52" spans="1:10" ht="25.5" customHeight="1" x14ac:dyDescent="0.2">
      <c r="A52" s="121"/>
      <c r="B52" s="123" t="s">
        <v>62</v>
      </c>
      <c r="C52" s="181" t="s">
        <v>63</v>
      </c>
      <c r="D52" s="182"/>
      <c r="E52" s="182"/>
      <c r="F52" s="133" t="s">
        <v>24</v>
      </c>
      <c r="G52" s="134"/>
      <c r="H52" s="134"/>
      <c r="I52" s="180"/>
      <c r="J52" s="180"/>
    </row>
    <row r="53" spans="1:10" ht="25.5" customHeight="1" x14ac:dyDescent="0.2">
      <c r="A53" s="121"/>
      <c r="B53" s="123" t="s">
        <v>64</v>
      </c>
      <c r="C53" s="181" t="s">
        <v>65</v>
      </c>
      <c r="D53" s="182"/>
      <c r="E53" s="182"/>
      <c r="F53" s="133" t="s">
        <v>24</v>
      </c>
      <c r="G53" s="134"/>
      <c r="H53" s="134"/>
      <c r="I53" s="180"/>
      <c r="J53" s="180"/>
    </row>
    <row r="54" spans="1:10" ht="25.5" customHeight="1" x14ac:dyDescent="0.2">
      <c r="A54" s="121"/>
      <c r="B54" s="123" t="s">
        <v>66</v>
      </c>
      <c r="C54" s="181" t="s">
        <v>67</v>
      </c>
      <c r="D54" s="182"/>
      <c r="E54" s="182"/>
      <c r="F54" s="133" t="s">
        <v>24</v>
      </c>
      <c r="G54" s="134"/>
      <c r="H54" s="134"/>
      <c r="I54" s="180"/>
      <c r="J54" s="180"/>
    </row>
    <row r="55" spans="1:10" ht="25.5" customHeight="1" x14ac:dyDescent="0.2">
      <c r="A55" s="121"/>
      <c r="B55" s="123" t="s">
        <v>68</v>
      </c>
      <c r="C55" s="181" t="s">
        <v>69</v>
      </c>
      <c r="D55" s="182"/>
      <c r="E55" s="182"/>
      <c r="F55" s="133" t="s">
        <v>24</v>
      </c>
      <c r="G55" s="134"/>
      <c r="H55" s="134"/>
      <c r="I55" s="180"/>
      <c r="J55" s="180"/>
    </row>
    <row r="56" spans="1:10" ht="25.5" customHeight="1" x14ac:dyDescent="0.2">
      <c r="A56" s="121"/>
      <c r="B56" s="123" t="s">
        <v>70</v>
      </c>
      <c r="C56" s="181" t="s">
        <v>71</v>
      </c>
      <c r="D56" s="182"/>
      <c r="E56" s="182"/>
      <c r="F56" s="133" t="s">
        <v>24</v>
      </c>
      <c r="G56" s="134"/>
      <c r="H56" s="134"/>
      <c r="I56" s="180"/>
      <c r="J56" s="180"/>
    </row>
    <row r="57" spans="1:10" ht="25.5" customHeight="1" x14ac:dyDescent="0.2">
      <c r="A57" s="121"/>
      <c r="B57" s="123" t="s">
        <v>72</v>
      </c>
      <c r="C57" s="181" t="s">
        <v>73</v>
      </c>
      <c r="D57" s="182"/>
      <c r="E57" s="182"/>
      <c r="F57" s="133" t="s">
        <v>24</v>
      </c>
      <c r="G57" s="134"/>
      <c r="H57" s="134"/>
      <c r="I57" s="180"/>
      <c r="J57" s="180"/>
    </row>
    <row r="58" spans="1:10" ht="25.5" customHeight="1" x14ac:dyDescent="0.2">
      <c r="A58" s="121"/>
      <c r="B58" s="123" t="s">
        <v>74</v>
      </c>
      <c r="C58" s="181" t="s">
        <v>75</v>
      </c>
      <c r="D58" s="182"/>
      <c r="E58" s="182"/>
      <c r="F58" s="133" t="s">
        <v>24</v>
      </c>
      <c r="G58" s="134"/>
      <c r="H58" s="134"/>
      <c r="I58" s="180"/>
      <c r="J58" s="180"/>
    </row>
    <row r="59" spans="1:10" ht="25.5" customHeight="1" x14ac:dyDescent="0.2">
      <c r="A59" s="121"/>
      <c r="B59" s="123" t="s">
        <v>76</v>
      </c>
      <c r="C59" s="181" t="s">
        <v>77</v>
      </c>
      <c r="D59" s="182"/>
      <c r="E59" s="182"/>
      <c r="F59" s="133" t="s">
        <v>23</v>
      </c>
      <c r="G59" s="134"/>
      <c r="H59" s="134"/>
      <c r="I59" s="180"/>
      <c r="J59" s="180"/>
    </row>
    <row r="60" spans="1:10" ht="25.5" customHeight="1" x14ac:dyDescent="0.2">
      <c r="A60" s="121"/>
      <c r="B60" s="130" t="s">
        <v>78</v>
      </c>
      <c r="C60" s="184" t="s">
        <v>26</v>
      </c>
      <c r="D60" s="185"/>
      <c r="E60" s="185"/>
      <c r="F60" s="135" t="s">
        <v>23</v>
      </c>
      <c r="G60" s="136"/>
      <c r="H60" s="136"/>
      <c r="I60" s="183"/>
      <c r="J60" s="183"/>
    </row>
    <row r="61" spans="1:10" ht="25.5" customHeight="1" x14ac:dyDescent="0.2">
      <c r="A61" s="122"/>
      <c r="B61" s="126" t="s">
        <v>1</v>
      </c>
      <c r="C61" s="126"/>
      <c r="D61" s="127"/>
      <c r="E61" s="127"/>
      <c r="F61" s="137"/>
      <c r="G61" s="138"/>
      <c r="H61" s="138"/>
      <c r="I61" s="179"/>
      <c r="J61" s="179"/>
    </row>
    <row r="62" spans="1:10" x14ac:dyDescent="0.2">
      <c r="F62" s="94"/>
      <c r="G62" s="95"/>
      <c r="H62" s="94"/>
      <c r="I62" s="95"/>
      <c r="J62" s="95"/>
    </row>
    <row r="63" spans="1:10" x14ac:dyDescent="0.2">
      <c r="F63" s="94"/>
      <c r="G63" s="95"/>
      <c r="H63" s="94"/>
      <c r="I63" s="95"/>
      <c r="J63" s="95"/>
    </row>
    <row r="64" spans="1:10" x14ac:dyDescent="0.2">
      <c r="F64" s="94"/>
      <c r="G64" s="95"/>
      <c r="H64" s="94"/>
      <c r="I64" s="95"/>
      <c r="J64" s="9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61:J61"/>
    <mergeCell ref="I58:J58"/>
    <mergeCell ref="C58:E58"/>
    <mergeCell ref="I59:J59"/>
    <mergeCell ref="C59:E59"/>
    <mergeCell ref="I60:J60"/>
    <mergeCell ref="C60:E6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26" t="s">
        <v>6</v>
      </c>
      <c r="B1" s="226"/>
      <c r="C1" s="227"/>
      <c r="D1" s="226"/>
      <c r="E1" s="226"/>
      <c r="F1" s="226"/>
      <c r="G1" s="226"/>
    </row>
    <row r="2" spans="1:7" ht="24.95" customHeight="1" x14ac:dyDescent="0.2">
      <c r="A2" s="79" t="s">
        <v>41</v>
      </c>
      <c r="B2" s="78"/>
      <c r="C2" s="228"/>
      <c r="D2" s="228"/>
      <c r="E2" s="228"/>
      <c r="F2" s="228"/>
      <c r="G2" s="229"/>
    </row>
    <row r="3" spans="1:7" ht="24.95" hidden="1" customHeight="1" x14ac:dyDescent="0.2">
      <c r="A3" s="79" t="s">
        <v>7</v>
      </c>
      <c r="B3" s="78"/>
      <c r="C3" s="228"/>
      <c r="D3" s="228"/>
      <c r="E3" s="228"/>
      <c r="F3" s="228"/>
      <c r="G3" s="229"/>
    </row>
    <row r="4" spans="1:7" ht="24.95" hidden="1" customHeight="1" x14ac:dyDescent="0.2">
      <c r="A4" s="79" t="s">
        <v>8</v>
      </c>
      <c r="B4" s="78"/>
      <c r="C4" s="228"/>
      <c r="D4" s="228"/>
      <c r="E4" s="228"/>
      <c r="F4" s="228"/>
      <c r="G4" s="229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12"/>
  <sheetViews>
    <sheetView tabSelected="1" workbookViewId="0">
      <selection activeCell="C19" sqref="C19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13" width="0" hidden="1" customWidth="1"/>
    <col min="17" max="17" width="11.28515625" bestFit="1" customWidth="1"/>
    <col min="18" max="21" width="0" hidden="1" customWidth="1"/>
    <col min="29" max="39" width="0" hidden="1" customWidth="1"/>
  </cols>
  <sheetData>
    <row r="1" spans="1:60" ht="15.75" customHeight="1" x14ac:dyDescent="0.25">
      <c r="A1" s="230" t="s">
        <v>6</v>
      </c>
      <c r="B1" s="230"/>
      <c r="C1" s="230"/>
      <c r="D1" s="230"/>
      <c r="E1" s="230"/>
      <c r="F1" s="230"/>
      <c r="G1" s="230"/>
      <c r="AE1" t="s">
        <v>81</v>
      </c>
    </row>
    <row r="2" spans="1:60" ht="25.15" customHeight="1" x14ac:dyDescent="0.2">
      <c r="A2" s="143" t="s">
        <v>80</v>
      </c>
      <c r="B2" s="141"/>
      <c r="C2" s="231" t="s">
        <v>114</v>
      </c>
      <c r="D2" s="232"/>
      <c r="E2" s="232"/>
      <c r="F2" s="232"/>
      <c r="G2" s="233"/>
      <c r="AE2" t="s">
        <v>82</v>
      </c>
    </row>
    <row r="3" spans="1:60" ht="25.15" customHeight="1" x14ac:dyDescent="0.2">
      <c r="A3" s="144" t="s">
        <v>7</v>
      </c>
      <c r="B3" s="142"/>
      <c r="C3" s="234" t="s">
        <v>43</v>
      </c>
      <c r="D3" s="235"/>
      <c r="E3" s="235"/>
      <c r="F3" s="235"/>
      <c r="G3" s="236"/>
      <c r="AE3" t="s">
        <v>83</v>
      </c>
    </row>
    <row r="4" spans="1:60" ht="25.15" hidden="1" customHeight="1" x14ac:dyDescent="0.2">
      <c r="A4" s="144" t="s">
        <v>8</v>
      </c>
      <c r="B4" s="142"/>
      <c r="C4" s="234"/>
      <c r="D4" s="235"/>
      <c r="E4" s="235"/>
      <c r="F4" s="235"/>
      <c r="G4" s="236"/>
      <c r="AE4" t="s">
        <v>84</v>
      </c>
    </row>
    <row r="5" spans="1:60" hidden="1" x14ac:dyDescent="0.2">
      <c r="A5" s="145" t="s">
        <v>85</v>
      </c>
      <c r="B5" s="146"/>
      <c r="C5" s="147"/>
      <c r="D5" s="148"/>
      <c r="E5" s="148"/>
      <c r="F5" s="148"/>
      <c r="G5" s="149"/>
      <c r="AE5" t="s">
        <v>86</v>
      </c>
    </row>
    <row r="7" spans="1:60" ht="38.25" x14ac:dyDescent="0.2">
      <c r="A7" s="175" t="s">
        <v>87</v>
      </c>
      <c r="B7" s="176" t="s">
        <v>88</v>
      </c>
      <c r="C7" s="176" t="s">
        <v>89</v>
      </c>
      <c r="D7" s="175" t="s">
        <v>90</v>
      </c>
      <c r="E7" s="175" t="s">
        <v>91</v>
      </c>
      <c r="F7" s="150" t="s">
        <v>92</v>
      </c>
      <c r="G7" s="175" t="s">
        <v>28</v>
      </c>
      <c r="H7" s="157" t="s">
        <v>29</v>
      </c>
      <c r="I7" s="157" t="s">
        <v>93</v>
      </c>
      <c r="J7" s="157" t="s">
        <v>30</v>
      </c>
      <c r="K7" s="157" t="s">
        <v>94</v>
      </c>
      <c r="L7" s="157" t="s">
        <v>95</v>
      </c>
      <c r="M7" s="157" t="s">
        <v>96</v>
      </c>
      <c r="N7" s="157" t="s">
        <v>97</v>
      </c>
      <c r="O7" s="157" t="s">
        <v>98</v>
      </c>
      <c r="P7" s="157" t="s">
        <v>99</v>
      </c>
      <c r="Q7" s="157" t="s">
        <v>100</v>
      </c>
      <c r="R7" s="157" t="s">
        <v>101</v>
      </c>
      <c r="S7" s="157" t="s">
        <v>102</v>
      </c>
      <c r="T7" s="157" t="s">
        <v>103</v>
      </c>
      <c r="U7" s="152" t="s">
        <v>104</v>
      </c>
    </row>
    <row r="8" spans="1:60" x14ac:dyDescent="0.2">
      <c r="A8" s="174" t="s">
        <v>105</v>
      </c>
      <c r="B8" s="161" t="s">
        <v>64</v>
      </c>
      <c r="C8" s="162" t="s">
        <v>65</v>
      </c>
      <c r="D8" s="163"/>
      <c r="E8" s="164"/>
      <c r="F8" s="165"/>
      <c r="G8" s="165"/>
      <c r="H8" s="165"/>
      <c r="I8" s="165" t="e">
        <f>SUM(#REF!)</f>
        <v>#REF!</v>
      </c>
      <c r="J8" s="165"/>
      <c r="K8" s="165" t="e">
        <f>SUM(#REF!)</f>
        <v>#REF!</v>
      </c>
      <c r="L8" s="165"/>
      <c r="M8" s="165" t="e">
        <f>SUM(#REF!)</f>
        <v>#REF!</v>
      </c>
      <c r="N8" s="166"/>
      <c r="O8" s="166"/>
      <c r="P8" s="166"/>
      <c r="Q8" s="165">
        <f>Q9+Q10</f>
        <v>-970</v>
      </c>
      <c r="R8" s="155"/>
      <c r="S8" s="155"/>
      <c r="T8" s="156"/>
      <c r="U8" s="155">
        <f>SUM(U9:U9)</f>
        <v>-31.91</v>
      </c>
      <c r="AE8" t="s">
        <v>106</v>
      </c>
    </row>
    <row r="9" spans="1:60" ht="22.5" outlineLevel="1" x14ac:dyDescent="0.2">
      <c r="A9" s="177">
        <v>16</v>
      </c>
      <c r="B9" s="167" t="s">
        <v>112</v>
      </c>
      <c r="C9" s="168" t="s">
        <v>113</v>
      </c>
      <c r="D9" s="169" t="s">
        <v>108</v>
      </c>
      <c r="E9" s="170">
        <v>-25</v>
      </c>
      <c r="F9" s="237">
        <v>22.8</v>
      </c>
      <c r="G9" s="171">
        <f t="shared" ref="G9" si="0">F9*E9</f>
        <v>-570</v>
      </c>
      <c r="H9" s="171">
        <v>141.35</v>
      </c>
      <c r="I9" s="171">
        <f>ROUND(E9*H9,2)</f>
        <v>-3533.75</v>
      </c>
      <c r="J9" s="171">
        <v>77.650000000000006</v>
      </c>
      <c r="K9" s="171">
        <f>ROUND(E9*J9,2)</f>
        <v>-1941.25</v>
      </c>
      <c r="L9" s="171">
        <v>15</v>
      </c>
      <c r="M9" s="171">
        <f>G9*(1+L9/100)</f>
        <v>-655.5</v>
      </c>
      <c r="N9" s="172">
        <v>3.5899999999999999E-3</v>
      </c>
      <c r="O9" s="172">
        <f>ROUND(E9*N9,5)</f>
        <v>-8.9749999999999996E-2</v>
      </c>
      <c r="P9" s="172">
        <v>0</v>
      </c>
      <c r="Q9" s="171">
        <f t="shared" ref="Q9" si="1">G9</f>
        <v>-570</v>
      </c>
      <c r="R9" s="153"/>
      <c r="S9" s="153"/>
      <c r="T9" s="154">
        <v>1.2765</v>
      </c>
      <c r="U9" s="153">
        <f>ROUND(E9*T9,2)</f>
        <v>-31.91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107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177">
        <v>17</v>
      </c>
      <c r="B10" s="167" t="s">
        <v>112</v>
      </c>
      <c r="C10" s="168" t="s">
        <v>115</v>
      </c>
      <c r="D10" s="169" t="s">
        <v>108</v>
      </c>
      <c r="E10" s="170">
        <v>-25</v>
      </c>
      <c r="F10" s="237">
        <v>16</v>
      </c>
      <c r="G10" s="171">
        <f t="shared" ref="G10" si="2">F10*E10</f>
        <v>-400</v>
      </c>
      <c r="H10" s="171">
        <v>141.35</v>
      </c>
      <c r="I10" s="171">
        <f>ROUND(E10*H10,2)</f>
        <v>-3533.75</v>
      </c>
      <c r="J10" s="171">
        <v>77.650000000000006</v>
      </c>
      <c r="K10" s="171">
        <f>ROUND(E10*J10,2)</f>
        <v>-1941.25</v>
      </c>
      <c r="L10" s="171">
        <v>15</v>
      </c>
      <c r="M10" s="171">
        <f>G10*(1+L10/100)</f>
        <v>-459.99999999999994</v>
      </c>
      <c r="N10" s="172">
        <v>3.5899999999999999E-3</v>
      </c>
      <c r="O10" s="172">
        <f>ROUND(E10*N10,5)</f>
        <v>-8.9749999999999996E-2</v>
      </c>
      <c r="P10" s="172">
        <v>0</v>
      </c>
      <c r="Q10" s="171">
        <f t="shared" ref="Q10" si="3">G10</f>
        <v>-400</v>
      </c>
      <c r="R10" s="153"/>
      <c r="S10" s="153"/>
      <c r="T10" s="154"/>
      <c r="U10" s="153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x14ac:dyDescent="0.2">
      <c r="A11" s="6"/>
      <c r="B11" s="7" t="s">
        <v>109</v>
      </c>
      <c r="C11" s="158" t="s">
        <v>109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AC11">
        <v>15</v>
      </c>
      <c r="AD11">
        <v>21</v>
      </c>
    </row>
    <row r="12" spans="1:60" ht="15" x14ac:dyDescent="0.25">
      <c r="C12" s="159"/>
      <c r="O12" s="160" t="s">
        <v>111</v>
      </c>
      <c r="P12" s="160"/>
      <c r="Q12" s="173">
        <f>Q8</f>
        <v>-970</v>
      </c>
      <c r="AE12" t="s">
        <v>110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Kalkulace</cp:lastModifiedBy>
  <cp:lastPrinted>2019-01-08T11:49:07Z</cp:lastPrinted>
  <dcterms:created xsi:type="dcterms:W3CDTF">2009-04-08T07:15:50Z</dcterms:created>
  <dcterms:modified xsi:type="dcterms:W3CDTF">2019-01-29T08:43:51Z</dcterms:modified>
</cp:coreProperties>
</file>