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MR\CN-199-CN-18 - Úklid budov KCVJS\Návrh Výzvy_fin\"/>
    </mc:Choice>
  </mc:AlternateContent>
  <bookViews>
    <workbookView xWindow="0" yWindow="0" windowWidth="11724" windowHeight="9972"/>
  </bookViews>
  <sheets>
    <sheet name="Podlahové plochy" sheetId="1" r:id="rId1"/>
    <sheet name="Okna" sheetId="2" r:id="rId2"/>
  </sheets>
  <definedNames>
    <definedName name="_xlnm._FilterDatabase" localSheetId="0" hidden="1">'Podlahové plochy'!$E$8:$E$56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D15" i="2"/>
  <c r="D14" i="2"/>
  <c r="D13" i="2"/>
  <c r="D12" i="2"/>
  <c r="D11" i="2"/>
  <c r="G113" i="1" l="1"/>
  <c r="G108" i="1"/>
  <c r="G117" i="1"/>
  <c r="G118" i="1"/>
  <c r="G109" i="1"/>
  <c r="E18" i="2" l="1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 l="1"/>
  <c r="G116" i="1"/>
  <c r="G115" i="1"/>
  <c r="G114" i="1"/>
  <c r="G112" i="1"/>
  <c r="G111" i="1"/>
  <c r="G110" i="1"/>
  <c r="G107" i="1"/>
  <c r="E13" i="2"/>
  <c r="E14" i="2"/>
  <c r="E10" i="2"/>
  <c r="E11" i="2"/>
  <c r="E12" i="2"/>
  <c r="E9" i="2"/>
  <c r="G119" i="1" l="1"/>
  <c r="D19" i="1"/>
  <c r="D18" i="1"/>
  <c r="D103" i="1"/>
  <c r="G103" i="1" s="1"/>
  <c r="D102" i="1"/>
  <c r="G102" i="1" s="1"/>
  <c r="D101" i="1"/>
  <c r="G101" i="1" s="1"/>
  <c r="D100" i="1"/>
  <c r="G100" i="1" s="1"/>
  <c r="D33" i="1"/>
  <c r="D35" i="1"/>
  <c r="D36" i="1"/>
  <c r="D37" i="1"/>
  <c r="D38" i="1"/>
  <c r="D39" i="1"/>
  <c r="D40" i="1"/>
  <c r="D41" i="1"/>
  <c r="D42" i="1"/>
  <c r="D43" i="1"/>
  <c r="D45" i="1"/>
  <c r="D47" i="1"/>
  <c r="D48" i="1"/>
  <c r="D49" i="1"/>
  <c r="D50" i="1"/>
  <c r="D51" i="1"/>
  <c r="D52" i="1"/>
  <c r="D53" i="1"/>
  <c r="D54" i="1"/>
  <c r="D56" i="1"/>
  <c r="D12" i="1"/>
  <c r="D13" i="1"/>
  <c r="D14" i="1"/>
  <c r="D15" i="1"/>
  <c r="D16" i="1"/>
  <c r="G97" i="1" s="1"/>
  <c r="D17" i="1"/>
  <c r="D21" i="1"/>
  <c r="D23" i="1"/>
  <c r="D24" i="1"/>
  <c r="D25" i="1"/>
  <c r="D26" i="1"/>
  <c r="D27" i="1"/>
  <c r="D28" i="1"/>
  <c r="D29" i="1"/>
  <c r="D30" i="1"/>
  <c r="D31" i="1"/>
  <c r="D10" i="1"/>
  <c r="G95" i="1" l="1"/>
  <c r="G98" i="1"/>
  <c r="G96" i="1"/>
  <c r="G99" i="1"/>
  <c r="G104" i="1" l="1"/>
</calcChain>
</file>

<file path=xl/sharedStrings.xml><?xml version="1.0" encoding="utf-8"?>
<sst xmlns="http://schemas.openxmlformats.org/spreadsheetml/2006/main" count="377" uniqueCount="161">
  <si>
    <t>přízemí</t>
  </si>
  <si>
    <t>zápisová kancelář</t>
  </si>
  <si>
    <t>ředitelna</t>
  </si>
  <si>
    <t>sekretariát</t>
  </si>
  <si>
    <t>sborovna</t>
  </si>
  <si>
    <t>knihovna</t>
  </si>
  <si>
    <t>aula</t>
  </si>
  <si>
    <t>wc personál</t>
  </si>
  <si>
    <t>wc aula</t>
  </si>
  <si>
    <t>učebna č. 3</t>
  </si>
  <si>
    <t>ekonomické oddělení</t>
  </si>
  <si>
    <t>učebna č. 4</t>
  </si>
  <si>
    <t>učebna č. 5</t>
  </si>
  <si>
    <t>učebna č. 6</t>
  </si>
  <si>
    <t>kabinet aj</t>
  </si>
  <si>
    <t>kabinet nj</t>
  </si>
  <si>
    <t>kabinet garanti</t>
  </si>
  <si>
    <t>učebna č. 7</t>
  </si>
  <si>
    <t>učebna č. 8</t>
  </si>
  <si>
    <t>učebna č. 9</t>
  </si>
  <si>
    <t>učebna č. 10</t>
  </si>
  <si>
    <t>kabinet IT</t>
  </si>
  <si>
    <t>učebna č. 11</t>
  </si>
  <si>
    <t>učebna č. 12</t>
  </si>
  <si>
    <t>učebna č. 13</t>
  </si>
  <si>
    <t>suterén</t>
  </si>
  <si>
    <t>vrátnice</t>
  </si>
  <si>
    <t>wc dámy</t>
  </si>
  <si>
    <t>wc páni</t>
  </si>
  <si>
    <t>kabinet</t>
  </si>
  <si>
    <t>kabinet ZŘ</t>
  </si>
  <si>
    <t>počet schodišť</t>
  </si>
  <si>
    <t>chodby</t>
  </si>
  <si>
    <t>počet podest</t>
  </si>
  <si>
    <t>počet chodeb</t>
  </si>
  <si>
    <t>kabinety, kanceláře</t>
  </si>
  <si>
    <t>sborovna, aula</t>
  </si>
  <si>
    <t>učebny</t>
  </si>
  <si>
    <t>toalety</t>
  </si>
  <si>
    <t>počet kanceláří</t>
  </si>
  <si>
    <t>počet učeben</t>
  </si>
  <si>
    <t>počet toalet</t>
  </si>
  <si>
    <t>počet</t>
  </si>
  <si>
    <t>II. mezipatro</t>
  </si>
  <si>
    <t>II. patro</t>
  </si>
  <si>
    <t>III. patro</t>
  </si>
  <si>
    <t>III. mezipatro</t>
  </si>
  <si>
    <t>I. patro</t>
  </si>
  <si>
    <t>I. mezipatro</t>
  </si>
  <si>
    <t>m</t>
  </si>
  <si>
    <t>vybavení</t>
  </si>
  <si>
    <t>četnost úklidu</t>
  </si>
  <si>
    <t>podlahy</t>
  </si>
  <si>
    <t>3x týdně</t>
  </si>
  <si>
    <t>každý den</t>
  </si>
  <si>
    <t>linoleum</t>
  </si>
  <si>
    <t>koberec</t>
  </si>
  <si>
    <t>dlaždice</t>
  </si>
  <si>
    <t>parkety</t>
  </si>
  <si>
    <t>stoly, židle, skříně</t>
  </si>
  <si>
    <t>stůl, židle, skříně</t>
  </si>
  <si>
    <t>stoly, židle, regály</t>
  </si>
  <si>
    <t>stoly, židle</t>
  </si>
  <si>
    <t>2 mísy, 1 umyvadlo</t>
  </si>
  <si>
    <t>2 mísy, 1 pisoár, 3 umyvadla</t>
  </si>
  <si>
    <t>stůly, židle, skříně</t>
  </si>
  <si>
    <t>3 mísy, 1 umyvadlo</t>
  </si>
  <si>
    <t>3 mísy, 3 pisoáry, 1 umyvadlo</t>
  </si>
  <si>
    <t>2 mísy, 3 pisoáry, 1 umyvadlo</t>
  </si>
  <si>
    <t>koberec + plovoucí p.</t>
  </si>
  <si>
    <t xml:space="preserve">Přízemí </t>
  </si>
  <si>
    <t>101 A zádveří</t>
  </si>
  <si>
    <t>čistící rohož</t>
  </si>
  <si>
    <t>102 A informační hala</t>
  </si>
  <si>
    <t>103 A výtah</t>
  </si>
  <si>
    <t>protiskluzuvá podlaha</t>
  </si>
  <si>
    <t>104 A úklidová místnost</t>
  </si>
  <si>
    <t>105 A WC ZTP</t>
  </si>
  <si>
    <t>1 mísa, 1 umyvadlo</t>
  </si>
  <si>
    <t>106 A WC ženy</t>
  </si>
  <si>
    <t>108 WC páni</t>
  </si>
  <si>
    <t>2 mísy, 2 pisoáry, 1 umyvadlo</t>
  </si>
  <si>
    <t>112 A informační hala</t>
  </si>
  <si>
    <t>113 A kancelář</t>
  </si>
  <si>
    <t>114 A schodiště</t>
  </si>
  <si>
    <t>115  A servrovna</t>
  </si>
  <si>
    <t>116 A recepce</t>
  </si>
  <si>
    <t>119 B chodba</t>
  </si>
  <si>
    <t>121 B WC + úklid</t>
  </si>
  <si>
    <t>125 B WC invalidé + ženy</t>
  </si>
  <si>
    <t>1 mísa, 2 pisoáry, 1 umyvadlo, 1 výlevka</t>
  </si>
  <si>
    <t>1 výlevka</t>
  </si>
  <si>
    <t>126 B učebna</t>
  </si>
  <si>
    <t>127 B kancelář</t>
  </si>
  <si>
    <t>1. patro</t>
  </si>
  <si>
    <t>201 A schodiště</t>
  </si>
  <si>
    <t>dlažba</t>
  </si>
  <si>
    <t>202 A chodba</t>
  </si>
  <si>
    <t>203 A učebna</t>
  </si>
  <si>
    <t>205 A WC invalidé + ženy</t>
  </si>
  <si>
    <t>206 A  WC muži + úklid</t>
  </si>
  <si>
    <t>210 A poradenská místnost</t>
  </si>
  <si>
    <t>211 A WC ženy</t>
  </si>
  <si>
    <t>212 A učebna</t>
  </si>
  <si>
    <t xml:space="preserve">213 A kuchyňka </t>
  </si>
  <si>
    <t>kuchyňská linka, umyvadlo</t>
  </si>
  <si>
    <t>učebna č. 16</t>
  </si>
  <si>
    <t>učebna č. 17</t>
  </si>
  <si>
    <t>Eurookno dřevěné</t>
  </si>
  <si>
    <t>šířka (m)</t>
  </si>
  <si>
    <t>výška (m)</t>
  </si>
  <si>
    <t>Podlahové plochy v budově Sady 5. května 42</t>
  </si>
  <si>
    <t>Podlahové plochy v budově Tylova 33</t>
  </si>
  <si>
    <t>informační haly</t>
  </si>
  <si>
    <t>úklidové místnosti</t>
  </si>
  <si>
    <t>kuchyňky</t>
  </si>
  <si>
    <t>výtah</t>
  </si>
  <si>
    <t>zádveří</t>
  </si>
  <si>
    <t>servrovna</t>
  </si>
  <si>
    <t>kanceláře, recepce</t>
  </si>
  <si>
    <t>poradenská místnost</t>
  </si>
  <si>
    <t xml:space="preserve">schodiště </t>
  </si>
  <si>
    <t>počet výtahů</t>
  </si>
  <si>
    <t>počet zádveříů</t>
  </si>
  <si>
    <t>počet servroven</t>
  </si>
  <si>
    <t>počet místností</t>
  </si>
  <si>
    <t>Tylova 33</t>
  </si>
  <si>
    <t>sady 5. května 42</t>
  </si>
  <si>
    <t>Tylova 33, Plzeň</t>
  </si>
  <si>
    <t>stolky, židle, PC stoly</t>
  </si>
  <si>
    <t>pódium, stoly, židle</t>
  </si>
  <si>
    <t>2x týdně</t>
  </si>
  <si>
    <t>Celková plocha oken sady 5. května 42</t>
  </si>
  <si>
    <t>Celková plocha oken Tylova 33</t>
  </si>
  <si>
    <t>Podlahové plochy v budově Sady 5. května 42 - CELKEM</t>
  </si>
  <si>
    <t>Podlahové plochy v budově Tylova 33 - CELKEM</t>
  </si>
  <si>
    <t>KCVJŠ Plzeň - plocha oken určená k úklidu</t>
  </si>
  <si>
    <t>Typ okna včetně rámu</t>
  </si>
  <si>
    <t>Hliníkové</t>
  </si>
  <si>
    <t>Plastové</t>
  </si>
  <si>
    <t>Typ okna a dveří včetně rámu</t>
  </si>
  <si>
    <t>Špaletové (vnitřní a vnější část počítána zvlášť)</t>
  </si>
  <si>
    <t>jednotlivá schodiště (kámen)</t>
  </si>
  <si>
    <t>podesty (dlažba)</t>
  </si>
  <si>
    <t>chodby (dlažba)</t>
  </si>
  <si>
    <t>spojovací chodby (dlažba)</t>
  </si>
  <si>
    <t>společné prostory</t>
  </si>
  <si>
    <t>jednotlivá schodiště (14x)</t>
  </si>
  <si>
    <t>podesty (8x)</t>
  </si>
  <si>
    <t>chodby (8x)</t>
  </si>
  <si>
    <t>spojovací chodby (4x)</t>
  </si>
  <si>
    <t>kámen</t>
  </si>
  <si>
    <t>Celoskleněné dveře</t>
  </si>
  <si>
    <t>Interiérové dveře</t>
  </si>
  <si>
    <t>KCVJŠ Plzeň - plocha podlah určená k úklidu</t>
  </si>
  <si>
    <r>
      <t>m</t>
    </r>
    <r>
      <rPr>
        <vertAlign val="superscript"/>
        <sz val="11"/>
        <color theme="1"/>
        <rFont val="Arial"/>
        <family val="2"/>
        <charset val="238"/>
      </rPr>
      <t>2</t>
    </r>
  </si>
  <si>
    <r>
      <t>m</t>
    </r>
    <r>
      <rPr>
        <b/>
        <vertAlign val="superscript"/>
        <sz val="11"/>
        <color theme="1"/>
        <rFont val="Arial"/>
        <family val="2"/>
        <charset val="238"/>
      </rPr>
      <t>2</t>
    </r>
  </si>
  <si>
    <r>
      <t>plocha (m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>)</t>
    </r>
  </si>
  <si>
    <t>NÁZEV VEŘEJNÉ ZAKÁZKY:</t>
  </si>
  <si>
    <t>„Úklid budov KCVJŠ Plzeň“</t>
  </si>
  <si>
    <t>Příloha č. 2 Výzvy: Přehled podlahových ploch a ploch oken k úklidu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</si>
</sst>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rgb="FF0000FF"/>
      <name val="Arial"/>
      <family val="2"/>
      <charset val="238"/>
    </font>
    <font>
      <b/>
      <sz val="14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 applyBorder="1"/>
    <xf numFmtId="0" fontId="2" fillId="3" borderId="0" xfId="0" applyFont="1" applyFill="1" applyAlignment="1"/>
    <xf numFmtId="0" fontId="0" fillId="0" borderId="0" xfId="0" applyAlignment="1">
      <alignment horizontal="center"/>
    </xf>
    <xf numFmtId="0" fontId="4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0" fontId="4" fillId="2" borderId="12" xfId="0" applyFont="1" applyFill="1" applyBorder="1"/>
    <xf numFmtId="164" fontId="5" fillId="2" borderId="10" xfId="0" applyNumberFormat="1" applyFont="1" applyFill="1" applyBorder="1" applyAlignment="1">
      <alignment horizontal="right"/>
    </xf>
    <xf numFmtId="164" fontId="5" fillId="2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/>
    </xf>
    <xf numFmtId="0" fontId="4" fillId="2" borderId="25" xfId="0" applyFont="1" applyFill="1" applyBorder="1"/>
    <xf numFmtId="164" fontId="5" fillId="2" borderId="2" xfId="0" applyNumberFormat="1" applyFont="1" applyFill="1" applyBorder="1" applyAlignment="1"/>
    <xf numFmtId="164" fontId="5" fillId="2" borderId="3" xfId="0" applyNumberFormat="1" applyFont="1" applyFill="1" applyBorder="1" applyAlignment="1"/>
    <xf numFmtId="164" fontId="5" fillId="2" borderId="26" xfId="0" applyNumberFormat="1" applyFont="1" applyFill="1" applyBorder="1" applyAlignment="1"/>
    <xf numFmtId="0" fontId="5" fillId="0" borderId="15" xfId="0" applyFont="1" applyBorder="1"/>
    <xf numFmtId="164" fontId="5" fillId="0" borderId="6" xfId="0" applyNumberFormat="1" applyFont="1" applyBorder="1"/>
    <xf numFmtId="164" fontId="4" fillId="0" borderId="6" xfId="0" applyNumberFormat="1" applyFont="1" applyBorder="1"/>
    <xf numFmtId="0" fontId="5" fillId="0" borderId="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64" fontId="5" fillId="0" borderId="8" xfId="0" applyNumberFormat="1" applyFont="1" applyBorder="1"/>
    <xf numFmtId="164" fontId="4" fillId="0" borderId="8" xfId="0" applyNumberFormat="1" applyFont="1" applyBorder="1"/>
    <xf numFmtId="0" fontId="5" fillId="0" borderId="8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164" fontId="5" fillId="0" borderId="1" xfId="0" applyNumberFormat="1" applyFont="1" applyBorder="1"/>
    <xf numFmtId="164" fontId="4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4" fontId="5" fillId="0" borderId="7" xfId="0" applyNumberFormat="1" applyFont="1" applyBorder="1"/>
    <xf numFmtId="164" fontId="4" fillId="0" borderId="7" xfId="0" applyNumberFormat="1" applyFont="1" applyBorder="1"/>
    <xf numFmtId="0" fontId="5" fillId="0" borderId="7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5" fillId="0" borderId="29" xfId="0" applyNumberFormat="1" applyFont="1" applyBorder="1" applyAlignment="1">
      <alignment horizontal="center"/>
    </xf>
    <xf numFmtId="0" fontId="5" fillId="0" borderId="17" xfId="0" applyFont="1" applyBorder="1"/>
    <xf numFmtId="164" fontId="5" fillId="0" borderId="30" xfId="0" applyNumberFormat="1" applyFont="1" applyBorder="1"/>
    <xf numFmtId="164" fontId="4" fillId="0" borderId="30" xfId="0" applyNumberFormat="1" applyFont="1" applyBorder="1"/>
    <xf numFmtId="0" fontId="5" fillId="0" borderId="30" xfId="0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0" fontId="5" fillId="0" borderId="15" xfId="0" applyFont="1" applyFill="1" applyBorder="1"/>
    <xf numFmtId="0" fontId="5" fillId="0" borderId="17" xfId="0" applyFont="1" applyFill="1" applyBorder="1"/>
    <xf numFmtId="164" fontId="5" fillId="0" borderId="18" xfId="0" applyNumberFormat="1" applyFont="1" applyBorder="1"/>
    <xf numFmtId="164" fontId="4" fillId="0" borderId="18" xfId="0" applyNumberFormat="1" applyFont="1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164" fontId="5" fillId="0" borderId="0" xfId="0" applyNumberFormat="1" applyFont="1" applyBorder="1"/>
    <xf numFmtId="164" fontId="4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4" fillId="2" borderId="21" xfId="0" applyFont="1" applyFill="1" applyBorder="1"/>
    <xf numFmtId="164" fontId="5" fillId="2" borderId="22" xfId="0" applyNumberFormat="1" applyFont="1" applyFill="1" applyBorder="1" applyAlignment="1"/>
    <xf numFmtId="164" fontId="5" fillId="2" borderId="23" xfId="0" applyNumberFormat="1" applyFont="1" applyFill="1" applyBorder="1" applyAlignment="1"/>
    <xf numFmtId="164" fontId="5" fillId="2" borderId="24" xfId="0" applyNumberFormat="1" applyFont="1" applyFill="1" applyBorder="1" applyAlignment="1"/>
    <xf numFmtId="164" fontId="5" fillId="0" borderId="16" xfId="0" applyNumberFormat="1" applyFont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/>
    <xf numFmtId="0" fontId="4" fillId="5" borderId="9" xfId="0" applyFont="1" applyFill="1" applyBorder="1"/>
    <xf numFmtId="0" fontId="4" fillId="5" borderId="10" xfId="0" applyFont="1" applyFill="1" applyBorder="1" applyAlignment="1">
      <alignment horizontal="center"/>
    </xf>
    <xf numFmtId="164" fontId="4" fillId="5" borderId="11" xfId="0" applyNumberFormat="1" applyFont="1" applyFill="1" applyBorder="1" applyAlignment="1">
      <alignment horizontal="center"/>
    </xf>
    <xf numFmtId="0" fontId="5" fillId="0" borderId="12" xfId="0" applyFont="1" applyBorder="1"/>
    <xf numFmtId="164" fontId="5" fillId="0" borderId="13" xfId="0" applyNumberFormat="1" applyFont="1" applyBorder="1"/>
    <xf numFmtId="0" fontId="5" fillId="0" borderId="13" xfId="0" applyNumberFormat="1" applyFont="1" applyBorder="1"/>
    <xf numFmtId="164" fontId="5" fillId="0" borderId="14" xfId="0" applyNumberFormat="1" applyFont="1" applyBorder="1"/>
    <xf numFmtId="0" fontId="5" fillId="0" borderId="1" xfId="0" applyNumberFormat="1" applyFont="1" applyBorder="1"/>
    <xf numFmtId="164" fontId="5" fillId="0" borderId="16" xfId="0" applyNumberFormat="1" applyFont="1" applyBorder="1"/>
    <xf numFmtId="0" fontId="5" fillId="0" borderId="1" xfId="0" applyFont="1" applyBorder="1"/>
    <xf numFmtId="0" fontId="5" fillId="6" borderId="35" xfId="0" applyFont="1" applyFill="1" applyBorder="1"/>
    <xf numFmtId="164" fontId="5" fillId="6" borderId="4" xfId="0" applyNumberFormat="1" applyFont="1" applyFill="1" applyBorder="1"/>
    <xf numFmtId="0" fontId="5" fillId="6" borderId="5" xfId="0" applyFont="1" applyFill="1" applyBorder="1" applyAlignment="1">
      <alignment horizontal="center"/>
    </xf>
    <xf numFmtId="164" fontId="5" fillId="6" borderId="33" xfId="0" applyNumberFormat="1" applyFont="1" applyFill="1" applyBorder="1"/>
    <xf numFmtId="164" fontId="4" fillId="6" borderId="33" xfId="0" applyNumberFormat="1" applyFont="1" applyFill="1" applyBorder="1"/>
    <xf numFmtId="0" fontId="5" fillId="6" borderId="33" xfId="0" applyFont="1" applyFill="1" applyBorder="1" applyAlignment="1">
      <alignment horizontal="center"/>
    </xf>
    <xf numFmtId="164" fontId="5" fillId="6" borderId="34" xfId="0" applyNumberFormat="1" applyFont="1" applyFill="1" applyBorder="1" applyAlignment="1">
      <alignment horizontal="center"/>
    </xf>
    <xf numFmtId="0" fontId="8" fillId="6" borderId="32" xfId="0" applyFont="1" applyFill="1" applyBorder="1"/>
    <xf numFmtId="0" fontId="5" fillId="9" borderId="15" xfId="0" applyFont="1" applyFill="1" applyBorder="1"/>
    <xf numFmtId="164" fontId="4" fillId="8" borderId="20" xfId="0" applyNumberFormat="1" applyFont="1" applyFill="1" applyBorder="1" applyAlignment="1">
      <alignment horizontal="center"/>
    </xf>
    <xf numFmtId="0" fontId="4" fillId="7" borderId="17" xfId="0" applyFont="1" applyFill="1" applyBorder="1"/>
    <xf numFmtId="0" fontId="4" fillId="7" borderId="36" xfId="0" applyFont="1" applyFill="1" applyBorder="1"/>
    <xf numFmtId="0" fontId="4" fillId="7" borderId="30" xfId="0" applyFont="1" applyFill="1" applyBorder="1"/>
    <xf numFmtId="164" fontId="4" fillId="7" borderId="31" xfId="0" applyNumberFormat="1" applyFont="1" applyFill="1" applyBorder="1"/>
    <xf numFmtId="0" fontId="4" fillId="7" borderId="18" xfId="0" applyFont="1" applyFill="1" applyBorder="1"/>
    <xf numFmtId="164" fontId="4" fillId="7" borderId="19" xfId="0" applyNumberFormat="1" applyFont="1" applyFill="1" applyBorder="1"/>
    <xf numFmtId="0" fontId="5" fillId="0" borderId="41" xfId="0" applyFont="1" applyBorder="1"/>
    <xf numFmtId="0" fontId="5" fillId="0" borderId="8" xfId="0" applyFont="1" applyBorder="1"/>
    <xf numFmtId="164" fontId="5" fillId="0" borderId="28" xfId="0" applyNumberFormat="1" applyFont="1" applyBorder="1"/>
    <xf numFmtId="0" fontId="4" fillId="5" borderId="42" xfId="0" applyFont="1" applyFill="1" applyBorder="1"/>
    <xf numFmtId="0" fontId="4" fillId="5" borderId="43" xfId="0" applyFont="1" applyFill="1" applyBorder="1" applyAlignment="1">
      <alignment horizontal="center"/>
    </xf>
    <xf numFmtId="164" fontId="4" fillId="5" borderId="44" xfId="0" applyNumberFormat="1" applyFont="1" applyFill="1" applyBorder="1" applyAlignment="1">
      <alignment horizontal="center"/>
    </xf>
    <xf numFmtId="0" fontId="8" fillId="6" borderId="48" xfId="0" applyFont="1" applyFill="1" applyBorder="1"/>
    <xf numFmtId="164" fontId="5" fillId="6" borderId="0" xfId="0" applyNumberFormat="1" applyFont="1" applyFill="1" applyBorder="1"/>
    <xf numFmtId="0" fontId="5" fillId="6" borderId="0" xfId="0" applyFont="1" applyFill="1" applyBorder="1" applyAlignment="1">
      <alignment horizontal="center"/>
    </xf>
    <xf numFmtId="0" fontId="5" fillId="6" borderId="49" xfId="0" applyFont="1" applyFill="1" applyBorder="1" applyAlignment="1">
      <alignment horizontal="center"/>
    </xf>
    <xf numFmtId="0" fontId="5" fillId="0" borderId="48" xfId="0" applyFont="1" applyBorder="1"/>
    <xf numFmtId="164" fontId="5" fillId="0" borderId="49" xfId="0" applyNumberFormat="1" applyFont="1" applyBorder="1" applyAlignment="1">
      <alignment horizontal="center"/>
    </xf>
    <xf numFmtId="0" fontId="4" fillId="0" borderId="48" xfId="0" applyFont="1" applyBorder="1"/>
    <xf numFmtId="0" fontId="5" fillId="0" borderId="49" xfId="0" applyFont="1" applyBorder="1" applyAlignment="1">
      <alignment horizontal="center"/>
    </xf>
    <xf numFmtId="0" fontId="13" fillId="0" borderId="3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6" borderId="48" xfId="0" applyFont="1" applyFill="1" applyBorder="1"/>
    <xf numFmtId="0" fontId="5" fillId="6" borderId="0" xfId="0" applyFont="1" applyFill="1" applyBorder="1"/>
    <xf numFmtId="164" fontId="5" fillId="6" borderId="49" xfId="0" applyNumberFormat="1" applyFont="1" applyFill="1" applyBorder="1"/>
    <xf numFmtId="2" fontId="4" fillId="2" borderId="16" xfId="0" applyNumberFormat="1" applyFont="1" applyFill="1" applyBorder="1" applyAlignment="1">
      <alignment horizontal="center"/>
    </xf>
    <xf numFmtId="2" fontId="4" fillId="2" borderId="29" xfId="0" applyNumberFormat="1" applyFont="1" applyFill="1" applyBorder="1" applyAlignment="1">
      <alignment horizontal="center"/>
    </xf>
    <xf numFmtId="2" fontId="4" fillId="4" borderId="16" xfId="0" applyNumberFormat="1" applyFont="1" applyFill="1" applyBorder="1" applyAlignment="1">
      <alignment horizontal="center"/>
    </xf>
    <xf numFmtId="2" fontId="4" fillId="4" borderId="29" xfId="0" applyNumberFormat="1" applyFont="1" applyFill="1" applyBorder="1" applyAlignment="1">
      <alignment horizontal="center"/>
    </xf>
    <xf numFmtId="0" fontId="11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4" fillId="7" borderId="39" xfId="0" applyFont="1" applyFill="1" applyBorder="1" applyAlignment="1">
      <alignment horizontal="left" vertical="center"/>
    </xf>
    <xf numFmtId="0" fontId="4" fillId="7" borderId="40" xfId="0" applyFont="1" applyFill="1" applyBorder="1" applyAlignment="1">
      <alignment horizontal="left" vertical="center"/>
    </xf>
    <xf numFmtId="0" fontId="4" fillId="7" borderId="37" xfId="0" applyFont="1" applyFill="1" applyBorder="1" applyAlignment="1">
      <alignment horizontal="left" vertical="center"/>
    </xf>
    <xf numFmtId="0" fontId="3" fillId="7" borderId="32" xfId="0" applyFont="1" applyFill="1" applyBorder="1" applyAlignment="1">
      <alignment horizontal="left"/>
    </xf>
    <xf numFmtId="0" fontId="3" fillId="7" borderId="33" xfId="0" applyFont="1" applyFill="1" applyBorder="1" applyAlignment="1">
      <alignment horizontal="left"/>
    </xf>
    <xf numFmtId="0" fontId="3" fillId="7" borderId="34" xfId="0" applyFont="1" applyFill="1" applyBorder="1" applyAlignment="1">
      <alignment horizontal="left"/>
    </xf>
    <xf numFmtId="0" fontId="4" fillId="6" borderId="21" xfId="0" applyFont="1" applyFill="1" applyBorder="1" applyAlignment="1">
      <alignment horizontal="left" vertical="center"/>
    </xf>
    <xf numFmtId="0" fontId="4" fillId="6" borderId="23" xfId="0" applyFont="1" applyFill="1" applyBorder="1" applyAlignment="1">
      <alignment horizontal="left" vertical="center"/>
    </xf>
    <xf numFmtId="0" fontId="4" fillId="6" borderId="38" xfId="0" applyFont="1" applyFill="1" applyBorder="1" applyAlignment="1">
      <alignment horizontal="left" vertical="center"/>
    </xf>
    <xf numFmtId="0" fontId="4" fillId="7" borderId="30" xfId="0" applyFont="1" applyFill="1" applyBorder="1" applyAlignment="1">
      <alignment horizont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0" borderId="33" xfId="0" applyBorder="1"/>
    <xf numFmtId="0" fontId="9" fillId="7" borderId="32" xfId="0" applyFont="1" applyFill="1" applyBorder="1" applyAlignment="1">
      <alignment horizontal="left" vertical="top"/>
    </xf>
    <xf numFmtId="0" fontId="9" fillId="7" borderId="33" xfId="0" applyFont="1" applyFill="1" applyBorder="1" applyAlignment="1">
      <alignment horizontal="left" vertical="top"/>
    </xf>
    <xf numFmtId="0" fontId="9" fillId="7" borderId="34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"/>
  <sheetViews>
    <sheetView tabSelected="1" zoomScaleNormal="100" workbookViewId="0">
      <selection activeCell="G98" sqref="G98"/>
    </sheetView>
  </sheetViews>
  <sheetFormatPr defaultRowHeight="14.4" x14ac:dyDescent="0.3"/>
  <cols>
    <col min="1" max="1" width="29.21875" customWidth="1"/>
    <col min="2" max="4" width="8.21875" style="2" customWidth="1"/>
    <col min="5" max="5" width="18.21875" style="5" customWidth="1"/>
    <col min="6" max="6" width="26.21875" style="5" customWidth="1"/>
    <col min="7" max="7" width="39.5546875" style="5" customWidth="1"/>
    <col min="8" max="8" width="10.21875" customWidth="1"/>
  </cols>
  <sheetData>
    <row r="1" spans="1:8" ht="29.4" customHeight="1" thickBot="1" x14ac:dyDescent="0.35">
      <c r="A1" s="114" t="s">
        <v>160</v>
      </c>
      <c r="B1" s="115"/>
      <c r="C1" s="115"/>
      <c r="D1" s="115"/>
      <c r="E1" s="115"/>
      <c r="F1" s="115"/>
      <c r="G1" s="116"/>
    </row>
    <row r="2" spans="1:8" ht="9.6" customHeight="1" thickBot="1" x14ac:dyDescent="0.35">
      <c r="A2" s="117"/>
      <c r="B2" s="118"/>
      <c r="C2" s="118"/>
      <c r="D2" s="118"/>
      <c r="E2" s="118"/>
      <c r="F2" s="118"/>
      <c r="G2" s="119"/>
    </row>
    <row r="3" spans="1:8" ht="22.2" customHeight="1" x14ac:dyDescent="0.3">
      <c r="A3" s="120" t="s">
        <v>158</v>
      </c>
      <c r="B3" s="118"/>
      <c r="C3" s="118"/>
      <c r="D3" s="118"/>
      <c r="E3" s="118"/>
      <c r="F3" s="118"/>
      <c r="G3" s="119"/>
    </row>
    <row r="4" spans="1:8" ht="26.4" customHeight="1" thickBot="1" x14ac:dyDescent="0.35">
      <c r="A4" s="121" t="s">
        <v>159</v>
      </c>
      <c r="B4" s="122"/>
      <c r="C4" s="122"/>
      <c r="D4" s="122"/>
      <c r="E4" s="122"/>
      <c r="F4" s="122"/>
      <c r="G4" s="123"/>
    </row>
    <row r="5" spans="1:8" ht="13.8" customHeight="1" thickBot="1" x14ac:dyDescent="0.35">
      <c r="A5" s="124"/>
      <c r="B5" s="125"/>
      <c r="C5" s="125"/>
      <c r="D5" s="125"/>
      <c r="E5" s="125"/>
      <c r="F5" s="125"/>
      <c r="G5" s="126"/>
    </row>
    <row r="6" spans="1:8" ht="24" thickBot="1" x14ac:dyDescent="0.5">
      <c r="A6" s="130" t="s">
        <v>154</v>
      </c>
      <c r="B6" s="131"/>
      <c r="C6" s="131"/>
      <c r="D6" s="131"/>
      <c r="E6" s="131"/>
      <c r="F6" s="131"/>
      <c r="G6" s="132"/>
      <c r="H6" s="4"/>
    </row>
    <row r="7" spans="1:8" ht="24" customHeight="1" thickBot="1" x14ac:dyDescent="0.35">
      <c r="A7" s="94" t="s">
        <v>127</v>
      </c>
      <c r="B7" s="95"/>
      <c r="C7" s="95"/>
      <c r="D7" s="95"/>
      <c r="E7" s="96"/>
      <c r="F7" s="96"/>
      <c r="G7" s="97"/>
    </row>
    <row r="8" spans="1:8" ht="16.8" x14ac:dyDescent="0.3">
      <c r="A8" s="9"/>
      <c r="B8" s="10" t="s">
        <v>49</v>
      </c>
      <c r="C8" s="10" t="s">
        <v>49</v>
      </c>
      <c r="D8" s="10" t="s">
        <v>155</v>
      </c>
      <c r="E8" s="11" t="s">
        <v>51</v>
      </c>
      <c r="F8" s="11" t="s">
        <v>52</v>
      </c>
      <c r="G8" s="12" t="s">
        <v>50</v>
      </c>
    </row>
    <row r="9" spans="1:8" x14ac:dyDescent="0.3">
      <c r="A9" s="13" t="s">
        <v>25</v>
      </c>
      <c r="B9" s="14"/>
      <c r="C9" s="15"/>
      <c r="D9" s="15"/>
      <c r="E9" s="15"/>
      <c r="F9" s="15"/>
      <c r="G9" s="16"/>
    </row>
    <row r="10" spans="1:8" x14ac:dyDescent="0.3">
      <c r="A10" s="17" t="s">
        <v>26</v>
      </c>
      <c r="B10" s="18">
        <v>3</v>
      </c>
      <c r="C10" s="18">
        <v>2.2000000000000002</v>
      </c>
      <c r="D10" s="19">
        <f>B10*C10</f>
        <v>6.6000000000000005</v>
      </c>
      <c r="E10" s="20" t="s">
        <v>53</v>
      </c>
      <c r="F10" s="20" t="s">
        <v>55</v>
      </c>
      <c r="G10" s="21" t="s">
        <v>60</v>
      </c>
    </row>
    <row r="11" spans="1:8" x14ac:dyDescent="0.3">
      <c r="A11" s="13" t="s">
        <v>0</v>
      </c>
      <c r="B11" s="14"/>
      <c r="C11" s="15"/>
      <c r="D11" s="15"/>
      <c r="E11" s="15"/>
      <c r="F11" s="15"/>
      <c r="G11" s="16"/>
    </row>
    <row r="12" spans="1:8" x14ac:dyDescent="0.3">
      <c r="A12" s="17" t="s">
        <v>1</v>
      </c>
      <c r="B12" s="22">
        <v>6.85</v>
      </c>
      <c r="C12" s="22">
        <v>6.3</v>
      </c>
      <c r="D12" s="23">
        <f t="shared" ref="D12:D31" si="0">B12*C12</f>
        <v>43.154999999999994</v>
      </c>
      <c r="E12" s="24" t="s">
        <v>54</v>
      </c>
      <c r="F12" s="24" t="s">
        <v>56</v>
      </c>
      <c r="G12" s="25" t="s">
        <v>59</v>
      </c>
    </row>
    <row r="13" spans="1:8" x14ac:dyDescent="0.3">
      <c r="A13" s="17" t="s">
        <v>2</v>
      </c>
      <c r="B13" s="26">
        <v>6.85</v>
      </c>
      <c r="C13" s="26">
        <v>3.2</v>
      </c>
      <c r="D13" s="27">
        <f t="shared" si="0"/>
        <v>21.92</v>
      </c>
      <c r="E13" s="28" t="s">
        <v>54</v>
      </c>
      <c r="F13" s="28" t="s">
        <v>56</v>
      </c>
      <c r="G13" s="29" t="s">
        <v>59</v>
      </c>
    </row>
    <row r="14" spans="1:8" x14ac:dyDescent="0.3">
      <c r="A14" s="17" t="s">
        <v>3</v>
      </c>
      <c r="B14" s="26">
        <v>6.85</v>
      </c>
      <c r="C14" s="26">
        <v>2.8</v>
      </c>
      <c r="D14" s="27">
        <f t="shared" si="0"/>
        <v>19.179999999999996</v>
      </c>
      <c r="E14" s="28" t="s">
        <v>54</v>
      </c>
      <c r="F14" s="28" t="s">
        <v>56</v>
      </c>
      <c r="G14" s="29" t="s">
        <v>60</v>
      </c>
    </row>
    <row r="15" spans="1:8" x14ac:dyDescent="0.3">
      <c r="A15" s="17" t="s">
        <v>4</v>
      </c>
      <c r="B15" s="26">
        <v>9.35</v>
      </c>
      <c r="C15" s="26">
        <v>6.85</v>
      </c>
      <c r="D15" s="27">
        <f t="shared" si="0"/>
        <v>64.047499999999999</v>
      </c>
      <c r="E15" s="28" t="s">
        <v>54</v>
      </c>
      <c r="F15" s="28" t="s">
        <v>56</v>
      </c>
      <c r="G15" s="29" t="s">
        <v>65</v>
      </c>
    </row>
    <row r="16" spans="1:8" x14ac:dyDescent="0.3">
      <c r="A16" s="17" t="s">
        <v>5</v>
      </c>
      <c r="B16" s="26">
        <v>9.52</v>
      </c>
      <c r="C16" s="26">
        <v>6.85</v>
      </c>
      <c r="D16" s="27">
        <f t="shared" si="0"/>
        <v>65.211999999999989</v>
      </c>
      <c r="E16" s="28" t="s">
        <v>54</v>
      </c>
      <c r="F16" s="28" t="s">
        <v>69</v>
      </c>
      <c r="G16" s="29" t="s">
        <v>61</v>
      </c>
    </row>
    <row r="17" spans="1:7" x14ac:dyDescent="0.3">
      <c r="A17" s="17" t="s">
        <v>6</v>
      </c>
      <c r="B17" s="26">
        <v>12.41</v>
      </c>
      <c r="C17" s="26">
        <v>6.85</v>
      </c>
      <c r="D17" s="27">
        <f t="shared" si="0"/>
        <v>85.008499999999998</v>
      </c>
      <c r="E17" s="28" t="s">
        <v>54</v>
      </c>
      <c r="F17" s="28" t="s">
        <v>56</v>
      </c>
      <c r="G17" s="29" t="s">
        <v>59</v>
      </c>
    </row>
    <row r="18" spans="1:7" x14ac:dyDescent="0.3">
      <c r="A18" s="17" t="s">
        <v>7</v>
      </c>
      <c r="B18" s="26">
        <v>4.5999999999999996</v>
      </c>
      <c r="C18" s="26">
        <v>3.3</v>
      </c>
      <c r="D18" s="27">
        <f t="shared" si="0"/>
        <v>15.179999999999998</v>
      </c>
      <c r="E18" s="28" t="s">
        <v>54</v>
      </c>
      <c r="F18" s="28" t="s">
        <v>57</v>
      </c>
      <c r="G18" s="29" t="s">
        <v>63</v>
      </c>
    </row>
    <row r="19" spans="1:7" x14ac:dyDescent="0.3">
      <c r="A19" s="17" t="s">
        <v>8</v>
      </c>
      <c r="B19" s="30">
        <v>2.5</v>
      </c>
      <c r="C19" s="30">
        <v>4.5</v>
      </c>
      <c r="D19" s="31">
        <f t="shared" si="0"/>
        <v>11.25</v>
      </c>
      <c r="E19" s="32" t="s">
        <v>54</v>
      </c>
      <c r="F19" s="32" t="s">
        <v>57</v>
      </c>
      <c r="G19" s="33" t="s">
        <v>64</v>
      </c>
    </row>
    <row r="20" spans="1:7" x14ac:dyDescent="0.3">
      <c r="A20" s="13" t="s">
        <v>48</v>
      </c>
      <c r="B20" s="14"/>
      <c r="C20" s="15"/>
      <c r="D20" s="15"/>
      <c r="E20" s="15"/>
      <c r="F20" s="15"/>
      <c r="G20" s="16"/>
    </row>
    <row r="21" spans="1:7" x14ac:dyDescent="0.3">
      <c r="A21" s="17" t="s">
        <v>30</v>
      </c>
      <c r="B21" s="18">
        <v>7.45</v>
      </c>
      <c r="C21" s="18">
        <v>2.2000000000000002</v>
      </c>
      <c r="D21" s="19">
        <f t="shared" si="0"/>
        <v>16.39</v>
      </c>
      <c r="E21" s="34" t="s">
        <v>54</v>
      </c>
      <c r="F21" s="20" t="s">
        <v>56</v>
      </c>
      <c r="G21" s="21" t="s">
        <v>60</v>
      </c>
    </row>
    <row r="22" spans="1:7" x14ac:dyDescent="0.3">
      <c r="A22" s="13" t="s">
        <v>47</v>
      </c>
      <c r="B22" s="14"/>
      <c r="C22" s="15"/>
      <c r="D22" s="15"/>
      <c r="E22" s="15"/>
      <c r="F22" s="15"/>
      <c r="G22" s="16"/>
    </row>
    <row r="23" spans="1:7" x14ac:dyDescent="0.3">
      <c r="A23" s="17" t="s">
        <v>10</v>
      </c>
      <c r="B23" s="22">
        <v>6.85</v>
      </c>
      <c r="C23" s="22">
        <v>2.8</v>
      </c>
      <c r="D23" s="23">
        <f t="shared" si="0"/>
        <v>19.179999999999996</v>
      </c>
      <c r="E23" s="35" t="s">
        <v>54</v>
      </c>
      <c r="F23" s="24" t="s">
        <v>58</v>
      </c>
      <c r="G23" s="25" t="s">
        <v>59</v>
      </c>
    </row>
    <row r="24" spans="1:7" x14ac:dyDescent="0.3">
      <c r="A24" s="17" t="s">
        <v>14</v>
      </c>
      <c r="B24" s="26">
        <v>6.85</v>
      </c>
      <c r="C24" s="26">
        <v>3</v>
      </c>
      <c r="D24" s="27">
        <f t="shared" si="0"/>
        <v>20.549999999999997</v>
      </c>
      <c r="E24" s="36" t="s">
        <v>54</v>
      </c>
      <c r="F24" s="28" t="s">
        <v>56</v>
      </c>
      <c r="G24" s="29" t="s">
        <v>59</v>
      </c>
    </row>
    <row r="25" spans="1:7" x14ac:dyDescent="0.3">
      <c r="A25" s="17" t="s">
        <v>14</v>
      </c>
      <c r="B25" s="26">
        <v>6.85</v>
      </c>
      <c r="C25" s="26">
        <v>3.5</v>
      </c>
      <c r="D25" s="27">
        <f t="shared" si="0"/>
        <v>23.974999999999998</v>
      </c>
      <c r="E25" s="36" t="s">
        <v>54</v>
      </c>
      <c r="F25" s="28" t="s">
        <v>56</v>
      </c>
      <c r="G25" s="29" t="s">
        <v>59</v>
      </c>
    </row>
    <row r="26" spans="1:7" x14ac:dyDescent="0.3">
      <c r="A26" s="17" t="s">
        <v>9</v>
      </c>
      <c r="B26" s="26">
        <v>9.4</v>
      </c>
      <c r="C26" s="26">
        <v>6.85</v>
      </c>
      <c r="D26" s="27">
        <f t="shared" si="0"/>
        <v>64.39</v>
      </c>
      <c r="E26" s="36" t="s">
        <v>54</v>
      </c>
      <c r="F26" s="28" t="s">
        <v>55</v>
      </c>
      <c r="G26" s="29" t="s">
        <v>59</v>
      </c>
    </row>
    <row r="27" spans="1:7" x14ac:dyDescent="0.3">
      <c r="A27" s="17" t="s">
        <v>11</v>
      </c>
      <c r="B27" s="26">
        <v>9.5</v>
      </c>
      <c r="C27" s="26">
        <v>6.85</v>
      </c>
      <c r="D27" s="27">
        <f t="shared" si="0"/>
        <v>65.075000000000003</v>
      </c>
      <c r="E27" s="36" t="s">
        <v>54</v>
      </c>
      <c r="F27" s="28" t="s">
        <v>55</v>
      </c>
      <c r="G27" s="29" t="s">
        <v>59</v>
      </c>
    </row>
    <row r="28" spans="1:7" x14ac:dyDescent="0.3">
      <c r="A28" s="17" t="s">
        <v>12</v>
      </c>
      <c r="B28" s="26">
        <v>6.8</v>
      </c>
      <c r="C28" s="26">
        <v>6</v>
      </c>
      <c r="D28" s="27">
        <f t="shared" si="0"/>
        <v>40.799999999999997</v>
      </c>
      <c r="E28" s="36" t="s">
        <v>54</v>
      </c>
      <c r="F28" s="28" t="s">
        <v>55</v>
      </c>
      <c r="G28" s="29" t="s">
        <v>59</v>
      </c>
    </row>
    <row r="29" spans="1:7" x14ac:dyDescent="0.3">
      <c r="A29" s="17" t="s">
        <v>13</v>
      </c>
      <c r="B29" s="26">
        <v>9.35</v>
      </c>
      <c r="C29" s="26">
        <v>6.85</v>
      </c>
      <c r="D29" s="27">
        <f t="shared" si="0"/>
        <v>64.047499999999999</v>
      </c>
      <c r="E29" s="36" t="s">
        <v>54</v>
      </c>
      <c r="F29" s="28" t="s">
        <v>55</v>
      </c>
      <c r="G29" s="29" t="s">
        <v>59</v>
      </c>
    </row>
    <row r="30" spans="1:7" x14ac:dyDescent="0.3">
      <c r="A30" s="17" t="s">
        <v>27</v>
      </c>
      <c r="B30" s="26">
        <v>4.6500000000000004</v>
      </c>
      <c r="C30" s="26">
        <v>3.4</v>
      </c>
      <c r="D30" s="27">
        <f t="shared" si="0"/>
        <v>15.81</v>
      </c>
      <c r="E30" s="36" t="s">
        <v>54</v>
      </c>
      <c r="F30" s="28" t="s">
        <v>57</v>
      </c>
      <c r="G30" s="29" t="s">
        <v>66</v>
      </c>
    </row>
    <row r="31" spans="1:7" x14ac:dyDescent="0.3">
      <c r="A31" s="17" t="s">
        <v>28</v>
      </c>
      <c r="B31" s="30">
        <v>4.6500000000000004</v>
      </c>
      <c r="C31" s="30">
        <v>3.4</v>
      </c>
      <c r="D31" s="31">
        <f t="shared" si="0"/>
        <v>15.81</v>
      </c>
      <c r="E31" s="37" t="s">
        <v>54</v>
      </c>
      <c r="F31" s="32" t="s">
        <v>57</v>
      </c>
      <c r="G31" s="38" t="s">
        <v>67</v>
      </c>
    </row>
    <row r="32" spans="1:7" ht="17.25" customHeight="1" x14ac:dyDescent="0.3">
      <c r="A32" s="13" t="s">
        <v>43</v>
      </c>
      <c r="B32" s="14"/>
      <c r="C32" s="15"/>
      <c r="D32" s="15"/>
      <c r="E32" s="15"/>
      <c r="F32" s="15"/>
      <c r="G32" s="16"/>
    </row>
    <row r="33" spans="1:8" x14ac:dyDescent="0.3">
      <c r="A33" s="17" t="s">
        <v>16</v>
      </c>
      <c r="B33" s="18">
        <v>7.45</v>
      </c>
      <c r="C33" s="18">
        <v>2.2000000000000002</v>
      </c>
      <c r="D33" s="19">
        <f>B33*C33</f>
        <v>16.39</v>
      </c>
      <c r="E33" s="20" t="s">
        <v>54</v>
      </c>
      <c r="F33" s="20" t="s">
        <v>56</v>
      </c>
      <c r="G33" s="21" t="s">
        <v>59</v>
      </c>
    </row>
    <row r="34" spans="1:8" x14ac:dyDescent="0.3">
      <c r="A34" s="13" t="s">
        <v>44</v>
      </c>
      <c r="B34" s="14"/>
      <c r="C34" s="15"/>
      <c r="D34" s="15"/>
      <c r="E34" s="15"/>
      <c r="F34" s="15"/>
      <c r="G34" s="16"/>
      <c r="H34" s="3"/>
    </row>
    <row r="35" spans="1:8" x14ac:dyDescent="0.3">
      <c r="A35" s="17" t="s">
        <v>15</v>
      </c>
      <c r="B35" s="22">
        <v>3.55</v>
      </c>
      <c r="C35" s="22">
        <v>6</v>
      </c>
      <c r="D35" s="23">
        <f t="shared" ref="D35:D56" si="1">B35*C35</f>
        <v>21.299999999999997</v>
      </c>
      <c r="E35" s="24" t="s">
        <v>54</v>
      </c>
      <c r="F35" s="24" t="s">
        <v>58</v>
      </c>
      <c r="G35" s="25" t="s">
        <v>59</v>
      </c>
      <c r="H35" s="3"/>
    </row>
    <row r="36" spans="1:8" x14ac:dyDescent="0.3">
      <c r="A36" s="17" t="s">
        <v>16</v>
      </c>
      <c r="B36" s="26">
        <v>6.85</v>
      </c>
      <c r="C36" s="26">
        <v>2.8</v>
      </c>
      <c r="D36" s="27">
        <f t="shared" si="1"/>
        <v>19.179999999999996</v>
      </c>
      <c r="E36" s="28" t="s">
        <v>53</v>
      </c>
      <c r="F36" s="28" t="s">
        <v>56</v>
      </c>
      <c r="G36" s="29" t="s">
        <v>59</v>
      </c>
      <c r="H36" s="3"/>
    </row>
    <row r="37" spans="1:8" x14ac:dyDescent="0.3">
      <c r="A37" s="17" t="s">
        <v>17</v>
      </c>
      <c r="B37" s="26">
        <v>9.35</v>
      </c>
      <c r="C37" s="26">
        <v>6.85</v>
      </c>
      <c r="D37" s="27">
        <f t="shared" si="1"/>
        <v>64.047499999999999</v>
      </c>
      <c r="E37" s="28" t="s">
        <v>54</v>
      </c>
      <c r="F37" s="28" t="s">
        <v>55</v>
      </c>
      <c r="G37" s="29" t="s">
        <v>59</v>
      </c>
      <c r="H37" s="3"/>
    </row>
    <row r="38" spans="1:8" x14ac:dyDescent="0.3">
      <c r="A38" s="17" t="s">
        <v>18</v>
      </c>
      <c r="B38" s="26">
        <v>6.85</v>
      </c>
      <c r="C38" s="26">
        <v>6</v>
      </c>
      <c r="D38" s="27">
        <f t="shared" si="1"/>
        <v>41.099999999999994</v>
      </c>
      <c r="E38" s="28" t="s">
        <v>54</v>
      </c>
      <c r="F38" s="28" t="s">
        <v>55</v>
      </c>
      <c r="G38" s="29" t="s">
        <v>59</v>
      </c>
      <c r="H38" s="3"/>
    </row>
    <row r="39" spans="1:8" x14ac:dyDescent="0.3">
      <c r="A39" s="17" t="s">
        <v>19</v>
      </c>
      <c r="B39" s="26">
        <v>9.52</v>
      </c>
      <c r="C39" s="26">
        <v>6.85</v>
      </c>
      <c r="D39" s="27">
        <f t="shared" si="1"/>
        <v>65.211999999999989</v>
      </c>
      <c r="E39" s="28" t="s">
        <v>54</v>
      </c>
      <c r="F39" s="28" t="s">
        <v>55</v>
      </c>
      <c r="G39" s="29" t="s">
        <v>59</v>
      </c>
      <c r="H39" s="3"/>
    </row>
    <row r="40" spans="1:8" x14ac:dyDescent="0.3">
      <c r="A40" s="17" t="s">
        <v>20</v>
      </c>
      <c r="B40" s="26">
        <v>6.85</v>
      </c>
      <c r="C40" s="26">
        <v>6.2</v>
      </c>
      <c r="D40" s="27">
        <f t="shared" si="1"/>
        <v>42.47</v>
      </c>
      <c r="E40" s="28" t="s">
        <v>54</v>
      </c>
      <c r="F40" s="28" t="s">
        <v>55</v>
      </c>
      <c r="G40" s="29" t="s">
        <v>59</v>
      </c>
      <c r="H40" s="3"/>
    </row>
    <row r="41" spans="1:8" x14ac:dyDescent="0.3">
      <c r="A41" s="17" t="s">
        <v>22</v>
      </c>
      <c r="B41" s="26">
        <v>6.85</v>
      </c>
      <c r="C41" s="26">
        <v>5.8</v>
      </c>
      <c r="D41" s="27">
        <f t="shared" si="1"/>
        <v>39.729999999999997</v>
      </c>
      <c r="E41" s="28" t="s">
        <v>54</v>
      </c>
      <c r="F41" s="28" t="s">
        <v>55</v>
      </c>
      <c r="G41" s="29" t="s">
        <v>59</v>
      </c>
      <c r="H41" s="3"/>
    </row>
    <row r="42" spans="1:8" x14ac:dyDescent="0.3">
      <c r="A42" s="17" t="s">
        <v>27</v>
      </c>
      <c r="B42" s="26">
        <v>4.6500000000000004</v>
      </c>
      <c r="C42" s="26">
        <v>3.4</v>
      </c>
      <c r="D42" s="27">
        <f t="shared" si="1"/>
        <v>15.81</v>
      </c>
      <c r="E42" s="28" t="s">
        <v>54</v>
      </c>
      <c r="F42" s="28" t="s">
        <v>57</v>
      </c>
      <c r="G42" s="29" t="s">
        <v>66</v>
      </c>
      <c r="H42" s="3"/>
    </row>
    <row r="43" spans="1:8" x14ac:dyDescent="0.3">
      <c r="A43" s="17" t="s">
        <v>28</v>
      </c>
      <c r="B43" s="30">
        <v>4.6500000000000004</v>
      </c>
      <c r="C43" s="30">
        <v>3.4</v>
      </c>
      <c r="D43" s="31">
        <f t="shared" si="1"/>
        <v>15.81</v>
      </c>
      <c r="E43" s="32" t="s">
        <v>54</v>
      </c>
      <c r="F43" s="32" t="s">
        <v>57</v>
      </c>
      <c r="G43" s="38" t="s">
        <v>68</v>
      </c>
      <c r="H43" s="3"/>
    </row>
    <row r="44" spans="1:8" x14ac:dyDescent="0.3">
      <c r="A44" s="13" t="s">
        <v>43</v>
      </c>
      <c r="B44" s="14"/>
      <c r="C44" s="15"/>
      <c r="D44" s="15"/>
      <c r="E44" s="15"/>
      <c r="F44" s="15"/>
      <c r="G44" s="16"/>
      <c r="H44" s="3"/>
    </row>
    <row r="45" spans="1:8" x14ac:dyDescent="0.3">
      <c r="A45" s="17" t="s">
        <v>30</v>
      </c>
      <c r="B45" s="18">
        <v>7.45</v>
      </c>
      <c r="C45" s="18">
        <v>2.2000000000000002</v>
      </c>
      <c r="D45" s="19">
        <f t="shared" si="1"/>
        <v>16.39</v>
      </c>
      <c r="E45" s="20" t="s">
        <v>54</v>
      </c>
      <c r="F45" s="20" t="s">
        <v>56</v>
      </c>
      <c r="G45" s="21" t="s">
        <v>59</v>
      </c>
      <c r="H45" s="3"/>
    </row>
    <row r="46" spans="1:8" x14ac:dyDescent="0.3">
      <c r="A46" s="13" t="s">
        <v>45</v>
      </c>
      <c r="B46" s="14"/>
      <c r="C46" s="15"/>
      <c r="D46" s="15"/>
      <c r="E46" s="15"/>
      <c r="F46" s="15"/>
      <c r="G46" s="16"/>
      <c r="H46" s="3"/>
    </row>
    <row r="47" spans="1:8" x14ac:dyDescent="0.3">
      <c r="A47" s="17" t="s">
        <v>16</v>
      </c>
      <c r="B47" s="22">
        <v>9.52</v>
      </c>
      <c r="C47" s="22">
        <v>6.85</v>
      </c>
      <c r="D47" s="23">
        <f t="shared" si="1"/>
        <v>65.211999999999989</v>
      </c>
      <c r="E47" s="24" t="s">
        <v>54</v>
      </c>
      <c r="F47" s="24" t="s">
        <v>55</v>
      </c>
      <c r="G47" s="25" t="s">
        <v>59</v>
      </c>
      <c r="H47" s="3"/>
    </row>
    <row r="48" spans="1:8" x14ac:dyDescent="0.3">
      <c r="A48" s="17" t="s">
        <v>21</v>
      </c>
      <c r="B48" s="26">
        <v>9.52</v>
      </c>
      <c r="C48" s="26">
        <v>6.85</v>
      </c>
      <c r="D48" s="27">
        <f t="shared" si="1"/>
        <v>65.211999999999989</v>
      </c>
      <c r="E48" s="28" t="s">
        <v>54</v>
      </c>
      <c r="F48" s="28" t="s">
        <v>55</v>
      </c>
      <c r="G48" s="29" t="s">
        <v>59</v>
      </c>
      <c r="H48" s="3"/>
    </row>
    <row r="49" spans="1:8" x14ac:dyDescent="0.3">
      <c r="A49" s="17" t="s">
        <v>23</v>
      </c>
      <c r="B49" s="26">
        <v>7.1</v>
      </c>
      <c r="C49" s="26">
        <v>6.85</v>
      </c>
      <c r="D49" s="27">
        <f t="shared" si="1"/>
        <v>48.634999999999998</v>
      </c>
      <c r="E49" s="28" t="s">
        <v>54</v>
      </c>
      <c r="F49" s="28" t="s">
        <v>55</v>
      </c>
      <c r="G49" s="29" t="s">
        <v>59</v>
      </c>
      <c r="H49" s="3"/>
    </row>
    <row r="50" spans="1:8" x14ac:dyDescent="0.3">
      <c r="A50" s="17" t="s">
        <v>24</v>
      </c>
      <c r="B50" s="26">
        <v>6.85</v>
      </c>
      <c r="C50" s="26">
        <v>5.6</v>
      </c>
      <c r="D50" s="27">
        <f t="shared" si="1"/>
        <v>38.359999999999992</v>
      </c>
      <c r="E50" s="28" t="s">
        <v>54</v>
      </c>
      <c r="F50" s="28" t="s">
        <v>55</v>
      </c>
      <c r="G50" s="29" t="s">
        <v>59</v>
      </c>
      <c r="H50" s="3"/>
    </row>
    <row r="51" spans="1:8" x14ac:dyDescent="0.3">
      <c r="A51" s="17" t="s">
        <v>106</v>
      </c>
      <c r="B51" s="26">
        <v>7.1</v>
      </c>
      <c r="C51" s="26">
        <v>6.85</v>
      </c>
      <c r="D51" s="27">
        <f t="shared" si="1"/>
        <v>48.634999999999998</v>
      </c>
      <c r="E51" s="28" t="s">
        <v>54</v>
      </c>
      <c r="F51" s="28" t="s">
        <v>55</v>
      </c>
      <c r="G51" s="29" t="s">
        <v>62</v>
      </c>
      <c r="H51" s="3"/>
    </row>
    <row r="52" spans="1:8" x14ac:dyDescent="0.3">
      <c r="A52" s="17" t="s">
        <v>107</v>
      </c>
      <c r="B52" s="26">
        <v>6.85</v>
      </c>
      <c r="C52" s="26">
        <v>5.6</v>
      </c>
      <c r="D52" s="27">
        <f t="shared" si="1"/>
        <v>38.359999999999992</v>
      </c>
      <c r="E52" s="28" t="s">
        <v>54</v>
      </c>
      <c r="F52" s="28" t="s">
        <v>55</v>
      </c>
      <c r="G52" s="29" t="s">
        <v>59</v>
      </c>
      <c r="H52" s="3"/>
    </row>
    <row r="53" spans="1:8" x14ac:dyDescent="0.3">
      <c r="A53" s="17" t="s">
        <v>27</v>
      </c>
      <c r="B53" s="26">
        <v>4.6500000000000004</v>
      </c>
      <c r="C53" s="26">
        <v>3.4</v>
      </c>
      <c r="D53" s="27">
        <f t="shared" si="1"/>
        <v>15.81</v>
      </c>
      <c r="E53" s="28" t="s">
        <v>54</v>
      </c>
      <c r="F53" s="28" t="s">
        <v>57</v>
      </c>
      <c r="G53" s="29" t="s">
        <v>66</v>
      </c>
      <c r="H53" s="3"/>
    </row>
    <row r="54" spans="1:8" x14ac:dyDescent="0.3">
      <c r="A54" s="17" t="s">
        <v>28</v>
      </c>
      <c r="B54" s="30">
        <v>4.6500000000000004</v>
      </c>
      <c r="C54" s="30">
        <v>3.4</v>
      </c>
      <c r="D54" s="31">
        <f t="shared" si="1"/>
        <v>15.81</v>
      </c>
      <c r="E54" s="32" t="s">
        <v>54</v>
      </c>
      <c r="F54" s="32" t="s">
        <v>57</v>
      </c>
      <c r="G54" s="38" t="s">
        <v>66</v>
      </c>
      <c r="H54" s="3"/>
    </row>
    <row r="55" spans="1:8" x14ac:dyDescent="0.3">
      <c r="A55" s="13" t="s">
        <v>46</v>
      </c>
      <c r="B55" s="14"/>
      <c r="C55" s="15"/>
      <c r="D55" s="15"/>
      <c r="E55" s="15"/>
      <c r="F55" s="15"/>
      <c r="G55" s="16"/>
      <c r="H55" s="3"/>
    </row>
    <row r="56" spans="1:8" ht="15" thickBot="1" x14ac:dyDescent="0.35">
      <c r="A56" s="39" t="s">
        <v>29</v>
      </c>
      <c r="B56" s="40">
        <v>7.45</v>
      </c>
      <c r="C56" s="40">
        <v>2.2000000000000002</v>
      </c>
      <c r="D56" s="41">
        <f t="shared" si="1"/>
        <v>16.39</v>
      </c>
      <c r="E56" s="42" t="s">
        <v>53</v>
      </c>
      <c r="F56" s="42" t="s">
        <v>56</v>
      </c>
      <c r="G56" s="43" t="s">
        <v>59</v>
      </c>
      <c r="H56" s="3"/>
    </row>
    <row r="57" spans="1:8" x14ac:dyDescent="0.3">
      <c r="A57" s="13" t="s">
        <v>146</v>
      </c>
      <c r="B57" s="14"/>
      <c r="C57" s="15"/>
      <c r="D57" s="15"/>
      <c r="E57" s="15"/>
      <c r="F57" s="15"/>
      <c r="G57" s="16"/>
      <c r="H57" s="3"/>
    </row>
    <row r="58" spans="1:8" x14ac:dyDescent="0.3">
      <c r="A58" s="44" t="s">
        <v>147</v>
      </c>
      <c r="B58" s="26">
        <v>4.4000000000000004</v>
      </c>
      <c r="C58" s="26">
        <v>1.5</v>
      </c>
      <c r="D58" s="27">
        <v>92.4</v>
      </c>
      <c r="E58" s="28" t="s">
        <v>54</v>
      </c>
      <c r="F58" s="28" t="s">
        <v>151</v>
      </c>
      <c r="G58" s="29"/>
    </row>
    <row r="59" spans="1:8" x14ac:dyDescent="0.3">
      <c r="A59" s="44" t="s">
        <v>148</v>
      </c>
      <c r="B59" s="26">
        <v>3.1</v>
      </c>
      <c r="C59" s="26">
        <v>2.6</v>
      </c>
      <c r="D59" s="27">
        <v>64.48</v>
      </c>
      <c r="E59" s="28" t="s">
        <v>54</v>
      </c>
      <c r="F59" s="28" t="s">
        <v>96</v>
      </c>
      <c r="G59" s="29"/>
    </row>
    <row r="60" spans="1:8" x14ac:dyDescent="0.3">
      <c r="A60" s="44" t="s">
        <v>149</v>
      </c>
      <c r="B60" s="26">
        <v>8.4</v>
      </c>
      <c r="C60" s="26">
        <v>2.2999999999999998</v>
      </c>
      <c r="D60" s="27">
        <v>154.56</v>
      </c>
      <c r="E60" s="28" t="s">
        <v>54</v>
      </c>
      <c r="F60" s="28" t="s">
        <v>96</v>
      </c>
      <c r="G60" s="29"/>
    </row>
    <row r="61" spans="1:8" ht="15" thickBot="1" x14ac:dyDescent="0.35">
      <c r="A61" s="45" t="s">
        <v>150</v>
      </c>
      <c r="B61" s="46">
        <v>3.1</v>
      </c>
      <c r="C61" s="46">
        <v>2.2000000000000002</v>
      </c>
      <c r="D61" s="47">
        <v>27.280000000000005</v>
      </c>
      <c r="E61" s="48" t="s">
        <v>54</v>
      </c>
      <c r="F61" s="48" t="s">
        <v>96</v>
      </c>
      <c r="G61" s="49"/>
    </row>
    <row r="62" spans="1:8" ht="15" thickBot="1" x14ac:dyDescent="0.35">
      <c r="A62" s="98"/>
      <c r="B62" s="50"/>
      <c r="C62" s="50"/>
      <c r="D62" s="51"/>
      <c r="E62" s="52"/>
      <c r="F62" s="52"/>
      <c r="G62" s="99"/>
      <c r="H62" s="3"/>
    </row>
    <row r="63" spans="1:8" ht="18.600000000000001" customHeight="1" thickBot="1" x14ac:dyDescent="0.35">
      <c r="A63" s="79" t="s">
        <v>126</v>
      </c>
      <c r="B63" s="75"/>
      <c r="C63" s="75"/>
      <c r="D63" s="76"/>
      <c r="E63" s="77"/>
      <c r="F63" s="77"/>
      <c r="G63" s="78"/>
      <c r="H63" s="3"/>
    </row>
    <row r="64" spans="1:8" x14ac:dyDescent="0.3">
      <c r="A64" s="53" t="s">
        <v>70</v>
      </c>
      <c r="B64" s="54"/>
      <c r="C64" s="55"/>
      <c r="D64" s="55"/>
      <c r="E64" s="55"/>
      <c r="F64" s="55"/>
      <c r="G64" s="56"/>
      <c r="H64" s="3"/>
    </row>
    <row r="65" spans="1:8" x14ac:dyDescent="0.3">
      <c r="A65" s="44" t="s">
        <v>71</v>
      </c>
      <c r="B65" s="26"/>
      <c r="C65" s="26"/>
      <c r="D65" s="27">
        <v>4.2300000000000004</v>
      </c>
      <c r="E65" s="28" t="s">
        <v>131</v>
      </c>
      <c r="F65" s="28" t="s">
        <v>72</v>
      </c>
      <c r="G65" s="57"/>
      <c r="H65" s="3"/>
    </row>
    <row r="66" spans="1:8" x14ac:dyDescent="0.3">
      <c r="A66" s="44" t="s">
        <v>73</v>
      </c>
      <c r="B66" s="26"/>
      <c r="C66" s="26"/>
      <c r="D66" s="27">
        <v>97.73</v>
      </c>
      <c r="E66" s="28" t="s">
        <v>131</v>
      </c>
      <c r="F66" s="28" t="s">
        <v>55</v>
      </c>
      <c r="G66" s="57" t="s">
        <v>129</v>
      </c>
      <c r="H66" s="3"/>
    </row>
    <row r="67" spans="1:8" x14ac:dyDescent="0.3">
      <c r="A67" s="44" t="s">
        <v>74</v>
      </c>
      <c r="B67" s="26"/>
      <c r="C67" s="26"/>
      <c r="D67" s="27">
        <v>3.58</v>
      </c>
      <c r="E67" s="28" t="s">
        <v>131</v>
      </c>
      <c r="F67" s="28" t="s">
        <v>75</v>
      </c>
      <c r="G67" s="57"/>
      <c r="H67" s="3"/>
    </row>
    <row r="68" spans="1:8" x14ac:dyDescent="0.3">
      <c r="A68" s="44" t="s">
        <v>76</v>
      </c>
      <c r="B68" s="26"/>
      <c r="C68" s="26"/>
      <c r="D68" s="27">
        <v>1.18</v>
      </c>
      <c r="E68" s="28" t="s">
        <v>131</v>
      </c>
      <c r="F68" s="28" t="s">
        <v>57</v>
      </c>
      <c r="G68" s="57" t="s">
        <v>91</v>
      </c>
      <c r="H68" s="3"/>
    </row>
    <row r="69" spans="1:8" x14ac:dyDescent="0.3">
      <c r="A69" s="44" t="s">
        <v>77</v>
      </c>
      <c r="B69" s="26"/>
      <c r="C69" s="26"/>
      <c r="D69" s="27">
        <v>3.15</v>
      </c>
      <c r="E69" s="28" t="s">
        <v>131</v>
      </c>
      <c r="F69" s="28" t="s">
        <v>57</v>
      </c>
      <c r="G69" s="57" t="s">
        <v>78</v>
      </c>
      <c r="H69" s="3"/>
    </row>
    <row r="70" spans="1:8" x14ac:dyDescent="0.3">
      <c r="A70" s="44" t="s">
        <v>79</v>
      </c>
      <c r="B70" s="26"/>
      <c r="C70" s="26"/>
      <c r="D70" s="27">
        <v>4.9000000000000004</v>
      </c>
      <c r="E70" s="28" t="s">
        <v>131</v>
      </c>
      <c r="F70" s="28" t="s">
        <v>57</v>
      </c>
      <c r="G70" s="57" t="s">
        <v>78</v>
      </c>
      <c r="H70" s="3"/>
    </row>
    <row r="71" spans="1:8" x14ac:dyDescent="0.3">
      <c r="A71" s="44" t="s">
        <v>80</v>
      </c>
      <c r="B71" s="26"/>
      <c r="C71" s="26"/>
      <c r="D71" s="27">
        <v>7</v>
      </c>
      <c r="E71" s="28" t="s">
        <v>131</v>
      </c>
      <c r="F71" s="28" t="s">
        <v>57</v>
      </c>
      <c r="G71" s="57" t="s">
        <v>81</v>
      </c>
      <c r="H71" s="3"/>
    </row>
    <row r="72" spans="1:8" x14ac:dyDescent="0.3">
      <c r="A72" s="44" t="s">
        <v>82</v>
      </c>
      <c r="B72" s="26"/>
      <c r="C72" s="26"/>
      <c r="D72" s="27">
        <v>128.77000000000001</v>
      </c>
      <c r="E72" s="28" t="s">
        <v>131</v>
      </c>
      <c r="F72" s="28" t="s">
        <v>55</v>
      </c>
      <c r="G72" s="29" t="s">
        <v>59</v>
      </c>
      <c r="H72" s="3"/>
    </row>
    <row r="73" spans="1:8" x14ac:dyDescent="0.3">
      <c r="A73" s="44" t="s">
        <v>83</v>
      </c>
      <c r="B73" s="26"/>
      <c r="C73" s="26"/>
      <c r="D73" s="27">
        <v>41.58</v>
      </c>
      <c r="E73" s="28" t="s">
        <v>131</v>
      </c>
      <c r="F73" s="28" t="s">
        <v>56</v>
      </c>
      <c r="G73" s="29" t="s">
        <v>59</v>
      </c>
      <c r="H73" s="3"/>
    </row>
    <row r="74" spans="1:8" x14ac:dyDescent="0.3">
      <c r="A74" s="44" t="s">
        <v>84</v>
      </c>
      <c r="B74" s="26"/>
      <c r="C74" s="26"/>
      <c r="D74" s="27">
        <v>17.47</v>
      </c>
      <c r="E74" s="28" t="s">
        <v>131</v>
      </c>
      <c r="F74" s="28" t="s">
        <v>57</v>
      </c>
      <c r="G74" s="57"/>
      <c r="H74" s="3"/>
    </row>
    <row r="75" spans="1:8" x14ac:dyDescent="0.3">
      <c r="A75" s="44" t="s">
        <v>85</v>
      </c>
      <c r="B75" s="26"/>
      <c r="C75" s="26"/>
      <c r="D75" s="27">
        <v>2.4300000000000002</v>
      </c>
      <c r="E75" s="28" t="s">
        <v>131</v>
      </c>
      <c r="F75" s="28" t="s">
        <v>55</v>
      </c>
      <c r="G75" s="57"/>
      <c r="H75" s="3"/>
    </row>
    <row r="76" spans="1:8" x14ac:dyDescent="0.3">
      <c r="A76" s="44" t="s">
        <v>86</v>
      </c>
      <c r="B76" s="26"/>
      <c r="C76" s="26"/>
      <c r="D76" s="27">
        <v>9.98</v>
      </c>
      <c r="E76" s="28" t="s">
        <v>131</v>
      </c>
      <c r="F76" s="28" t="s">
        <v>55</v>
      </c>
      <c r="G76" s="29" t="s">
        <v>59</v>
      </c>
      <c r="H76" s="3"/>
    </row>
    <row r="77" spans="1:8" x14ac:dyDescent="0.3">
      <c r="A77" s="44" t="s">
        <v>87</v>
      </c>
      <c r="B77" s="26"/>
      <c r="C77" s="26"/>
      <c r="D77" s="27">
        <v>12.34</v>
      </c>
      <c r="E77" s="28" t="s">
        <v>131</v>
      </c>
      <c r="F77" s="28" t="s">
        <v>57</v>
      </c>
      <c r="G77" s="57"/>
      <c r="H77" s="3"/>
    </row>
    <row r="78" spans="1:8" x14ac:dyDescent="0.3">
      <c r="A78" s="44" t="s">
        <v>88</v>
      </c>
      <c r="B78" s="26"/>
      <c r="C78" s="26"/>
      <c r="D78" s="27">
        <v>8.3000000000000007</v>
      </c>
      <c r="E78" s="28" t="s">
        <v>131</v>
      </c>
      <c r="F78" s="28" t="s">
        <v>57</v>
      </c>
      <c r="G78" s="57" t="s">
        <v>90</v>
      </c>
      <c r="H78" s="3"/>
    </row>
    <row r="79" spans="1:8" x14ac:dyDescent="0.3">
      <c r="A79" s="44" t="s">
        <v>89</v>
      </c>
      <c r="B79" s="26"/>
      <c r="C79" s="26"/>
      <c r="D79" s="27">
        <v>2.88</v>
      </c>
      <c r="E79" s="28" t="s">
        <v>131</v>
      </c>
      <c r="F79" s="28" t="s">
        <v>57</v>
      </c>
      <c r="G79" s="57" t="s">
        <v>78</v>
      </c>
      <c r="H79" s="3"/>
    </row>
    <row r="80" spans="1:8" x14ac:dyDescent="0.3">
      <c r="A80" s="44" t="s">
        <v>92</v>
      </c>
      <c r="B80" s="26"/>
      <c r="C80" s="26"/>
      <c r="D80" s="27">
        <v>50.2</v>
      </c>
      <c r="E80" s="28" t="s">
        <v>131</v>
      </c>
      <c r="F80" s="28" t="s">
        <v>55</v>
      </c>
      <c r="G80" s="29" t="s">
        <v>59</v>
      </c>
      <c r="H80" s="3"/>
    </row>
    <row r="81" spans="1:11" x14ac:dyDescent="0.3">
      <c r="A81" s="44" t="s">
        <v>93</v>
      </c>
      <c r="B81" s="26"/>
      <c r="C81" s="26"/>
      <c r="D81" s="27">
        <v>27.46</v>
      </c>
      <c r="E81" s="28" t="s">
        <v>131</v>
      </c>
      <c r="F81" s="28" t="s">
        <v>55</v>
      </c>
      <c r="G81" s="29" t="s">
        <v>59</v>
      </c>
      <c r="H81" s="3"/>
    </row>
    <row r="82" spans="1:11" x14ac:dyDescent="0.3">
      <c r="A82" s="13" t="s">
        <v>94</v>
      </c>
      <c r="B82" s="14"/>
      <c r="C82" s="15"/>
      <c r="D82" s="15"/>
      <c r="E82" s="15"/>
      <c r="F82" s="15"/>
      <c r="G82" s="16"/>
      <c r="H82" s="3"/>
    </row>
    <row r="83" spans="1:11" x14ac:dyDescent="0.3">
      <c r="A83" s="44" t="s">
        <v>95</v>
      </c>
      <c r="B83" s="26"/>
      <c r="C83" s="26"/>
      <c r="D83" s="27">
        <v>19.48</v>
      </c>
      <c r="E83" s="28" t="s">
        <v>131</v>
      </c>
      <c r="F83" s="28" t="s">
        <v>96</v>
      </c>
      <c r="G83" s="57"/>
      <c r="H83" s="3"/>
    </row>
    <row r="84" spans="1:11" x14ac:dyDescent="0.3">
      <c r="A84" s="44" t="s">
        <v>97</v>
      </c>
      <c r="B84" s="26"/>
      <c r="C84" s="26"/>
      <c r="D84" s="27">
        <v>18</v>
      </c>
      <c r="E84" s="28" t="s">
        <v>131</v>
      </c>
      <c r="F84" s="28" t="s">
        <v>55</v>
      </c>
      <c r="G84" s="57"/>
      <c r="H84" s="3"/>
    </row>
    <row r="85" spans="1:11" x14ac:dyDescent="0.3">
      <c r="A85" s="44" t="s">
        <v>98</v>
      </c>
      <c r="B85" s="26"/>
      <c r="C85" s="26"/>
      <c r="D85" s="27">
        <v>57</v>
      </c>
      <c r="E85" s="28" t="s">
        <v>131</v>
      </c>
      <c r="F85" s="28" t="s">
        <v>55</v>
      </c>
      <c r="G85" s="57" t="s">
        <v>130</v>
      </c>
      <c r="H85" s="3"/>
    </row>
    <row r="86" spans="1:11" x14ac:dyDescent="0.3">
      <c r="A86" s="44" t="s">
        <v>99</v>
      </c>
      <c r="B86" s="26"/>
      <c r="C86" s="26"/>
      <c r="D86" s="27">
        <v>2.9</v>
      </c>
      <c r="E86" s="28" t="s">
        <v>131</v>
      </c>
      <c r="F86" s="28" t="s">
        <v>57</v>
      </c>
      <c r="G86" s="57" t="s">
        <v>78</v>
      </c>
      <c r="H86" s="3"/>
    </row>
    <row r="87" spans="1:11" x14ac:dyDescent="0.3">
      <c r="A87" s="44" t="s">
        <v>100</v>
      </c>
      <c r="B87" s="26"/>
      <c r="C87" s="26"/>
      <c r="D87" s="27">
        <v>11.1</v>
      </c>
      <c r="E87" s="28" t="s">
        <v>131</v>
      </c>
      <c r="F87" s="28" t="s">
        <v>57</v>
      </c>
      <c r="G87" s="57" t="s">
        <v>90</v>
      </c>
      <c r="H87" s="3"/>
    </row>
    <row r="88" spans="1:11" x14ac:dyDescent="0.3">
      <c r="A88" s="17" t="s">
        <v>101</v>
      </c>
      <c r="B88" s="26"/>
      <c r="C88" s="26"/>
      <c r="D88" s="27">
        <v>19</v>
      </c>
      <c r="E88" s="28" t="s">
        <v>131</v>
      </c>
      <c r="F88" s="28" t="s">
        <v>56</v>
      </c>
      <c r="G88" s="29" t="s">
        <v>59</v>
      </c>
      <c r="H88" s="3"/>
    </row>
    <row r="89" spans="1:11" x14ac:dyDescent="0.3">
      <c r="A89" s="44" t="s">
        <v>102</v>
      </c>
      <c r="B89" s="26"/>
      <c r="C89" s="26"/>
      <c r="D89" s="27">
        <v>1.19</v>
      </c>
      <c r="E89" s="28" t="s">
        <v>131</v>
      </c>
      <c r="F89" s="28" t="s">
        <v>57</v>
      </c>
      <c r="G89" s="57" t="s">
        <v>78</v>
      </c>
      <c r="H89" s="3"/>
    </row>
    <row r="90" spans="1:11" x14ac:dyDescent="0.3">
      <c r="A90" s="44" t="s">
        <v>103</v>
      </c>
      <c r="B90" s="26"/>
      <c r="C90" s="26"/>
      <c r="D90" s="27">
        <v>49.6</v>
      </c>
      <c r="E90" s="28" t="s">
        <v>131</v>
      </c>
      <c r="F90" s="28" t="s">
        <v>55</v>
      </c>
      <c r="G90" s="29" t="s">
        <v>59</v>
      </c>
      <c r="H90" s="3"/>
    </row>
    <row r="91" spans="1:11" ht="15" thickBot="1" x14ac:dyDescent="0.35">
      <c r="A91" s="45" t="s">
        <v>104</v>
      </c>
      <c r="B91" s="46"/>
      <c r="C91" s="46"/>
      <c r="D91" s="47">
        <v>7.5</v>
      </c>
      <c r="E91" s="48" t="s">
        <v>131</v>
      </c>
      <c r="F91" s="48" t="s">
        <v>55</v>
      </c>
      <c r="G91" s="58" t="s">
        <v>105</v>
      </c>
      <c r="H91" s="3"/>
    </row>
    <row r="92" spans="1:11" x14ac:dyDescent="0.3">
      <c r="A92" s="98"/>
      <c r="B92" s="50"/>
      <c r="C92" s="50"/>
      <c r="D92" s="51"/>
      <c r="E92" s="52"/>
      <c r="F92" s="52"/>
      <c r="G92" s="99"/>
      <c r="H92" s="3"/>
    </row>
    <row r="93" spans="1:11" ht="15" thickBot="1" x14ac:dyDescent="0.35">
      <c r="A93" s="100"/>
      <c r="B93" s="50"/>
      <c r="C93" s="50"/>
      <c r="D93" s="50"/>
      <c r="E93" s="52"/>
      <c r="F93" s="52"/>
      <c r="G93" s="101"/>
    </row>
    <row r="94" spans="1:11" ht="16.8" x14ac:dyDescent="0.3">
      <c r="A94" s="133" t="s">
        <v>111</v>
      </c>
      <c r="B94" s="134"/>
      <c r="C94" s="134"/>
      <c r="D94" s="134"/>
      <c r="E94" s="134"/>
      <c r="F94" s="135"/>
      <c r="G94" s="59" t="s">
        <v>156</v>
      </c>
    </row>
    <row r="95" spans="1:11" x14ac:dyDescent="0.3">
      <c r="A95" s="80" t="s">
        <v>35</v>
      </c>
      <c r="B95" s="26"/>
      <c r="C95" s="26"/>
      <c r="D95" s="26"/>
      <c r="E95" s="28" t="s">
        <v>39</v>
      </c>
      <c r="F95" s="28">
        <v>11</v>
      </c>
      <c r="G95" s="110">
        <f>SUM(D10,D12,D13,D14,D21,D23,D24,D25,D33,D35,D36,D45,D47,D48,D56)</f>
        <v>391.02399999999994</v>
      </c>
      <c r="K95" s="2"/>
    </row>
    <row r="96" spans="1:11" x14ac:dyDescent="0.3">
      <c r="A96" s="80" t="s">
        <v>36</v>
      </c>
      <c r="B96" s="26"/>
      <c r="C96" s="26"/>
      <c r="D96" s="26"/>
      <c r="E96" s="28" t="s">
        <v>42</v>
      </c>
      <c r="F96" s="28">
        <v>2</v>
      </c>
      <c r="G96" s="110">
        <f>SUM(D15,D17)</f>
        <v>149.05599999999998</v>
      </c>
      <c r="K96" s="2"/>
    </row>
    <row r="97" spans="1:7" x14ac:dyDescent="0.3">
      <c r="A97" s="80" t="s">
        <v>5</v>
      </c>
      <c r="B97" s="26"/>
      <c r="C97" s="26"/>
      <c r="D97" s="26"/>
      <c r="E97" s="28" t="s">
        <v>42</v>
      </c>
      <c r="F97" s="28">
        <v>1</v>
      </c>
      <c r="G97" s="110">
        <f>D16</f>
        <v>65.211999999999989</v>
      </c>
    </row>
    <row r="98" spans="1:7" x14ac:dyDescent="0.3">
      <c r="A98" s="80" t="s">
        <v>37</v>
      </c>
      <c r="B98" s="26"/>
      <c r="C98" s="26"/>
      <c r="D98" s="26"/>
      <c r="E98" s="28" t="s">
        <v>40</v>
      </c>
      <c r="F98" s="28">
        <v>13</v>
      </c>
      <c r="G98" s="110">
        <f>SUM(D26:D29,D37:D41,D49:D52)</f>
        <v>660.86200000000008</v>
      </c>
    </row>
    <row r="99" spans="1:7" x14ac:dyDescent="0.3">
      <c r="A99" s="80" t="s">
        <v>38</v>
      </c>
      <c r="B99" s="26"/>
      <c r="C99" s="26"/>
      <c r="D99" s="60"/>
      <c r="E99" s="28" t="s">
        <v>41</v>
      </c>
      <c r="F99" s="28">
        <v>8</v>
      </c>
      <c r="G99" s="110">
        <f>SUM(D18:D19,D30:D31,D42:D43,D53:D54)</f>
        <v>121.29</v>
      </c>
    </row>
    <row r="100" spans="1:7" x14ac:dyDescent="0.3">
      <c r="A100" s="80" t="s">
        <v>142</v>
      </c>
      <c r="B100" s="26">
        <v>4.4000000000000004</v>
      </c>
      <c r="C100" s="26">
        <v>1.5</v>
      </c>
      <c r="D100" s="27">
        <f>B100*C100</f>
        <v>6.6000000000000005</v>
      </c>
      <c r="E100" s="28" t="s">
        <v>31</v>
      </c>
      <c r="F100" s="28">
        <v>14</v>
      </c>
      <c r="G100" s="110">
        <f>F100*D100</f>
        <v>92.4</v>
      </c>
    </row>
    <row r="101" spans="1:7" x14ac:dyDescent="0.3">
      <c r="A101" s="80" t="s">
        <v>143</v>
      </c>
      <c r="B101" s="26">
        <v>3.1</v>
      </c>
      <c r="C101" s="26">
        <v>2.6</v>
      </c>
      <c r="D101" s="27">
        <f>B101*C101</f>
        <v>8.06</v>
      </c>
      <c r="E101" s="28" t="s">
        <v>33</v>
      </c>
      <c r="F101" s="28">
        <v>8</v>
      </c>
      <c r="G101" s="110">
        <f>F101*D101</f>
        <v>64.48</v>
      </c>
    </row>
    <row r="102" spans="1:7" x14ac:dyDescent="0.3">
      <c r="A102" s="80" t="s">
        <v>144</v>
      </c>
      <c r="B102" s="26">
        <v>8.4</v>
      </c>
      <c r="C102" s="26">
        <v>2.2999999999999998</v>
      </c>
      <c r="D102" s="27">
        <f>B102*C102</f>
        <v>19.32</v>
      </c>
      <c r="E102" s="28" t="s">
        <v>34</v>
      </c>
      <c r="F102" s="28">
        <v>8</v>
      </c>
      <c r="G102" s="110">
        <f>F102*D102</f>
        <v>154.56</v>
      </c>
    </row>
    <row r="103" spans="1:7" ht="15" thickBot="1" x14ac:dyDescent="0.35">
      <c r="A103" s="80" t="s">
        <v>145</v>
      </c>
      <c r="B103" s="26">
        <v>3.1</v>
      </c>
      <c r="C103" s="26">
        <v>2.2000000000000002</v>
      </c>
      <c r="D103" s="27">
        <f>B103*C103</f>
        <v>6.8200000000000012</v>
      </c>
      <c r="E103" s="28" t="s">
        <v>34</v>
      </c>
      <c r="F103" s="28">
        <v>4</v>
      </c>
      <c r="G103" s="111">
        <f>F103*D103</f>
        <v>27.280000000000005</v>
      </c>
    </row>
    <row r="104" spans="1:7" ht="15" thickBot="1" x14ac:dyDescent="0.35">
      <c r="A104" s="127" t="s">
        <v>134</v>
      </c>
      <c r="B104" s="128"/>
      <c r="C104" s="128"/>
      <c r="D104" s="128"/>
      <c r="E104" s="128"/>
      <c r="F104" s="129"/>
      <c r="G104" s="81">
        <f>SUM(G95:G103)</f>
        <v>1726.164</v>
      </c>
    </row>
    <row r="105" spans="1:7" ht="15" thickBot="1" x14ac:dyDescent="0.35">
      <c r="A105" s="98"/>
      <c r="B105" s="50"/>
      <c r="C105" s="50"/>
      <c r="D105" s="50"/>
      <c r="E105" s="52"/>
      <c r="F105" s="52"/>
      <c r="G105" s="101"/>
    </row>
    <row r="106" spans="1:7" ht="16.8" x14ac:dyDescent="0.3">
      <c r="A106" s="133" t="s">
        <v>112</v>
      </c>
      <c r="B106" s="134"/>
      <c r="C106" s="134"/>
      <c r="D106" s="134"/>
      <c r="E106" s="134"/>
      <c r="F106" s="135"/>
      <c r="G106" s="59" t="s">
        <v>156</v>
      </c>
    </row>
    <row r="107" spans="1:7" x14ac:dyDescent="0.3">
      <c r="A107" s="80" t="s">
        <v>119</v>
      </c>
      <c r="B107" s="26"/>
      <c r="C107" s="26"/>
      <c r="D107" s="26"/>
      <c r="E107" s="28" t="s">
        <v>39</v>
      </c>
      <c r="F107" s="28">
        <v>3</v>
      </c>
      <c r="G107" s="110">
        <f>SUM(D73,D76,D81)</f>
        <v>79.02000000000001</v>
      </c>
    </row>
    <row r="108" spans="1:7" x14ac:dyDescent="0.3">
      <c r="A108" s="80" t="s">
        <v>113</v>
      </c>
      <c r="B108" s="26"/>
      <c r="C108" s="26"/>
      <c r="D108" s="26"/>
      <c r="E108" s="28" t="s">
        <v>42</v>
      </c>
      <c r="F108" s="28">
        <v>2</v>
      </c>
      <c r="G108" s="110">
        <f>SUM(D66,D72)</f>
        <v>226.5</v>
      </c>
    </row>
    <row r="109" spans="1:7" x14ac:dyDescent="0.3">
      <c r="A109" s="80" t="s">
        <v>37</v>
      </c>
      <c r="B109" s="26"/>
      <c r="C109" s="26"/>
      <c r="D109" s="26"/>
      <c r="E109" s="28" t="s">
        <v>40</v>
      </c>
      <c r="F109" s="28">
        <v>3</v>
      </c>
      <c r="G109" s="110">
        <f>SUM(D80,D85,D90)</f>
        <v>156.80000000000001</v>
      </c>
    </row>
    <row r="110" spans="1:7" x14ac:dyDescent="0.3">
      <c r="A110" s="80" t="s">
        <v>38</v>
      </c>
      <c r="B110" s="26"/>
      <c r="C110" s="26"/>
      <c r="D110" s="60"/>
      <c r="E110" s="28" t="s">
        <v>41</v>
      </c>
      <c r="F110" s="28">
        <v>8</v>
      </c>
      <c r="G110" s="110">
        <f>SUM(D69,D70,D71,D78,D79,D86,D87,D89)</f>
        <v>41.419999999999995</v>
      </c>
    </row>
    <row r="111" spans="1:7" x14ac:dyDescent="0.3">
      <c r="A111" s="80" t="s">
        <v>121</v>
      </c>
      <c r="B111" s="26"/>
      <c r="C111" s="26"/>
      <c r="D111" s="27"/>
      <c r="E111" s="28" t="s">
        <v>31</v>
      </c>
      <c r="F111" s="28">
        <v>2</v>
      </c>
      <c r="G111" s="110">
        <f>SUM(D74,D83)</f>
        <v>36.950000000000003</v>
      </c>
    </row>
    <row r="112" spans="1:7" x14ac:dyDescent="0.3">
      <c r="A112" s="80" t="s">
        <v>114</v>
      </c>
      <c r="B112" s="26"/>
      <c r="C112" s="26"/>
      <c r="D112" s="27"/>
      <c r="E112" s="28" t="s">
        <v>33</v>
      </c>
      <c r="F112" s="28">
        <v>1</v>
      </c>
      <c r="G112" s="110">
        <f>SUM(D68)</f>
        <v>1.18</v>
      </c>
    </row>
    <row r="113" spans="1:7" x14ac:dyDescent="0.3">
      <c r="A113" s="80" t="s">
        <v>32</v>
      </c>
      <c r="B113" s="26"/>
      <c r="C113" s="26"/>
      <c r="D113" s="27"/>
      <c r="E113" s="28" t="s">
        <v>34</v>
      </c>
      <c r="F113" s="28">
        <v>2</v>
      </c>
      <c r="G113" s="110">
        <f>SUM(D77,D84)</f>
        <v>30.34</v>
      </c>
    </row>
    <row r="114" spans="1:7" x14ac:dyDescent="0.3">
      <c r="A114" s="80" t="s">
        <v>115</v>
      </c>
      <c r="B114" s="26"/>
      <c r="C114" s="26"/>
      <c r="D114" s="27"/>
      <c r="E114" s="28" t="s">
        <v>34</v>
      </c>
      <c r="F114" s="28">
        <v>1</v>
      </c>
      <c r="G114" s="110">
        <f>SUM(D91)</f>
        <v>7.5</v>
      </c>
    </row>
    <row r="115" spans="1:7" x14ac:dyDescent="0.3">
      <c r="A115" s="80" t="s">
        <v>116</v>
      </c>
      <c r="B115" s="26"/>
      <c r="C115" s="26"/>
      <c r="D115" s="26"/>
      <c r="E115" s="28" t="s">
        <v>122</v>
      </c>
      <c r="F115" s="28">
        <v>1</v>
      </c>
      <c r="G115" s="112">
        <f>SUM(D67)</f>
        <v>3.58</v>
      </c>
    </row>
    <row r="116" spans="1:7" x14ac:dyDescent="0.3">
      <c r="A116" s="80" t="s">
        <v>117</v>
      </c>
      <c r="B116" s="26"/>
      <c r="C116" s="26"/>
      <c r="D116" s="26"/>
      <c r="E116" s="28" t="s">
        <v>123</v>
      </c>
      <c r="F116" s="28">
        <v>1</v>
      </c>
      <c r="G116" s="112">
        <f>SUM(D65)</f>
        <v>4.2300000000000004</v>
      </c>
    </row>
    <row r="117" spans="1:7" x14ac:dyDescent="0.3">
      <c r="A117" s="80" t="s">
        <v>118</v>
      </c>
      <c r="B117" s="26"/>
      <c r="C117" s="26"/>
      <c r="D117" s="26"/>
      <c r="E117" s="28" t="s">
        <v>124</v>
      </c>
      <c r="F117" s="28">
        <v>1</v>
      </c>
      <c r="G117" s="112">
        <f>SUM(D75)</f>
        <v>2.4300000000000002</v>
      </c>
    </row>
    <row r="118" spans="1:7" ht="15" thickBot="1" x14ac:dyDescent="0.35">
      <c r="A118" s="80" t="s">
        <v>120</v>
      </c>
      <c r="B118" s="26"/>
      <c r="C118" s="26"/>
      <c r="D118" s="26"/>
      <c r="E118" s="28" t="s">
        <v>125</v>
      </c>
      <c r="F118" s="28">
        <v>1</v>
      </c>
      <c r="G118" s="113">
        <f>SUM(D88)</f>
        <v>19</v>
      </c>
    </row>
    <row r="119" spans="1:7" ht="15" thickBot="1" x14ac:dyDescent="0.35">
      <c r="A119" s="127" t="s">
        <v>135</v>
      </c>
      <c r="B119" s="128"/>
      <c r="C119" s="128"/>
      <c r="D119" s="128"/>
      <c r="E119" s="128"/>
      <c r="F119" s="129"/>
      <c r="G119" s="81">
        <f>SUM(G107:G118)</f>
        <v>608.95000000000005</v>
      </c>
    </row>
    <row r="120" spans="1:7" x14ac:dyDescent="0.3">
      <c r="A120" s="61"/>
      <c r="B120" s="7"/>
      <c r="C120" s="7"/>
      <c r="D120" s="7"/>
      <c r="E120" s="8"/>
      <c r="F120" s="8"/>
      <c r="G120" s="8"/>
    </row>
    <row r="121" spans="1:7" x14ac:dyDescent="0.3">
      <c r="A121" s="6"/>
      <c r="B121" s="7"/>
      <c r="C121" s="7"/>
      <c r="D121" s="7"/>
      <c r="E121" s="8"/>
      <c r="F121" s="8"/>
      <c r="G121" s="8"/>
    </row>
    <row r="122" spans="1:7" x14ac:dyDescent="0.3">
      <c r="A122" s="61"/>
      <c r="B122" s="7"/>
      <c r="C122" s="7"/>
      <c r="D122" s="7"/>
      <c r="E122" s="8"/>
      <c r="F122" s="8"/>
      <c r="G122" s="8"/>
    </row>
    <row r="123" spans="1:7" x14ac:dyDescent="0.3">
      <c r="A123" s="61"/>
      <c r="B123" s="7"/>
      <c r="C123" s="7"/>
      <c r="D123" s="7"/>
      <c r="E123" s="8"/>
      <c r="F123" s="8"/>
      <c r="G123" s="8"/>
    </row>
    <row r="124" spans="1:7" x14ac:dyDescent="0.3">
      <c r="A124" s="1"/>
    </row>
    <row r="134" spans="1:1" x14ac:dyDescent="0.3">
      <c r="A134" s="1"/>
    </row>
  </sheetData>
  <mergeCells count="10">
    <mergeCell ref="A119:F119"/>
    <mergeCell ref="A6:G6"/>
    <mergeCell ref="A94:F94"/>
    <mergeCell ref="A106:F106"/>
    <mergeCell ref="A104:F104"/>
    <mergeCell ref="A1:G1"/>
    <mergeCell ref="A2:G2"/>
    <mergeCell ref="A3:G3"/>
    <mergeCell ref="A4:G4"/>
    <mergeCell ref="A5:G5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160" zoomScaleNormal="160" workbookViewId="0">
      <selection activeCell="H12" sqref="H12"/>
    </sheetView>
  </sheetViews>
  <sheetFormatPr defaultRowHeight="14.4" x14ac:dyDescent="0.3"/>
  <cols>
    <col min="1" max="1" width="42.77734375" customWidth="1"/>
    <col min="4" max="4" width="11.77734375" bestFit="1" customWidth="1"/>
    <col min="5" max="5" width="14.5546875" style="2" customWidth="1"/>
  </cols>
  <sheetData>
    <row r="1" spans="1:7" ht="15" customHeight="1" thickBot="1" x14ac:dyDescent="0.35">
      <c r="A1" s="137" t="s">
        <v>160</v>
      </c>
      <c r="B1" s="138"/>
      <c r="C1" s="138"/>
      <c r="D1" s="138"/>
      <c r="E1" s="139"/>
      <c r="F1" s="105"/>
      <c r="G1" s="105"/>
    </row>
    <row r="2" spans="1:7" ht="7.2" customHeight="1" thickBot="1" x14ac:dyDescent="0.35">
      <c r="A2" s="102"/>
      <c r="B2" s="103"/>
      <c r="C2" s="103"/>
      <c r="D2" s="103"/>
      <c r="E2" s="104"/>
      <c r="F2" s="106"/>
      <c r="G2" s="106"/>
    </row>
    <row r="3" spans="1:7" ht="18" customHeight="1" x14ac:dyDescent="0.3">
      <c r="A3" s="120" t="s">
        <v>158</v>
      </c>
      <c r="B3" s="140"/>
      <c r="C3" s="140"/>
      <c r="D3" s="140"/>
      <c r="E3" s="141"/>
      <c r="F3" s="106"/>
      <c r="G3" s="106"/>
    </row>
    <row r="4" spans="1:7" ht="17.399999999999999" customHeight="1" thickBot="1" x14ac:dyDescent="0.35">
      <c r="A4" s="142" t="s">
        <v>159</v>
      </c>
      <c r="B4" s="143"/>
      <c r="C4" s="143"/>
      <c r="D4" s="143"/>
      <c r="E4" s="144"/>
      <c r="F4" s="106"/>
      <c r="G4" s="106"/>
    </row>
    <row r="5" spans="1:7" ht="9.6" customHeight="1" thickBot="1" x14ac:dyDescent="0.35">
      <c r="A5" s="145"/>
      <c r="B5" s="145"/>
      <c r="C5" s="145"/>
      <c r="D5" s="145"/>
      <c r="E5" s="145"/>
    </row>
    <row r="6" spans="1:7" ht="21.6" thickBot="1" x14ac:dyDescent="0.35">
      <c r="A6" s="146" t="s">
        <v>136</v>
      </c>
      <c r="B6" s="147"/>
      <c r="C6" s="147"/>
      <c r="D6" s="147"/>
      <c r="E6" s="148"/>
    </row>
    <row r="7" spans="1:7" ht="21" customHeight="1" thickBot="1" x14ac:dyDescent="0.35">
      <c r="A7" s="72" t="s">
        <v>127</v>
      </c>
      <c r="B7" s="73"/>
      <c r="C7" s="73"/>
      <c r="D7" s="73"/>
      <c r="E7" s="74"/>
    </row>
    <row r="8" spans="1:7" ht="17.399999999999999" thickBot="1" x14ac:dyDescent="0.35">
      <c r="A8" s="62" t="s">
        <v>137</v>
      </c>
      <c r="B8" s="63" t="s">
        <v>109</v>
      </c>
      <c r="C8" s="63" t="s">
        <v>110</v>
      </c>
      <c r="D8" s="63" t="s">
        <v>42</v>
      </c>
      <c r="E8" s="64" t="s">
        <v>157</v>
      </c>
    </row>
    <row r="9" spans="1:7" x14ac:dyDescent="0.3">
      <c r="A9" s="65" t="s">
        <v>108</v>
      </c>
      <c r="B9" s="66">
        <v>1.7</v>
      </c>
      <c r="C9" s="66">
        <v>2.7</v>
      </c>
      <c r="D9" s="67">
        <v>64</v>
      </c>
      <c r="E9" s="68">
        <f t="shared" ref="E9:E14" si="0">D9*(B9*C9)</f>
        <v>293.76</v>
      </c>
    </row>
    <row r="10" spans="1:7" x14ac:dyDescent="0.3">
      <c r="A10" s="17" t="s">
        <v>108</v>
      </c>
      <c r="B10" s="26">
        <v>1</v>
      </c>
      <c r="C10" s="26">
        <v>1.4</v>
      </c>
      <c r="D10" s="69">
        <v>6</v>
      </c>
      <c r="E10" s="70">
        <f t="shared" si="0"/>
        <v>8.3999999999999986</v>
      </c>
    </row>
    <row r="11" spans="1:7" x14ac:dyDescent="0.3">
      <c r="A11" s="17" t="s">
        <v>141</v>
      </c>
      <c r="B11" s="26">
        <v>1.35</v>
      </c>
      <c r="C11" s="26">
        <v>2.7</v>
      </c>
      <c r="D11" s="69">
        <f>20*2</f>
        <v>40</v>
      </c>
      <c r="E11" s="70">
        <f t="shared" si="0"/>
        <v>145.80000000000001</v>
      </c>
    </row>
    <row r="12" spans="1:7" x14ac:dyDescent="0.3">
      <c r="A12" s="17" t="s">
        <v>141</v>
      </c>
      <c r="B12" s="26">
        <v>1.7</v>
      </c>
      <c r="C12" s="26">
        <v>2.7</v>
      </c>
      <c r="D12" s="69">
        <f>21*2</f>
        <v>42</v>
      </c>
      <c r="E12" s="70">
        <f t="shared" si="0"/>
        <v>192.78</v>
      </c>
    </row>
    <row r="13" spans="1:7" x14ac:dyDescent="0.3">
      <c r="A13" s="17" t="s">
        <v>141</v>
      </c>
      <c r="B13" s="26">
        <v>1.3</v>
      </c>
      <c r="C13" s="26">
        <v>2</v>
      </c>
      <c r="D13" s="69">
        <f>8*2</f>
        <v>16</v>
      </c>
      <c r="E13" s="70">
        <f t="shared" si="0"/>
        <v>41.6</v>
      </c>
    </row>
    <row r="14" spans="1:7" x14ac:dyDescent="0.3">
      <c r="A14" s="17" t="s">
        <v>141</v>
      </c>
      <c r="B14" s="26">
        <v>1</v>
      </c>
      <c r="C14" s="26">
        <v>2.7</v>
      </c>
      <c r="D14" s="69">
        <f>8*2</f>
        <v>16</v>
      </c>
      <c r="E14" s="70">
        <f t="shared" si="0"/>
        <v>43.2</v>
      </c>
    </row>
    <row r="15" spans="1:7" ht="15" thickBot="1" x14ac:dyDescent="0.35">
      <c r="A15" s="83" t="s">
        <v>132</v>
      </c>
      <c r="B15" s="136"/>
      <c r="C15" s="136"/>
      <c r="D15" s="84">
        <f>SUM(D9:D14)</f>
        <v>184</v>
      </c>
      <c r="E15" s="85">
        <f>SUM(E9:E14)</f>
        <v>725.54000000000008</v>
      </c>
    </row>
    <row r="16" spans="1:7" ht="21" customHeight="1" thickBot="1" x14ac:dyDescent="0.35">
      <c r="A16" s="107" t="s">
        <v>128</v>
      </c>
      <c r="B16" s="108"/>
      <c r="C16" s="108"/>
      <c r="D16" s="108"/>
      <c r="E16" s="109"/>
    </row>
    <row r="17" spans="1:5" ht="17.399999999999999" thickBot="1" x14ac:dyDescent="0.35">
      <c r="A17" s="91" t="s">
        <v>140</v>
      </c>
      <c r="B17" s="92" t="s">
        <v>109</v>
      </c>
      <c r="C17" s="92" t="s">
        <v>110</v>
      </c>
      <c r="D17" s="92" t="s">
        <v>42</v>
      </c>
      <c r="E17" s="93" t="s">
        <v>157</v>
      </c>
    </row>
    <row r="18" spans="1:5" x14ac:dyDescent="0.3">
      <c r="A18" s="88" t="s">
        <v>138</v>
      </c>
      <c r="B18" s="89">
        <v>0.6</v>
      </c>
      <c r="C18" s="89">
        <v>2.38</v>
      </c>
      <c r="D18" s="89">
        <v>1</v>
      </c>
      <c r="E18" s="90">
        <f t="shared" ref="E18:E33" si="1">B18*C18*D18</f>
        <v>1.4279999999999999</v>
      </c>
    </row>
    <row r="19" spans="1:5" x14ac:dyDescent="0.3">
      <c r="A19" s="17" t="s">
        <v>138</v>
      </c>
      <c r="B19" s="71">
        <v>1.88</v>
      </c>
      <c r="C19" s="71">
        <v>2.38</v>
      </c>
      <c r="D19" s="71">
        <v>1</v>
      </c>
      <c r="E19" s="70">
        <f t="shared" si="1"/>
        <v>4.4743999999999993</v>
      </c>
    </row>
    <row r="20" spans="1:5" x14ac:dyDescent="0.3">
      <c r="A20" s="17" t="s">
        <v>138</v>
      </c>
      <c r="B20" s="71">
        <v>1.61</v>
      </c>
      <c r="C20" s="71">
        <v>2.38</v>
      </c>
      <c r="D20" s="71">
        <v>1</v>
      </c>
      <c r="E20" s="70">
        <f t="shared" si="1"/>
        <v>3.8317999999999999</v>
      </c>
    </row>
    <row r="21" spans="1:5" x14ac:dyDescent="0.3">
      <c r="A21" s="17" t="s">
        <v>138</v>
      </c>
      <c r="B21" s="71">
        <v>0.65</v>
      </c>
      <c r="C21" s="71">
        <v>1.58</v>
      </c>
      <c r="D21" s="71">
        <v>2</v>
      </c>
      <c r="E21" s="70">
        <f t="shared" si="1"/>
        <v>2.0540000000000003</v>
      </c>
    </row>
    <row r="22" spans="1:5" x14ac:dyDescent="0.3">
      <c r="A22" s="17" t="s">
        <v>153</v>
      </c>
      <c r="B22" s="71">
        <v>0.66</v>
      </c>
      <c r="C22" s="71">
        <v>1.58</v>
      </c>
      <c r="D22" s="71">
        <v>1</v>
      </c>
      <c r="E22" s="70">
        <f t="shared" si="1"/>
        <v>1.0428000000000002</v>
      </c>
    </row>
    <row r="23" spans="1:5" x14ac:dyDescent="0.3">
      <c r="A23" s="17" t="s">
        <v>153</v>
      </c>
      <c r="B23" s="71">
        <v>0.28000000000000003</v>
      </c>
      <c r="C23" s="71">
        <v>1.58</v>
      </c>
      <c r="D23" s="71">
        <v>1</v>
      </c>
      <c r="E23" s="70">
        <f t="shared" si="1"/>
        <v>0.44240000000000007</v>
      </c>
    </row>
    <row r="24" spans="1:5" x14ac:dyDescent="0.3">
      <c r="A24" s="17" t="s">
        <v>152</v>
      </c>
      <c r="B24" s="71">
        <v>2.1</v>
      </c>
      <c r="C24" s="71">
        <v>2.1</v>
      </c>
      <c r="D24" s="71">
        <v>1</v>
      </c>
      <c r="E24" s="70">
        <f t="shared" si="1"/>
        <v>4.41</v>
      </c>
    </row>
    <row r="25" spans="1:5" x14ac:dyDescent="0.3">
      <c r="A25" s="17" t="s">
        <v>152</v>
      </c>
      <c r="B25" s="71">
        <v>2.6</v>
      </c>
      <c r="C25" s="71">
        <v>2.1</v>
      </c>
      <c r="D25" s="71">
        <v>1</v>
      </c>
      <c r="E25" s="70">
        <f t="shared" si="1"/>
        <v>5.4600000000000009</v>
      </c>
    </row>
    <row r="26" spans="1:5" x14ac:dyDescent="0.3">
      <c r="A26" s="17" t="s">
        <v>138</v>
      </c>
      <c r="B26" s="71">
        <v>2.31</v>
      </c>
      <c r="C26" s="71">
        <v>2.06</v>
      </c>
      <c r="D26" s="71">
        <v>1</v>
      </c>
      <c r="E26" s="70">
        <f t="shared" si="1"/>
        <v>4.7586000000000004</v>
      </c>
    </row>
    <row r="27" spans="1:5" x14ac:dyDescent="0.3">
      <c r="A27" s="17" t="s">
        <v>138</v>
      </c>
      <c r="B27" s="71">
        <v>0.95</v>
      </c>
      <c r="C27" s="71">
        <v>3.23</v>
      </c>
      <c r="D27" s="71">
        <v>1</v>
      </c>
      <c r="E27" s="70">
        <f t="shared" si="1"/>
        <v>3.0684999999999998</v>
      </c>
    </row>
    <row r="28" spans="1:5" x14ac:dyDescent="0.3">
      <c r="A28" s="17" t="s">
        <v>138</v>
      </c>
      <c r="B28" s="71">
        <v>1.1000000000000001</v>
      </c>
      <c r="C28" s="71">
        <v>2.31</v>
      </c>
      <c r="D28" s="71">
        <v>1</v>
      </c>
      <c r="E28" s="70">
        <f t="shared" si="1"/>
        <v>2.5410000000000004</v>
      </c>
    </row>
    <row r="29" spans="1:5" x14ac:dyDescent="0.3">
      <c r="A29" s="17" t="s">
        <v>138</v>
      </c>
      <c r="B29" s="71">
        <v>3.9</v>
      </c>
      <c r="C29" s="71">
        <v>2.6</v>
      </c>
      <c r="D29" s="71">
        <v>1</v>
      </c>
      <c r="E29" s="70">
        <f t="shared" si="1"/>
        <v>10.14</v>
      </c>
    </row>
    <row r="30" spans="1:5" x14ac:dyDescent="0.3">
      <c r="A30" s="17" t="s">
        <v>139</v>
      </c>
      <c r="B30" s="71">
        <v>1.5</v>
      </c>
      <c r="C30" s="71">
        <v>1.4</v>
      </c>
      <c r="D30" s="71">
        <v>1</v>
      </c>
      <c r="E30" s="70">
        <f t="shared" si="1"/>
        <v>2.0999999999999996</v>
      </c>
    </row>
    <row r="31" spans="1:5" x14ac:dyDescent="0.3">
      <c r="A31" s="17" t="s">
        <v>139</v>
      </c>
      <c r="B31" s="71">
        <v>1.9</v>
      </c>
      <c r="C31" s="71">
        <v>2.2999999999999998</v>
      </c>
      <c r="D31" s="71">
        <v>3</v>
      </c>
      <c r="E31" s="70">
        <f t="shared" si="1"/>
        <v>13.109999999999998</v>
      </c>
    </row>
    <row r="32" spans="1:5" x14ac:dyDescent="0.3">
      <c r="A32" s="17" t="s">
        <v>139</v>
      </c>
      <c r="B32" s="71">
        <v>2.6</v>
      </c>
      <c r="C32" s="71">
        <v>1.2</v>
      </c>
      <c r="D32" s="71">
        <v>1</v>
      </c>
      <c r="E32" s="70">
        <f t="shared" si="1"/>
        <v>3.12</v>
      </c>
    </row>
    <row r="33" spans="1:5" x14ac:dyDescent="0.3">
      <c r="A33" s="17" t="s">
        <v>139</v>
      </c>
      <c r="B33" s="71">
        <v>0.95</v>
      </c>
      <c r="C33" s="71">
        <v>1.4</v>
      </c>
      <c r="D33" s="71">
        <v>4</v>
      </c>
      <c r="E33" s="70">
        <f t="shared" si="1"/>
        <v>5.3199999999999994</v>
      </c>
    </row>
    <row r="34" spans="1:5" ht="15" thickBot="1" x14ac:dyDescent="0.35">
      <c r="A34" s="82" t="s">
        <v>133</v>
      </c>
      <c r="B34" s="86"/>
      <c r="C34" s="86"/>
      <c r="D34" s="86"/>
      <c r="E34" s="87">
        <f>SUM(E18:E33)</f>
        <v>67.30149999999999</v>
      </c>
    </row>
  </sheetData>
  <mergeCells count="6">
    <mergeCell ref="B15:C15"/>
    <mergeCell ref="A1:E1"/>
    <mergeCell ref="A3:E3"/>
    <mergeCell ref="A4:E4"/>
    <mergeCell ref="A5:E5"/>
    <mergeCell ref="A6:E6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Podlahové plochy</vt:lpstr>
      <vt:lpstr>Okna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externistait</cp:lastModifiedBy>
  <cp:lastPrinted>2019-02-12T11:43:13Z</cp:lastPrinted>
  <dcterms:created xsi:type="dcterms:W3CDTF">2018-12-10T10:17:17Z</dcterms:created>
  <dcterms:modified xsi:type="dcterms:W3CDTF">2019-02-18T09:44:44Z</dcterms:modified>
</cp:coreProperties>
</file>